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toon\Dropbox\Everest data\MATLAB\Data 24-7 2\"/>
    </mc:Choice>
  </mc:AlternateContent>
  <bookViews>
    <workbookView xWindow="0" yWindow="0" windowWidth="28800" windowHeight="14424"/>
  </bookViews>
  <sheets>
    <sheet name="20170724T1203-50ms-XSens-Positi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00" i="1" l="1"/>
  <c r="P2599" i="1"/>
  <c r="P2598" i="1"/>
  <c r="P2597" i="1"/>
  <c r="P2596" i="1"/>
  <c r="P2595" i="1"/>
  <c r="P2594" i="1"/>
  <c r="P2593" i="1"/>
  <c r="O2593" i="1"/>
  <c r="P2592" i="1"/>
  <c r="O2592" i="1"/>
  <c r="P2591" i="1"/>
  <c r="O2591" i="1"/>
  <c r="P2590" i="1"/>
  <c r="O2590" i="1"/>
  <c r="P2589" i="1"/>
  <c r="O2589" i="1"/>
  <c r="P2588" i="1"/>
  <c r="O2588" i="1"/>
  <c r="P2587" i="1"/>
  <c r="O2587" i="1"/>
  <c r="P2586" i="1"/>
  <c r="O2586" i="1"/>
  <c r="P2585" i="1"/>
  <c r="O2585" i="1"/>
  <c r="P2584" i="1"/>
  <c r="O2584" i="1"/>
  <c r="P2583" i="1"/>
  <c r="O2583" i="1"/>
  <c r="P2582" i="1"/>
  <c r="O2582" i="1"/>
  <c r="P2581" i="1"/>
  <c r="O2581" i="1"/>
  <c r="P2580" i="1"/>
  <c r="O2580" i="1"/>
  <c r="P2579" i="1"/>
  <c r="O2579" i="1"/>
  <c r="P2578" i="1"/>
  <c r="O2578" i="1"/>
  <c r="P2577" i="1"/>
  <c r="O2577" i="1"/>
  <c r="P2576" i="1"/>
  <c r="O2576" i="1"/>
  <c r="P2575" i="1"/>
  <c r="O2575" i="1"/>
  <c r="P2574" i="1"/>
  <c r="O2574" i="1"/>
  <c r="P2573" i="1"/>
  <c r="O2573" i="1"/>
  <c r="P2572" i="1"/>
  <c r="P2571" i="1"/>
  <c r="P2570" i="1"/>
  <c r="P2569" i="1"/>
  <c r="P2568" i="1"/>
  <c r="P2567" i="1"/>
  <c r="P2566" i="1"/>
  <c r="P2565" i="1"/>
  <c r="P2564" i="1"/>
  <c r="P2563" i="1"/>
  <c r="P2562" i="1"/>
  <c r="P2561" i="1"/>
  <c r="P2560" i="1"/>
  <c r="O2560" i="1"/>
  <c r="P2559" i="1"/>
  <c r="O2559" i="1"/>
  <c r="P2558" i="1"/>
  <c r="O2558" i="1"/>
  <c r="P2557" i="1"/>
  <c r="O2557" i="1"/>
  <c r="P2556" i="1"/>
  <c r="O2556" i="1"/>
  <c r="P2555" i="1"/>
  <c r="O2555" i="1"/>
  <c r="P2554" i="1"/>
  <c r="O2554" i="1"/>
  <c r="P2553" i="1"/>
  <c r="O2553" i="1"/>
  <c r="P2552" i="1"/>
  <c r="P2551" i="1"/>
  <c r="P2550" i="1"/>
  <c r="P2549" i="1"/>
  <c r="P2548" i="1"/>
  <c r="P2547" i="1"/>
  <c r="P2546" i="1"/>
  <c r="P2545" i="1"/>
  <c r="P2544" i="1"/>
  <c r="P2543" i="1"/>
  <c r="P2542" i="1"/>
  <c r="P2541" i="1"/>
  <c r="P2540" i="1"/>
  <c r="P2539" i="1"/>
  <c r="P2538" i="1"/>
  <c r="P2537" i="1"/>
  <c r="P2536" i="1"/>
  <c r="P2535" i="1"/>
  <c r="P2534" i="1"/>
  <c r="P2533" i="1"/>
  <c r="P2532" i="1"/>
  <c r="P2531" i="1"/>
  <c r="P2530" i="1"/>
  <c r="P2529" i="1"/>
  <c r="P2528" i="1"/>
  <c r="P2527" i="1"/>
  <c r="P2526" i="1"/>
  <c r="P2525" i="1"/>
  <c r="P2524" i="1"/>
  <c r="P2523" i="1"/>
  <c r="P2522" i="1"/>
  <c r="P2521" i="1"/>
  <c r="P2520" i="1"/>
  <c r="P2519" i="1"/>
  <c r="P2518" i="1"/>
  <c r="P2517" i="1"/>
  <c r="P2516" i="1"/>
  <c r="P2515" i="1"/>
  <c r="P2514" i="1"/>
  <c r="P2513" i="1"/>
  <c r="P2512" i="1"/>
  <c r="P2511" i="1"/>
  <c r="P2510" i="1"/>
  <c r="P2509" i="1"/>
  <c r="P2508" i="1"/>
  <c r="P2507" i="1"/>
  <c r="P2506" i="1"/>
  <c r="P2505" i="1"/>
  <c r="P2504" i="1"/>
  <c r="P2503" i="1"/>
  <c r="P2502" i="1"/>
  <c r="P2501" i="1"/>
  <c r="P2500" i="1"/>
  <c r="P2499" i="1"/>
  <c r="P2498" i="1"/>
  <c r="P2497" i="1"/>
  <c r="P2496" i="1"/>
  <c r="P2495" i="1"/>
  <c r="P2494" i="1"/>
  <c r="P2493" i="1"/>
  <c r="P2492" i="1"/>
  <c r="P2491" i="1"/>
  <c r="P2490" i="1"/>
  <c r="P2489" i="1"/>
  <c r="P2488" i="1"/>
  <c r="P2487" i="1"/>
  <c r="P2486" i="1"/>
  <c r="P2485" i="1"/>
  <c r="P2484" i="1"/>
  <c r="P2483" i="1"/>
  <c r="P2482" i="1"/>
  <c r="P2481" i="1"/>
  <c r="P2480" i="1"/>
  <c r="P2479" i="1"/>
  <c r="P2478" i="1"/>
  <c r="P2477" i="1"/>
  <c r="P2476" i="1"/>
  <c r="P2475" i="1"/>
  <c r="P2474" i="1"/>
  <c r="P2473" i="1"/>
  <c r="P2472" i="1"/>
  <c r="P2471" i="1"/>
  <c r="P2470" i="1"/>
  <c r="P2469" i="1"/>
  <c r="P2468" i="1"/>
  <c r="P2467" i="1"/>
  <c r="P2466" i="1"/>
  <c r="P2465" i="1"/>
  <c r="P2464" i="1"/>
  <c r="P2463" i="1"/>
  <c r="P2462" i="1"/>
  <c r="P2461" i="1"/>
  <c r="P2460" i="1"/>
  <c r="P2459" i="1"/>
  <c r="P2458" i="1"/>
  <c r="P2457" i="1"/>
  <c r="P2456" i="1"/>
  <c r="P2455" i="1"/>
  <c r="P2454" i="1"/>
  <c r="P2453" i="1"/>
  <c r="P2452" i="1"/>
  <c r="P2451" i="1"/>
  <c r="P2450" i="1"/>
  <c r="P2449" i="1"/>
  <c r="P2448" i="1"/>
  <c r="P2447" i="1"/>
  <c r="P2446" i="1"/>
  <c r="P2445" i="1"/>
  <c r="P2444" i="1"/>
  <c r="P2443" i="1"/>
  <c r="P2442" i="1"/>
  <c r="P2441" i="1"/>
  <c r="P2440" i="1"/>
  <c r="P2439" i="1"/>
  <c r="P2438" i="1"/>
  <c r="P2437" i="1"/>
  <c r="P2436" i="1"/>
  <c r="P2435" i="1"/>
  <c r="P2434" i="1"/>
  <c r="P2433" i="1"/>
  <c r="P2432" i="1"/>
  <c r="P2431" i="1"/>
  <c r="P2430" i="1"/>
  <c r="P2429" i="1"/>
  <c r="P2428" i="1"/>
  <c r="P2427" i="1"/>
  <c r="P2426" i="1"/>
  <c r="P2425" i="1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O2411" i="1"/>
  <c r="P2410" i="1"/>
  <c r="O2410" i="1"/>
  <c r="P2409" i="1"/>
  <c r="O2409" i="1"/>
  <c r="P2408" i="1"/>
  <c r="O2408" i="1"/>
  <c r="P2407" i="1"/>
  <c r="O2407" i="1"/>
  <c r="P2406" i="1"/>
  <c r="O2406" i="1"/>
  <c r="P2405" i="1"/>
  <c r="O2405" i="1"/>
  <c r="P2404" i="1"/>
  <c r="O2404" i="1"/>
  <c r="P2403" i="1"/>
  <c r="O2403" i="1"/>
  <c r="P2402" i="1"/>
  <c r="O2402" i="1"/>
  <c r="P2401" i="1"/>
  <c r="O2401" i="1"/>
  <c r="P2400" i="1"/>
  <c r="O2400" i="1"/>
  <c r="P2399" i="1"/>
  <c r="O2399" i="1"/>
  <c r="P2398" i="1"/>
  <c r="O2398" i="1"/>
  <c r="P2397" i="1"/>
  <c r="O2397" i="1"/>
  <c r="P2396" i="1"/>
  <c r="O2396" i="1"/>
  <c r="P2395" i="1"/>
  <c r="O2395" i="1"/>
  <c r="P2394" i="1"/>
  <c r="O2394" i="1"/>
  <c r="P2393" i="1"/>
  <c r="O2393" i="1"/>
  <c r="P2392" i="1"/>
  <c r="O2392" i="1"/>
  <c r="P2391" i="1"/>
  <c r="O2391" i="1"/>
  <c r="P2390" i="1"/>
  <c r="O2390" i="1"/>
  <c r="P2389" i="1"/>
  <c r="O2389" i="1"/>
  <c r="P2388" i="1"/>
  <c r="O2388" i="1"/>
  <c r="P2387" i="1"/>
  <c r="O2387" i="1"/>
  <c r="P2386" i="1"/>
  <c r="O2386" i="1"/>
  <c r="P2385" i="1"/>
  <c r="O2385" i="1"/>
  <c r="P2384" i="1"/>
  <c r="O2384" i="1"/>
  <c r="P2383" i="1"/>
  <c r="O2383" i="1"/>
  <c r="P2382" i="1"/>
  <c r="O2382" i="1"/>
  <c r="P2381" i="1"/>
  <c r="O2381" i="1"/>
  <c r="P2380" i="1"/>
  <c r="O2380" i="1"/>
  <c r="P2379" i="1"/>
  <c r="O2379" i="1"/>
  <c r="P2378" i="1"/>
  <c r="O2378" i="1"/>
  <c r="P2377" i="1"/>
  <c r="O2377" i="1"/>
  <c r="P2376" i="1"/>
  <c r="O2376" i="1"/>
  <c r="P2375" i="1"/>
  <c r="O2375" i="1"/>
  <c r="P2374" i="1"/>
  <c r="O2374" i="1"/>
  <c r="P2373" i="1"/>
  <c r="O2373" i="1"/>
  <c r="P2372" i="1"/>
  <c r="O2372" i="1"/>
  <c r="P2371" i="1"/>
  <c r="O2371" i="1"/>
  <c r="P2370" i="1"/>
  <c r="O2370" i="1"/>
  <c r="P2369" i="1"/>
  <c r="O2369" i="1"/>
  <c r="P2368" i="1"/>
  <c r="O2368" i="1"/>
  <c r="P2367" i="1"/>
  <c r="O2367" i="1"/>
  <c r="P2366" i="1"/>
  <c r="O2366" i="1"/>
  <c r="P2365" i="1"/>
  <c r="O2365" i="1"/>
  <c r="P2364" i="1"/>
  <c r="O2364" i="1"/>
  <c r="P2363" i="1"/>
  <c r="O2363" i="1"/>
  <c r="P2362" i="1"/>
  <c r="O2362" i="1"/>
  <c r="P2361" i="1"/>
  <c r="O2361" i="1"/>
  <c r="P2360" i="1"/>
  <c r="O2360" i="1"/>
  <c r="P2359" i="1"/>
  <c r="O2359" i="1"/>
  <c r="P2358" i="1"/>
  <c r="O2358" i="1"/>
  <c r="P2357" i="1"/>
  <c r="O2357" i="1"/>
  <c r="P2356" i="1"/>
  <c r="O2356" i="1"/>
  <c r="P2355" i="1"/>
  <c r="O2355" i="1"/>
  <c r="P2354" i="1"/>
  <c r="O2354" i="1"/>
  <c r="P2353" i="1"/>
  <c r="O2353" i="1"/>
  <c r="P2352" i="1"/>
  <c r="O2352" i="1"/>
  <c r="P2351" i="1"/>
  <c r="O2351" i="1"/>
  <c r="P2350" i="1"/>
  <c r="O2350" i="1"/>
  <c r="P2349" i="1"/>
  <c r="O2349" i="1"/>
  <c r="P2348" i="1"/>
  <c r="O2348" i="1"/>
  <c r="P2347" i="1"/>
  <c r="O2347" i="1"/>
  <c r="P2346" i="1"/>
  <c r="O2346" i="1"/>
  <c r="P2345" i="1"/>
  <c r="O2345" i="1"/>
  <c r="P2344" i="1"/>
  <c r="O2344" i="1"/>
  <c r="P2343" i="1"/>
  <c r="O2343" i="1"/>
  <c r="P2342" i="1"/>
  <c r="O2342" i="1"/>
  <c r="P2341" i="1"/>
  <c r="O2341" i="1"/>
  <c r="P2340" i="1"/>
  <c r="O2340" i="1"/>
  <c r="P2339" i="1"/>
  <c r="O2339" i="1"/>
  <c r="P2338" i="1"/>
  <c r="O2338" i="1"/>
  <c r="P2337" i="1"/>
  <c r="O2337" i="1"/>
  <c r="P2336" i="1"/>
  <c r="O2336" i="1"/>
  <c r="P2335" i="1"/>
  <c r="O2335" i="1"/>
  <c r="P2334" i="1"/>
  <c r="O2334" i="1"/>
  <c r="P2333" i="1"/>
  <c r="O2333" i="1"/>
  <c r="P2332" i="1"/>
  <c r="O2332" i="1"/>
  <c r="P2331" i="1"/>
  <c r="O2331" i="1"/>
  <c r="P2330" i="1"/>
  <c r="O2330" i="1"/>
  <c r="P2329" i="1"/>
  <c r="O2329" i="1"/>
  <c r="P2328" i="1"/>
  <c r="O2328" i="1"/>
  <c r="P2327" i="1"/>
  <c r="O2327" i="1"/>
  <c r="P2326" i="1"/>
  <c r="O2326" i="1"/>
  <c r="P2325" i="1"/>
  <c r="O2325" i="1"/>
  <c r="P2324" i="1"/>
  <c r="O2324" i="1"/>
  <c r="P2323" i="1"/>
  <c r="O2323" i="1"/>
  <c r="P2322" i="1"/>
  <c r="O2322" i="1"/>
  <c r="P2321" i="1"/>
  <c r="O2321" i="1"/>
  <c r="P2320" i="1"/>
  <c r="O2320" i="1"/>
  <c r="P2319" i="1"/>
  <c r="O2319" i="1"/>
  <c r="P2318" i="1"/>
  <c r="O2318" i="1"/>
  <c r="P2317" i="1"/>
  <c r="O2317" i="1"/>
  <c r="P2316" i="1"/>
  <c r="O2316" i="1"/>
  <c r="P2315" i="1"/>
  <c r="O2315" i="1"/>
  <c r="P2314" i="1"/>
  <c r="O2314" i="1"/>
  <c r="P2313" i="1"/>
  <c r="O2313" i="1"/>
  <c r="P2312" i="1"/>
  <c r="O2312" i="1"/>
  <c r="P2311" i="1"/>
  <c r="O2311" i="1"/>
  <c r="P2310" i="1"/>
  <c r="O2310" i="1"/>
  <c r="P2309" i="1"/>
  <c r="O2309" i="1"/>
  <c r="P2308" i="1"/>
  <c r="O2308" i="1"/>
  <c r="P2307" i="1"/>
  <c r="O2307" i="1"/>
  <c r="P2306" i="1"/>
  <c r="O2306" i="1"/>
  <c r="P2305" i="1"/>
  <c r="O2305" i="1"/>
  <c r="P2304" i="1"/>
  <c r="O2304" i="1"/>
  <c r="P2303" i="1"/>
  <c r="O2303" i="1"/>
  <c r="P2302" i="1"/>
  <c r="O2302" i="1"/>
  <c r="P2301" i="1"/>
  <c r="O2301" i="1"/>
  <c r="P2300" i="1"/>
  <c r="O2300" i="1"/>
  <c r="P2299" i="1"/>
  <c r="O2299" i="1"/>
  <c r="P2298" i="1"/>
  <c r="O2298" i="1"/>
  <c r="P2297" i="1"/>
  <c r="O2297" i="1"/>
  <c r="P2296" i="1"/>
  <c r="O2296" i="1"/>
  <c r="P2295" i="1"/>
  <c r="O2295" i="1"/>
  <c r="P2294" i="1"/>
  <c r="O2294" i="1"/>
  <c r="P2293" i="1"/>
  <c r="O2293" i="1"/>
  <c r="P2292" i="1"/>
  <c r="O2292" i="1"/>
  <c r="P2291" i="1"/>
  <c r="O2291" i="1"/>
  <c r="P2290" i="1"/>
  <c r="O2290" i="1"/>
  <c r="P2289" i="1"/>
  <c r="P2288" i="1"/>
  <c r="P2287" i="1"/>
  <c r="P2286" i="1"/>
  <c r="P2285" i="1"/>
  <c r="P2284" i="1"/>
  <c r="O1868" i="1"/>
  <c r="O1867" i="1"/>
  <c r="O1866" i="1"/>
  <c r="P1865" i="1"/>
  <c r="O1865" i="1"/>
  <c r="P1864" i="1"/>
  <c r="O1864" i="1"/>
  <c r="P1863" i="1"/>
  <c r="O1863" i="1"/>
  <c r="P1862" i="1"/>
  <c r="O1862" i="1"/>
  <c r="P1861" i="1"/>
  <c r="O1861" i="1"/>
  <c r="P1860" i="1"/>
  <c r="O1860" i="1"/>
  <c r="P1859" i="1"/>
  <c r="O1859" i="1"/>
  <c r="P1858" i="1"/>
  <c r="O1858" i="1"/>
  <c r="P1857" i="1"/>
  <c r="O1857" i="1"/>
  <c r="P1856" i="1"/>
  <c r="O1856" i="1"/>
  <c r="P1855" i="1"/>
  <c r="O1855" i="1"/>
  <c r="P1854" i="1"/>
  <c r="O1854" i="1"/>
  <c r="P1853" i="1"/>
  <c r="O1853" i="1"/>
  <c r="P1852" i="1"/>
  <c r="O1852" i="1"/>
  <c r="P1851" i="1"/>
  <c r="O1851" i="1"/>
  <c r="P1850" i="1"/>
  <c r="P1849" i="1"/>
  <c r="P1825" i="1"/>
  <c r="P1824" i="1"/>
  <c r="P1823" i="1"/>
  <c r="P1822" i="1"/>
  <c r="O1822" i="1"/>
  <c r="P1821" i="1"/>
  <c r="O1821" i="1"/>
  <c r="P1820" i="1"/>
  <c r="O1820" i="1"/>
  <c r="P1819" i="1"/>
  <c r="O1819" i="1"/>
  <c r="P1818" i="1"/>
  <c r="O1818" i="1"/>
  <c r="P1817" i="1"/>
  <c r="O1817" i="1"/>
  <c r="P1816" i="1"/>
  <c r="O1816" i="1"/>
  <c r="P1815" i="1"/>
  <c r="O1815" i="1"/>
  <c r="P1814" i="1"/>
  <c r="O1814" i="1"/>
  <c r="P1813" i="1"/>
  <c r="O1813" i="1"/>
  <c r="P1812" i="1"/>
  <c r="O1812" i="1"/>
  <c r="P1811" i="1"/>
  <c r="O1811" i="1"/>
  <c r="P1810" i="1"/>
  <c r="O1810" i="1"/>
  <c r="P1809" i="1"/>
  <c r="O1809" i="1"/>
  <c r="P1808" i="1"/>
  <c r="O1808" i="1"/>
  <c r="P1807" i="1"/>
  <c r="O1807" i="1"/>
  <c r="P1806" i="1"/>
  <c r="O1806" i="1"/>
  <c r="P1805" i="1"/>
  <c r="O1805" i="1"/>
  <c r="P1804" i="1"/>
  <c r="O1804" i="1"/>
  <c r="P1803" i="1"/>
  <c r="O1803" i="1"/>
  <c r="P1802" i="1"/>
  <c r="O1802" i="1"/>
  <c r="P1801" i="1"/>
  <c r="O1801" i="1"/>
  <c r="P1800" i="1"/>
  <c r="O1800" i="1"/>
  <c r="P1799" i="1"/>
  <c r="O1799" i="1"/>
  <c r="P1798" i="1"/>
  <c r="O1798" i="1"/>
  <c r="P1797" i="1"/>
  <c r="O1797" i="1"/>
  <c r="P1796" i="1"/>
  <c r="O1796" i="1"/>
  <c r="P1795" i="1"/>
  <c r="O1795" i="1"/>
  <c r="P1794" i="1"/>
  <c r="O1794" i="1"/>
  <c r="P1793" i="1"/>
  <c r="O1793" i="1"/>
  <c r="P1792" i="1"/>
  <c r="O1792" i="1"/>
  <c r="P1791" i="1"/>
  <c r="O1791" i="1"/>
  <c r="P1790" i="1"/>
  <c r="O1790" i="1"/>
  <c r="P1789" i="1"/>
  <c r="O1789" i="1"/>
  <c r="P1788" i="1"/>
  <c r="O1788" i="1"/>
  <c r="P1787" i="1"/>
  <c r="O1787" i="1"/>
  <c r="P1786" i="1"/>
  <c r="O1786" i="1"/>
  <c r="P1785" i="1"/>
  <c r="O1785" i="1"/>
  <c r="P1784" i="1"/>
  <c r="O1784" i="1"/>
  <c r="P1783" i="1"/>
  <c r="O1783" i="1"/>
  <c r="P1782" i="1"/>
  <c r="O1782" i="1"/>
  <c r="P1781" i="1"/>
  <c r="O1781" i="1"/>
  <c r="P1780" i="1"/>
  <c r="O1780" i="1"/>
  <c r="P1779" i="1"/>
  <c r="O1779" i="1"/>
  <c r="P1778" i="1"/>
  <c r="O1778" i="1"/>
  <c r="P1777" i="1"/>
  <c r="O1777" i="1"/>
  <c r="P1776" i="1"/>
  <c r="O1776" i="1"/>
  <c r="P1775" i="1"/>
  <c r="O1775" i="1"/>
  <c r="P1774" i="1"/>
  <c r="O1774" i="1"/>
  <c r="P1773" i="1"/>
  <c r="O1773" i="1"/>
  <c r="P1772" i="1"/>
  <c r="O1772" i="1"/>
  <c r="P1771" i="1"/>
  <c r="O1771" i="1"/>
  <c r="P1770" i="1"/>
  <c r="O1770" i="1"/>
  <c r="P1769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P1749" i="1"/>
  <c r="O1749" i="1"/>
  <c r="P1748" i="1"/>
  <c r="O1748" i="1"/>
  <c r="P1747" i="1"/>
  <c r="O1747" i="1"/>
  <c r="P1746" i="1"/>
  <c r="O1746" i="1"/>
  <c r="P1745" i="1"/>
  <c r="O1745" i="1"/>
  <c r="P1744" i="1"/>
  <c r="O1744" i="1"/>
  <c r="P1743" i="1"/>
  <c r="O1743" i="1"/>
  <c r="P1742" i="1"/>
  <c r="O1742" i="1"/>
  <c r="P1741" i="1"/>
  <c r="O1741" i="1"/>
  <c r="P1740" i="1"/>
  <c r="O1740" i="1"/>
  <c r="P1739" i="1"/>
  <c r="O1739" i="1"/>
  <c r="P1738" i="1"/>
  <c r="O1738" i="1"/>
  <c r="P1737" i="1"/>
  <c r="O1737" i="1"/>
  <c r="P1736" i="1"/>
  <c r="O1736" i="1"/>
  <c r="P1735" i="1"/>
  <c r="O1735" i="1"/>
  <c r="P1734" i="1"/>
  <c r="O1734" i="1"/>
  <c r="P1733" i="1"/>
  <c r="O1733" i="1"/>
  <c r="P1732" i="1"/>
  <c r="O1732" i="1"/>
  <c r="P1731" i="1"/>
  <c r="O1731" i="1"/>
  <c r="P1730" i="1"/>
  <c r="O1730" i="1"/>
  <c r="P1729" i="1"/>
  <c r="O1729" i="1"/>
  <c r="P1728" i="1"/>
  <c r="O1728" i="1"/>
  <c r="P1727" i="1"/>
  <c r="O1727" i="1"/>
  <c r="P1726" i="1"/>
  <c r="O1726" i="1"/>
  <c r="P1725" i="1"/>
  <c r="O1725" i="1"/>
  <c r="P1724" i="1"/>
  <c r="O1724" i="1"/>
  <c r="P1723" i="1"/>
  <c r="O1723" i="1"/>
  <c r="P1722" i="1"/>
  <c r="O1722" i="1"/>
  <c r="P1721" i="1"/>
  <c r="O1721" i="1"/>
  <c r="P1720" i="1"/>
  <c r="O1720" i="1"/>
  <c r="P1719" i="1"/>
  <c r="O1719" i="1"/>
  <c r="P1718" i="1"/>
  <c r="O1718" i="1"/>
  <c r="P1717" i="1"/>
  <c r="O1717" i="1"/>
  <c r="P1716" i="1"/>
  <c r="O1716" i="1"/>
  <c r="P1715" i="1"/>
  <c r="O1715" i="1"/>
  <c r="P1714" i="1"/>
  <c r="O1714" i="1"/>
  <c r="P1713" i="1"/>
  <c r="O1713" i="1"/>
  <c r="P1712" i="1"/>
  <c r="O1712" i="1"/>
  <c r="P1711" i="1"/>
  <c r="O1711" i="1"/>
  <c r="P1710" i="1"/>
  <c r="O1710" i="1"/>
  <c r="P1709" i="1"/>
  <c r="O1709" i="1"/>
  <c r="P1708" i="1"/>
  <c r="O1708" i="1"/>
  <c r="P1707" i="1"/>
  <c r="O1707" i="1"/>
  <c r="P1706" i="1"/>
  <c r="O1706" i="1"/>
  <c r="P1705" i="1"/>
  <c r="O1705" i="1"/>
  <c r="P1704" i="1"/>
  <c r="O1704" i="1"/>
  <c r="P1703" i="1"/>
  <c r="O1703" i="1"/>
  <c r="P1702" i="1"/>
  <c r="O1702" i="1"/>
  <c r="P1701" i="1"/>
  <c r="O1701" i="1"/>
  <c r="P1700" i="1"/>
  <c r="O1700" i="1"/>
  <c r="P1699" i="1"/>
  <c r="O1699" i="1"/>
  <c r="P1698" i="1"/>
  <c r="O1698" i="1"/>
  <c r="P1697" i="1"/>
  <c r="O1697" i="1"/>
  <c r="P1696" i="1"/>
  <c r="O1696" i="1"/>
  <c r="P1695" i="1"/>
  <c r="O1695" i="1"/>
  <c r="P1694" i="1"/>
  <c r="O1694" i="1"/>
  <c r="P1693" i="1"/>
  <c r="O1693" i="1"/>
  <c r="P1692" i="1"/>
  <c r="O1692" i="1"/>
  <c r="P1691" i="1"/>
  <c r="O1691" i="1"/>
  <c r="P1690" i="1"/>
  <c r="O1690" i="1"/>
  <c r="P1689" i="1"/>
  <c r="O1689" i="1"/>
  <c r="P1688" i="1"/>
  <c r="O1688" i="1"/>
  <c r="P1687" i="1"/>
  <c r="O1687" i="1"/>
  <c r="P1686" i="1"/>
  <c r="O1686" i="1"/>
  <c r="P1685" i="1"/>
  <c r="O1685" i="1"/>
  <c r="P1684" i="1"/>
  <c r="O1684" i="1"/>
  <c r="P1683" i="1"/>
  <c r="O1683" i="1"/>
  <c r="P1682" i="1"/>
  <c r="O1682" i="1"/>
  <c r="P1681" i="1"/>
  <c r="O1681" i="1"/>
  <c r="P1680" i="1"/>
  <c r="O1680" i="1"/>
  <c r="P1679" i="1"/>
  <c r="O1679" i="1"/>
  <c r="P1678" i="1"/>
  <c r="O1678" i="1"/>
  <c r="P1677" i="1"/>
  <c r="O1677" i="1"/>
  <c r="P1676" i="1"/>
  <c r="O1676" i="1"/>
  <c r="P1675" i="1"/>
  <c r="O1675" i="1"/>
  <c r="P1674" i="1"/>
  <c r="O1674" i="1"/>
  <c r="P1673" i="1"/>
  <c r="O1673" i="1"/>
  <c r="P1672" i="1"/>
  <c r="O1672" i="1"/>
  <c r="P1671" i="1"/>
  <c r="O1671" i="1"/>
  <c r="P1670" i="1"/>
  <c r="O1670" i="1"/>
  <c r="P1669" i="1"/>
  <c r="O1669" i="1"/>
  <c r="P1668" i="1"/>
  <c r="O1668" i="1"/>
  <c r="P1667" i="1"/>
  <c r="O1667" i="1"/>
  <c r="P1666" i="1"/>
  <c r="O1666" i="1"/>
  <c r="P1665" i="1"/>
  <c r="O1665" i="1"/>
  <c r="P1664" i="1"/>
  <c r="O1664" i="1"/>
  <c r="P1663" i="1"/>
  <c r="O1663" i="1"/>
  <c r="P1662" i="1"/>
  <c r="O1662" i="1"/>
  <c r="P1661" i="1"/>
  <c r="O1661" i="1"/>
  <c r="P1660" i="1"/>
  <c r="O1660" i="1"/>
  <c r="P1659" i="1"/>
  <c r="O1659" i="1"/>
  <c r="P1658" i="1"/>
  <c r="O1658" i="1"/>
  <c r="P1657" i="1"/>
  <c r="O1657" i="1"/>
  <c r="P1656" i="1"/>
  <c r="O1656" i="1"/>
  <c r="P1655" i="1"/>
  <c r="O1655" i="1"/>
  <c r="P1654" i="1"/>
  <c r="O1654" i="1"/>
  <c r="P1653" i="1"/>
  <c r="O1653" i="1"/>
  <c r="P1652" i="1"/>
  <c r="O1652" i="1"/>
  <c r="P1651" i="1"/>
  <c r="O1651" i="1"/>
  <c r="P1650" i="1"/>
  <c r="O1650" i="1"/>
  <c r="P1649" i="1"/>
  <c r="O1649" i="1"/>
  <c r="P1648" i="1"/>
  <c r="O1648" i="1"/>
  <c r="P1647" i="1"/>
  <c r="O1647" i="1"/>
  <c r="P1646" i="1"/>
  <c r="O1646" i="1"/>
  <c r="P1645" i="1"/>
  <c r="O1645" i="1"/>
  <c r="P1644" i="1"/>
  <c r="O1644" i="1"/>
  <c r="P1643" i="1"/>
  <c r="O1643" i="1"/>
  <c r="P1642" i="1"/>
  <c r="O1642" i="1"/>
  <c r="P1641" i="1"/>
  <c r="O1641" i="1"/>
  <c r="P1640" i="1"/>
  <c r="O1640" i="1"/>
  <c r="P1639" i="1"/>
  <c r="O1639" i="1"/>
  <c r="P1638" i="1"/>
  <c r="O1638" i="1"/>
  <c r="P1637" i="1"/>
  <c r="O1637" i="1"/>
  <c r="P1636" i="1"/>
  <c r="O1636" i="1"/>
  <c r="P1635" i="1"/>
  <c r="O1635" i="1"/>
  <c r="P1634" i="1"/>
  <c r="O1634" i="1"/>
  <c r="P1633" i="1"/>
  <c r="O1633" i="1"/>
  <c r="P1632" i="1"/>
  <c r="O1632" i="1"/>
  <c r="P1631" i="1"/>
  <c r="O1631" i="1"/>
  <c r="P1630" i="1"/>
  <c r="O1630" i="1"/>
  <c r="P1629" i="1"/>
  <c r="O1629" i="1"/>
  <c r="P1628" i="1"/>
  <c r="O1628" i="1"/>
  <c r="P1627" i="1"/>
  <c r="O1627" i="1"/>
  <c r="P1626" i="1"/>
  <c r="O1626" i="1"/>
  <c r="P1625" i="1"/>
  <c r="O1625" i="1"/>
  <c r="P1624" i="1"/>
  <c r="O1624" i="1"/>
  <c r="P1623" i="1"/>
  <c r="O1623" i="1"/>
  <c r="P1622" i="1"/>
  <c r="O1622" i="1"/>
  <c r="P1621" i="1"/>
  <c r="O1621" i="1"/>
  <c r="P1620" i="1"/>
  <c r="O1620" i="1"/>
  <c r="P1619" i="1"/>
  <c r="O1619" i="1"/>
  <c r="P1618" i="1"/>
  <c r="O1618" i="1"/>
  <c r="P1617" i="1"/>
  <c r="O1617" i="1"/>
  <c r="P1616" i="1"/>
  <c r="O1616" i="1"/>
  <c r="P1615" i="1"/>
  <c r="O1615" i="1"/>
  <c r="P1614" i="1"/>
  <c r="O1614" i="1"/>
  <c r="P1613" i="1"/>
  <c r="O1613" i="1"/>
  <c r="P1612" i="1"/>
  <c r="O1612" i="1"/>
  <c r="P1611" i="1"/>
  <c r="O1611" i="1"/>
  <c r="P1610" i="1"/>
  <c r="O1610" i="1"/>
  <c r="P1609" i="1"/>
  <c r="O1609" i="1"/>
  <c r="P1608" i="1"/>
  <c r="O1608" i="1"/>
  <c r="P1607" i="1"/>
  <c r="O1607" i="1"/>
  <c r="P1606" i="1"/>
  <c r="O1606" i="1"/>
  <c r="P1605" i="1"/>
  <c r="O1605" i="1"/>
  <c r="P1604" i="1"/>
  <c r="O1604" i="1"/>
  <c r="P1603" i="1"/>
  <c r="O1603" i="1"/>
  <c r="P1602" i="1"/>
  <c r="O1602" i="1"/>
  <c r="P1601" i="1"/>
  <c r="O1601" i="1"/>
  <c r="P1600" i="1"/>
  <c r="O1600" i="1"/>
  <c r="P1599" i="1"/>
  <c r="O1599" i="1"/>
  <c r="P1598" i="1"/>
  <c r="O1598" i="1"/>
  <c r="P1597" i="1"/>
  <c r="O1597" i="1"/>
  <c r="P1596" i="1"/>
  <c r="O1596" i="1"/>
  <c r="P1595" i="1"/>
  <c r="O1595" i="1"/>
  <c r="P1594" i="1"/>
  <c r="O1594" i="1"/>
  <c r="P1593" i="1"/>
  <c r="O1593" i="1"/>
  <c r="P1592" i="1"/>
  <c r="O1592" i="1"/>
  <c r="P1591" i="1"/>
  <c r="O1591" i="1"/>
  <c r="P1590" i="1"/>
  <c r="O1590" i="1"/>
  <c r="P1589" i="1"/>
  <c r="O1589" i="1"/>
  <c r="P1588" i="1"/>
  <c r="O1588" i="1"/>
  <c r="P1587" i="1"/>
  <c r="O1587" i="1"/>
  <c r="P1586" i="1"/>
  <c r="O1586" i="1"/>
  <c r="P1585" i="1"/>
  <c r="O1585" i="1"/>
  <c r="P1584" i="1"/>
  <c r="O1584" i="1"/>
  <c r="P1583" i="1"/>
  <c r="O1583" i="1"/>
  <c r="P1582" i="1"/>
  <c r="O1582" i="1"/>
  <c r="P1581" i="1"/>
  <c r="O1581" i="1"/>
  <c r="P1580" i="1"/>
  <c r="O1580" i="1"/>
  <c r="P1579" i="1"/>
  <c r="O1579" i="1"/>
  <c r="P1578" i="1"/>
  <c r="O1578" i="1"/>
  <c r="P1577" i="1"/>
  <c r="O1577" i="1"/>
  <c r="P1576" i="1"/>
  <c r="O1576" i="1"/>
  <c r="P1575" i="1"/>
  <c r="O1575" i="1"/>
  <c r="P1574" i="1"/>
  <c r="O1574" i="1"/>
  <c r="P1573" i="1"/>
  <c r="O1573" i="1"/>
  <c r="P1572" i="1"/>
  <c r="O1572" i="1"/>
  <c r="P1571" i="1"/>
  <c r="O1571" i="1"/>
  <c r="P1570" i="1"/>
  <c r="O1570" i="1"/>
  <c r="P1569" i="1"/>
  <c r="O1569" i="1"/>
  <c r="P1568" i="1"/>
  <c r="O1568" i="1"/>
  <c r="P1567" i="1"/>
  <c r="O1567" i="1"/>
  <c r="P1566" i="1"/>
  <c r="O1566" i="1"/>
  <c r="P1565" i="1"/>
  <c r="O1565" i="1"/>
  <c r="P1564" i="1"/>
  <c r="O1564" i="1"/>
  <c r="P1563" i="1"/>
  <c r="O1563" i="1"/>
  <c r="P1562" i="1"/>
  <c r="O1562" i="1"/>
  <c r="P1561" i="1"/>
  <c r="O1561" i="1"/>
  <c r="P1560" i="1"/>
  <c r="O1560" i="1"/>
  <c r="P1559" i="1"/>
  <c r="O1559" i="1"/>
  <c r="P1558" i="1"/>
  <c r="O1558" i="1"/>
  <c r="P1557" i="1"/>
  <c r="O1557" i="1"/>
  <c r="P1556" i="1"/>
  <c r="O1556" i="1"/>
  <c r="P1555" i="1"/>
  <c r="O1555" i="1"/>
  <c r="P1554" i="1"/>
  <c r="O1554" i="1"/>
  <c r="P1553" i="1"/>
  <c r="O1553" i="1"/>
  <c r="P1552" i="1"/>
  <c r="O1552" i="1"/>
  <c r="P1551" i="1"/>
  <c r="O1551" i="1"/>
  <c r="P1550" i="1"/>
  <c r="O1550" i="1"/>
  <c r="P1549" i="1"/>
  <c r="O1549" i="1"/>
  <c r="P1548" i="1"/>
  <c r="O1548" i="1"/>
  <c r="P1547" i="1"/>
  <c r="O1547" i="1"/>
  <c r="P1546" i="1"/>
  <c r="O1546" i="1"/>
  <c r="P1545" i="1"/>
  <c r="O1545" i="1"/>
  <c r="P1544" i="1"/>
  <c r="O1544" i="1"/>
  <c r="P1543" i="1"/>
  <c r="O1543" i="1"/>
  <c r="P1542" i="1"/>
  <c r="O1542" i="1"/>
  <c r="P1541" i="1"/>
  <c r="O1541" i="1"/>
  <c r="P1540" i="1"/>
  <c r="O1540" i="1"/>
  <c r="P1539" i="1"/>
  <c r="O1539" i="1"/>
  <c r="P1538" i="1"/>
  <c r="O1538" i="1"/>
  <c r="P1537" i="1"/>
  <c r="O1537" i="1"/>
  <c r="P1536" i="1"/>
  <c r="O1536" i="1"/>
  <c r="P1535" i="1"/>
  <c r="O1535" i="1"/>
  <c r="P1534" i="1"/>
  <c r="O1534" i="1"/>
  <c r="P1533" i="1"/>
  <c r="O1533" i="1"/>
  <c r="P1532" i="1"/>
  <c r="O1532" i="1"/>
  <c r="P1531" i="1"/>
  <c r="O1531" i="1"/>
  <c r="P1530" i="1"/>
  <c r="O1530" i="1"/>
  <c r="P1529" i="1"/>
  <c r="O1529" i="1"/>
  <c r="P1528" i="1"/>
  <c r="O1528" i="1"/>
  <c r="P1527" i="1"/>
  <c r="O1527" i="1"/>
  <c r="P1526" i="1"/>
  <c r="O1526" i="1"/>
  <c r="P1525" i="1"/>
  <c r="O1525" i="1"/>
  <c r="P1524" i="1"/>
  <c r="O1524" i="1"/>
  <c r="P1523" i="1"/>
  <c r="O1523" i="1"/>
  <c r="P1522" i="1"/>
  <c r="O1522" i="1"/>
  <c r="P1521" i="1"/>
  <c r="O1521" i="1"/>
  <c r="P1520" i="1"/>
  <c r="O1520" i="1"/>
  <c r="P1519" i="1"/>
  <c r="O1519" i="1"/>
  <c r="P1518" i="1"/>
  <c r="O1518" i="1"/>
  <c r="P1517" i="1"/>
  <c r="O1517" i="1"/>
  <c r="P1516" i="1"/>
  <c r="O1516" i="1"/>
  <c r="P1515" i="1"/>
  <c r="O1515" i="1"/>
  <c r="P1514" i="1"/>
  <c r="O1514" i="1"/>
  <c r="P1513" i="1"/>
  <c r="O1513" i="1"/>
  <c r="P1512" i="1"/>
  <c r="O1512" i="1"/>
  <c r="P1511" i="1"/>
  <c r="O1511" i="1"/>
  <c r="P1510" i="1"/>
  <c r="O1510" i="1"/>
  <c r="P1509" i="1"/>
  <c r="O1509" i="1"/>
  <c r="P1508" i="1"/>
  <c r="O1508" i="1"/>
  <c r="P1507" i="1"/>
  <c r="O1507" i="1"/>
  <c r="P1506" i="1"/>
  <c r="O1506" i="1"/>
  <c r="P1505" i="1"/>
  <c r="O1505" i="1"/>
  <c r="P1504" i="1"/>
  <c r="O1504" i="1"/>
  <c r="P1503" i="1"/>
  <c r="O1503" i="1"/>
  <c r="P1502" i="1"/>
  <c r="O1502" i="1"/>
  <c r="P1501" i="1"/>
  <c r="O1501" i="1"/>
  <c r="P1500" i="1"/>
  <c r="O1500" i="1"/>
  <c r="P1499" i="1"/>
  <c r="O1499" i="1"/>
  <c r="P1498" i="1"/>
  <c r="O1498" i="1"/>
  <c r="P1497" i="1"/>
  <c r="O1497" i="1"/>
  <c r="P1496" i="1"/>
  <c r="O1496" i="1"/>
  <c r="P1495" i="1"/>
  <c r="O1495" i="1"/>
  <c r="P1494" i="1"/>
  <c r="O1494" i="1"/>
  <c r="P1493" i="1"/>
  <c r="O1493" i="1"/>
  <c r="P1492" i="1"/>
  <c r="O1492" i="1"/>
  <c r="P1491" i="1"/>
  <c r="O1491" i="1"/>
  <c r="P1490" i="1"/>
  <c r="O1490" i="1"/>
  <c r="P1489" i="1"/>
  <c r="O1489" i="1"/>
  <c r="P1488" i="1"/>
  <c r="O1488" i="1"/>
  <c r="P1487" i="1"/>
  <c r="O1487" i="1"/>
  <c r="P1486" i="1"/>
  <c r="O1486" i="1"/>
  <c r="P1485" i="1"/>
  <c r="O1485" i="1"/>
  <c r="P1484" i="1"/>
  <c r="O1484" i="1"/>
  <c r="P1483" i="1"/>
  <c r="O1483" i="1"/>
  <c r="P1482" i="1"/>
  <c r="O1482" i="1"/>
  <c r="P1481" i="1"/>
  <c r="O1481" i="1"/>
  <c r="P1480" i="1"/>
  <c r="O1480" i="1"/>
  <c r="P1479" i="1"/>
  <c r="O1479" i="1"/>
  <c r="P1478" i="1"/>
  <c r="O1478" i="1"/>
  <c r="P1477" i="1"/>
  <c r="O1477" i="1"/>
  <c r="P1476" i="1"/>
  <c r="O1476" i="1"/>
  <c r="P1475" i="1"/>
  <c r="O1475" i="1"/>
  <c r="P1474" i="1"/>
  <c r="O1474" i="1"/>
  <c r="P1473" i="1"/>
  <c r="O1473" i="1"/>
  <c r="P1472" i="1"/>
  <c r="O1472" i="1"/>
  <c r="P1471" i="1"/>
  <c r="O1471" i="1"/>
  <c r="P1470" i="1"/>
  <c r="O1470" i="1"/>
  <c r="P1469" i="1"/>
  <c r="O1469" i="1"/>
  <c r="P1468" i="1"/>
  <c r="O1468" i="1"/>
  <c r="P1467" i="1"/>
  <c r="O1467" i="1"/>
  <c r="P1466" i="1"/>
  <c r="O1466" i="1"/>
  <c r="P1465" i="1"/>
  <c r="O1465" i="1"/>
  <c r="P1464" i="1"/>
  <c r="O1464" i="1"/>
  <c r="P1463" i="1"/>
  <c r="O1463" i="1"/>
  <c r="P1462" i="1"/>
  <c r="O1462" i="1"/>
  <c r="P1461" i="1"/>
  <c r="O1461" i="1"/>
  <c r="P1460" i="1"/>
  <c r="O1460" i="1"/>
  <c r="P1459" i="1"/>
  <c r="O1459" i="1"/>
  <c r="P1458" i="1"/>
  <c r="O1458" i="1"/>
  <c r="P1457" i="1"/>
  <c r="O1457" i="1"/>
  <c r="P1456" i="1"/>
  <c r="O1456" i="1"/>
  <c r="P1455" i="1"/>
  <c r="O1455" i="1"/>
  <c r="P1454" i="1"/>
  <c r="O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Q1200" i="1"/>
  <c r="O1200" i="1"/>
  <c r="Q1199" i="1"/>
  <c r="O1199" i="1"/>
  <c r="Q1198" i="1"/>
  <c r="O1198" i="1"/>
  <c r="Q1197" i="1"/>
  <c r="O1197" i="1"/>
  <c r="Q1196" i="1"/>
  <c r="O1196" i="1"/>
  <c r="O1195" i="1"/>
  <c r="O1194" i="1"/>
  <c r="O1193" i="1"/>
  <c r="O1192" i="1"/>
  <c r="O1191" i="1"/>
  <c r="O1190" i="1"/>
  <c r="O1189" i="1"/>
  <c r="O1188" i="1"/>
  <c r="O1187" i="1"/>
  <c r="O1186" i="1"/>
  <c r="Q1185" i="1"/>
  <c r="O1185" i="1"/>
  <c r="Q1184" i="1"/>
  <c r="O1184" i="1"/>
  <c r="Q1183" i="1"/>
  <c r="O1179" i="1"/>
  <c r="O1178" i="1"/>
  <c r="O1177" i="1"/>
  <c r="O1176" i="1"/>
  <c r="O1175" i="1"/>
  <c r="O1174" i="1"/>
  <c r="Q1173" i="1"/>
  <c r="O1173" i="1"/>
  <c r="Q1172" i="1"/>
  <c r="O1172" i="1"/>
  <c r="Q1171" i="1"/>
  <c r="O1171" i="1"/>
  <c r="Q1170" i="1"/>
  <c r="O1170" i="1"/>
  <c r="Q1169" i="1"/>
  <c r="O1169" i="1"/>
  <c r="Q1168" i="1"/>
  <c r="O1168" i="1"/>
  <c r="Q1167" i="1"/>
  <c r="O1167" i="1"/>
  <c r="Q1166" i="1"/>
  <c r="O1166" i="1"/>
  <c r="Q1165" i="1"/>
  <c r="O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P1150" i="1"/>
  <c r="Q1149" i="1"/>
  <c r="P1149" i="1"/>
  <c r="Q1148" i="1"/>
  <c r="P1148" i="1"/>
  <c r="Q1147" i="1"/>
  <c r="P1147" i="1"/>
  <c r="Q1146" i="1"/>
  <c r="P1146" i="1"/>
  <c r="Q1145" i="1"/>
  <c r="P1145" i="1"/>
  <c r="Q1144" i="1"/>
  <c r="P1144" i="1"/>
  <c r="Q1143" i="1"/>
  <c r="P1143" i="1"/>
  <c r="Q1142" i="1"/>
  <c r="P1142" i="1"/>
  <c r="Q1141" i="1"/>
  <c r="P1141" i="1"/>
  <c r="P1139" i="1"/>
  <c r="P1138" i="1"/>
  <c r="P1137" i="1"/>
  <c r="Q1136" i="1"/>
  <c r="Q1135" i="1"/>
  <c r="Q1134" i="1"/>
  <c r="Q1133" i="1"/>
  <c r="Q1132" i="1"/>
  <c r="P1132" i="1"/>
  <c r="O1132" i="1"/>
  <c r="Q1131" i="1"/>
  <c r="P1131" i="1"/>
  <c r="O1131" i="1"/>
  <c r="Q1130" i="1"/>
  <c r="P1130" i="1"/>
  <c r="O1130" i="1"/>
  <c r="Q1129" i="1"/>
  <c r="P1129" i="1"/>
  <c r="O1129" i="1"/>
  <c r="Q1128" i="1"/>
  <c r="P1128" i="1"/>
  <c r="O1128" i="1"/>
  <c r="Q1127" i="1"/>
  <c r="P1127" i="1"/>
  <c r="O1127" i="1"/>
  <c r="Q1126" i="1"/>
  <c r="P1126" i="1"/>
  <c r="O1126" i="1"/>
  <c r="Q1125" i="1"/>
  <c r="P1125" i="1"/>
  <c r="O1125" i="1"/>
  <c r="Q1124" i="1"/>
  <c r="P1124" i="1"/>
  <c r="O1124" i="1"/>
  <c r="Q1123" i="1"/>
  <c r="P1123" i="1"/>
  <c r="O1123" i="1"/>
  <c r="Q1122" i="1"/>
  <c r="P1122" i="1"/>
  <c r="O1122" i="1"/>
  <c r="Q1121" i="1"/>
  <c r="P1121" i="1"/>
  <c r="O1121" i="1"/>
  <c r="Q1120" i="1"/>
  <c r="P1120" i="1"/>
  <c r="O1120" i="1"/>
  <c r="Q1119" i="1"/>
  <c r="P1119" i="1"/>
  <c r="O1119" i="1"/>
  <c r="Q1118" i="1"/>
  <c r="P1118" i="1"/>
  <c r="O1118" i="1"/>
  <c r="Q1117" i="1"/>
  <c r="P1117" i="1"/>
  <c r="O1117" i="1"/>
  <c r="Q1116" i="1"/>
  <c r="P1116" i="1"/>
  <c r="O1116" i="1"/>
  <c r="Q1115" i="1"/>
  <c r="P1115" i="1"/>
  <c r="O1115" i="1"/>
  <c r="Q1114" i="1"/>
  <c r="P1114" i="1"/>
  <c r="O1114" i="1"/>
  <c r="Q1113" i="1"/>
  <c r="P1113" i="1"/>
  <c r="O1113" i="1"/>
  <c r="Q1112" i="1"/>
  <c r="P1112" i="1"/>
  <c r="O1112" i="1"/>
  <c r="Q1111" i="1"/>
  <c r="P1111" i="1"/>
  <c r="O1111" i="1"/>
  <c r="Q1110" i="1"/>
  <c r="P1110" i="1"/>
  <c r="O1110" i="1"/>
  <c r="Q1109" i="1"/>
  <c r="P1109" i="1"/>
  <c r="O1109" i="1"/>
  <c r="Q1108" i="1"/>
  <c r="P1108" i="1"/>
  <c r="O1108" i="1"/>
  <c r="Q1107" i="1"/>
  <c r="P1107" i="1"/>
  <c r="O1107" i="1"/>
  <c r="Q1106" i="1"/>
  <c r="P1106" i="1"/>
  <c r="O1106" i="1"/>
  <c r="Q1105" i="1"/>
  <c r="P1105" i="1"/>
  <c r="O1105" i="1"/>
  <c r="Q1104" i="1"/>
  <c r="P1104" i="1"/>
  <c r="O1104" i="1"/>
  <c r="Q1103" i="1"/>
  <c r="P1103" i="1"/>
  <c r="O1103" i="1"/>
  <c r="Q1102" i="1"/>
  <c r="P1102" i="1"/>
  <c r="O1102" i="1"/>
  <c r="Q1101" i="1"/>
  <c r="P1101" i="1"/>
  <c r="O1101" i="1"/>
  <c r="Q1100" i="1"/>
  <c r="P1100" i="1"/>
  <c r="O1100" i="1"/>
  <c r="Q1099" i="1"/>
  <c r="P1099" i="1"/>
  <c r="O1099" i="1"/>
  <c r="Q1098" i="1"/>
  <c r="P1098" i="1"/>
  <c r="O1098" i="1"/>
  <c r="Q1097" i="1"/>
  <c r="P1097" i="1"/>
  <c r="O1097" i="1"/>
  <c r="Q1096" i="1"/>
  <c r="P1096" i="1"/>
  <c r="O1096" i="1"/>
  <c r="Q1095" i="1"/>
  <c r="P1095" i="1"/>
  <c r="O1095" i="1"/>
  <c r="Q1094" i="1"/>
  <c r="P1094" i="1"/>
  <c r="O1094" i="1"/>
  <c r="Q1093" i="1"/>
  <c r="P1093" i="1"/>
  <c r="O1093" i="1"/>
  <c r="Q1092" i="1"/>
  <c r="P1092" i="1"/>
  <c r="O1092" i="1"/>
  <c r="Q1091" i="1"/>
  <c r="P1091" i="1"/>
  <c r="O1091" i="1"/>
  <c r="Q1090" i="1"/>
  <c r="P1090" i="1"/>
  <c r="O1090" i="1"/>
  <c r="Q1089" i="1"/>
  <c r="P1089" i="1"/>
  <c r="O1089" i="1"/>
  <c r="Q1088" i="1"/>
  <c r="P1088" i="1"/>
  <c r="O1088" i="1"/>
  <c r="Q1087" i="1"/>
  <c r="P1087" i="1"/>
  <c r="O1087" i="1"/>
  <c r="Q1086" i="1"/>
  <c r="P1086" i="1"/>
  <c r="O1086" i="1"/>
  <c r="Q1085" i="1"/>
  <c r="P1085" i="1"/>
  <c r="O1085" i="1"/>
  <c r="Q1084" i="1"/>
  <c r="P1084" i="1"/>
  <c r="O1084" i="1"/>
  <c r="Q1083" i="1"/>
  <c r="P1083" i="1"/>
  <c r="O1083" i="1"/>
  <c r="Q1082" i="1"/>
  <c r="P1082" i="1"/>
  <c r="O1082" i="1"/>
  <c r="Q1081" i="1"/>
  <c r="P1081" i="1"/>
  <c r="O1081" i="1"/>
  <c r="P1080" i="1"/>
  <c r="O1080" i="1"/>
  <c r="P1079" i="1"/>
  <c r="O1079" i="1"/>
  <c r="P1078" i="1"/>
  <c r="O1078" i="1"/>
  <c r="P1077" i="1"/>
  <c r="O1077" i="1"/>
  <c r="P1076" i="1"/>
  <c r="O1076" i="1"/>
  <c r="P1075" i="1"/>
  <c r="O1075" i="1"/>
  <c r="P1074" i="1"/>
  <c r="O1074" i="1"/>
  <c r="P1073" i="1"/>
  <c r="O1073" i="1"/>
  <c r="P1072" i="1"/>
  <c r="O1072" i="1"/>
  <c r="P1071" i="1"/>
  <c r="O1071" i="1"/>
  <c r="P1070" i="1"/>
  <c r="O1070" i="1"/>
  <c r="P1069" i="1"/>
  <c r="O1069" i="1"/>
  <c r="P1068" i="1"/>
  <c r="O1068" i="1"/>
  <c r="P1067" i="1"/>
  <c r="O1067" i="1"/>
  <c r="P1066" i="1"/>
  <c r="O1066" i="1"/>
  <c r="P1065" i="1"/>
  <c r="O1065" i="1"/>
  <c r="P1064" i="1"/>
  <c r="O1064" i="1"/>
  <c r="P1063" i="1"/>
  <c r="O1063" i="1"/>
  <c r="P1062" i="1"/>
  <c r="O1062" i="1"/>
  <c r="P1061" i="1"/>
  <c r="O1061" i="1"/>
  <c r="P1060" i="1"/>
  <c r="O1060" i="1"/>
  <c r="P1059" i="1"/>
  <c r="O1059" i="1"/>
  <c r="P1058" i="1"/>
  <c r="O1058" i="1"/>
  <c r="P1057" i="1"/>
  <c r="O1057" i="1"/>
  <c r="P1056" i="1"/>
  <c r="O1056" i="1"/>
  <c r="P1055" i="1"/>
  <c r="O1055" i="1"/>
  <c r="P1054" i="1"/>
  <c r="O1054" i="1"/>
  <c r="P1053" i="1"/>
  <c r="O1053" i="1"/>
  <c r="P1052" i="1"/>
  <c r="O1052" i="1"/>
  <c r="P1051" i="1"/>
  <c r="O1051" i="1"/>
  <c r="P1050" i="1"/>
  <c r="O1050" i="1"/>
  <c r="P1049" i="1"/>
  <c r="O1049" i="1"/>
  <c r="P1048" i="1"/>
  <c r="O1048" i="1"/>
  <c r="P1047" i="1"/>
  <c r="O1047" i="1"/>
  <c r="P1046" i="1"/>
  <c r="O1046" i="1"/>
  <c r="P1045" i="1"/>
  <c r="O1045" i="1"/>
  <c r="P1044" i="1"/>
  <c r="O1044" i="1"/>
  <c r="P1043" i="1"/>
  <c r="O1043" i="1"/>
  <c r="P1042" i="1"/>
  <c r="O1042" i="1"/>
  <c r="P1041" i="1"/>
  <c r="O1041" i="1"/>
  <c r="P1040" i="1"/>
  <c r="O1040" i="1"/>
  <c r="P1039" i="1"/>
  <c r="O1039" i="1"/>
  <c r="P1038" i="1"/>
  <c r="O1038" i="1"/>
  <c r="P1037" i="1"/>
  <c r="O1037" i="1"/>
  <c r="P1036" i="1"/>
  <c r="O1036" i="1"/>
  <c r="P1035" i="1"/>
  <c r="O1035" i="1"/>
  <c r="P1034" i="1"/>
  <c r="O1034" i="1"/>
  <c r="P1033" i="1"/>
  <c r="O1033" i="1"/>
  <c r="P1032" i="1"/>
  <c r="O1032" i="1"/>
  <c r="P1031" i="1"/>
  <c r="O1031" i="1"/>
  <c r="P1030" i="1"/>
  <c r="O1030" i="1"/>
  <c r="P1029" i="1"/>
  <c r="O1029" i="1"/>
  <c r="P1028" i="1"/>
  <c r="O1028" i="1"/>
  <c r="P1027" i="1"/>
  <c r="O1027" i="1"/>
  <c r="P1026" i="1"/>
  <c r="O1026" i="1"/>
  <c r="P1025" i="1"/>
  <c r="O1025" i="1"/>
  <c r="P1024" i="1"/>
  <c r="O1024" i="1"/>
  <c r="P1023" i="1"/>
  <c r="O1023" i="1"/>
  <c r="P1022" i="1"/>
  <c r="O1022" i="1"/>
  <c r="P1021" i="1"/>
  <c r="O1021" i="1"/>
  <c r="P1020" i="1"/>
  <c r="O1020" i="1"/>
  <c r="P1019" i="1"/>
  <c r="O1019" i="1"/>
  <c r="P1018" i="1"/>
  <c r="O1018" i="1"/>
  <c r="P1017" i="1"/>
  <c r="O1017" i="1"/>
  <c r="P1016" i="1"/>
  <c r="O1016" i="1"/>
  <c r="P1015" i="1"/>
  <c r="O1015" i="1"/>
  <c r="P1014" i="1"/>
  <c r="O1014" i="1"/>
  <c r="P1013" i="1"/>
  <c r="O1013" i="1"/>
  <c r="P1012" i="1"/>
  <c r="O1012" i="1"/>
  <c r="P1011" i="1"/>
  <c r="O1011" i="1"/>
  <c r="P1010" i="1"/>
  <c r="O1010" i="1"/>
  <c r="P1009" i="1"/>
  <c r="O1009" i="1"/>
  <c r="P1008" i="1"/>
  <c r="O1008" i="1"/>
  <c r="P1007" i="1"/>
  <c r="O1007" i="1"/>
  <c r="P1006" i="1"/>
  <c r="O1006" i="1"/>
  <c r="Q1005" i="1"/>
  <c r="P1005" i="1"/>
  <c r="O1005" i="1"/>
  <c r="Q1004" i="1"/>
  <c r="P1004" i="1"/>
  <c r="O1004" i="1"/>
  <c r="Q1003" i="1"/>
  <c r="P1003" i="1"/>
  <c r="O1003" i="1"/>
  <c r="Q1002" i="1"/>
  <c r="P1002" i="1"/>
  <c r="O1002" i="1"/>
  <c r="Q1001" i="1"/>
  <c r="P1001" i="1"/>
  <c r="O1001" i="1"/>
  <c r="Q1000" i="1"/>
  <c r="P1000" i="1"/>
  <c r="O1000" i="1"/>
  <c r="Q999" i="1"/>
  <c r="P999" i="1"/>
  <c r="O999" i="1"/>
  <c r="Q998" i="1"/>
  <c r="P998" i="1"/>
  <c r="O998" i="1"/>
  <c r="Q997" i="1"/>
  <c r="P997" i="1"/>
  <c r="O997" i="1"/>
  <c r="Q996" i="1"/>
  <c r="P996" i="1"/>
  <c r="O996" i="1"/>
  <c r="Q995" i="1"/>
  <c r="P995" i="1"/>
  <c r="O995" i="1"/>
  <c r="Q994" i="1"/>
  <c r="P994" i="1"/>
  <c r="O994" i="1"/>
  <c r="Q993" i="1"/>
  <c r="P993" i="1"/>
  <c r="O993" i="1"/>
  <c r="Q992" i="1"/>
  <c r="P992" i="1"/>
  <c r="O992" i="1"/>
  <c r="Q991" i="1"/>
  <c r="P991" i="1"/>
  <c r="O991" i="1"/>
  <c r="Q990" i="1"/>
  <c r="P990" i="1"/>
  <c r="O990" i="1"/>
  <c r="Q989" i="1"/>
  <c r="P989" i="1"/>
  <c r="O989" i="1"/>
  <c r="Q988" i="1"/>
  <c r="P988" i="1"/>
  <c r="O988" i="1"/>
  <c r="Q987" i="1"/>
  <c r="P987" i="1"/>
  <c r="O987" i="1"/>
  <c r="Q986" i="1"/>
  <c r="P986" i="1"/>
  <c r="O986" i="1"/>
  <c r="Q985" i="1"/>
  <c r="P985" i="1"/>
  <c r="O985" i="1"/>
  <c r="Q984" i="1"/>
  <c r="P984" i="1"/>
  <c r="O984" i="1"/>
  <c r="Q983" i="1"/>
  <c r="P983" i="1"/>
  <c r="O983" i="1"/>
  <c r="Q982" i="1"/>
  <c r="P982" i="1"/>
  <c r="O982" i="1"/>
  <c r="Q981" i="1"/>
  <c r="P981" i="1"/>
  <c r="O981" i="1"/>
  <c r="Q980" i="1"/>
  <c r="P980" i="1"/>
  <c r="O980" i="1"/>
  <c r="Q979" i="1"/>
  <c r="P979" i="1"/>
  <c r="O979" i="1"/>
  <c r="Q978" i="1"/>
  <c r="P978" i="1"/>
  <c r="O978" i="1"/>
  <c r="Q977" i="1"/>
  <c r="P977" i="1"/>
  <c r="O977" i="1"/>
  <c r="Q976" i="1"/>
  <c r="P976" i="1"/>
  <c r="O976" i="1"/>
  <c r="Q975" i="1"/>
  <c r="P975" i="1"/>
  <c r="O975" i="1"/>
  <c r="Q974" i="1"/>
  <c r="P974" i="1"/>
  <c r="O974" i="1"/>
  <c r="Q973" i="1"/>
  <c r="P973" i="1"/>
  <c r="O973" i="1"/>
  <c r="Q972" i="1"/>
  <c r="P972" i="1"/>
  <c r="O972" i="1"/>
  <c r="Q971" i="1"/>
  <c r="P971" i="1"/>
  <c r="O971" i="1"/>
  <c r="Q970" i="1"/>
  <c r="P970" i="1"/>
  <c r="O970" i="1"/>
  <c r="Q969" i="1"/>
  <c r="P969" i="1"/>
  <c r="O969" i="1"/>
  <c r="Q968" i="1"/>
  <c r="P968" i="1"/>
  <c r="O968" i="1"/>
  <c r="Q967" i="1"/>
  <c r="P967" i="1"/>
  <c r="O967" i="1"/>
  <c r="Q966" i="1"/>
  <c r="P966" i="1"/>
  <c r="O966" i="1"/>
  <c r="Q965" i="1"/>
  <c r="P965" i="1"/>
  <c r="O965" i="1"/>
  <c r="Q964" i="1"/>
  <c r="P964" i="1"/>
  <c r="O964" i="1"/>
  <c r="Q963" i="1"/>
  <c r="P963" i="1"/>
  <c r="O963" i="1"/>
  <c r="Q962" i="1"/>
  <c r="P962" i="1"/>
  <c r="O962" i="1"/>
  <c r="Q961" i="1"/>
  <c r="P961" i="1"/>
  <c r="O961" i="1"/>
  <c r="Q960" i="1"/>
  <c r="P960" i="1"/>
  <c r="O960" i="1"/>
  <c r="Q959" i="1"/>
  <c r="P959" i="1"/>
  <c r="O959" i="1"/>
  <c r="Q958" i="1"/>
  <c r="P958" i="1"/>
  <c r="O958" i="1"/>
  <c r="Q957" i="1"/>
  <c r="P957" i="1"/>
  <c r="O957" i="1"/>
  <c r="Q956" i="1"/>
  <c r="P956" i="1"/>
  <c r="O956" i="1"/>
  <c r="Q955" i="1"/>
  <c r="P955" i="1"/>
  <c r="O955" i="1"/>
  <c r="Q954" i="1"/>
  <c r="P954" i="1"/>
  <c r="O954" i="1"/>
  <c r="Q953" i="1"/>
  <c r="P953" i="1"/>
  <c r="O953" i="1"/>
  <c r="Q952" i="1"/>
  <c r="P952" i="1"/>
  <c r="O952" i="1"/>
  <c r="Q951" i="1"/>
  <c r="P951" i="1"/>
  <c r="O951" i="1"/>
  <c r="Q950" i="1"/>
  <c r="P950" i="1"/>
  <c r="O950" i="1"/>
  <c r="Q949" i="1"/>
  <c r="P949" i="1"/>
  <c r="O949" i="1"/>
  <c r="Q948" i="1"/>
  <c r="P948" i="1"/>
  <c r="O948" i="1"/>
  <c r="Q947" i="1"/>
  <c r="P947" i="1"/>
  <c r="O947" i="1"/>
  <c r="Q946" i="1"/>
  <c r="P946" i="1"/>
  <c r="O946" i="1"/>
  <c r="Q945" i="1"/>
  <c r="P945" i="1"/>
  <c r="O945" i="1"/>
  <c r="Q944" i="1"/>
  <c r="P944" i="1"/>
  <c r="O944" i="1"/>
  <c r="Q943" i="1"/>
  <c r="P943" i="1"/>
  <c r="O943" i="1"/>
  <c r="Q942" i="1"/>
  <c r="P942" i="1"/>
  <c r="O942" i="1"/>
  <c r="Q941" i="1"/>
  <c r="P941" i="1"/>
  <c r="O941" i="1"/>
  <c r="Q940" i="1"/>
  <c r="P940" i="1"/>
  <c r="O940" i="1"/>
  <c r="Q939" i="1"/>
  <c r="P939" i="1"/>
  <c r="O939" i="1"/>
  <c r="Q938" i="1"/>
  <c r="P938" i="1"/>
  <c r="O938" i="1"/>
  <c r="Q937" i="1"/>
  <c r="P937" i="1"/>
  <c r="O937" i="1"/>
  <c r="Q936" i="1"/>
  <c r="P936" i="1"/>
  <c r="O936" i="1"/>
  <c r="Q935" i="1"/>
  <c r="P935" i="1"/>
  <c r="O935" i="1"/>
  <c r="Q934" i="1"/>
  <c r="P934" i="1"/>
  <c r="O934" i="1"/>
  <c r="Q933" i="1"/>
  <c r="P933" i="1"/>
  <c r="O933" i="1"/>
  <c r="Q932" i="1"/>
  <c r="P932" i="1"/>
  <c r="O932" i="1"/>
  <c r="Q931" i="1"/>
  <c r="P931" i="1"/>
  <c r="O931" i="1"/>
  <c r="Q930" i="1"/>
  <c r="P930" i="1"/>
  <c r="O930" i="1"/>
  <c r="Q929" i="1"/>
  <c r="P929" i="1"/>
  <c r="O929" i="1"/>
  <c r="Q928" i="1"/>
  <c r="P928" i="1"/>
  <c r="O928" i="1"/>
  <c r="Q927" i="1"/>
  <c r="P927" i="1"/>
  <c r="O927" i="1"/>
  <c r="Q926" i="1"/>
  <c r="P926" i="1"/>
  <c r="O926" i="1"/>
  <c r="Q925" i="1"/>
  <c r="P925" i="1"/>
  <c r="O925" i="1"/>
  <c r="Q924" i="1"/>
  <c r="P924" i="1"/>
  <c r="O924" i="1"/>
  <c r="Q923" i="1"/>
  <c r="P923" i="1"/>
  <c r="O923" i="1"/>
  <c r="Q922" i="1"/>
  <c r="P922" i="1"/>
  <c r="O922" i="1"/>
  <c r="Q921" i="1"/>
  <c r="P921" i="1"/>
  <c r="O921" i="1"/>
  <c r="P920" i="1"/>
  <c r="O920" i="1"/>
  <c r="P919" i="1"/>
  <c r="O919" i="1"/>
  <c r="P918" i="1"/>
  <c r="O918" i="1"/>
  <c r="P917" i="1"/>
  <c r="O917" i="1"/>
  <c r="P916" i="1"/>
  <c r="O916" i="1"/>
  <c r="P915" i="1"/>
  <c r="O915" i="1"/>
  <c r="Q914" i="1"/>
  <c r="P914" i="1"/>
  <c r="O914" i="1"/>
  <c r="Q913" i="1"/>
  <c r="P913" i="1"/>
  <c r="O913" i="1"/>
  <c r="Q912" i="1"/>
  <c r="P912" i="1"/>
  <c r="O912" i="1"/>
  <c r="Q911" i="1"/>
  <c r="P911" i="1"/>
  <c r="O911" i="1"/>
  <c r="Q910" i="1"/>
  <c r="P910" i="1"/>
  <c r="O910" i="1"/>
  <c r="Q909" i="1"/>
  <c r="P909" i="1"/>
  <c r="O909" i="1"/>
  <c r="Q908" i="1"/>
  <c r="P908" i="1"/>
  <c r="O908" i="1"/>
  <c r="Q907" i="1"/>
  <c r="P907" i="1"/>
  <c r="O907" i="1"/>
  <c r="Q906" i="1"/>
  <c r="P906" i="1"/>
  <c r="O906" i="1"/>
  <c r="Q905" i="1"/>
  <c r="P905" i="1"/>
  <c r="O905" i="1"/>
  <c r="Q904" i="1"/>
  <c r="P904" i="1"/>
  <c r="O904" i="1"/>
  <c r="Q903" i="1"/>
  <c r="P903" i="1"/>
  <c r="O903" i="1"/>
  <c r="Q902" i="1"/>
  <c r="P902" i="1"/>
  <c r="O902" i="1"/>
  <c r="Q901" i="1"/>
  <c r="P901" i="1"/>
  <c r="O901" i="1"/>
  <c r="Q900" i="1"/>
  <c r="P900" i="1"/>
  <c r="O900" i="1"/>
  <c r="Q899" i="1"/>
  <c r="P899" i="1"/>
  <c r="O899" i="1"/>
  <c r="Q898" i="1"/>
  <c r="P898" i="1"/>
  <c r="O898" i="1"/>
  <c r="Q897" i="1"/>
  <c r="P897" i="1"/>
  <c r="O897" i="1"/>
  <c r="Q896" i="1"/>
  <c r="P896" i="1"/>
  <c r="O896" i="1"/>
  <c r="Q895" i="1"/>
  <c r="P895" i="1"/>
  <c r="O895" i="1"/>
  <c r="Q894" i="1"/>
  <c r="P894" i="1"/>
  <c r="O894" i="1"/>
  <c r="Q893" i="1"/>
  <c r="P893" i="1"/>
  <c r="O893" i="1"/>
  <c r="Q892" i="1"/>
  <c r="P892" i="1"/>
  <c r="O892" i="1"/>
  <c r="Q891" i="1"/>
  <c r="P891" i="1"/>
  <c r="O891" i="1"/>
  <c r="Q890" i="1"/>
  <c r="P890" i="1"/>
  <c r="O890" i="1"/>
  <c r="Q889" i="1"/>
  <c r="P889" i="1"/>
  <c r="O889" i="1"/>
  <c r="Q888" i="1"/>
  <c r="P888" i="1"/>
  <c r="O888" i="1"/>
  <c r="Q887" i="1"/>
  <c r="P887" i="1"/>
  <c r="O887" i="1"/>
  <c r="Q886" i="1"/>
  <c r="P886" i="1"/>
  <c r="O886" i="1"/>
  <c r="Q885" i="1"/>
  <c r="P885" i="1"/>
  <c r="O885" i="1"/>
  <c r="Q884" i="1"/>
  <c r="P884" i="1"/>
  <c r="O884" i="1"/>
  <c r="Q883" i="1"/>
  <c r="P883" i="1"/>
  <c r="O883" i="1"/>
  <c r="Q882" i="1"/>
  <c r="P882" i="1"/>
  <c r="O882" i="1"/>
  <c r="Q881" i="1"/>
  <c r="P881" i="1"/>
  <c r="O881" i="1"/>
  <c r="Q880" i="1"/>
  <c r="P880" i="1"/>
  <c r="O880" i="1"/>
  <c r="Q879" i="1"/>
  <c r="P879" i="1"/>
  <c r="O879" i="1"/>
  <c r="Q878" i="1"/>
  <c r="P878" i="1"/>
  <c r="O878" i="1"/>
  <c r="Q877" i="1"/>
  <c r="P877" i="1"/>
  <c r="O877" i="1"/>
  <c r="Q876" i="1"/>
  <c r="P876" i="1"/>
  <c r="O876" i="1"/>
  <c r="Q875" i="1"/>
  <c r="P875" i="1"/>
  <c r="O875" i="1"/>
  <c r="Q874" i="1"/>
  <c r="P874" i="1"/>
  <c r="O874" i="1"/>
  <c r="Q873" i="1"/>
  <c r="P873" i="1"/>
  <c r="O873" i="1"/>
  <c r="Q872" i="1"/>
  <c r="P872" i="1"/>
  <c r="O872" i="1"/>
  <c r="Q871" i="1"/>
  <c r="P871" i="1"/>
  <c r="O871" i="1"/>
  <c r="Q870" i="1"/>
  <c r="P870" i="1"/>
  <c r="O870" i="1"/>
  <c r="Q869" i="1"/>
  <c r="P869" i="1"/>
  <c r="O869" i="1"/>
  <c r="Q868" i="1"/>
  <c r="P868" i="1"/>
  <c r="O868" i="1"/>
  <c r="Q867" i="1"/>
  <c r="P867" i="1"/>
  <c r="O867" i="1"/>
  <c r="Q866" i="1"/>
  <c r="P866" i="1"/>
  <c r="O866" i="1"/>
  <c r="Q865" i="1"/>
  <c r="P865" i="1"/>
  <c r="O865" i="1"/>
  <c r="Q864" i="1"/>
  <c r="P864" i="1"/>
  <c r="O864" i="1"/>
  <c r="Q863" i="1"/>
  <c r="P863" i="1"/>
  <c r="O863" i="1"/>
  <c r="Q862" i="1"/>
  <c r="P862" i="1"/>
  <c r="O862" i="1"/>
  <c r="Q861" i="1"/>
  <c r="P861" i="1"/>
  <c r="O861" i="1"/>
  <c r="Q860" i="1"/>
  <c r="P860" i="1"/>
  <c r="O860" i="1"/>
  <c r="Q859" i="1"/>
  <c r="P859" i="1"/>
  <c r="O859" i="1"/>
  <c r="Q858" i="1"/>
  <c r="P858" i="1"/>
  <c r="O858" i="1"/>
  <c r="Q857" i="1"/>
  <c r="P857" i="1"/>
  <c r="O857" i="1"/>
  <c r="Q856" i="1"/>
  <c r="P856" i="1"/>
  <c r="O856" i="1"/>
  <c r="Q855" i="1"/>
  <c r="P855" i="1"/>
  <c r="O855" i="1"/>
  <c r="Q854" i="1"/>
  <c r="P854" i="1"/>
  <c r="O854" i="1"/>
  <c r="Q853" i="1"/>
  <c r="P853" i="1"/>
  <c r="O853" i="1"/>
  <c r="Q852" i="1"/>
  <c r="P852" i="1"/>
  <c r="O852" i="1"/>
  <c r="Q851" i="1"/>
  <c r="P851" i="1"/>
  <c r="O851" i="1"/>
  <c r="Q850" i="1"/>
  <c r="P850" i="1"/>
  <c r="O850" i="1"/>
  <c r="Q849" i="1"/>
  <c r="P849" i="1"/>
  <c r="O849" i="1"/>
  <c r="Q848" i="1"/>
  <c r="P848" i="1"/>
  <c r="O848" i="1"/>
  <c r="Q847" i="1"/>
  <c r="P847" i="1"/>
  <c r="O847" i="1"/>
  <c r="Q846" i="1"/>
  <c r="P846" i="1"/>
  <c r="O846" i="1"/>
  <c r="Q845" i="1"/>
  <c r="P845" i="1"/>
  <c r="O845" i="1"/>
  <c r="Q844" i="1"/>
  <c r="P844" i="1"/>
  <c r="O844" i="1"/>
  <c r="Q843" i="1"/>
  <c r="P843" i="1"/>
  <c r="O843" i="1"/>
  <c r="Q842" i="1"/>
  <c r="P842" i="1"/>
  <c r="O842" i="1"/>
  <c r="Q841" i="1"/>
  <c r="P841" i="1"/>
  <c r="O841" i="1"/>
  <c r="Q840" i="1"/>
  <c r="P840" i="1"/>
  <c r="O840" i="1"/>
  <c r="Q839" i="1"/>
  <c r="P839" i="1"/>
  <c r="O839" i="1"/>
  <c r="Q838" i="1"/>
  <c r="P838" i="1"/>
  <c r="O838" i="1"/>
  <c r="Q837" i="1"/>
  <c r="P837" i="1"/>
  <c r="O837" i="1"/>
  <c r="Q836" i="1"/>
  <c r="P836" i="1"/>
  <c r="O836" i="1"/>
  <c r="Q835" i="1"/>
  <c r="P835" i="1"/>
  <c r="O835" i="1"/>
  <c r="Q834" i="1"/>
  <c r="P834" i="1"/>
  <c r="O834" i="1"/>
  <c r="P833" i="1"/>
  <c r="O833" i="1"/>
  <c r="P832" i="1"/>
  <c r="O832" i="1"/>
  <c r="P831" i="1"/>
  <c r="O831" i="1"/>
  <c r="P830" i="1"/>
  <c r="O830" i="1"/>
  <c r="P829" i="1"/>
  <c r="O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O728" i="1"/>
  <c r="P727" i="1"/>
  <c r="O727" i="1"/>
  <c r="P726" i="1"/>
  <c r="O726" i="1"/>
  <c r="P725" i="1"/>
  <c r="O725" i="1"/>
  <c r="P724" i="1"/>
  <c r="O724" i="1"/>
  <c r="P723" i="1"/>
  <c r="O723" i="1"/>
  <c r="P722" i="1"/>
  <c r="O722" i="1"/>
  <c r="P721" i="1"/>
  <c r="O721" i="1"/>
  <c r="P720" i="1"/>
  <c r="O720" i="1"/>
  <c r="P719" i="1"/>
  <c r="O719" i="1"/>
  <c r="P718" i="1"/>
  <c r="O718" i="1"/>
  <c r="P717" i="1"/>
  <c r="O717" i="1"/>
  <c r="P716" i="1"/>
  <c r="O716" i="1"/>
  <c r="P715" i="1"/>
  <c r="O715" i="1"/>
  <c r="P714" i="1"/>
  <c r="O714" i="1"/>
  <c r="P713" i="1"/>
  <c r="O713" i="1"/>
  <c r="P712" i="1"/>
  <c r="O712" i="1"/>
  <c r="P711" i="1"/>
  <c r="O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O378" i="1"/>
  <c r="P377" i="1"/>
  <c r="O377" i="1"/>
  <c r="P376" i="1"/>
  <c r="O376" i="1"/>
  <c r="P375" i="1"/>
  <c r="O375" i="1"/>
  <c r="P374" i="1"/>
  <c r="O374" i="1"/>
  <c r="P373" i="1"/>
  <c r="O373" i="1"/>
  <c r="P372" i="1"/>
  <c r="O372" i="1"/>
  <c r="P371" i="1"/>
  <c r="O371" i="1"/>
  <c r="P370" i="1"/>
  <c r="O370" i="1"/>
  <c r="P369" i="1"/>
  <c r="O369" i="1"/>
  <c r="P368" i="1"/>
  <c r="O368" i="1"/>
  <c r="P367" i="1"/>
  <c r="O367" i="1"/>
  <c r="P366" i="1"/>
  <c r="O366" i="1"/>
  <c r="P365" i="1"/>
  <c r="O365" i="1"/>
  <c r="P364" i="1"/>
  <c r="O364" i="1"/>
  <c r="P363" i="1"/>
  <c r="O363" i="1"/>
  <c r="P362" i="1"/>
  <c r="O362" i="1"/>
  <c r="P361" i="1"/>
  <c r="O361" i="1"/>
  <c r="P360" i="1"/>
  <c r="O360" i="1"/>
  <c r="P359" i="1"/>
  <c r="O359" i="1"/>
  <c r="P358" i="1"/>
  <c r="O358" i="1"/>
  <c r="P357" i="1"/>
  <c r="O357" i="1"/>
  <c r="P356" i="1"/>
  <c r="O356" i="1"/>
  <c r="P355" i="1"/>
  <c r="O355" i="1"/>
  <c r="P354" i="1"/>
  <c r="O354" i="1"/>
  <c r="P353" i="1"/>
  <c r="O353" i="1"/>
  <c r="P352" i="1"/>
  <c r="O352" i="1"/>
  <c r="P351" i="1"/>
  <c r="O351" i="1"/>
  <c r="P350" i="1"/>
  <c r="O350" i="1"/>
  <c r="P349" i="1"/>
  <c r="O349" i="1"/>
  <c r="P348" i="1"/>
  <c r="O348" i="1"/>
  <c r="P347" i="1"/>
  <c r="O347" i="1"/>
  <c r="P346" i="1"/>
  <c r="O346" i="1"/>
  <c r="P345" i="1"/>
  <c r="O345" i="1"/>
  <c r="P344" i="1"/>
  <c r="O344" i="1"/>
  <c r="P343" i="1"/>
  <c r="O343" i="1"/>
  <c r="P342" i="1"/>
  <c r="O342" i="1"/>
  <c r="P341" i="1"/>
  <c r="O341" i="1"/>
  <c r="P340" i="1"/>
  <c r="O340" i="1"/>
  <c r="P339" i="1"/>
  <c r="O339" i="1"/>
  <c r="P338" i="1"/>
  <c r="O338" i="1"/>
  <c r="P337" i="1"/>
  <c r="O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O204" i="1"/>
  <c r="P203" i="1"/>
  <c r="O203" i="1"/>
  <c r="P202" i="1"/>
  <c r="O202" i="1"/>
  <c r="P201" i="1"/>
  <c r="O201" i="1"/>
  <c r="P200" i="1"/>
  <c r="O200" i="1"/>
  <c r="Q199" i="1"/>
  <c r="P199" i="1"/>
  <c r="O199" i="1"/>
  <c r="Q198" i="1"/>
  <c r="P198" i="1"/>
  <c r="O198" i="1"/>
  <c r="Q197" i="1"/>
  <c r="P197" i="1"/>
  <c r="O197" i="1"/>
  <c r="Q196" i="1"/>
  <c r="P196" i="1"/>
  <c r="O196" i="1"/>
  <c r="Q195" i="1"/>
  <c r="P195" i="1"/>
  <c r="O195" i="1"/>
  <c r="Q194" i="1"/>
  <c r="P194" i="1"/>
  <c r="O194" i="1"/>
  <c r="Q193" i="1"/>
  <c r="P193" i="1"/>
  <c r="O193" i="1"/>
  <c r="Q192" i="1"/>
  <c r="P192" i="1"/>
  <c r="O192" i="1"/>
  <c r="Q191" i="1"/>
  <c r="P191" i="1"/>
  <c r="O191" i="1"/>
  <c r="Q190" i="1"/>
  <c r="P190" i="1"/>
  <c r="O190" i="1"/>
  <c r="Q189" i="1"/>
  <c r="P189" i="1"/>
  <c r="O189" i="1"/>
  <c r="Q188" i="1"/>
  <c r="P188" i="1"/>
  <c r="O188" i="1"/>
  <c r="Q187" i="1"/>
  <c r="P187" i="1"/>
  <c r="O187" i="1"/>
  <c r="Q186" i="1"/>
  <c r="P186" i="1"/>
  <c r="O186" i="1"/>
  <c r="Q185" i="1"/>
  <c r="P185" i="1"/>
  <c r="O185" i="1"/>
  <c r="Q184" i="1"/>
  <c r="P184" i="1"/>
  <c r="O184" i="1"/>
  <c r="Q183" i="1"/>
  <c r="P183" i="1"/>
  <c r="O183" i="1"/>
  <c r="Q182" i="1"/>
  <c r="P182" i="1"/>
  <c r="O182" i="1"/>
  <c r="P181" i="1"/>
  <c r="O181" i="1"/>
  <c r="P180" i="1"/>
  <c r="P179" i="1"/>
  <c r="Q178" i="1"/>
  <c r="P178" i="1"/>
  <c r="Q177" i="1"/>
  <c r="P177" i="1"/>
  <c r="Q176" i="1"/>
  <c r="P176" i="1"/>
  <c r="Q175" i="1"/>
  <c r="P175" i="1"/>
  <c r="Q174" i="1"/>
  <c r="P174" i="1"/>
  <c r="O174" i="1"/>
  <c r="Q173" i="1"/>
  <c r="P173" i="1"/>
  <c r="O173" i="1"/>
  <c r="Q172" i="1"/>
  <c r="P172" i="1"/>
  <c r="O172" i="1"/>
  <c r="Q171" i="1"/>
  <c r="P171" i="1"/>
  <c r="O171" i="1"/>
  <c r="Q170" i="1"/>
  <c r="P170" i="1"/>
  <c r="O170" i="1"/>
  <c r="Q169" i="1"/>
  <c r="P169" i="1"/>
  <c r="O169" i="1"/>
  <c r="Q168" i="1"/>
  <c r="P168" i="1"/>
  <c r="O168" i="1"/>
  <c r="Q167" i="1"/>
  <c r="P167" i="1"/>
  <c r="O167" i="1"/>
  <c r="Q166" i="1"/>
  <c r="P166" i="1"/>
  <c r="O166" i="1"/>
  <c r="Q165" i="1"/>
  <c r="P165" i="1"/>
  <c r="O165" i="1"/>
  <c r="V164" i="1"/>
  <c r="Q164" i="1"/>
  <c r="P164" i="1"/>
  <c r="O164" i="1"/>
  <c r="V163" i="1"/>
  <c r="Q163" i="1"/>
  <c r="P163" i="1"/>
  <c r="O163" i="1"/>
  <c r="N163" i="1"/>
  <c r="V162" i="1"/>
  <c r="Q162" i="1"/>
  <c r="P162" i="1"/>
  <c r="O162" i="1"/>
  <c r="N162" i="1"/>
  <c r="V161" i="1"/>
  <c r="Q161" i="1"/>
  <c r="P161" i="1"/>
  <c r="O161" i="1"/>
  <c r="N161" i="1"/>
  <c r="V160" i="1"/>
  <c r="Q160" i="1"/>
  <c r="P160" i="1"/>
  <c r="O160" i="1"/>
  <c r="N160" i="1"/>
  <c r="V159" i="1"/>
  <c r="Q159" i="1"/>
  <c r="P159" i="1"/>
  <c r="O159" i="1"/>
  <c r="N159" i="1"/>
  <c r="V158" i="1"/>
  <c r="Q158" i="1"/>
  <c r="P158" i="1"/>
  <c r="O158" i="1"/>
  <c r="N158" i="1"/>
  <c r="V157" i="1"/>
  <c r="Q157" i="1"/>
  <c r="P157" i="1"/>
  <c r="O157" i="1"/>
  <c r="N157" i="1"/>
  <c r="V156" i="1"/>
  <c r="Q156" i="1"/>
  <c r="P156" i="1"/>
  <c r="O156" i="1"/>
  <c r="V155" i="1"/>
  <c r="Q155" i="1"/>
  <c r="P155" i="1"/>
  <c r="O155" i="1"/>
  <c r="V154" i="1"/>
  <c r="Q154" i="1"/>
  <c r="P154" i="1"/>
  <c r="O154" i="1"/>
  <c r="V153" i="1"/>
  <c r="Q153" i="1"/>
  <c r="P153" i="1"/>
  <c r="O153" i="1"/>
  <c r="V152" i="1"/>
  <c r="Q152" i="1"/>
  <c r="P152" i="1"/>
  <c r="O152" i="1"/>
  <c r="V151" i="1"/>
  <c r="Q151" i="1"/>
  <c r="P151" i="1"/>
  <c r="O151" i="1"/>
  <c r="Q150" i="1"/>
  <c r="P150" i="1"/>
  <c r="O150" i="1"/>
  <c r="Q149" i="1"/>
  <c r="P149" i="1"/>
  <c r="O149" i="1"/>
  <c r="Q148" i="1"/>
  <c r="P148" i="1"/>
  <c r="O148" i="1"/>
  <c r="Q147" i="1"/>
  <c r="P147" i="1"/>
  <c r="O147" i="1"/>
  <c r="Q146" i="1"/>
  <c r="P146" i="1"/>
  <c r="O146" i="1"/>
  <c r="Q145" i="1"/>
  <c r="P145" i="1"/>
  <c r="O145" i="1"/>
  <c r="Q144" i="1"/>
  <c r="P144" i="1"/>
  <c r="O144" i="1"/>
  <c r="Q143" i="1"/>
  <c r="P143" i="1"/>
  <c r="O143" i="1"/>
  <c r="Q142" i="1"/>
  <c r="P142" i="1"/>
  <c r="O142" i="1"/>
  <c r="Q141" i="1"/>
  <c r="P141" i="1"/>
  <c r="O141" i="1"/>
  <c r="Q140" i="1"/>
  <c r="P140" i="1"/>
  <c r="O140" i="1"/>
  <c r="Q139" i="1"/>
  <c r="P139" i="1"/>
  <c r="O139" i="1"/>
  <c r="P138" i="1"/>
  <c r="O138" i="1"/>
  <c r="P137" i="1"/>
  <c r="O137" i="1"/>
  <c r="P136" i="1"/>
  <c r="O136" i="1"/>
  <c r="P135" i="1"/>
  <c r="O135" i="1"/>
  <c r="P134" i="1"/>
  <c r="O134" i="1"/>
  <c r="P133" i="1"/>
  <c r="O133" i="1"/>
  <c r="P132" i="1"/>
  <c r="O132" i="1"/>
  <c r="P131" i="1"/>
  <c r="O131" i="1"/>
  <c r="P130" i="1"/>
  <c r="O130" i="1"/>
  <c r="P129" i="1"/>
  <c r="O129" i="1"/>
  <c r="P128" i="1"/>
  <c r="O128" i="1"/>
  <c r="P127" i="1"/>
  <c r="O127" i="1"/>
  <c r="P126" i="1"/>
  <c r="O126" i="1"/>
  <c r="P125" i="1"/>
  <c r="O125" i="1"/>
  <c r="P124" i="1"/>
  <c r="O124" i="1"/>
  <c r="P123" i="1"/>
  <c r="O123" i="1"/>
  <c r="P122" i="1"/>
  <c r="O122" i="1"/>
  <c r="P121" i="1"/>
  <c r="O121" i="1"/>
  <c r="P120" i="1"/>
  <c r="O120" i="1"/>
  <c r="P119" i="1"/>
  <c r="O119" i="1"/>
  <c r="P118" i="1"/>
  <c r="O118" i="1"/>
  <c r="P117" i="1"/>
  <c r="O117" i="1"/>
  <c r="P116" i="1"/>
  <c r="O116" i="1"/>
  <c r="P115" i="1"/>
  <c r="O115" i="1"/>
  <c r="P114" i="1"/>
  <c r="O114" i="1"/>
  <c r="P113" i="1"/>
  <c r="O113" i="1"/>
  <c r="P112" i="1"/>
  <c r="O112" i="1"/>
  <c r="P111" i="1"/>
  <c r="O111" i="1"/>
  <c r="P110" i="1"/>
  <c r="O110" i="1"/>
  <c r="P109" i="1"/>
  <c r="O109" i="1"/>
  <c r="P108" i="1"/>
  <c r="O108" i="1"/>
  <c r="P107" i="1"/>
  <c r="O107" i="1"/>
  <c r="P106" i="1"/>
  <c r="O106" i="1"/>
  <c r="P105" i="1"/>
  <c r="O105" i="1"/>
  <c r="P104" i="1"/>
  <c r="O104" i="1"/>
  <c r="P103" i="1"/>
  <c r="O103" i="1"/>
  <c r="P102" i="1"/>
  <c r="O102" i="1"/>
  <c r="P101" i="1"/>
  <c r="O101" i="1"/>
  <c r="P100" i="1"/>
  <c r="O100" i="1"/>
  <c r="P99" i="1"/>
  <c r="O99" i="1"/>
  <c r="P98" i="1"/>
  <c r="O98" i="1"/>
  <c r="P97" i="1"/>
  <c r="O97" i="1"/>
  <c r="P96" i="1"/>
  <c r="O96" i="1"/>
  <c r="P95" i="1"/>
  <c r="O95" i="1"/>
  <c r="P94" i="1"/>
  <c r="O94" i="1"/>
  <c r="P93" i="1"/>
  <c r="O93" i="1"/>
  <c r="P92" i="1"/>
  <c r="O92" i="1"/>
  <c r="P91" i="1"/>
  <c r="O91" i="1"/>
  <c r="P90" i="1"/>
  <c r="O90" i="1"/>
  <c r="P89" i="1"/>
  <c r="O89" i="1"/>
  <c r="P88" i="1"/>
  <c r="O88" i="1"/>
  <c r="P87" i="1"/>
  <c r="O87" i="1"/>
  <c r="P86" i="1"/>
  <c r="O86" i="1"/>
  <c r="P85" i="1"/>
  <c r="O85" i="1"/>
  <c r="P84" i="1"/>
  <c r="O84" i="1"/>
  <c r="P83" i="1"/>
  <c r="O83" i="1"/>
  <c r="P82" i="1"/>
  <c r="O82" i="1"/>
  <c r="P81" i="1"/>
  <c r="O81" i="1"/>
  <c r="P80" i="1"/>
  <c r="O80" i="1"/>
  <c r="P79" i="1"/>
  <c r="O79" i="1"/>
  <c r="P78" i="1"/>
  <c r="O78" i="1"/>
  <c r="P77" i="1"/>
  <c r="O77" i="1"/>
  <c r="P76" i="1"/>
  <c r="O76" i="1"/>
  <c r="P75" i="1"/>
  <c r="O75" i="1"/>
  <c r="P74" i="1"/>
  <c r="O74" i="1"/>
  <c r="P73" i="1"/>
  <c r="O73" i="1"/>
  <c r="P72" i="1"/>
  <c r="O72" i="1"/>
  <c r="P71" i="1"/>
  <c r="O71" i="1"/>
  <c r="P70" i="1"/>
  <c r="O70" i="1"/>
  <c r="P69" i="1"/>
  <c r="O69" i="1"/>
  <c r="P68" i="1"/>
  <c r="O68" i="1"/>
  <c r="P67" i="1"/>
  <c r="O67" i="1"/>
  <c r="P66" i="1"/>
  <c r="O66" i="1"/>
  <c r="P65" i="1"/>
  <c r="O65" i="1"/>
  <c r="P64" i="1"/>
  <c r="O64" i="1"/>
  <c r="P63" i="1"/>
  <c r="O63" i="1"/>
  <c r="P62" i="1"/>
  <c r="O62" i="1"/>
  <c r="P61" i="1"/>
  <c r="O61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P9" i="1"/>
  <c r="O9" i="1"/>
  <c r="Q8" i="1"/>
  <c r="P8" i="1"/>
  <c r="O8" i="1"/>
  <c r="Q7" i="1"/>
  <c r="P7" i="1"/>
  <c r="O7" i="1"/>
  <c r="Q6" i="1"/>
  <c r="P6" i="1"/>
  <c r="O6" i="1"/>
  <c r="Q5" i="1"/>
  <c r="P5" i="1"/>
  <c r="O5" i="1"/>
  <c r="Q4" i="1"/>
  <c r="P4" i="1"/>
  <c r="O4" i="1"/>
  <c r="Q3" i="1"/>
  <c r="P3" i="1"/>
  <c r="O3" i="1"/>
  <c r="Q2" i="1"/>
  <c r="P2" i="1"/>
  <c r="O2" i="1"/>
  <c r="Q1" i="1"/>
  <c r="P1" i="1"/>
  <c r="O1" i="1"/>
</calcChain>
</file>

<file path=xl/sharedStrings.xml><?xml version="1.0" encoding="utf-8"?>
<sst xmlns="http://schemas.openxmlformats.org/spreadsheetml/2006/main" count="59789" uniqueCount="59573">
  <si>
    <t>9763-20170724T120306.487594500.bin</t>
  </si>
  <si>
    <t>-771.077658756117 123.475014300896 -90.7300675042578</t>
  </si>
  <si>
    <t>-798.139868772856 125.453784505034 -198.06699370179</t>
  </si>
  <si>
    <t>-810.769309552898 124.057172067384 -290.069048378167</t>
  </si>
  <si>
    <t>-818.983994917405 121.78653503484 -373.528555490683</t>
  </si>
  <si>
    <t>-823.418148090254 118.460983481903 -457.238829106237</t>
  </si>
  <si>
    <t>-825.735433455842 112.486580252058 -579.729176732764</t>
  </si>
  <si>
    <t>-789.162476288995 101.593652929309 -648.168711382272</t>
  </si>
  <si>
    <t>-820.793737792473 146.182197647624 -527.571355686352</t>
  </si>
  <si>
    <t>-801.281476426052 299.949069617204 -509.879943056103</t>
  </si>
  <si>
    <t>-797.505968878755 352.618399632222 -232.769441270253</t>
  </si>
  <si>
    <t>-566.893524862659 337.9553561 -256.251550248603</t>
  </si>
  <si>
    <t>-828.643489896376 84.0340855823379 -524.391671080406</t>
  </si>
  <si>
    <t>-755.39539801727 215.045712347733 -94.8651163317375</t>
  </si>
  <si>
    <t>-763.366816397732 234.21158846736 320.191163316832</t>
  </si>
  <si>
    <t>-793.444215537462 284.563753527074 779.637691526896</t>
  </si>
  <si>
    <t>-644.033990314321 260.263096709829 834.134394711446</t>
  </si>
  <si>
    <t>-787.182364934903 31.8173125714284 -89.8626073489562</t>
  </si>
  <si>
    <t>-771.470333321717 27.0113426419477 325.387506237854</t>
  </si>
  <si>
    <t>-798.497022243611 -14.7671572286326 785.743564274929</t>
  </si>
  <si>
    <t>-647.89573770283 -36.4697341045544 838.012811303735</t>
  </si>
  <si>
    <t>9763-20170724T120306.550780000.bin</t>
  </si>
  <si>
    <t>-770.585832547006 122.736444504581 -90.6659331727775</t>
  </si>
  <si>
    <t>-797.310027707641 124.679445531994 -198.088083387153</t>
  </si>
  <si>
    <t>-809.881954860598 123.288641839934 -290.098154232105</t>
  </si>
  <si>
    <t>-818.138284496609 121.03671004144 -373.554097022257</t>
  </si>
  <si>
    <t>-822.708228406251 117.74303454866 -457.258449039355</t>
  </si>
  <si>
    <t>-825.327370599724 111.829101360149 -579.745589942994</t>
  </si>
  <si>
    <t>-789.318113258066 100.708916068818 -648.446883197801</t>
  </si>
  <si>
    <t>-820.275717433073 145.50117342829 -527.583094515528</t>
  </si>
  <si>
    <t>-800.831109612299 299.256215939635 -509.749009511436</t>
  </si>
  <si>
    <t>-797.267226548665 351.361894553127 -232.529016089911</t>
  </si>
  <si>
    <t>-566.563806557631 336.375130374072 -254.88722184345</t>
  </si>
  <si>
    <t>-828.080496710788 83.3469548241676 -524.415339877163</t>
  </si>
  <si>
    <t>-754.86696932752 214.081600381604 -94.8179534308975</t>
  </si>
  <si>
    <t>-763.742614379421 233.71644982106 320.197993791572</t>
  </si>
  <si>
    <t>-793.399874400432 284.511139233101 779.643161446795</t>
  </si>
  <si>
    <t>-643.98387558105 260.18282119289 834.111600768647</t>
  </si>
  <si>
    <t>-786.759036588969 31.3578398480022 -89.9376587258134</t>
  </si>
  <si>
    <t>-772.308437322922 25.9679900132014 325.351053972263</t>
  </si>
  <si>
    <t>-798.583843332221 -14.8151883014339 785.787616893797</t>
  </si>
  <si>
    <t>-648.021303380435 -36.8148483931679 838.044390143012</t>
  </si>
  <si>
    <t>9763-20170724T120306.589410600.bin</t>
  </si>
  <si>
    <t>-770.362542722336 122.456829957177 -90.6901849755525</t>
  </si>
  <si>
    <t>-796.944840604736 124.374256856074 -198.148130760008</t>
  </si>
  <si>
    <t>-809.518355288289 122.996504537765 -290.158098202049</t>
  </si>
  <si>
    <t>-817.825747874656 120.770148925783 -373.609704387167</t>
  </si>
  <si>
    <t>-822.497148146809 117.514535778928 -457.309729917129</t>
  </si>
  <si>
    <t>-825.31998365706 111.669321937302 -579.795707202893</t>
  </si>
  <si>
    <t>-789.553040535596 100.452935918007 -648.607999541879</t>
  </si>
  <si>
    <t>-820.162900455838 145.309896644514 -527.623297820362</t>
  </si>
  <si>
    <t>-800.589364318356 299.029762436144 -509.694014592261</t>
  </si>
  <si>
    <t>-797.113309798007 350.599620367118 -232.37283357252</t>
  </si>
  <si>
    <t>-566.364597296228 335.470947579426 -254.160893086291</t>
  </si>
  <si>
    <t>-827.999740414354 83.1585233858555 -524.476607153286</t>
  </si>
  <si>
    <t>-754.580467183923 213.757954524729 -94.8550685186219</t>
  </si>
  <si>
    <t>-763.761702416785 233.551520657157 320.14678917934</t>
  </si>
  <si>
    <t>-793.356443566579 284.492956837169 779.608266466163</t>
  </si>
  <si>
    <t>-643.915283500161 260.317315085216 834.075568226224</t>
  </si>
  <si>
    <t>-786.617559581719 31.1377130774251 -89.9857344231642</t>
  </si>
  <si>
    <t>-772.728898080271 25.5897425659298 325.320059336563</t>
  </si>
  <si>
    <t>-798.629258720142 -14.8396405421706 785.808746469079</t>
  </si>
  <si>
    <t>-648.040590578362 -36.730444275767 838.035871269686</t>
  </si>
  <si>
    <t>9763-20170724T120306.652092600.bin</t>
  </si>
  <si>
    <t>-769.774379586619 122.106446707997 -90.7605858191055</t>
  </si>
  <si>
    <t>-796.24375283777 124.035669171738 -198.246224208285</t>
  </si>
  <si>
    <t>-808.839893856898 122.714131901713 -290.253963196749</t>
  </si>
  <si>
    <t>-817.215940277215 120.558573861853 -373.700378068781</t>
  </si>
  <si>
    <t>-822.00464345358 117.392583906829 -457.397515195093</t>
  </si>
  <si>
    <t>-825.052550300186 111.698700037377 -579.884942562316</t>
  </si>
  <si>
    <t>-789.602502873431 100.275163021345 -648.827111252643</t>
  </si>
  <si>
    <t>-819.748336499957 145.268212236366 -527.681606589299</t>
  </si>
  <si>
    <t>-799.773102886943 298.923080975495 -509.564273663219</t>
  </si>
  <si>
    <t>-796.531756549681 349.555313738266 -232.067461548562</t>
  </si>
  <si>
    <t>-565.778375143806 334.320139462466 -253.73053656678</t>
  </si>
  <si>
    <t>-827.681965101296 83.1261358939794 -524.595539410386</t>
  </si>
  <si>
    <t>-753.761134572178 213.364103416766 -94.9274764227072</t>
  </si>
  <si>
    <t>-763.189508565895 233.296653745511 320.062152099494</t>
  </si>
  <si>
    <t>-793.237711568517 284.469109896662 779.512117059152</t>
  </si>
  <si>
    <t>-643.758375054822 260.626131929931 834.021478413968</t>
  </si>
  <si>
    <t>-786.321365492984 30.8571726242137 -90.0311437049241</t>
  </si>
  <si>
    <t>-772.780964111512 25.2782477227754 325.285803164543</t>
  </si>
  <si>
    <t>-798.687924357757 -14.8019801834903 785.834359069141</t>
  </si>
  <si>
    <t>-648.046456130838 -36.3809181815027 838.038967462122</t>
  </si>
  <si>
    <t>9763-20170724T120306.684176500.bin</t>
  </si>
  <si>
    <t>-769.364186619812 122.015998849766 -90.7814468990196</t>
  </si>
  <si>
    <t>-795.892371614914 123.985595963153 -198.251781789355</t>
  </si>
  <si>
    <t>-808.528940939371 122.696923417357 -290.254511891328</t>
  </si>
  <si>
    <t>-816.937321407183 120.57210800989 -373.698592528532</t>
  </si>
  <si>
    <t>-821.754188063275 117.437530021647 -457.395023663825</t>
  </si>
  <si>
    <t>-824.838428289579 111.790711219754 -579.884040951053</t>
  </si>
  <si>
    <t>-789.444076991702 100.260399007533 -648.836807326286</t>
  </si>
  <si>
    <t>-819.487435722007 145.336027027499 -527.669775103236</t>
  </si>
  <si>
    <t>-799.21425371927 298.936029513484 -509.402189594736</t>
  </si>
  <si>
    <t>-796.096626407593 349.406864600075 -231.874633024246</t>
  </si>
  <si>
    <t>-565.353445551533 334.267927006924 -253.713564748819</t>
  </si>
  <si>
    <t>-827.482723965837 83.2010363819918 -524.60408551319</t>
  </si>
  <si>
    <t>-753.223178282091 213.308643976585 -94.9476691374126</t>
  </si>
  <si>
    <t>-762.793687627127 233.141471701523 320.043495699264</t>
  </si>
  <si>
    <t>-793.184409338617 284.457777743886 779.458459107321</t>
  </si>
  <si>
    <t>-643.691470571256 260.756703500655 833.992335829285</t>
  </si>
  <si>
    <t>-786.066673197666 30.7424188004995 -90.026795401852</t>
  </si>
  <si>
    <t>-772.522122203763 25.2570838062247 325.29126498743</t>
  </si>
  <si>
    <t>-798.709908055934 -14.7711176932255 785.844659938894</t>
  </si>
  <si>
    <t>-648.053824162036 -36.2635255588837 838.042750708432</t>
  </si>
  <si>
    <t>9763-20170724T120306.753007700.bin</t>
  </si>
  <si>
    <t>-768.437496132787 121.997793261345 -90.8153993116205</t>
  </si>
  <si>
    <t>-794.99740577031 124.074349345662 -198.275935011517</t>
  </si>
  <si>
    <t>-807.657356100735 122.817112391076 -290.27580536866</t>
  </si>
  <si>
    <t>-816.084263642391 120.700193600601 -373.71820958624</t>
  </si>
  <si>
    <t>-820.916878436292 117.551825824235 -457.413387259953</t>
  </si>
  <si>
    <t>-824.020809138285 111.861459302297 -579.899675968001</t>
  </si>
  <si>
    <t>-788.561295963359 100.070724717343 -648.775053080837</t>
  </si>
  <si>
    <t>-818.592995632152 145.416402868812 -527.699692316754</t>
  </si>
  <si>
    <t>-797.360726972971 298.863421789545 -509.159120094656</t>
  </si>
  <si>
    <t>-794.53101949327 349.566426000077 -231.670667144703</t>
  </si>
  <si>
    <t>-563.79601900736 334.2651888266 -253.483113965227</t>
  </si>
  <si>
    <t>-826.724707853558 83.3002610012493 -524.607947628811</t>
  </si>
  <si>
    <t>-751.947580706622 213.281284488667 -94.9542474282561</t>
  </si>
  <si>
    <t>-762.039347444793 232.930775142016 320.033277055991</t>
  </si>
  <si>
    <t>-793.072319221433 284.488010008827 779.353111816982</t>
  </si>
  <si>
    <t>-643.629272292441 260.671246615335 833.97323039732</t>
  </si>
  <si>
    <t>-785.409857995604 30.7540329255767 -90.0310305088582</t>
  </si>
  <si>
    <t>-772.129949163511 25.2302652612939 325.295077189326</t>
  </si>
  <si>
    <t>-798.878631701564 -14.7605011351202 785.832488483672</t>
  </si>
  <si>
    <t>-648.180594127749 -36.4722343556923 837.818237397293</t>
  </si>
  <si>
    <t>9763-20170724T120306.787092400.bin</t>
  </si>
  <si>
    <t>-767.927144580395 122.074776053475 -90.8561878292244</t>
  </si>
  <si>
    <t>-794.420757704007 124.166875428869 -198.332798376526</t>
  </si>
  <si>
    <t>-807.034553940789 122.877072456798 -290.338495891278</t>
  </si>
  <si>
    <t>-815.423386634194 120.713365383238 -373.783654137563</t>
  </si>
  <si>
    <t>-820.221383731905 117.500278755115 -457.478339328295</t>
  </si>
  <si>
    <t>-823.278431881094 111.695527790018 -579.960419323404</t>
  </si>
  <si>
    <t>-787.731465860648 99.765558754779 -648.766665242877</t>
  </si>
  <si>
    <t>-817.837984049079 145.294918035957 -527.790308217161</t>
  </si>
  <si>
    <t>-796.314862825215 298.701777115839 -509.286042931427</t>
  </si>
  <si>
    <t>-793.512823449689 349.661323045899 -231.844549713739</t>
  </si>
  <si>
    <t>-562.793200423928 333.959508134913 -253.534151374247</t>
  </si>
  <si>
    <t>-826.036069989941 83.1902463558392 -524.642275844986</t>
  </si>
  <si>
    <t>-751.29257728418 213.292758401687 -94.9716724600515</t>
  </si>
  <si>
    <t>-761.734018127446 232.951520740097 320.006706821177</t>
  </si>
  <si>
    <t>-793.034024574039 284.510968839609 779.294040085349</t>
  </si>
  <si>
    <t>-643.622746406382 260.602002765038 833.96073929163</t>
  </si>
  <si>
    <t>-784.982574863388 30.838873738305 -90.073323491607</t>
  </si>
  <si>
    <t>-772.146400447589 25.135876129744 325.264356466135</t>
  </si>
  <si>
    <t>-799.067997925675 -14.7189191234468 785.793898902271</t>
  </si>
  <si>
    <t>-648.275439969624 -36.4817649740326 837.483395853466</t>
  </si>
  <si>
    <t>9763-20170724T120306.849259800.bin</t>
  </si>
  <si>
    <t>-766.998326542296 122.246979840139 -90.9811838853259</t>
  </si>
  <si>
    <t>-793.25277383682 124.357098256399 -198.51607473327</t>
  </si>
  <si>
    <t>-805.696106416354 122.990757659655 -290.543943029928</t>
  </si>
  <si>
    <t>-813.943267921298 120.722100714493 -374.000408785375</t>
  </si>
  <si>
    <t>-818.612006107742 117.366441380609 -457.696618813217</t>
  </si>
  <si>
    <t>-821.493692010827 111.311514033428 -580.17102162949</t>
  </si>
  <si>
    <t>-785.765436699235 99.1392159293648 -648.840843560999</t>
  </si>
  <si>
    <t>-816.03548113435 145.004907903245 -528.06345044939</t>
  </si>
  <si>
    <t>-794.140199325601 298.381767007061 -509.813742249327</t>
  </si>
  <si>
    <t>-791.362801363421 349.873093494911 -232.470018928299</t>
  </si>
  <si>
    <t>-560.711098889013 333.375040949472 -254.292124163354</t>
  </si>
  <si>
    <t>-824.423064637727 82.9317010674013 -524.797280203972</t>
  </si>
  <si>
    <t>-750.124277510023 213.469312776548 -95.096895580695</t>
  </si>
  <si>
    <t>-761.359579764534 233.007352026899 319.866535639488</t>
  </si>
  <si>
    <t>-792.907644056198 284.58277744695 779.14116964012</t>
  </si>
  <si>
    <t>-643.512943285499 260.746462910837 833.884880004562</t>
  </si>
  <si>
    <t>-784.34174709874 30.9806530970352 -90.2450610523558</t>
  </si>
  <si>
    <t>-772.502438813615 24.9180077028602 325.117110322622</t>
  </si>
  <si>
    <t>-799.688721339242 -14.5845831505144 785.617437766989</t>
  </si>
  <si>
    <t>-648.652627844989 -36.9458204780951 836.331299790352</t>
  </si>
  <si>
    <t>9763-20170724T120306.914449600.bin</t>
  </si>
  <si>
    <t>-766.114376000434 122.395177226757 -91.1453233424701</t>
  </si>
  <si>
    <t>-792.247830077428 124.543364069007 -198.708952291183</t>
  </si>
  <si>
    <t>-804.53145604255 123.104651152278 -290.75712882122</t>
  </si>
  <si>
    <t>-812.609780663428 120.731508839029 -374.227206654857</t>
  </si>
  <si>
    <t>-817.085125480775 117.230576608932 -457.928216249524</t>
  </si>
  <si>
    <t>-819.657063539059 110.918707073613 -580.396417955578</t>
  </si>
  <si>
    <t>-783.776543927905 98.575611296694 -648.956205976509</t>
  </si>
  <si>
    <t>-814.243259054092 144.709457859555 -528.347219129023</t>
  </si>
  <si>
    <t>-791.959227388409 298.062514791826 -510.378212668044</t>
  </si>
  <si>
    <t>-788.77388545891 349.904901370014 -233.104475998599</t>
  </si>
  <si>
    <t>-558.244012537853 331.889740898764 -255.012356661898</t>
  </si>
  <si>
    <t>-822.813770656912 82.6671496252673 -524.969724523031</t>
  </si>
  <si>
    <t>-748.982066142119 213.551738006657 -95.2804885118464</t>
  </si>
  <si>
    <t>-760.884883385787 232.993490579896 319.668847939145</t>
  </si>
  <si>
    <t>-792.851086485111 284.588483249289 778.944786044504</t>
  </si>
  <si>
    <t>-643.520733072598 260.51772440953 833.761512453042</t>
  </si>
  <si>
    <t>-783.725942102247 31.262379934589 -90.4245944720319</t>
  </si>
  <si>
    <t>-772.269397635875 24.9882862104676 324.945056144513</t>
  </si>
  <si>
    <t>-800.28975841087 -14.4025184016632 785.42285057434</t>
  </si>
  <si>
    <t>-649.008485634893 -37.3161019392267 835.149724585394</t>
  </si>
  <si>
    <t>9763-20170724T120306.950548800.bin</t>
  </si>
  <si>
    <t>-765.671285930478 122.537451280453 -91.1873714700185</t>
  </si>
  <si>
    <t>-791.864282088804 124.716077951694 -198.735978684421</t>
  </si>
  <si>
    <t>-804.135613825897 123.252888550022 -290.785331273018</t>
  </si>
  <si>
    <t>-812.177327763586 120.837327151302 -374.257729910918</t>
  </si>
  <si>
    <t>-816.590333369735 117.272746232222 -457.959363987228</t>
  </si>
  <si>
    <t>-819.0429338582 110.844440828846 -580.424005940998</t>
  </si>
  <si>
    <t>-783.110987405308 98.4156325885913 -648.941346013112</t>
  </si>
  <si>
    <t>-813.621211882108 144.676434143953 -528.402481722633</t>
  </si>
  <si>
    <t>-791.090901869378 298.020463425107 -510.587622575136</t>
  </si>
  <si>
    <t>-787.616802832015 349.827149568276 -233.310519608879</t>
  </si>
  <si>
    <t>-557.154732006809 331.045817134474 -255.288474296047</t>
  </si>
  <si>
    <t>-822.312276109219 82.6538377489014 -524.972627817422</t>
  </si>
  <si>
    <t>-748.450219491055 213.716769592208 -95.3491636337118</t>
  </si>
  <si>
    <t>-760.445625235901 232.990445499789 319.605311950206</t>
  </si>
  <si>
    <t>-792.754894928018 284.633646332831 778.855963888726</t>
  </si>
  <si>
    <t>-643.389975099884 260.892611237413 833.722223314551</t>
  </si>
  <si>
    <t>-783.402512950605 31.4256187274682 -90.4638284141982</t>
  </si>
  <si>
    <t>-771.60414503567 25.3314010443339 324.898955912911</t>
  </si>
  <si>
    <t>-800.539172818825 -14.2196037776519 785.333257616041</t>
  </si>
  <si>
    <t>-649.028089810201 -36.6008483669259 834.600922284523</t>
  </si>
  <si>
    <t>9763-20170724T120307.015724700.bin</t>
  </si>
  <si>
    <t>-764.492978441358 122.886761901623 -91.1955913928799</t>
  </si>
  <si>
    <t>-791.01788346062 125.138600593802 -198.661140551302</t>
  </si>
  <si>
    <t>-803.402103957493 123.646496059416 -290.695090702733</t>
  </si>
  <si>
    <t>-811.477419337225 121.16660609861 -374.162301197721</t>
  </si>
  <si>
    <t>-815.855722354765 117.496942875292 -457.861116403753</t>
  </si>
  <si>
    <t>-818.182791248489 110.868485832928 -580.317561186555</t>
  </si>
  <si>
    <t>-782.226882500196 98.2687645358819 -648.791124232368</t>
  </si>
  <si>
    <t>-812.717398310117 144.771710969906 -528.346830336537</t>
  </si>
  <si>
    <t>-789.942421466449 298.111881029848 -510.818754922374</t>
  </si>
  <si>
    <t>-785.479334156035 349.579431443563 -233.49266701214</t>
  </si>
  <si>
    <t>-555.127265107862 329.872932293169 -255.811346987158</t>
  </si>
  <si>
    <t>-821.605929264362 82.7824049512935 -524.822552168141</t>
  </si>
  <si>
    <t>-747.277365926996 214.154307108302 -95.3609351510776</t>
  </si>
  <si>
    <t>-759.388999548872 232.976582144116 319.610881765202</t>
  </si>
  <si>
    <t>-792.650718981364 284.615410962921 778.767058805597</t>
  </si>
  <si>
    <t>-643.354910152508 260.74331989246 833.764368647776</t>
  </si>
  <si>
    <t>-782.237546313649 31.7585506451692 -90.4259142149635</t>
  </si>
  <si>
    <t>-769.366490641758 26.2021343543918 324.912588865301</t>
  </si>
  <si>
    <t>-800.977372978507 -14.1344299674445 785.164585298272</t>
  </si>
  <si>
    <t>-649.425432321832 -37.8017956765405 833.699957828972</t>
  </si>
  <si>
    <t>9763-20170724T120307.053649400.bin</t>
  </si>
  <si>
    <t>-763.740222523675 123.187410189264 -91.1490221070053</t>
  </si>
  <si>
    <t>-790.478843237699 125.477786728028 -198.560821285349</t>
  </si>
  <si>
    <t>-802.991305473736 123.9993361118 -290.577550290869</t>
  </si>
  <si>
    <t>-811.161574094288 121.521796386229 -374.035635563115</t>
  </si>
  <si>
    <t>-815.614207630086 117.842764641619 -457.730280777625</t>
  </si>
  <si>
    <t>-818.027151113595 111.186993492908 -580.183546816512</t>
  </si>
  <si>
    <t>-782.128299116122 98.5313875271622 -648.67659976676</t>
  </si>
  <si>
    <t>-812.492484449178 145.097074198335 -528.224567508615</t>
  </si>
  <si>
    <t>-789.632357168036 298.431492610325 -510.757118739513</t>
  </si>
  <si>
    <t>-784.772372978483 349.857189619376 -233.429949003748</t>
  </si>
  <si>
    <t>-554.468602275988 329.842254885524 -255.971067199355</t>
  </si>
  <si>
    <t>-821.444223987731 83.1179449637746 -524.679391033756</t>
  </si>
  <si>
    <t>-746.582788321116 214.409068610906 -95.2948404978908</t>
  </si>
  <si>
    <t>-758.778492530845 233.038378684731 319.683280760633</t>
  </si>
  <si>
    <t>-792.577613572783 284.629504182338 778.768199889457</t>
  </si>
  <si>
    <t>-643.259383810049 261.01243795138 833.814721084675</t>
  </si>
  <si>
    <t>-781.397895685109 32.111388593853 -90.3508496691795</t>
  </si>
  <si>
    <t>-767.870428894111 26.7942483131048 324.969932919673</t>
  </si>
  <si>
    <t>-801.153741611897 -13.9816618712953 785.086478356508</t>
  </si>
  <si>
    <t>-649.459860552058 -37.3940167357221 833.301119794457</t>
  </si>
  <si>
    <t>9763-20170724T120307.118840900.bin</t>
  </si>
  <si>
    <t>-762.041332397857 123.815828581053 -90.9339739985619</t>
  </si>
  <si>
    <t>-789.11172136711 126.138037317839 -198.261954223611</t>
  </si>
  <si>
    <t>-801.942211618935 124.707571672214 -290.23563086705</t>
  </si>
  <si>
    <t>-810.416671253472 122.27497532649 -373.664635133052</t>
  </si>
  <si>
    <t>-815.190736915554 118.640730503672 -457.343399545601</t>
  </si>
  <si>
    <t>-818.093218397414 112.046615656287 -579.789495579971</t>
  </si>
  <si>
    <t>-782.458312880021 99.3703447410214 -648.416506152032</t>
  </si>
  <si>
    <t>-812.331711903208 145.927700809084 -527.836390779719</t>
  </si>
  <si>
    <t>-789.379169950567 299.241013468288 -510.362125839878</t>
  </si>
  <si>
    <t>-783.974001581023 350.615034376122 -233.035517119366</t>
  </si>
  <si>
    <t>-553.698548332236 330.606804169155 -255.870388279448</t>
  </si>
  <si>
    <t>-821.307562642471 83.9524903398317 -524.28606894374</t>
  </si>
  <si>
    <t>-745.122126273039 214.873120547388 -95.0609188703609</t>
  </si>
  <si>
    <t>-757.640475662899 233.16029698488 319.922777813686</t>
  </si>
  <si>
    <t>-792.452301699987 284.65354150137 778.858925134527</t>
  </si>
  <si>
    <t>-643.149080045271 261.183414735512 834.008801514155</t>
  </si>
  <si>
    <t>-779.446267274025 32.8174546437681 -90.1321721271501</t>
  </si>
  <si>
    <t>-764.696901222661 27.9173907978688 325.152104793194</t>
  </si>
  <si>
    <t>-801.493034984613 -13.7912290716465 784.929382109624</t>
  </si>
  <si>
    <t>-649.733042304763 -37.9556563769468 832.561332057724</t>
  </si>
  <si>
    <t>9763-20170724T120307.150411500.bin</t>
  </si>
  <si>
    <t>-761.151936356203 124.141341912974 -90.7938195290611</t>
  </si>
  <si>
    <t>-788.367262068486 126.479841577187 -198.084816086073</t>
  </si>
  <si>
    <t>-801.375242157839 125.094979632194 -290.034221639713</t>
  </si>
  <si>
    <t>-810.033023283062 122.71367359117 -373.445976373268</t>
  </si>
  <si>
    <t>-815.013769730722 119.140051476124 -457.115333346231</t>
  </si>
  <si>
    <t>-818.243839436703 112.644052409819 -579.558364735659</t>
  </si>
  <si>
    <t>-782.80380814697 100.022438727212 -648.296338867353</t>
  </si>
  <si>
    <t>-812.355761878407 146.485288408594 -527.593559372594</t>
  </si>
  <si>
    <t>-789.456205871698 299.801420264497 -510.045424911536</t>
  </si>
  <si>
    <t>-783.771627814118 351.090183816879 -232.708537507478</t>
  </si>
  <si>
    <t>-553.512138072289 331.109091866519 -255.727151649646</t>
  </si>
  <si>
    <t>-821.297226834706 84.5035761118086 -524.069327474715</t>
  </si>
  <si>
    <t>-744.320981380342 215.107088277711 -94.913490958433</t>
  </si>
  <si>
    <t>-757.050618906071 233.247754104398 320.070168999518</t>
  </si>
  <si>
    <t>-792.401374064354 284.665368735395 778.941864409195</t>
  </si>
  <si>
    <t>-643.135729726341 261.088093172912 834.147789381527</t>
  </si>
  <si>
    <t>-778.493012522234 33.2143247822078 -90.0050324220199</t>
  </si>
  <si>
    <t>-763.233346298445 28.4221124707938 325.262079343187</t>
  </si>
  <si>
    <t>-801.647604794648 -13.6827805123719 784.858468090788</t>
  </si>
  <si>
    <t>-649.817137486589 -37.9448499712826 832.215416260812</t>
  </si>
  <si>
    <t>9763-20170724T120307.217120300.bin</t>
  </si>
  <si>
    <t>-759.317459788027 124.871000593577 -90.5322820262998</t>
  </si>
  <si>
    <t>-786.75761832538 127.207218543319 -197.766005477353</t>
  </si>
  <si>
    <t>-800.106173005714 125.899758309338 -289.667768260336</t>
  </si>
  <si>
    <t>-809.133609773151 123.616553643282 -373.043098774948</t>
  </si>
  <si>
    <t>-814.546289059511 120.169745006665 -456.690806429302</t>
  </si>
  <si>
    <t>-818.476031826445 113.888957637748 -579.124662155352</t>
  </si>
  <si>
    <t>-783.424763543942 101.480378023802 -648.100447610912</t>
  </si>
  <si>
    <t>-812.353015569241 147.647802398699 -527.133432411358</t>
  </si>
  <si>
    <t>-789.777489293281 300.990442171597 -509.410533368799</t>
  </si>
  <si>
    <t>-783.376658304268 351.830519045498 -232.006714077306</t>
  </si>
  <si>
    <t>-553.15867506924 332.35829080399 -255.861145368706</t>
  </si>
  <si>
    <t>-821.150385163501 85.6420334917211 -523.670218164184</t>
  </si>
  <si>
    <t>-742.585117603576 215.670858403295 -94.6367605618491</t>
  </si>
  <si>
    <t>-755.917177137198 233.43841476085 320.344191207223</t>
  </si>
  <si>
    <t>-792.290376908853 284.719030056558 779.105194265778</t>
  </si>
  <si>
    <t>-643.054704637256 261.184211802943 834.410377433419</t>
  </si>
  <si>
    <t>-776.5489060924 34.0651738113379 -89.7943304897951</t>
  </si>
  <si>
    <t>-761.117309341407 29.1965143989808 325.465524219521</t>
  </si>
  <si>
    <t>-801.882198909193 -13.5362428639135 784.753063949679</t>
  </si>
  <si>
    <t>-649.972578458449 -38.094397516413 831.701864813474</t>
  </si>
  <si>
    <t>9763-20170724T120307.248232000.bin</t>
  </si>
  <si>
    <t>-758.380075899032 125.283503177163 -90.437958289271</t>
  </si>
  <si>
    <t>-785.876591307437 127.603680556692 -197.657652605217</t>
  </si>
  <si>
    <t>-799.372157491016 126.330054238918 -289.53848776487</t>
  </si>
  <si>
    <t>-808.573205610097 124.095185975492 -372.895980663979</t>
  </si>
  <si>
    <t>-814.200308691661 120.715064437475 -456.532325646573</t>
  </si>
  <si>
    <t>-818.488322806006 114.551812446618 -578.960197216492</t>
  </si>
  <si>
    <t>-783.588998892088 102.311356443129 -648.042907953077</t>
  </si>
  <si>
    <t>-812.259877580724 148.26741753095 -526.95339085335</t>
  </si>
  <si>
    <t>-789.948969083013 301.635188748728 -509.140974996655</t>
  </si>
  <si>
    <t>-782.909583551627 352.155422416944 -231.694235160487</t>
  </si>
  <si>
    <t>-552.726682834461 333.069298197317 -256.190742085081</t>
  </si>
  <si>
    <t>-820.953711257742 86.2449640651387 -523.526498194888</t>
  </si>
  <si>
    <t>-741.672252722794 216.000062587426 -94.5248237426104</t>
  </si>
  <si>
    <t>-755.36185138683 233.596183504039 320.451791287583</t>
  </si>
  <si>
    <t>-792.229260265436 284.767253105431 779.170203644634</t>
  </si>
  <si>
    <t>-642.973297978778 261.465157105734 834.519092749611</t>
  </si>
  <si>
    <t>-775.567603640072 34.5439534261452 -89.7253963156402</t>
  </si>
  <si>
    <t>-760.537250688355 29.4075996000615 325.546033542219</t>
  </si>
  <si>
    <t>-801.938585826907 -13.5563564289057 784.734281015789</t>
  </si>
  <si>
    <t>-650.016558898521 -38.2140286216222 831.590727227333</t>
  </si>
  <si>
    <t>9763-20170724T120307.314671800.bin</t>
  </si>
  <si>
    <t>-756.653983201422 125.975966594533 -90.335387229468</t>
  </si>
  <si>
    <t>-784.19576173489 128.235701006619 -197.544754614555</t>
  </si>
  <si>
    <t>-797.952808699912 126.993681769492 -289.387168021181</t>
  </si>
  <si>
    <t>-807.481127534812 124.818968318404 -372.709524463375</t>
  </si>
  <si>
    <t>-813.526650411445 121.533009556708 -456.320474158491</t>
  </si>
  <si>
    <t>-818.525836147834 115.545334801296 -578.729981118008</t>
  </si>
  <si>
    <t>-783.866254297413 103.747822155405 -648.01012902675</t>
  </si>
  <si>
    <t>-812.122986503307 149.204140198485 -526.707600199444</t>
  </si>
  <si>
    <t>-790.398472807928 302.639252982051 -508.676816378818</t>
  </si>
  <si>
    <t>-781.920308783082 352.576604029939 -231.16483339754</t>
  </si>
  <si>
    <t>-551.831889857435 334.264338228 -257.09789736339</t>
  </si>
  <si>
    <t>-820.541554195205 87.1411476094302 -523.327945613451</t>
  </si>
  <si>
    <t>-739.989691637594 216.578774184051 -94.3996274737226</t>
  </si>
  <si>
    <t>-754.596370217273 233.885731377989 320.557872403344</t>
  </si>
  <si>
    <t>-792.17178345233 284.818636465275 779.231849621892</t>
  </si>
  <si>
    <t>-642.952721508719 261.455261118644 834.654270789496</t>
  </si>
  <si>
    <t>-773.807160548924 35.2888361964606 -89.6689849800499</t>
  </si>
  <si>
    <t>-760.297835872823 29.3546899804892 325.643974141885</t>
  </si>
  <si>
    <t>-801.96469498013 -13.5607593593704 784.759492689017</t>
  </si>
  <si>
    <t>-650.002869100403 -38.0762781635585 831.561445671177</t>
  </si>
  <si>
    <t>9763-20170724T120307.350821800.bin</t>
  </si>
  <si>
    <t>-755.939316616023 126.240332219938 -90.3428656918151</t>
  </si>
  <si>
    <t>-783.470618061174 128.437969176326 -197.556214845152</t>
  </si>
  <si>
    <t>-797.302707143702 127.177731504102 -289.387253023242</t>
  </si>
  <si>
    <t>-806.933196853093 124.999408691687 -372.697642930613</t>
  </si>
  <si>
    <t>-813.115299401582 121.723608660225 -456.298936581872</t>
  </si>
  <si>
    <t>-818.351924316665 115.765725372076 -578.700141016558</t>
  </si>
  <si>
    <t>-783.83579229951 104.234822913633 -648.096635264744</t>
  </si>
  <si>
    <t>-811.911960562519 149.420600813718 -526.679694105027</t>
  </si>
  <si>
    <t>-790.577147828192 302.902798900035 -508.597344652335</t>
  </si>
  <si>
    <t>-781.451072946551 352.599648945956 -231.062665607745</t>
  </si>
  <si>
    <t>-551.380927366064 334.762341180804 -257.483925437662</t>
  </si>
  <si>
    <t>-820.196271287 87.3393879548937 -523.303430725094</t>
  </si>
  <si>
    <t>-739.325894085509 216.798140495955 -94.4101556997043</t>
  </si>
  <si>
    <t>-754.402789066041 233.996139054121 320.535034066418</t>
  </si>
  <si>
    <t>-792.164903496356 284.828515235836 779.216820862368</t>
  </si>
  <si>
    <t>-642.950921664662 261.48737759067 834.66228008951</t>
  </si>
  <si>
    <t>-773.044682063637 35.5744356136045 -89.6923978527308</t>
  </si>
  <si>
    <t>-760.67538599772 29.1440824381452 325.64868487425</t>
  </si>
  <si>
    <t>-801.956191631601 -13.6117811853119 784.792338035054</t>
  </si>
  <si>
    <t>-650.037554558182 -38.3371789177133 831.624031260356</t>
  </si>
  <si>
    <t>9763-20170724T120307.417003800.bin</t>
  </si>
  <si>
    <t>-755.014067303151 126.793639664007 -90.4650057844842</t>
  </si>
  <si>
    <t>-782.339748929006 128.858571549913 -197.733555176567</t>
  </si>
  <si>
    <t>-796.148669446055 127.51050886559 -289.566802173108</t>
  </si>
  <si>
    <t>-805.820059326644 125.260015474728 -372.870580011696</t>
  </si>
  <si>
    <t>-812.105170943992 121.920665960069 -456.461713460259</t>
  </si>
  <si>
    <t>-817.560362929917 115.879910195748 -578.849103360532</t>
  </si>
  <si>
    <t>-783.701957959515 105.00622946494 -648.67447942163</t>
  </si>
  <si>
    <t>-811.134065639928 149.584261793373 -526.859198933747</t>
  </si>
  <si>
    <t>-790.429165363399 303.151740515405 -508.87800219571</t>
  </si>
  <si>
    <t>-781.17116660397 352.759764567026 -231.331835807779</t>
  </si>
  <si>
    <t>-550.965023792781 336.166543058029 -257.376223739446</t>
  </si>
  <si>
    <t>-819.199285680617 87.4768817496235 -523.434115536903</t>
  </si>
  <si>
    <t>-738.496889396098 217.268562734703 -94.5273980806913</t>
  </si>
  <si>
    <t>-754.350668436528 234.288951569301 320.396186071202</t>
  </si>
  <si>
    <t>-792.161784531806 284.859508331554 779.11630889676</t>
  </si>
  <si>
    <t>-642.945324623542 261.558119545091 834.571793389387</t>
  </si>
  <si>
    <t>-771.988645631562 36.2264382822277 -89.8039843432508</t>
  </si>
  <si>
    <t>-761.986271532881 28.7439504188305 325.583238130533</t>
  </si>
  <si>
    <t>-801.908270077687 -13.7033790941964 784.863115628963</t>
  </si>
  <si>
    <t>-649.948213654088 -38.0216080692935 831.773473004422</t>
  </si>
  <si>
    <t>9763-20170724T120307.449084500.bin</t>
  </si>
  <si>
    <t>-754.871905177698 127.027396325277 -90.556930267798</t>
  </si>
  <si>
    <t>-781.973964803008 129.046453782646 -197.883123214033</t>
  </si>
  <si>
    <t>-795.694119192358 127.655486928016 -289.72893211329</t>
  </si>
  <si>
    <t>-805.326304335281 125.36380454635 -373.036251058588</t>
  </si>
  <si>
    <t>-811.61331767183 121.981204135184 -456.625529119639</t>
  </si>
  <si>
    <t>-817.116598204324 115.87464706437 -579.007433071045</t>
  </si>
  <si>
    <t>-783.738440221767 105.280889910852 -649.106566315248</t>
  </si>
  <si>
    <t>-810.699958448562 149.610838283636 -527.036906541106</t>
  </si>
  <si>
    <t>-790.191121159773 303.227830398245 -509.202183150406</t>
  </si>
  <si>
    <t>-781.177162199816 352.620559611268 -231.609611215835</t>
  </si>
  <si>
    <t>-550.826868644608 337.025765064197 -256.988199141612</t>
  </si>
  <si>
    <t>-818.703657188987 87.4975073393716 -523.577661953297</t>
  </si>
  <si>
    <t>-738.336267689763 217.422002704949 -94.6038338654977</t>
  </si>
  <si>
    <t>-754.588528193146 234.467166999948 320.303257189775</t>
  </si>
  <si>
    <t>-792.171234934608 284.893638854512 779.0527604379</t>
  </si>
  <si>
    <t>-642.932141765971 261.656435750994 834.474284233845</t>
  </si>
  <si>
    <t>-771.893541522126 36.5083674751763 -89.8716762652036</t>
  </si>
  <si>
    <t>-762.572056642799 28.5348995583111 325.522244955381</t>
  </si>
  <si>
    <t>-801.883799102469 -13.8249108579876 784.886845839657</t>
  </si>
  <si>
    <t>-649.985002123219 -38.424828749125 831.848785280875</t>
  </si>
  <si>
    <t>9763-20170724T120307.485183000.bin</t>
  </si>
  <si>
    <t>-754.869788318098 127.161024812019 -90.6280769454147</t>
  </si>
  <si>
    <t>-781.730917249767 129.129543664757 -198.015703282897</t>
  </si>
  <si>
    <t>-795.324802329019 127.695553173103 -289.879657963117</t>
  </si>
  <si>
    <t>-804.874568359191 125.364661481347 -373.195253070983</t>
  </si>
  <si>
    <t>-811.110978129253 121.942409515243 -456.786675356886</t>
  </si>
  <si>
    <t>-816.575584180319 115.777123700186 -579.167519543064</t>
  </si>
  <si>
    <t>-783.714517719069 105.36370571424 -649.537424542941</t>
  </si>
  <si>
    <t>-810.185893921042 149.539646295726 -527.210744971182</t>
  </si>
  <si>
    <t>-789.794006742663 303.189249945416 -509.479884049695</t>
  </si>
  <si>
    <t>-781.052253478227 352.35562593943 -231.838308430074</t>
  </si>
  <si>
    <t>-550.565423375954 337.644422529963 -256.494878091164</t>
  </si>
  <si>
    <t>-818.169638346555 87.4251586622454 -523.725167363126</t>
  </si>
  <si>
    <t>-738.288122436223 217.505411772177 -94.6780509079656</t>
  </si>
  <si>
    <t>-754.915251022068 234.575732679953 320.213239900371</t>
  </si>
  <si>
    <t>-792.202593343611 284.91320704796 778.991394446466</t>
  </si>
  <si>
    <t>-642.975367408838 261.53037425071 834.383631870793</t>
  </si>
  <si>
    <t>-771.928293579767 36.6875587525851 -89.9343997114709</t>
  </si>
  <si>
    <t>-763.098781398091 28.3662277502815 325.463395022606</t>
  </si>
  <si>
    <t>-801.861707007395 -13.8017335847244 784.899467276158</t>
  </si>
  <si>
    <t>-649.929252811644 -38.1425309016786 831.887455128714</t>
  </si>
  <si>
    <t>9763-20170724T120307.549857200.bin</t>
  </si>
  <si>
    <t>-754.909634262014 127.339354289283 -90.734464396288</t>
  </si>
  <si>
    <t>-781.34464165865 129.217407524427 -198.229401318517</t>
  </si>
  <si>
    <t>-794.660290626623 127.768988994035 -290.133882233242</t>
  </si>
  <si>
    <t>-803.993518611176 125.448145237099 -373.474394371525</t>
  </si>
  <si>
    <t>-810.049282563965 122.057357505655 -457.080472213161</t>
  </si>
  <si>
    <t>-815.289804922501 115.960632349482 -579.474485590523</t>
  </si>
  <si>
    <t>-783.497298278918 105.551105111498 -650.334114782602</t>
  </si>
  <si>
    <t>-808.948049103893 149.687860982754 -527.488783336705</t>
  </si>
  <si>
    <t>-788.254657787853 303.293401587361 -509.773735461095</t>
  </si>
  <si>
    <t>-780.683334352834 352.435487322857 -232.093479310667</t>
  </si>
  <si>
    <t>-550.073013419146 337.81130765501 -255.621303341231</t>
  </si>
  <si>
    <t>-817.032523397265 87.5838782515279 -524.049181432332</t>
  </si>
  <si>
    <t>-738.265041011831 217.662929312764 -94.8252271026107</t>
  </si>
  <si>
    <t>-755.559147525594 234.725970184528 320.039086470459</t>
  </si>
  <si>
    <t>-792.291828294747 284.933565960475 778.878913242795</t>
  </si>
  <si>
    <t>-643.075833369666 261.336450756555 834.210510024676</t>
  </si>
  <si>
    <t>-772.01195657939 36.9719603092167 -90.043678256625</t>
  </si>
  <si>
    <t>-764.014060361292 28.0464500402322 325.358521124743</t>
  </si>
  <si>
    <t>-801.811492358707 -13.9303199290459 784.913642568242</t>
  </si>
  <si>
    <t>-649.906688958177 -38.3009923210291 831.97550826238</t>
  </si>
  <si>
    <t>9763-20170724T120307.615423500.bin</t>
  </si>
  <si>
    <t>-754.772568585757 127.398274180566 -90.8144895951731</t>
  </si>
  <si>
    <t>-780.900632615576 129.275718819502 -198.384526492858</t>
  </si>
  <si>
    <t>-794.006723643047 127.942587787835 -290.320770368578</t>
  </si>
  <si>
    <t>-803.172107655433 125.773004665017 -373.683913380882</t>
  </si>
  <si>
    <t>-809.08254136284 122.578563531896 -457.308170993761</t>
  </si>
  <si>
    <t>-814.136446338967 116.817097786694 -579.726175434658</t>
  </si>
  <si>
    <t>-783.222346995826 105.899326315541 -650.897395440573</t>
  </si>
  <si>
    <t>-807.792574416945 150.390953282058 -527.641746004515</t>
  </si>
  <si>
    <t>-786.601801303 303.91363806916 -509.779065522216</t>
  </si>
  <si>
    <t>-779.782529268289 352.49469137479 -231.980638851479</t>
  </si>
  <si>
    <t>-549.139877695487 336.910334978661 -254.555009950779</t>
  </si>
  <si>
    <t>-816.045171765658 88.2993545031438 -524.378743891525</t>
  </si>
  <si>
    <t>-737.919358594867 217.672833184564 -94.9026704359605</t>
  </si>
  <si>
    <t>-755.639873546985 234.736029693631 319.943611282844</t>
  </si>
  <si>
    <t>-792.327080441624 284.983092110585 778.782932151975</t>
  </si>
  <si>
    <t>-643.104223581717 261.36857764191 834.088630146924</t>
  </si>
  <si>
    <t>-772.097563683106 37.095613294181 -90.1203131610183</t>
  </si>
  <si>
    <t>-764.472213097189 27.8742140238335 325.2823949339</t>
  </si>
  <si>
    <t>-801.709050290884 -13.9636197451871 784.922826755096</t>
  </si>
  <si>
    <t>-649.756912767522 -37.7518137940667 832.12968948318</t>
  </si>
  <si>
    <t>9763-20170724T120307.692571600.bin</t>
  </si>
  <si>
    <t>-754.425038455497 127.341201541645 -90.8338536618492</t>
  </si>
  <si>
    <t>-780.429660229473 129.299951594106 -198.432242481511</t>
  </si>
  <si>
    <t>-793.484159016898 128.13172903064 -290.37822469446</t>
  </si>
  <si>
    <t>-802.624708222149 126.152073938482 -373.748826957139</t>
  </si>
  <si>
    <t>-808.53304726074 123.186412826228 -457.381552954491</t>
  </si>
  <si>
    <t>-813.609379696844 117.801167768258 -579.815899876443</t>
  </si>
  <si>
    <t>-783.561516721283 106.025178203407 -651.220826903172</t>
  </si>
  <si>
    <t>-807.152813391827 151.200690273135 -527.633285306202</t>
  </si>
  <si>
    <t>-785.3714203435 304.626649364022 -509.582150739526</t>
  </si>
  <si>
    <t>-778.964109062677 352.064054990788 -231.57634343122</t>
  </si>
  <si>
    <t>-548.38747322432 334.544249109882 -253.393608095089</t>
  </si>
  <si>
    <t>-815.611045215426 89.1276786816456 -524.552321459872</t>
  </si>
  <si>
    <t>-737.246911439855 217.677220848916 -94.9096578808949</t>
  </si>
  <si>
    <t>-755.405424242636 234.640114329785 319.9218159075</t>
  </si>
  <si>
    <t>-792.301648702224 285.051854984722 778.720221175073</t>
  </si>
  <si>
    <t>-643.055522912084 261.655611330322 834.05592606527</t>
  </si>
  <si>
    <t>-772.063328429952 37.0354097004699 -90.1443537737247</t>
  </si>
  <si>
    <t>-764.609093943024 27.6886704739766 325.258657413646</t>
  </si>
  <si>
    <t>-801.640472640552 -14.1044177994313 784.942118483711</t>
  </si>
  <si>
    <t>-649.814023039272 -38.4886443282289 832.249280905887</t>
  </si>
  <si>
    <t>9763-20170724T120307.751771400.bin</t>
  </si>
  <si>
    <t>-753.920627057904 127.168011890611 -90.8504278148311</t>
  </si>
  <si>
    <t>-779.799898534464 129.225995847829 -198.477123086969</t>
  </si>
  <si>
    <t>-792.830588222253 128.183759924586 -290.427990309892</t>
  </si>
  <si>
    <t>-801.983444378505 126.336035327875 -373.800283621149</t>
  </si>
  <si>
    <t>-807.938974186782 123.516767372989 -457.434690073598</t>
  </si>
  <si>
    <t>-813.123139494782 118.359550295299 -579.874256786165</t>
  </si>
  <si>
    <t>-783.760478978457 105.489148993194 -651.375385889709</t>
  </si>
  <si>
    <t>-806.45450325563 151.638523579852 -527.641372433403</t>
  </si>
  <si>
    <t>-783.746858063422 304.931766390764 -509.579288094737</t>
  </si>
  <si>
    <t>-777.765085133308 351.14235826011 -231.35736420747</t>
  </si>
  <si>
    <t>-547.311646258226 331.052204440334 -252.242533596632</t>
  </si>
  <si>
    <t>-815.242177477595 89.606536988364 -524.656440534609</t>
  </si>
  <si>
    <t>-736.344764341621 217.515971120434 -94.8870282182739</t>
  </si>
  <si>
    <t>-754.928353534467 234.47721966209 319.925616949298</t>
  </si>
  <si>
    <t>-792.292245469744 285.097646487808 778.662258308912</t>
  </si>
  <si>
    <t>-643.084881800968 261.620180023045 834.068059111423</t>
  </si>
  <si>
    <t>-771.93188534974 36.8396915013495 -90.1750806409769</t>
  </si>
  <si>
    <t>-764.563492841222 27.5264835815713 325.23023368585</t>
  </si>
  <si>
    <t>-801.650185940522 -14.1104257492052 784.926644643901</t>
  </si>
  <si>
    <t>-649.79821055634 -38.4552753617493 832.172054541426</t>
  </si>
  <si>
    <t>9763-20170724T120307.787902700.bin</t>
  </si>
  <si>
    <t>-753.614645468168 127.064766692052 -90.851573710179</t>
  </si>
  <si>
    <t>-779.396698190928 129.165160189137 -198.500967440159</t>
  </si>
  <si>
    <t>-792.434871404345 128.163530639685 -290.451098287387</t>
  </si>
  <si>
    <t>-801.631002741613 126.355166994925 -373.819541452939</t>
  </si>
  <si>
    <t>-807.666900657964 123.575536698299 -457.449541482856</t>
  </si>
  <si>
    <t>-813.009299562285 118.476267217928 -579.884749387789</t>
  </si>
  <si>
    <t>-783.945958594709 105.025261218605 -651.401198922308</t>
  </si>
  <si>
    <t>-806.18943422751 151.71844631047 -527.647942808202</t>
  </si>
  <si>
    <t>-782.987868737017 304.945148233895 -509.68262114845</t>
  </si>
  <si>
    <t>-776.96780489741 350.830388115692 -231.407663840452</t>
  </si>
  <si>
    <t>-546.603044943683 329.213245897683 -251.738441278035</t>
  </si>
  <si>
    <t>-815.14076020682 89.709278928199 -524.674588397462</t>
  </si>
  <si>
    <t>-735.858841861438 217.401837284976 -94.8718978170971</t>
  </si>
  <si>
    <t>-754.695178455789 234.389068414682 319.928357153455</t>
  </si>
  <si>
    <t>-792.278998437945 285.124351555898 778.62746731325</t>
  </si>
  <si>
    <t>-643.087100417848 261.630165407429 834.067824143236</t>
  </si>
  <si>
    <t>-771.823066628849 36.7492570607615 -90.1898708977594</t>
  </si>
  <si>
    <t>-764.589682290686 27.4058647283819 325.217171291841</t>
  </si>
  <si>
    <t>-801.665148490522 -14.1533454698858 784.91591312208</t>
  </si>
  <si>
    <t>-649.787241597948 -38.4321842411005 832.11181914628</t>
  </si>
  <si>
    <t>9763-20170724T120307.852043000.bin</t>
  </si>
  <si>
    <t>-752.79222179696 126.799392761062 -90.8521457126309</t>
  </si>
  <si>
    <t>-778.345760122635 128.980569338463 -198.554320891295</t>
  </si>
  <si>
    <t>-791.469117696519 128.036083473844 -290.492973515381</t>
  </si>
  <si>
    <t>-800.855088348609 126.27567610234 -373.841292204161</t>
  </si>
  <si>
    <t>-807.195203331464 123.535900919241 -457.450150058179</t>
  </si>
  <si>
    <t>-813.108266349537 118.483442960759 -579.86106216516</t>
  </si>
  <si>
    <t>-784.532892379216 103.873280029149 -651.346702904167</t>
  </si>
  <si>
    <t>-805.885799554107 151.681969410168 -527.650453386161</t>
  </si>
  <si>
    <t>-781.786282728269 304.797068351052 -509.919292605654</t>
  </si>
  <si>
    <t>-775.099429691302 350.355736162944 -231.605902510147</t>
  </si>
  <si>
    <t>-544.962684728865 325.999812851734 -251.414914172463</t>
  </si>
  <si>
    <t>-815.141503184194 89.7189702599526 -524.645964269265</t>
  </si>
  <si>
    <t>-734.622421905532 217.042490740002 -94.8401067644573</t>
  </si>
  <si>
    <t>-754.169520738652 234.155829693559 319.922036662058</t>
  </si>
  <si>
    <t>-792.273582701513 285.149384660168 778.549204105946</t>
  </si>
  <si>
    <t>-643.107713983578 261.685067791475 834.072190662569</t>
  </si>
  <si>
    <t>-771.381902296338 36.5865859062433 -90.231249495061</t>
  </si>
  <si>
    <t>-764.697323336307 27.0322585514145 325.180142084087</t>
  </si>
  <si>
    <t>-801.668899583768 -14.2023969729328 784.908979149077</t>
  </si>
  <si>
    <t>-649.722633368725 -38.1709403066941 832.043559628456</t>
  </si>
  <si>
    <t>9763-20170724T120307.915744700.bin</t>
  </si>
  <si>
    <t>-751.601410309605 126.695026812729 -90.8394640931517</t>
  </si>
  <si>
    <t>-776.953240291435 128.951089532813 -198.587719760007</t>
  </si>
  <si>
    <t>-790.210544156118 128.045112051826 -290.50748157963</t>
  </si>
  <si>
    <t>-799.840615024739 126.310924535696 -373.828606263328</t>
  </si>
  <si>
    <t>-806.548695155212 123.585907033205 -457.409083220106</t>
  </si>
  <si>
    <t>-813.135850250856 118.541071147491 -579.785997190212</t>
  </si>
  <si>
    <t>-784.83106259344 102.886594416398 -651.158126484564</t>
  </si>
  <si>
    <t>-805.521908896081 151.7203920464 -527.618777398838</t>
  </si>
  <si>
    <t>-780.77342952127 304.749476066604 -510.170638293452</t>
  </si>
  <si>
    <t>-772.768263061832 350.293842274693 -231.889768636977</t>
  </si>
  <si>
    <t>-542.887717483643 323.968789794121 -252.149297806073</t>
  </si>
  <si>
    <t>-814.968995276329 89.7891132591606 -524.557425715132</t>
  </si>
  <si>
    <t>-733.022159558425 216.912873844995 -94.8079437567251</t>
  </si>
  <si>
    <t>-753.325998467403 234.041828146859 319.917154269633</t>
  </si>
  <si>
    <t>-792.231593200908 285.206346327506 778.455367183336</t>
  </si>
  <si>
    <t>-643.08706217048 261.847214785721 834.079999876627</t>
  </si>
  <si>
    <t>-770.60186235035 36.5234892405606 -90.2575766008101</t>
  </si>
  <si>
    <t>-764.570596272204 26.7245681956617 325.158117098479</t>
  </si>
  <si>
    <t>-801.655387183111 -14.3468243485152 784.913720410352</t>
  </si>
  <si>
    <t>-649.81266878717 -38.9927674673877 832.032576668982</t>
  </si>
  <si>
    <t>9763-20170724T120307.946827900.bin</t>
  </si>
  <si>
    <t>-750.922911777176 126.74515144776 -90.8243207460235</t>
  </si>
  <si>
    <t>-776.223123747024 129.049452587999 -198.583743818009</t>
  </si>
  <si>
    <t>-789.523105787427 128.149690381424 -290.497523200929</t>
  </si>
  <si>
    <t>-799.226338012051 126.408204488867 -373.809926399294</t>
  </si>
  <si>
    <t>-806.04269388932 123.661228357844 -457.380952265933</t>
  </si>
  <si>
    <t>-812.826465277229 118.567788379077 -579.745044377242</t>
  </si>
  <si>
    <t>-784.567474146776 102.504290903953 -651.044375568345</t>
  </si>
  <si>
    <t>-805.060058422845 151.757018203908 -527.606730608343</t>
  </si>
  <si>
    <t>-779.962135689586 304.752201868815 -510.338217793266</t>
  </si>
  <si>
    <t>-771.404129253916 350.619936040018 -232.126834541732</t>
  </si>
  <si>
    <t>-541.614357141088 323.894742591594 -252.885484774538</t>
  </si>
  <si>
    <t>-814.639536666449 89.8484560628262 -524.498666163819</t>
  </si>
  <si>
    <t>-732.165790469394 216.920607908857 -94.7887561227878</t>
  </si>
  <si>
    <t>-752.831828364617 234.032525843603 319.919235182753</t>
  </si>
  <si>
    <t>-792.21467222869 285.226779284428 778.409459532729</t>
  </si>
  <si>
    <t>-643.063870171231 262.026987505665 834.083695248661</t>
  </si>
  <si>
    <t>-770.134770186083 36.6083383158718 -90.2568479602244</t>
  </si>
  <si>
    <t>-764.356529477594 26.7247874716245 325.160467304481</t>
  </si>
  <si>
    <t>-801.639795668096 -14.2974582930872 784.912711193163</t>
  </si>
  <si>
    <t>-649.704106438043 -38.4214603909195 832.001969162384</t>
  </si>
  <si>
    <t>9763-20170724T120308.016012500.bin</t>
  </si>
  <si>
    <t>-749.685850490195 126.938298757245 -90.7974870155033</t>
  </si>
  <si>
    <t>-774.932852407501 129.272044501971 -198.568773954402</t>
  </si>
  <si>
    <t>-788.34942601802 128.326556917096 -290.465144965708</t>
  </si>
  <si>
    <t>-798.22303339837 126.516491118541 -373.755991995045</t>
  </si>
  <si>
    <t>-805.275754257747 123.669655641249 -457.304102780691</t>
  </si>
  <si>
    <t>-812.477677318845 118.394359145351 -579.636559458269</t>
  </si>
  <si>
    <t>-784.175390655369 101.768112170123 -650.789632814756</t>
  </si>
  <si>
    <t>-804.383224370737 151.63710710346 -527.582368725303</t>
  </si>
  <si>
    <t>-778.533914975577 304.56255578828 -510.777039198111</t>
  </si>
  <si>
    <t>-769.172912770479 351.43115643169 -232.7586562995</t>
  </si>
  <si>
    <t>-539.488005105113 324.029061189844 -253.794384402608</t>
  </si>
  <si>
    <t>-814.25184755238 89.7811167457369 -524.333895125124</t>
  </si>
  <si>
    <t>-730.627874104285 217.11391290296 -94.7895442259259</t>
  </si>
  <si>
    <t>-751.871654125404 234.000181174165 319.898447673725</t>
  </si>
  <si>
    <t>-792.182466827384 285.295580719301 778.296806103223</t>
  </si>
  <si>
    <t>-643.052342203299 262.209097656254 834.07347266055</t>
  </si>
  <si>
    <t>-769.24057237554 36.7623586894983 -90.1953303090968</t>
  </si>
  <si>
    <t>-763.740628387487 26.7853604152826 325.223544101448</t>
  </si>
  <si>
    <t>-801.60647661506 -14.3957857429302 784.916650590942</t>
  </si>
  <si>
    <t>-649.784955123091 -39.2356304396453 832.002081660626</t>
  </si>
  <si>
    <t>9763-20170724T120308.049107400.bin</t>
  </si>
  <si>
    <t>-749.090282904509 127.103113867548 -90.7940972754602</t>
  </si>
  <si>
    <t>-774.329808542841 129.439031910375 -198.567042477409</t>
  </si>
  <si>
    <t>-787.801556182617 128.458031957773 -290.454876121716</t>
  </si>
  <si>
    <t>-797.749803613985 126.601062608014 -373.735860965624</t>
  </si>
  <si>
    <t>-804.902043473898 123.69158431763 -457.273466909391</t>
  </si>
  <si>
    <t>-812.276891108448 118.30666683059 -579.590851663414</t>
  </si>
  <si>
    <t>-783.965049383915 101.486541147583 -650.694441042897</t>
  </si>
  <si>
    <t>-804.061735304778 151.588349379525 -527.580316131635</t>
  </si>
  <si>
    <t>-777.99334227195 304.499831763904 -511.000149987838</t>
  </si>
  <si>
    <t>-768.192175857249 351.862193726786 -233.080555117128</t>
  </si>
  <si>
    <t>-538.577741072851 323.801337632877 -254.016977171742</t>
  </si>
  <si>
    <t>-814.020028771661 89.7506918132253 -524.257680795373</t>
  </si>
  <si>
    <t>-729.896518175024 217.281400861322 -94.7959739447366</t>
  </si>
  <si>
    <t>-751.478779744462 234.040380811634 319.879767419795</t>
  </si>
  <si>
    <t>-792.157857641404 285.343294825844 778.234187172194</t>
  </si>
  <si>
    <t>-643.043622342518 262.289119381219 834.066915210676</t>
  </si>
  <si>
    <t>-768.75024990722 36.9359983225838 -90.1645309627581</t>
  </si>
  <si>
    <t>-763.45599565542 26.8379957168352 325.254099340997</t>
  </si>
  <si>
    <t>-801.59015036765 -14.4188063601657 784.918795538366</t>
  </si>
  <si>
    <t>-649.737355410919 -39.1076790993127 831.98265982236</t>
  </si>
  <si>
    <t>9763-20170724T120308.086203400.bin</t>
  </si>
  <si>
    <t>-748.522384763477 127.329937081721 -90.7909489981344</t>
  </si>
  <si>
    <t>-773.732259593672 129.642980552896 -198.571275089531</t>
  </si>
  <si>
    <t>-787.233769164008 128.623104622579 -290.454431744375</t>
  </si>
  <si>
    <t>-797.231123066805 126.722894187763 -373.728613097979</t>
  </si>
  <si>
    <t>-804.4549606602 123.761016676573 -457.258039537241</t>
  </si>
  <si>
    <t>-811.959083928749 118.289600222805 -579.563663841023</t>
  </si>
  <si>
    <t>-783.682349391015 101.332783358656 -650.649005265386</t>
  </si>
  <si>
    <t>-803.66239313518 151.603769593217 -527.587071346221</t>
  </si>
  <si>
    <t>-777.488043589121 304.515324930189 -511.192048387519</t>
  </si>
  <si>
    <t>-767.387629075956 352.19284908717 -233.3370326316</t>
  </si>
  <si>
    <t>-537.849500255536 323.424334731421 -254.14929233921</t>
  </si>
  <si>
    <t>-813.670225369515 89.7771714842215 -524.207016017616</t>
  </si>
  <si>
    <t>-729.242821433715 217.489013995566 -94.8167975160945</t>
  </si>
  <si>
    <t>-751.134152358914 234.145692904283 319.84676612005</t>
  </si>
  <si>
    <t>-792.149884554739 285.388267514522 778.17021575528</t>
  </si>
  <si>
    <t>-643.079303143653 262.191850311697 834.060380229972</t>
  </si>
  <si>
    <t>-768.249007172622 37.1943323697399 -90.139418575743</t>
  </si>
  <si>
    <t>-763.197396135923 26.9230921699789 325.27786856172</t>
  </si>
  <si>
    <t>-801.57199133696 -14.4270054832373 784.915551008856</t>
  </si>
  <si>
    <t>-649.738446257978 -39.2588900586538 831.96638980383</t>
  </si>
  <si>
    <t>9763-20170724T120308.148372300.bin</t>
  </si>
  <si>
    <t>-747.579237266189 127.836033932098 -90.8295398855058</t>
  </si>
  <si>
    <t>-772.649548615293 130.047432099244 -198.644639291845</t>
  </si>
  <si>
    <t>-786.152246124678 128.983555978202 -290.527046838931</t>
  </si>
  <si>
    <t>-796.200149086753 127.057742385061 -373.794438331852</t>
  </si>
  <si>
    <t>-803.524775437677 124.08343724801 -457.31478578657</t>
  </si>
  <si>
    <t>-811.232132558687 118.606149697441 -579.607544936181</t>
  </si>
  <si>
    <t>-783.138688066735 101.449536803686 -650.717403369957</t>
  </si>
  <si>
    <t>-802.813552922857 151.916840315427 -527.648199999567</t>
  </si>
  <si>
    <t>-776.591686041877 304.841967479907 -511.405940282669</t>
  </si>
  <si>
    <t>-766.40276306458 352.443940001648 -233.541176545465</t>
  </si>
  <si>
    <t>-536.939891465926 322.957249735935 -254.177737705982</t>
  </si>
  <si>
    <t>-812.886877806581 90.1021585390429 -524.244887577802</t>
  </si>
  <si>
    <t>-728.291080774171 218.032678481311 -94.8980862821458</t>
  </si>
  <si>
    <t>-750.637969128062 234.568766772615 319.746096839668</t>
  </si>
  <si>
    <t>-792.126088106796 285.505405047447 778.041930426062</t>
  </si>
  <si>
    <t>-643.065322406727 262.417725492613 834.003282963628</t>
  </si>
  <si>
    <t>-767.295706267776 37.5881112221753 -90.1205186156018</t>
  </si>
  <si>
    <t>-762.644456433058 26.9753301952544 325.292949131261</t>
  </si>
  <si>
    <t>-801.509839467156 -14.4298358381834 784.910966558923</t>
  </si>
  <si>
    <t>-649.692352135376 -39.3642052847645 831.959347271999</t>
  </si>
  <si>
    <t>9763-20170724T120308.218177100.bin</t>
  </si>
  <si>
    <t>-746.932260625789 128.055469871876 -90.8631851917528</t>
  </si>
  <si>
    <t>-771.884714413101 130.150958431158 -198.707858162483</t>
  </si>
  <si>
    <t>-785.325550147228 129.086458425438 -290.599376408954</t>
  </si>
  <si>
    <t>-795.333999584013 127.197309295961 -373.872462638693</t>
  </si>
  <si>
    <t>-802.636279267856 124.296190104222 -457.397210289061</t>
  </si>
  <si>
    <t>-810.330318857733 118.965655317205 -579.697316236134</t>
  </si>
  <si>
    <t>-782.365361078202 101.712551229903 -650.834540187425</t>
  </si>
  <si>
    <t>-801.925205255934 152.215285402227 -527.696789988621</t>
  </si>
  <si>
    <t>-775.862504179903 305.154430198499 -511.357186231541</t>
  </si>
  <si>
    <t>-765.864587461549 352.222521204777 -233.394519095296</t>
  </si>
  <si>
    <t>-536.413235287035 322.43495929766 -253.724844226951</t>
  </si>
  <si>
    <t>-811.983295968528 90.393983751233 -524.369478418187</t>
  </si>
  <si>
    <t>-727.702175455351 218.406996024927 -95.0019659736445</t>
  </si>
  <si>
    <t>-750.348743172873 234.825203732333 319.630641456392</t>
  </si>
  <si>
    <t>-792.104234384041 285.630263402938 777.912936501341</t>
  </si>
  <si>
    <t>-643.021191560992 262.820350268583 833.928830213179</t>
  </si>
  <si>
    <t>-766.588884076114 37.6853377401769 -90.1194274911616</t>
  </si>
  <si>
    <t>-762.206007948547 26.8173496074428 325.290343443302</t>
  </si>
  <si>
    <t>-801.432458421229 -14.4114900662846 784.911457338466</t>
  </si>
  <si>
    <t>-649.549544014344 -38.9518741564723 831.955749591905</t>
  </si>
  <si>
    <t>9763-20170724T120308.250257500.bin</t>
  </si>
  <si>
    <t>-746.620829011341 128.074998230134 -90.8810808064185</t>
  </si>
  <si>
    <t>-771.522384144196 130.115390931512 -198.738710859649</t>
  </si>
  <si>
    <t>-784.923510660661 129.072810052173 -290.636183717053</t>
  </si>
  <si>
    <t>-794.898065874029 127.22991708677 -373.914393676592</t>
  </si>
  <si>
    <t>-802.168620796733 124.402042260163 -457.444359367249</t>
  </si>
  <si>
    <t>-809.818830444119 119.208151536234 -579.753120240012</t>
  </si>
  <si>
    <t>-781.885202189127 101.926291025704 -650.895633959581</t>
  </si>
  <si>
    <t>-801.460943475089 152.404343366703 -527.710785622721</t>
  </si>
  <si>
    <t>-775.537289695309 305.358941838855 -511.210308583413</t>
  </si>
  <si>
    <t>-765.689400076918 352.099561849556 -233.186998549586</t>
  </si>
  <si>
    <t>-536.232399707136 322.24020218517 -253.347891389194</t>
  </si>
  <si>
    <t>-811.463047963906 90.5699438856393 -524.459396747398</t>
  </si>
  <si>
    <t>-727.456148759971 218.526467449409 -95.0459795053093</t>
  </si>
  <si>
    <t>-750.267142177248 234.859968259916 319.581001320836</t>
  </si>
  <si>
    <t>-792.14017149558 285.642442272986 777.857034863155</t>
  </si>
  <si>
    <t>-643.113495005756 262.557076042367 833.910079327515</t>
  </si>
  <si>
    <t>-766.178067135406 37.586573972422 -90.1218412813164</t>
  </si>
  <si>
    <t>-761.940056433024 26.6160741977062 325.286758192507</t>
  </si>
  <si>
    <t>-801.385358073455 -14.5052922304644 784.914010533918</t>
  </si>
  <si>
    <t>-649.669192721698 -39.9668653976169 832.006892105735</t>
  </si>
  <si>
    <t>9763-20170724T120308.315152100.bin</t>
  </si>
  <si>
    <t>-746.224588854196 128.037794473882 -90.9344601572928</t>
  </si>
  <si>
    <t>-771.0074079689 130.004080334402 -198.820821160134</t>
  </si>
  <si>
    <t>-784.295731665698 129.024953295676 -290.735391885893</t>
  </si>
  <si>
    <t>-794.164228922024 127.288521473103 -374.028459405702</t>
  </si>
  <si>
    <t>-801.324175476826 124.619261602596 -457.573370856123</t>
  </si>
  <si>
    <t>-808.808018767223 119.715293119044 -579.90430839108</t>
  </si>
  <si>
    <t>-780.846365896377 102.212023535958 -650.981672240391</t>
  </si>
  <si>
    <t>-800.642649512183 152.80777921145 -527.765477694509</t>
  </si>
  <si>
    <t>-775.336890275604 305.849248041171 -511.053217441521</t>
  </si>
  <si>
    <t>-766.042458176018 351.698773099788 -232.862723681298</t>
  </si>
  <si>
    <t>-536.507469663652 322.129523510091 -252.557894776073</t>
  </si>
  <si>
    <t>-810.405738387772 90.9262923706951 -524.687579668022</t>
  </si>
  <si>
    <t>-727.17430385719 218.58294742793 -95.0966711798335</t>
  </si>
  <si>
    <t>-750.247739821297 234.888585949154 319.516823617833</t>
  </si>
  <si>
    <t>-792.124551937958 285.753419390067 777.766618896654</t>
  </si>
  <si>
    <t>-643.076710210167 262.935604465611 833.872770770066</t>
  </si>
  <si>
    <t>-765.676764268227 37.4848337011551 -90.1473819210248</t>
  </si>
  <si>
    <t>-761.459133023465 26.412774697344 325.258727522437</t>
  </si>
  <si>
    <t>-801.250341014096 -14.4418236631013 784.920266864357</t>
  </si>
  <si>
    <t>-649.415244132036 -39.047325458791 832.084747016522</t>
  </si>
  <si>
    <t>9763-20170724T120308.348249400.bin</t>
  </si>
  <si>
    <t>-746.159417701731 127.870354749641 -90.9603238583915</t>
  </si>
  <si>
    <t>-770.85436169732 129.794597174822 -198.867361689409</t>
  </si>
  <si>
    <t>-784.05607426579 128.827598789354 -290.794662859037</t>
  </si>
  <si>
    <t>-793.841609339397 127.120381537258 -374.09806243894</t>
  </si>
  <si>
    <t>-800.914148773316 124.499219630769 -457.651967353352</t>
  </si>
  <si>
    <t>-808.265262638544 119.686519621698 -579.994535913299</t>
  </si>
  <si>
    <t>-780.219321749834 101.999481990146 -650.993262500165</t>
  </si>
  <si>
    <t>-800.209036042152 152.748502869958 -527.819501939903</t>
  </si>
  <si>
    <t>-775.188383837377 305.830193656533 -511.064050522878</t>
  </si>
  <si>
    <t>-766.569157451161 351.393369982984 -232.804608113786</t>
  </si>
  <si>
    <t>-536.954158824959 322.197828274341 -252.120718285233</t>
  </si>
  <si>
    <t>-809.870307638024 90.8480494054343 -524.803956506448</t>
  </si>
  <si>
    <t>-727.248215514597 218.486266317294 -95.1139042045631</t>
  </si>
  <si>
    <t>-750.386210577788 234.804997426716 319.495417771108</t>
  </si>
  <si>
    <t>-792.133261562544 285.788055117049 777.740816743424</t>
  </si>
  <si>
    <t>-643.090673319607 262.995254347734 833.871092312541</t>
  </si>
  <si>
    <t>-765.451475029189 37.2177176701684 -90.1700538061017</t>
  </si>
  <si>
    <t>-761.320345907356 26.1441809820124 325.23685395799</t>
  </si>
  <si>
    <t>-801.188381097541 -14.5086307327501 784.923077448473</t>
  </si>
  <si>
    <t>-649.531138789851 -40.0395295959866 832.168003894106</t>
  </si>
  <si>
    <t>9763-20170724T120308.386179000.bin</t>
  </si>
  <si>
    <t>-746.131000502682 127.63597700123 -90.9837579051075</t>
  </si>
  <si>
    <t>-770.681660212077 129.512687868614 -198.924672510994</t>
  </si>
  <si>
    <t>-783.757910917489 128.540120936096 -290.86978379715</t>
  </si>
  <si>
    <t>-793.429263020832 126.840332155762 -374.18664032645</t>
  </si>
  <si>
    <t>-800.38689817771 124.239439936956 -457.750919804457</t>
  </si>
  <si>
    <t>-807.569349563243 119.470649922408 -580.105218854417</t>
  </si>
  <si>
    <t>-779.414673145054 101.619079513924 -651.019545503662</t>
  </si>
  <si>
    <t>-799.620600203348 152.519447649806 -527.905336675374</t>
  </si>
  <si>
    <t>-774.810596696507 305.630309440385 -511.175492625341</t>
  </si>
  <si>
    <t>-767.094840161531 351.23188291267 -232.895803498287</t>
  </si>
  <si>
    <t>-537.378385899065 322.414698044483 -251.562106881142</t>
  </si>
  <si>
    <t>-809.21494273395 90.606763145207 -524.928974394969</t>
  </si>
  <si>
    <t>-727.385980585349 218.30055365805 -95.1245944060479</t>
  </si>
  <si>
    <t>-750.617245947109 234.707562164111 319.47605712632</t>
  </si>
  <si>
    <t>-792.16421068166 285.794599288872 777.724518517585</t>
  </si>
  <si>
    <t>-643.141642906384 262.915792439283 833.873007166399</t>
  </si>
  <si>
    <t>-765.218739590863 36.9258039492195 -90.1975732127837</t>
  </si>
  <si>
    <t>-761.262519350565 25.8124649533258 325.209942361764</t>
  </si>
  <si>
    <t>-801.125058243373 -14.479482615742 784.919519406442</t>
  </si>
  <si>
    <t>-649.375661912066 -39.3914307463247 832.198898070263</t>
  </si>
  <si>
    <t>9763-20170724T120308.450864200.bin</t>
  </si>
  <si>
    <t>-746.291147398621 127.076773719018 -91.0196753834855</t>
  </si>
  <si>
    <t>-770.36769258693 128.840873239411 -199.069281304203</t>
  </si>
  <si>
    <t>-783.133469311475 127.812270702174 -291.057351005481</t>
  </si>
  <si>
    <t>-792.561867542493 126.074260408687 -374.401312859137</t>
  </si>
  <si>
    <t>-799.31429811919 123.448492362405 -457.981441187957</t>
  </si>
  <si>
    <t>-806.238889298393 118.656988560965 -580.349938533365</t>
  </si>
  <si>
    <t>-777.924807220321 100.590646405616 -651.146320797505</t>
  </si>
  <si>
    <t>-798.459606814666 151.724786926124 -528.13641247154</t>
  </si>
  <si>
    <t>-773.871155943432 304.881999458559 -511.563803281359</t>
  </si>
  <si>
    <t>-768.010650194328 351.311826251445 -233.375982939208</t>
  </si>
  <si>
    <t>-538.073515184067 323.102770761889 -250.159672422384</t>
  </si>
  <si>
    <t>-807.941371165184 89.7939732103714 -525.174904225477</t>
  </si>
  <si>
    <t>-727.832059997892 217.718773762311 -95.1307871068441</t>
  </si>
  <si>
    <t>-751.243532420792 234.494229134752 319.444929735243</t>
  </si>
  <si>
    <t>-792.227270240021 285.822847411632 777.706307754997</t>
  </si>
  <si>
    <t>-643.185014355067 263.033610476947 833.839045104591</t>
  </si>
  <si>
    <t>-765.105009224376 36.3308150457426 -90.2730988686734</t>
  </si>
  <si>
    <t>-761.474239005635 25.0576299512556 325.133135384906</t>
  </si>
  <si>
    <t>-801.003891232063 -14.5556459132772 784.919084470777</t>
  </si>
  <si>
    <t>-649.296218369419 -39.5097444304988 832.310034905853</t>
  </si>
  <si>
    <t>9763-20170724T120308.516529600.bin</t>
  </si>
  <si>
    <t>-746.721513992272 126.522115676705 -91.0636724904739</t>
  </si>
  <si>
    <t>-770.229506185642 128.180827703395 -199.240046639009</t>
  </si>
  <si>
    <t>-782.615886439313 127.089910728701 -291.279194493482</t>
  </si>
  <si>
    <t>-791.742954676563 125.304990112588 -374.655754799604</t>
  </si>
  <si>
    <t>-798.235492996701 122.642394302792 -458.255428208753</t>
  </si>
  <si>
    <t>-804.82611982011 117.80800073061 -580.640534939237</t>
  </si>
  <si>
    <t>-776.345053001594 99.6434675688613 -651.344809338692</t>
  </si>
  <si>
    <t>-797.23596604359 150.901437233398 -528.415527983036</t>
  </si>
  <si>
    <t>-772.813131104081 304.097575510879 -511.956353386929</t>
  </si>
  <si>
    <t>-768.220077348871 351.200033826789 -233.85771510051</t>
  </si>
  <si>
    <t>-538.140471688644 323.418657836928 -249.352417408322</t>
  </si>
  <si>
    <t>-806.632408074429 88.9571469422979 -525.462536812961</t>
  </si>
  <si>
    <t>-728.387575823261 217.175455601022 -95.1656785935345</t>
  </si>
  <si>
    <t>-752.000151441391 234.332381142329 319.383072170263</t>
  </si>
  <si>
    <t>-792.289124302862 285.845084497373 777.693783763778</t>
  </si>
  <si>
    <t>-643.217395074616 263.129412243932 833.777909885368</t>
  </si>
  <si>
    <t>-765.443457312429 35.835133134666 -90.3618229936003</t>
  </si>
  <si>
    <t>-762.038154065751 24.252816415438 325.037782520294</t>
  </si>
  <si>
    <t>-800.888230843126 -14.6201485383572 784.928431052317</t>
  </si>
  <si>
    <t>-649.231176727894 -39.6617379634808 832.435081838321</t>
  </si>
  <si>
    <t>9763-20170724T120308.551657700.bin</t>
  </si>
  <si>
    <t>-746.945886915139 126.320462702077 -91.0840817353127</t>
  </si>
  <si>
    <t>-770.228756971648 127.928989276938 -199.309921567825</t>
  </si>
  <si>
    <t>-782.46380094106 126.805345661067 -291.36895338363</t>
  </si>
  <si>
    <t>-791.469952286449 124.994677354322 -374.758151673441</t>
  </si>
  <si>
    <t>-797.857245576962 122.31062112419 -458.365132867945</t>
  </si>
  <si>
    <t>-804.311367319972 117.449883393766 -580.756443384905</t>
  </si>
  <si>
    <t>-775.734747617621 99.2521182375324 -651.413639822103</t>
  </si>
  <si>
    <t>-796.805653396078 150.558571378543 -528.528980394476</t>
  </si>
  <si>
    <t>-772.517762218784 303.777610921591 -512.096805794844</t>
  </si>
  <si>
    <t>-768.253118165903 350.861086868549 -233.989649730553</t>
  </si>
  <si>
    <t>-538.132923749093 323.287244614164 -249.251239413643</t>
  </si>
  <si>
    <t>-806.153041000821 88.6069119829444 -525.575446331815</t>
  </si>
  <si>
    <t>-728.640416112103 216.964469457405 -95.1936012276852</t>
  </si>
  <si>
    <t>-752.287794228128 234.291558582289 319.346163585884</t>
  </si>
  <si>
    <t>-792.347659794451 285.823752118047 777.684735062919</t>
  </si>
  <si>
    <t>-643.291615579337 262.95568321172 833.748886181509</t>
  </si>
  <si>
    <t>-765.665648129507 35.6512506082361 -90.3899509908343</t>
  </si>
  <si>
    <t>-762.342331759171 23.9386585010218 325.006658251481</t>
  </si>
  <si>
    <t>-800.84570728244 -14.7096424936226 784.939774952034</t>
  </si>
  <si>
    <t>-649.246205761385 -40.0186751445856 832.488328740017</t>
  </si>
  <si>
    <t>9763-20170724T120308.612822600.bin</t>
  </si>
  <si>
    <t>-747.273807952451 126.393012163331 -91.1227171023695</t>
  </si>
  <si>
    <t>-770.236200704421 127.912760210753 -199.418250871826</t>
  </si>
  <si>
    <t>-782.25103674138 126.752499868213 -291.505953830878</t>
  </si>
  <si>
    <t>-791.078750543097 124.924495152948 -374.91379297237</t>
  </si>
  <si>
    <t>-797.307979028549 122.24023655358 -458.532645822848</t>
  </si>
  <si>
    <t>-803.553374985375 117.398745171689 -580.935629378923</t>
  </si>
  <si>
    <t>-774.709328878043 99.2048935644559 -651.484971983204</t>
  </si>
  <si>
    <t>-796.193680181632 150.507859619687 -528.687435341151</t>
  </si>
  <si>
    <t>-772.160363424464 303.766010608988 -512.308655018871</t>
  </si>
  <si>
    <t>-768.187280075791 350.631808165992 -234.16033904808</t>
  </si>
  <si>
    <t>-538.059429433301 323.054590238995 -249.299321786325</t>
  </si>
  <si>
    <t>-805.432243670421 88.538379129245 -525.765003933626</t>
  </si>
  <si>
    <t>-728.979676368032 216.961126184581 -95.2574173354997</t>
  </si>
  <si>
    <t>-752.708651151537 234.426843606386 319.271795590321</t>
  </si>
  <si>
    <t>-792.423712526475 285.838306392004 777.656407942634</t>
  </si>
  <si>
    <t>-643.331240187361 263.091907861154 833.672958800385</t>
  </si>
  <si>
    <t>-765.98704606759 35.8753880879999 -90.4210909506517</t>
  </si>
  <si>
    <t>-762.800267638559 23.7425433051799 324.96458506412</t>
  </si>
  <si>
    <t>-800.786440203633 -14.7213329127505 784.942051925881</t>
  </si>
  <si>
    <t>-649.153026767486 -39.8198386149509 832.49418944872</t>
  </si>
  <si>
    <t>9763-20170724T120308.648946500.bin</t>
  </si>
  <si>
    <t>-747.367729723228 126.533690797309 -91.1583020547737</t>
  </si>
  <si>
    <t>-770.20612287182 127.988299087826 -199.481014704306</t>
  </si>
  <si>
    <t>-782.134992341712 126.796118898098 -291.579372814341</t>
  </si>
  <si>
    <t>-790.892650007654 124.948894809406 -374.994200131044</t>
  </si>
  <si>
    <t>-797.059363384626 122.255540773636 -458.617458997846</t>
  </si>
  <si>
    <t>-803.221862467144 117.411895534995 -581.024508407332</t>
  </si>
  <si>
    <t>-774.210040922489 99.2233098750307 -651.506411178024</t>
  </si>
  <si>
    <t>-795.916969406781 150.524823830406 -528.771193673978</t>
  </si>
  <si>
    <t>-771.949719228189 303.812731293526 -512.398406474732</t>
  </si>
  <si>
    <t>-768.125391052571 350.541893336326 -234.225062598849</t>
  </si>
  <si>
    <t>-538.005892941982 322.785670098426 -249.162916260916</t>
  </si>
  <si>
    <t>-805.118655093373 88.5495958887941 -525.8555308936</t>
  </si>
  <si>
    <t>-729.055169400476 217.055649726834 -95.3084030367639</t>
  </si>
  <si>
    <t>-752.825698264525 234.541896466392 319.217667656857</t>
  </si>
  <si>
    <t>-792.478598288439 285.831210047183 777.630068996178</t>
  </si>
  <si>
    <t>-643.405752207605 262.939273486587 833.639606427223</t>
  </si>
  <si>
    <t>-766.087352924512 36.0301613349677 -90.4250908621689</t>
  </si>
  <si>
    <t>-762.973249699779 23.7084498082277 324.955639323379</t>
  </si>
  <si>
    <t>-800.760627709012 -14.7304306859292 784.945495684176</t>
  </si>
  <si>
    <t>-649.173325024626 -40.1023450875832 832.499485338673</t>
  </si>
  <si>
    <t>9763-20170724T120308.713677100.bin</t>
  </si>
  <si>
    <t>-747.34110149773 126.873368046977 -91.2092496475806</t>
  </si>
  <si>
    <t>-769.99354506624 128.184748722755 -199.572778402959</t>
  </si>
  <si>
    <t>-781.75842098294 126.909990873063 -291.691101045463</t>
  </si>
  <si>
    <t>-790.365513334314 125.00293649466 -375.12023647771</t>
  </si>
  <si>
    <t>-796.3791155289 122.265589144422 -458.753269606964</t>
  </si>
  <si>
    <t>-802.315017056848 117.375763842051 -581.169675343666</t>
  </si>
  <si>
    <t>-772.952209354708 99.1463091580465 -651.495456549721</t>
  </si>
  <si>
    <t>-795.15419245896 150.515636032261 -528.913328253864</t>
  </si>
  <si>
    <t>-771.228968762221 303.82116562367 -512.6124448921</t>
  </si>
  <si>
    <t>-767.916673229343 350.370461468359 -234.402523200615</t>
  </si>
  <si>
    <t>-537.812784408591 322.067769528177 -248.533168664153</t>
  </si>
  <si>
    <t>-804.266572257547 88.5272377372373 -525.99545509763</t>
  </si>
  <si>
    <t>-729.082124419386 217.326146670315 -95.4185294794844</t>
  </si>
  <si>
    <t>-752.988710178471 234.817905017403 319.099453988186</t>
  </si>
  <si>
    <t>-792.538829950429 285.888682309 777.544235809222</t>
  </si>
  <si>
    <t>-643.45566013277 263.014518475414 833.533706463113</t>
  </si>
  <si>
    <t>-765.959545125894 36.444428342759 -90.4183493424912</t>
  </si>
  <si>
    <t>-763.144712238056 23.7478815842064 324.953153891472</t>
  </si>
  <si>
    <t>-800.721080164632 -14.7362943883836 784.948021647842</t>
  </si>
  <si>
    <t>-649.051660498821 -39.7087313760931 832.451605283366</t>
  </si>
  <si>
    <t>9763-20170724T120308.750303800.bin</t>
  </si>
  <si>
    <t>-747.189526297286 127.051233705002 -91.2200488747186</t>
  </si>
  <si>
    <t>-769.776592758172 128.29592005559 -199.597979293052</t>
  </si>
  <si>
    <t>-781.478597519247 126.980815168042 -291.723745088457</t>
  </si>
  <si>
    <t>-790.025919757371 125.043071651825 -375.158251825281</t>
  </si>
  <si>
    <t>-795.977026251579 122.281110745549 -458.79494491769</t>
  </si>
  <si>
    <t>-801.818476777431 117.361986262181 -581.214791016947</t>
  </si>
  <si>
    <t>-772.303014777654 99.0220364271913 -651.448029789304</t>
  </si>
  <si>
    <t>-794.726879220322 150.518533766809 -528.959730935284</t>
  </si>
  <si>
    <t>-770.839601992063 303.832225889896 -512.693519974845</t>
  </si>
  <si>
    <t>-767.816298504515 350.266770211058 -234.461168716968</t>
  </si>
  <si>
    <t>-537.723083570209 321.681079743111 -248.190620533821</t>
  </si>
  <si>
    <t>-803.783762825404 88.522318712272 -526.036397440859</t>
  </si>
  <si>
    <t>-729.022046743293 217.502922135784 -95.4697847066964</t>
  </si>
  <si>
    <t>-752.988612136255 234.935594228136 319.047155230354</t>
  </si>
  <si>
    <t>-792.562343035914 285.918773466196 777.501444872718</t>
  </si>
  <si>
    <t>-643.466803641371 263.110993892784 833.485126645983</t>
  </si>
  <si>
    <t>-765.691222900548 36.6207696042959 -90.4124199890904</t>
  </si>
  <si>
    <t>-763.100354772107 23.7754624232111 324.956001140674</t>
  </si>
  <si>
    <t>-800.692952280472 -14.7644731926105 784.944626349719</t>
  </si>
  <si>
    <t>-649.0643523667 -39.9854511087908 832.447170170452</t>
  </si>
  <si>
    <t>9763-20170724T120308.781549900.bin</t>
  </si>
  <si>
    <t>-746.970983218307 127.17276623399 -91.2281474747913</t>
  </si>
  <si>
    <t>-769.534558645179 128.379623177759 -199.611412290383</t>
  </si>
  <si>
    <t>-781.215554147789 127.034792636316 -291.73938579343</t>
  </si>
  <si>
    <t>-789.743729277214 125.069748484707 -375.175361282864</t>
  </si>
  <si>
    <t>-795.675221166231 122.281125837945 -458.812455429772</t>
  </si>
  <si>
    <t>-801.487749570737 117.323118717739 -581.23211856638</t>
  </si>
  <si>
    <t>-771.881965994548 98.7142412137011 -651.356383759583</t>
  </si>
  <si>
    <t>-794.443670866109 150.501398793452 -528.984359098214</t>
  </si>
  <si>
    <t>-770.634192060887 303.834153488776 -512.728724049202</t>
  </si>
  <si>
    <t>-767.775294563095 350.091439695681 -234.465041255451</t>
  </si>
  <si>
    <t>-537.688108795907 321.277547319398 -247.813004422643</t>
  </si>
  <si>
    <t>-803.430903504132 88.4957623226987 -526.046490564856</t>
  </si>
  <si>
    <t>-728.914706399785 217.632731718287 -95.4955813715661</t>
  </si>
  <si>
    <t>-752.941206635945 235.022892181084 319.019664484291</t>
  </si>
  <si>
    <t>-792.566582443359 285.963870688354 777.465983544385</t>
  </si>
  <si>
    <t>-643.445591240496 263.330204032308 833.452472990638</t>
  </si>
  <si>
    <t>-765.35732848509 36.7269825187414 -90.4013273884111</t>
  </si>
  <si>
    <t>-762.896562272696 23.8133644811908 324.9657933021</t>
  </si>
  <si>
    <t>-800.660300736399 -14.766630686174 784.9423697357</t>
  </si>
  <si>
    <t>-649.022996615245 -39.9594182153342 832.431989466532</t>
  </si>
  <si>
    <t>9763-20170724T120308.822660200.bin</t>
  </si>
  <si>
    <t>-746.718210742093 127.261250644643 -91.2291823066738</t>
  </si>
  <si>
    <t>-769.285561882876 128.40817924634 -199.612257289787</t>
  </si>
  <si>
    <t>-780.960909333891 127.016906059179 -291.740394012769</t>
  </si>
  <si>
    <t>-789.480755220238 125.009999912113 -375.176127327594</t>
  </si>
  <si>
    <t>-795.400813184687 122.179525334535 -458.812599306223</t>
  </si>
  <si>
    <t>-801.193195510843 117.160799602085 -581.230751034535</t>
  </si>
  <si>
    <t>-771.52997766814 98.1555862939042 -651.224433446326</t>
  </si>
  <si>
    <t>-794.187501424159 150.369373721395 -528.997295958507</t>
  </si>
  <si>
    <t>-770.450646004099 303.719394808072 -512.741377496529</t>
  </si>
  <si>
    <t>-767.708429711853 349.82406166199 -234.451075898814</t>
  </si>
  <si>
    <t>-537.622308629137 320.839203862557 -247.442702120186</t>
  </si>
  <si>
    <t>-803.115692031483 88.3564451694799 -526.032355549562</t>
  </si>
  <si>
    <t>-728.845551314559 217.708291880521 -95.5128547052565</t>
  </si>
  <si>
    <t>-752.849518663113 235.058701611892 319.005323274772</t>
  </si>
  <si>
    <t>-792.587627775919 285.980375194639 777.442712136415</t>
  </si>
  <si>
    <t>-643.483134705197 263.283527101463 833.447608742271</t>
  </si>
  <si>
    <t>-764.920003393133 36.8310876680123 -90.3749815582073</t>
  </si>
  <si>
    <t>-762.59507976158 23.8774510490052 324.991631511441</t>
  </si>
  <si>
    <t>-800.638591736337 -14.7648941877783 784.936444805332</t>
  </si>
  <si>
    <t>-649.013960730799 -40.0600751948045 832.412241470956</t>
  </si>
  <si>
    <t>9763-20170724T120308.987610900.bin</t>
  </si>
  <si>
    <t>-745.575099312403 126.651434748039 -91.1619917267477</t>
  </si>
  <si>
    <t>-768.080981183989 127.675127936343 -199.559112251599</t>
  </si>
  <si>
    <t>-779.605954029194 125.895253369615 -291.699511275647</t>
  </si>
  <si>
    <t>-787.95348666708 123.406868073251 -375.139530529447</t>
  </si>
  <si>
    <t>-793.665535226975 119.960409936658 -458.767622449077</t>
  </si>
  <si>
    <t>-799.116077934883 113.8870016382 -581.153522418157</t>
  </si>
  <si>
    <t>-769.255800163184 92.9282724191025 -650.502703853911</t>
  </si>
  <si>
    <t>-792.171351384369 147.532140016569 -529.191772698112</t>
  </si>
  <si>
    <t>-767.35566628151 300.769269412908 -513.871148243738</t>
  </si>
  <si>
    <t>-767.325404892764 349.313575974503 -235.982683212765</t>
  </si>
  <si>
    <t>-537.443569637771 317.305649628369 -244.836223846678</t>
  </si>
  <si>
    <t>-801.277458123534 85.5718618121368 -525.71155006886</t>
  </si>
  <si>
    <t>-728.866265532483 217.119451873506 -95.3267023933454</t>
  </si>
  <si>
    <t>-752.936342545873 234.709665240757 319.177668269194</t>
  </si>
  <si>
    <t>-792.623223690673 286.119847969322 777.523420478888</t>
  </si>
  <si>
    <t>-643.515112496692 263.609767539026 833.5938224147</t>
  </si>
  <si>
    <t>-762.643329372228 36.0547573664878 -90.3507885311092</t>
  </si>
  <si>
    <t>-760.839082797466 23.330223354573 325.025493037438</t>
  </si>
  <si>
    <t>-800.558019638589 -14.8071275101429 784.86506298246</t>
  </si>
  <si>
    <t>-648.880450700733 -39.9574517509036 832.248633333675</t>
  </si>
  <si>
    <t>9763-20170724T120309.019695900.bin</t>
  </si>
  <si>
    <t>-745.418813436945 126.50377443916 -91.136173996215</t>
  </si>
  <si>
    <t>-767.851878939962 127.555146379978 -199.548182905505</t>
  </si>
  <si>
    <t>-779.319721653598 125.734647071539 -291.694840248212</t>
  </si>
  <si>
    <t>-787.617049713878 123.184532378578 -375.13816135262</t>
  </si>
  <si>
    <t>-793.280456309201 119.650046159794 -458.765681802234</t>
  </si>
  <si>
    <t>-798.661746587259 113.419020703007 -581.146854949066</t>
  </si>
  <si>
    <t>-768.772364864792 92.3596030397071 -650.452931546788</t>
  </si>
  <si>
    <t>-791.700226781336 147.124061557286 -529.226130168237</t>
  </si>
  <si>
    <t>-766.720969487866 300.346950485234 -514.08522620411</t>
  </si>
  <si>
    <t>-766.954847323555 349.551572782038 -236.313125575944</t>
  </si>
  <si>
    <t>-537.14179874573 316.890631530988 -244.545845804092</t>
  </si>
  <si>
    <t>-800.900689544389 85.1822866915795 -525.667920800251</t>
  </si>
  <si>
    <t>-728.636611870379 217.00624922166 -95.2862066909747</t>
  </si>
  <si>
    <t>-752.89538024936 234.637840555836 319.205358923619</t>
  </si>
  <si>
    <t>-792.63108429378 286.146944228322 777.548325168295</t>
  </si>
  <si>
    <t>-643.513435597636 263.718682622779 833.62619577294</t>
  </si>
  <si>
    <t>-762.5793950752 35.8631218721987 -90.3529871928422</t>
  </si>
  <si>
    <t>-760.778594967916 23.0846956376117 325.021675902864</t>
  </si>
  <si>
    <t>-800.520964426867 -14.8462311767207 784.867372592167</t>
  </si>
  <si>
    <t>-648.847033159041 -39.9680130212853 832.277631122671</t>
  </si>
  <si>
    <t>9763-20170724T120309.163594400.bin</t>
  </si>
  <si>
    <t>-745.344544490302 126.461001698524 -91.1213526850221</t>
  </si>
  <si>
    <t>-767.66836978042 127.579166934906 -199.555181565017</t>
  </si>
  <si>
    <t>-779.04610841389 125.867661552637 -291.715101200398</t>
  </si>
  <si>
    <t>-787.261668606502 123.444141509304 -375.17023462697</t>
  </si>
  <si>
    <t>-792.843114399404 120.062623737915 -458.809607077145</t>
  </si>
  <si>
    <t>-798.104126931977 114.085123276159 -581.208747362612</t>
  </si>
  <si>
    <t>-768.153265839321 93.2657715682342 -650.560831081761</t>
  </si>
  <si>
    <t>-791.066773352288 147.66321851724 -529.215975220221</t>
  </si>
  <si>
    <t>-765.611375118564 300.802890970412 -513.783735680807</t>
  </si>
  <si>
    <t>-765.047896826074 348.597395351241 -235.765964035215</t>
  </si>
  <si>
    <t>-535.386349615908 315.061378335275 -244.677990637012</t>
  </si>
  <si>
    <t>-800.524449494673 85.752887403263 -525.786022145223</t>
  </si>
  <si>
    <t>-727.946539818846 217.242065435172 -95.3180923015229</t>
  </si>
  <si>
    <t>-752.52139990466 234.56496108969 319.167862413534</t>
  </si>
  <si>
    <t>-792.709142643509 286.227101832371 777.516412436548</t>
  </si>
  <si>
    <t>-643.599871544912 263.730984885696 833.589420674137</t>
  </si>
  <si>
    <t>-763.121511796478 35.6927884407082 -90.3486408843355</t>
  </si>
  <si>
    <t>-761.037559278148 22.8218722724789 325.021807120172</t>
  </si>
  <si>
    <t>-800.363894248614 -14.939255710967 784.92510823062</t>
  </si>
  <si>
    <t>-648.846628780249 -40.7256649674023 832.479270141295</t>
  </si>
  <si>
    <t>9763-20170724T120309.201696400.bin</t>
  </si>
  <si>
    <t>-745.343146196209 126.572406330935 -91.133406945749</t>
  </si>
  <si>
    <t>-767.678331512251 127.73478932698 -199.564375077717</t>
  </si>
  <si>
    <t>-779.080889082749 126.199609853513 -291.724433090974</t>
  </si>
  <si>
    <t>-787.325741294917 123.991580823636 -375.182703962283</t>
  </si>
  <si>
    <t>-792.944002573989 120.88058180154 -458.830081932951</t>
  </si>
  <si>
    <t>-798.267483003842 115.358381763076 -581.247806634369</t>
  </si>
  <si>
    <t>-768.346140276494 94.7441180895823 -650.673753182851</t>
  </si>
  <si>
    <t>-791.141114116317 148.733104652412 -529.136497132982</t>
  </si>
  <si>
    <t>-765.297114638309 301.76291665706 -513.191730263304</t>
  </si>
  <si>
    <t>-764.340865979643 347.959825791547 -234.904808570832</t>
  </si>
  <si>
    <t>-534.85379199485 313.395065944408 -244.364763457658</t>
  </si>
  <si>
    <t>-800.722042584502 86.8299495162698 -525.927348011335</t>
  </si>
  <si>
    <t>-727.764042621246 217.34876583198 -95.3197431283373</t>
  </si>
  <si>
    <t>-752.491581620321 234.602757850077 319.160033090873</t>
  </si>
  <si>
    <t>-792.777204448126 286.232283963221 777.482498554377</t>
  </si>
  <si>
    <t>-643.67550858738 263.659626371492 833.544809084741</t>
  </si>
  <si>
    <t>-763.224039003792 35.8127767308952 -90.3620994323019</t>
  </si>
  <si>
    <t>-761.037524586533 22.9391004584256 325.007703442766</t>
  </si>
  <si>
    <t>-800.289890205023 -14.9232469082162 784.937419453276</t>
  </si>
  <si>
    <t>-648.648832695436 -39.9535855154675 832.501073327918</t>
  </si>
  <si>
    <t>9763-20170724T120309.253834400.bin</t>
  </si>
  <si>
    <t>-745.28377071385 126.57420353717 -91.12507905692</t>
  </si>
  <si>
    <t>-767.636711074256 127.802756291983 -199.551727252978</t>
  </si>
  <si>
    <t>-779.059995936643 126.401214500486 -291.711391046042</t>
  </si>
  <si>
    <t>-787.32636458145 124.34516519615 -375.171276247427</t>
  </si>
  <si>
    <t>-792.969400367623 121.416267319938 -458.823578018779</t>
  </si>
  <si>
    <t>-798.332952688339 116.192709492999 -581.252691176238</t>
  </si>
  <si>
    <t>-768.425494596692 95.7148779601732 -650.724979663186</t>
  </si>
  <si>
    <t>-791.144724758513 149.433136562945 -529.064145863916</t>
  </si>
  <si>
    <t>-765.025608798937 302.378508550112 -512.73729516296</t>
  </si>
  <si>
    <t>-763.958291196558 347.752934757858 -234.315660148174</t>
  </si>
  <si>
    <t>-534.615573478529 312.203121897493 -243.625686386473</t>
  </si>
  <si>
    <t>-800.81419701008 87.5364095533562 -525.999654567798</t>
  </si>
  <si>
    <t>-727.640158843387 217.361743716937 -95.2856573259447</t>
  </si>
  <si>
    <t>-752.480068470969 234.573827012526 319.189110721387</t>
  </si>
  <si>
    <t>-792.80228986734 286.244437763915 777.490302361029</t>
  </si>
  <si>
    <t>-643.692103624999 263.725262249954 833.551606234094</t>
  </si>
  <si>
    <t>-763.219438970404 35.7888870115085 -90.3715736420011</t>
  </si>
  <si>
    <t>-760.925168433832 22.9762426820103 324.999571825473</t>
  </si>
  <si>
    <t>-800.242383848887 -14.9737657385897 784.929379326073</t>
  </si>
  <si>
    <t>-648.679008993224 -40.4107453613178 832.524746344486</t>
  </si>
  <si>
    <t>9763-20170724T120309.315999400.bin</t>
  </si>
  <si>
    <t>-745.124229136554 126.451812262678 -91.0973039760426</t>
  </si>
  <si>
    <t>-767.489872522998 127.807111158648 -199.519821395423</t>
  </si>
  <si>
    <t>-778.923312725375 126.592305065744 -291.680634437029</t>
  </si>
  <si>
    <t>-787.198507754898 124.739054255936 -375.14467325656</t>
  </si>
  <si>
    <t>-792.850360003055 122.046331900384 -458.804265241626</t>
  </si>
  <si>
    <t>-798.226935213723 117.204707203372 -581.248478416223</t>
  </si>
  <si>
    <t>-768.200548971567 96.9534307685028 -650.736073590399</t>
  </si>
  <si>
    <t>-790.987899868205 150.275042572191 -528.958955932078</t>
  </si>
  <si>
    <t>-764.547491149589 303.094511617292 -512.117078705254</t>
  </si>
  <si>
    <t>-763.496882182729 347.98686658431 -233.617235782446</t>
  </si>
  <si>
    <t>-534.32943218338 311.249376332265 -242.62872132903</t>
  </si>
  <si>
    <t>-800.747598849801 88.3833326560798 -526.083136607108</t>
  </si>
  <si>
    <t>-727.305873654608 217.222842497341 -95.1946750020709</t>
  </si>
  <si>
    <t>-752.332256748651 234.443887234406 319.268490581942</t>
  </si>
  <si>
    <t>-792.865531756963 286.223869775849 777.533631898348</t>
  </si>
  <si>
    <t>-643.776331566425 263.582615512917 833.601570180914</t>
  </si>
  <si>
    <t>-763.276769774541 35.6381283218445 -90.4027276289295</t>
  </si>
  <si>
    <t>-760.832584513978 22.8921883858045 324.969615001709</t>
  </si>
  <si>
    <t>-800.183388723614 -14.9937224700352 784.917992403704</t>
  </si>
  <si>
    <t>-648.556458535804 -40.0267710443254 832.525297845742</t>
  </si>
  <si>
    <t>9763-20170724T120309.351604200.bin</t>
  </si>
  <si>
    <t>-745.034547346305 126.398373096976 -91.077079412948</t>
  </si>
  <si>
    <t>-767.435592554156 127.83728951993 -199.491298596877</t>
  </si>
  <si>
    <t>-778.886420672837 126.732761037826 -291.651386014646</t>
  </si>
  <si>
    <t>-787.172007213687 124.997199901582 -375.116835163094</t>
  </si>
  <si>
    <t>-792.828689352607 122.440548362891 -458.780435436672</t>
  </si>
  <si>
    <t>-798.206295886734 117.818281614257 -581.233022114574</t>
  </si>
  <si>
    <t>-768.031016703275 97.7236732735128 -650.701420743095</t>
  </si>
  <si>
    <t>-790.950155076076 150.792228295157 -528.885052219559</t>
  </si>
  <si>
    <t>-764.345946220431 303.549712758991 -511.775654497625</t>
  </si>
  <si>
    <t>-763.316529340575 348.223218501384 -233.240527181536</t>
  </si>
  <si>
    <t>-534.191685538582 311.217851011866 -242.236897980597</t>
  </si>
  <si>
    <t>-800.743118326936 88.9007959839691 -526.118651284375</t>
  </si>
  <si>
    <t>-727.052206073608 217.183448408583 -95.1448464817743</t>
  </si>
  <si>
    <t>-752.184030780306 234.373964176217 319.31327973314</t>
  </si>
  <si>
    <t>-792.880905805012 286.223927989648 777.556343564905</t>
  </si>
  <si>
    <t>-643.78099874901 263.658186571895 833.626191720235</t>
  </si>
  <si>
    <t>-763.372389066783 35.5649449435909 -90.4113452666111</t>
  </si>
  <si>
    <t>-760.80814076406 22.8402532612265 324.96086514053</t>
  </si>
  <si>
    <t>-800.155757063931 -15.0383950011776 784.9157501801</t>
  </si>
  <si>
    <t>-648.567659964674 -40.2666744500211 832.5435348489</t>
  </si>
  <si>
    <t>9763-20170724T120309.385776700.bin</t>
  </si>
  <si>
    <t>-744.988490755476 126.360817590333 -91.0587727614017</t>
  </si>
  <si>
    <t>-767.466550697008 127.901733356497 -199.45550225463</t>
  </si>
  <si>
    <t>-778.944286377701 126.916408611603 -291.613649684554</t>
  </si>
  <si>
    <t>-787.237938855415 125.305106527625 -375.080750796276</t>
  </si>
  <si>
    <t>-792.886478741378 122.889686983119 -458.749182995255</t>
  </si>
  <si>
    <t>-798.233908542008 118.493789573698 -581.211404826822</t>
  </si>
  <si>
    <t>-767.858707103716 98.5684422065547 -650.641437898666</t>
  </si>
  <si>
    <t>-790.987656374303 151.370482856797 -528.8008464603</t>
  </si>
  <si>
    <t>-764.283948683439 304.079683370059 -511.406498851853</t>
  </si>
  <si>
    <t>-763.275110053454 348.4681358261 -232.825817542025</t>
  </si>
  <si>
    <t>-534.158211626741 311.437520965089 -241.918550568473</t>
  </si>
  <si>
    <t>-800.787258423531 89.4750414045984 -526.151165227334</t>
  </si>
  <si>
    <t>-726.813725262586 217.14954171716 -95.0977979677043</t>
  </si>
  <si>
    <t>-752.015828959552 234.312039229018 319.357175627022</t>
  </si>
  <si>
    <t>-792.900949677697 286.215951236116 777.584011624086</t>
  </si>
  <si>
    <t>-643.80652930627 263.622388967488 833.657279288714</t>
  </si>
  <si>
    <t>-763.549717642866 35.5179241225158 -90.4178686463146</t>
  </si>
  <si>
    <t>-760.774657602268 22.871916085305 324.955440033483</t>
  </si>
  <si>
    <t>-800.127055220921 -15.0901967505938 784.912964968883</t>
  </si>
  <si>
    <t>-648.56705333763 -40.4566696468212 832.556872533868</t>
  </si>
  <si>
    <t>9763-20170724T120309.453962300.bin</t>
  </si>
  <si>
    <t>-745.077863138171 126.518687562043 -91.0235214717723</t>
  </si>
  <si>
    <t>-767.753131265582 128.247811608193 -199.376351916887</t>
  </si>
  <si>
    <t>-779.243837579047 127.46987644165 -291.534832617216</t>
  </si>
  <si>
    <t>-787.485586440652 126.0727002122 -375.011051733986</t>
  </si>
  <si>
    <t>-793.017841663569 123.899776266221 -458.69362121906</t>
  </si>
  <si>
    <t>-798.124043113051 119.892521872634 -581.179624495825</t>
  </si>
  <si>
    <t>-767.336867737263 100.331241184591 -650.531774628968</t>
  </si>
  <si>
    <t>-790.984576093175 152.603195813869 -528.650707944478</t>
  </si>
  <si>
    <t>-764.242164343464 305.24210793659 -510.695063156448</t>
  </si>
  <si>
    <t>-763.642027770412 349.051775072804 -232.021581886984</t>
  </si>
  <si>
    <t>-534.472688528039 312.330308328565 -241.047819813163</t>
  </si>
  <si>
    <t>-800.782365896704 90.6985920237948 -526.217004833148</t>
  </si>
  <si>
    <t>-640.123601789949 0.415501331471887 -258.5764623935</t>
  </si>
  <si>
    <t>-726.492063476904 217.35269547378 -95.0207117440259</t>
  </si>
  <si>
    <t>-751.648510976053 234.283855464481 319.446561197358</t>
  </si>
  <si>
    <t>-792.954924364022 286.186915095177 777.641733081269</t>
  </si>
  <si>
    <t>-643.878270305883 263.52801833671 833.735789949145</t>
  </si>
  <si>
    <t>-764.067147965609 35.6854933739874 -90.4092550546017</t>
  </si>
  <si>
    <t>-760.696042400467 23.2262119160537 324.965242311941</t>
  </si>
  <si>
    <t>-800.079315056435 -15.1584356843828 784.903165270428</t>
  </si>
  <si>
    <t>-648.618336471726 -41.0762145681847 832.565110271189</t>
  </si>
  <si>
    <t>9763-20170724T120309.485650600.bin</t>
  </si>
  <si>
    <t>-745.213735741045 126.78147339213 -91.0193853229764</t>
  </si>
  <si>
    <t>-767.956339570188 128.564995127121 -199.357201116673</t>
  </si>
  <si>
    <t>-779.419064814663 127.847998977541 -291.519735555766</t>
  </si>
  <si>
    <t>-787.600687372366 126.514322004951 -375.002782501638</t>
  </si>
  <si>
    <t>-793.037821601528 124.413996650299 -458.693624751821</t>
  </si>
  <si>
    <t>-797.966368203256 120.52340307165 -581.190516394392</t>
  </si>
  <si>
    <t>-767.007473360192 101.186531639236 -650.529220199715</t>
  </si>
  <si>
    <t>-790.891870084155 153.182246949441 -528.620676947854</t>
  </si>
  <si>
    <t>-764.090674815041 305.791927782109 -510.438504739988</t>
  </si>
  <si>
    <t>-764.107356966379 349.44359774046 -231.739491055014</t>
  </si>
  <si>
    <t>-534.900868349736 312.863214923053 -240.387311127792</t>
  </si>
  <si>
    <t>-800.715612968949 91.2789005554655 -526.259284181565</t>
  </si>
  <si>
    <t>-640.789663039838 1.12539445407378 -258.552802351657</t>
  </si>
  <si>
    <t>-726.473951472479 217.595410770958 -95.000206711368</t>
  </si>
  <si>
    <t>-751.635947738749 234.392345704807 319.472186293015</t>
  </si>
  <si>
    <t>-792.995575244609 286.17725618673 777.671857529064</t>
  </si>
  <si>
    <t>-643.932597610597 263.430400962846 833.766678191637</t>
  </si>
  <si>
    <t>-764.342978562295 35.9918462354278 -90.3909065954883</t>
  </si>
  <si>
    <t>-760.691854051464 23.5617229719478 324.982135805102</t>
  </si>
  <si>
    <t>-800.062158202812 -15.1860617238708 784.895351858928</t>
  </si>
  <si>
    <t>-648.565266024867 -40.9270810455068 832.538955109706</t>
  </si>
  <si>
    <t>9763-20170724T120309.550829700.bin</t>
  </si>
  <si>
    <t>-745.584069138611 127.487807847325 -90.9812912761101</t>
  </si>
  <si>
    <t>-768.362945002733 129.258623399555 -199.311786934603</t>
  </si>
  <si>
    <t>-779.759487977601 128.564176436794 -291.48256039258</t>
  </si>
  <si>
    <t>-787.84213773059 127.265469175715 -374.975784076928</t>
  </si>
  <si>
    <t>-793.141158514594 125.21427326943 -458.67668368958</t>
  </si>
  <si>
    <t>-797.824848554665 121.411793848142 -581.185992824341</t>
  </si>
  <si>
    <t>-766.565301140465 102.659716213857 -650.55045573123</t>
  </si>
  <si>
    <t>-790.841018565854 154.030502379894 -528.579016503417</t>
  </si>
  <si>
    <t>-763.954298460526 306.597659878915 -510.192308498305</t>
  </si>
  <si>
    <t>-765.059363858918 350.335872951485 -231.509059344083</t>
  </si>
  <si>
    <t>-535.822981972237 313.682924583737 -238.977226474097</t>
  </si>
  <si>
    <t>-800.698311401473 92.1301730017647 -526.280914541476</t>
  </si>
  <si>
    <t>-642.062884812544 2.27892989670545 -258.789143808781</t>
  </si>
  <si>
    <t>-726.785336063216 218.17351718145 -94.9953750581676</t>
  </si>
  <si>
    <t>-751.898717652679 234.831295930448 319.485558483226</t>
  </si>
  <si>
    <t>-793.069096564232 286.206252074317 777.723790058792</t>
  </si>
  <si>
    <t>-643.985427598094 263.483685372616 833.773336288461</t>
  </si>
  <si>
    <t>-764.72813413511 36.8007448074691 -90.3477730247535</t>
  </si>
  <si>
    <t>-760.856713894322 24.2374051853199 325.019296537763</t>
  </si>
  <si>
    <t>-800.023065635973 -15.1378899516703 784.884203753179</t>
  </si>
  <si>
    <t>-648.533710626132 -40.9791019303698 832.497653381437</t>
  </si>
  <si>
    <t>9763-20170724T120309.617537500.bin</t>
  </si>
  <si>
    <t>-746.011379586838 127.996627244786 -90.9693734446203</t>
  </si>
  <si>
    <t>-768.876470089259 129.72062915388 -199.2823959794</t>
  </si>
  <si>
    <t>-780.257962813567 128.988535001205 -291.45485335919</t>
  </si>
  <si>
    <t>-788.291621336858 127.655575577955 -374.952251638975</t>
  </si>
  <si>
    <t>-793.506110562269 125.570790119848 -458.657728621897</t>
  </si>
  <si>
    <t>-798.027139631517 121.719883877498 -581.171661509717</t>
  </si>
  <si>
    <t>-766.464952388625 103.620999468714 -650.5724197822</t>
  </si>
  <si>
    <t>-791.14082583157 154.363909472649 -528.567516110166</t>
  </si>
  <si>
    <t>-764.405562119023 306.954187388423 -510.159707988435</t>
  </si>
  <si>
    <t>-765.824686149975 350.887416936124 -231.508610513509</t>
  </si>
  <si>
    <t>-536.620351108179 313.936464507374 -238.474282304219</t>
  </si>
  <si>
    <t>-800.945765776493 92.4555543227575 -526.25968471339</t>
  </si>
  <si>
    <t>-643.141765603889 3.45896010152114 -259.148384012164</t>
  </si>
  <si>
    <t>-727.313410956831 218.707360135692 -95.0392551943323</t>
  </si>
  <si>
    <t>-752.293048821125 235.226022435946 319.455307250608</t>
  </si>
  <si>
    <t>-793.193468346573 286.183035593165 777.768655921555</t>
  </si>
  <si>
    <t>-644.133180193131 263.170493957553 833.762340497377</t>
  </si>
  <si>
    <t>-765.070438915109 37.2367636596164 -90.3316112185137</t>
  </si>
  <si>
    <t>-761.030103884 24.5909532182361 325.031386065496</t>
  </si>
  <si>
    <t>-799.990267416934 -15.1208687014243 784.877640384675</t>
  </si>
  <si>
    <t>-648.433128363816 -40.6720641467489 832.431845068667</t>
  </si>
  <si>
    <t>9763-20170724T120309.650125700.bin</t>
  </si>
  <si>
    <t>-746.23340984912 128.188959234217 -90.973458002904</t>
  </si>
  <si>
    <t>-769.196217717546 129.909243312113 -199.265808837472</t>
  </si>
  <si>
    <t>-780.616547839403 129.159863433048 -291.43343263067</t>
  </si>
  <si>
    <t>-788.667450591945 127.805813089016 -374.928736029187</t>
  </si>
  <si>
    <t>-793.881037831591 125.695003186233 -458.633609215634</t>
  </si>
  <si>
    <t>-798.380544692929 121.801898352765 -581.146897438575</t>
  </si>
  <si>
    <t>-766.682425754756 104.036909565716 -650.572041658837</t>
  </si>
  <si>
    <t>-791.543023824015 154.470268064791 -528.551660241717</t>
  </si>
  <si>
    <t>-764.983933833536 307.095591483014 -510.170685356372</t>
  </si>
  <si>
    <t>-766.268443292663 351.029880095777 -231.519063712454</t>
  </si>
  <si>
    <t>-537.07139631208 314.058268315347 -238.616054332712</t>
  </si>
  <si>
    <t>-801.26938295871 92.5500835805806 -526.226736887611</t>
  </si>
  <si>
    <t>-643.781459725775 4.24343297598739 -259.464685958008</t>
  </si>
  <si>
    <t>-727.614594869316 218.954224249545 -95.0559560106362</t>
  </si>
  <si>
    <t>-752.398186144573 235.362669383074 319.454850978334</t>
  </si>
  <si>
    <t>-793.236881631244 286.181709522061 777.794542221219</t>
  </si>
  <si>
    <t>-644.168178601468 263.16175387352 833.762740162451</t>
  </si>
  <si>
    <t>-765.233660499589 37.3890381214769 -90.3295030261792</t>
  </si>
  <si>
    <t>-761.057657635594 24.787422375173 325.03347840262</t>
  </si>
  <si>
    <t>-799.968529038218 -15.0795075544102 784.872129277037</t>
  </si>
  <si>
    <t>-648.399991334309 -40.6000965864071 832.406269505041</t>
  </si>
  <si>
    <t>9763-20170724T120309.717868700.bin</t>
  </si>
  <si>
    <t>-746.648374717038 128.472019350511 -90.9989182273337</t>
  </si>
  <si>
    <t>-769.804715798725 130.211181694345 -199.249718127592</t>
  </si>
  <si>
    <t>-781.309565558822 129.368812356148 -291.406009459444</t>
  </si>
  <si>
    <t>-789.40412538242 127.886989170219 -374.895079799764</t>
  </si>
  <si>
    <t>-794.627530724413 125.606963847056 -458.594745908804</t>
  </si>
  <si>
    <t>-799.10403425271 121.421116373284 -581.099369989673</t>
  </si>
  <si>
    <t>-767.107506647988 104.328726979198 -650.55649259155</t>
  </si>
  <si>
    <t>-792.334330729779 154.224172435022 -528.57909285986</t>
  </si>
  <si>
    <t>-766.181922892701 306.952458448715 -510.442024020816</t>
  </si>
  <si>
    <t>-767.028537817032 351.10593874224 -231.82327256535</t>
  </si>
  <si>
    <t>-537.788348826346 314.494096610689 -239.377492124361</t>
  </si>
  <si>
    <t>-801.945235740258 92.2914881006166 -526.111769943962</t>
  </si>
  <si>
    <t>-644.78299881842 5.1635913162545 -260.591125558348</t>
  </si>
  <si>
    <t>-728.111356898984 219.338032857368 -95.0634845361113</t>
  </si>
  <si>
    <t>-752.570797971855 235.547322514583 319.474396394066</t>
  </si>
  <si>
    <t>-793.317754344874 286.171315312451 777.856490269465</t>
  </si>
  <si>
    <t>-644.241961317636 263.104790472527 833.786456445462</t>
  </si>
  <si>
    <t>-765.558287450672 37.6131971178518 -90.3244872396624</t>
  </si>
  <si>
    <t>-761.068926038971 25.108351028236 325.038072416463</t>
  </si>
  <si>
    <t>-799.92832837754 -15.040562831907 784.86497059295</t>
  </si>
  <si>
    <t>-648.332179097357 -40.4612329026227 832.364657474817</t>
  </si>
  <si>
    <t>9763-20170724T120309.750459300.bin</t>
  </si>
  <si>
    <t>-746.828203647126 128.586672387575 -91.009117782193</t>
  </si>
  <si>
    <t>-770.075846026538 130.326356715059 -199.240490037489</t>
  </si>
  <si>
    <t>-781.618421653992 129.412142410767 -291.391143435628</t>
  </si>
  <si>
    <t>-789.73045049974 127.836648768965 -374.876827937965</t>
  </si>
  <si>
    <t>-794.954683642999 125.433995419561 -458.573104957516</t>
  </si>
  <si>
    <t>-799.41357243644 121.037822180564 -581.070888583036</t>
  </si>
  <si>
    <t>-767.22079969645 104.320548476433 -650.52875323272</t>
  </si>
  <si>
    <t>-792.664808796116 153.933194646581 -528.605770937644</t>
  </si>
  <si>
    <t>-766.63337565689 306.700482342462 -510.643200646204</t>
  </si>
  <si>
    <t>-767.304926159534 351.317745518615 -232.097969490478</t>
  </si>
  <si>
    <t>-538.037442625535 314.877986342987 -239.653800459355</t>
  </si>
  <si>
    <t>-802.249304399515 92.0005830371072 -526.034174629407</t>
  </si>
  <si>
    <t>-645.188019275447 5.29100321120086 -261.51525813576</t>
  </si>
  <si>
    <t>-728.341563701104 219.468599177741 -95.0709071582963</t>
  </si>
  <si>
    <t>-752.666462964223 235.62377465235 319.476911340515</t>
  </si>
  <si>
    <t>-793.352825936168 286.170384469133 777.882174713501</t>
  </si>
  <si>
    <t>-644.25543006297 263.198879527433 833.793627652359</t>
  </si>
  <si>
    <t>-765.668642225699 37.7058385473856 -90.3244200164614</t>
  </si>
  <si>
    <t>-761.074819982629 25.2431818738194 325.038224647853</t>
  </si>
  <si>
    <t>-799.907450847921 -15.0420942173989 784.858146497912</t>
  </si>
  <si>
    <t>-648.255635004827 -40.1707296814209 832.33569329559</t>
  </si>
  <si>
    <t>9763-20170724T120309.818857900.bin</t>
  </si>
  <si>
    <t>-747.17488208568 128.797379550204 -91.0124110223657</t>
  </si>
  <si>
    <t>-770.605988004118 130.518952961319 -199.204430291278</t>
  </si>
  <si>
    <t>-782.224105435628 129.46758167693 -291.344330701992</t>
  </si>
  <si>
    <t>-790.371709798907 127.718456660246 -374.823067208863</t>
  </si>
  <si>
    <t>-795.597736892084 125.094141545538 -458.51252629803</t>
  </si>
  <si>
    <t>-800.022059250033 120.321042097852 -580.997551095178</t>
  </si>
  <si>
    <t>-767.359196206668 104.416373402903 -650.426556787805</t>
  </si>
  <si>
    <t>-793.331312525097 153.384267172052 -528.630538238289</t>
  </si>
  <si>
    <t>-767.545947347151 306.226224513864 -510.981185028498</t>
  </si>
  <si>
    <t>-767.885684826394 352.155133689164 -232.648544956641</t>
  </si>
  <si>
    <t>-538.562047578592 316.021573464745 -239.966518401489</t>
  </si>
  <si>
    <t>-802.830110392105 91.4465855311878 -525.873775847079</t>
  </si>
  <si>
    <t>-645.991721124011 6.20209137316419 -263.395771385817</t>
  </si>
  <si>
    <t>-728.840627374019 219.739126860438 -95.1002093249475</t>
  </si>
  <si>
    <t>-752.834844709796 235.781948879509 319.47123622121</t>
  </si>
  <si>
    <t>-793.40862586947 286.178882126012 777.924389563799</t>
  </si>
  <si>
    <t>-644.328077062881 263.048681844097 833.815426145692</t>
  </si>
  <si>
    <t>-765.854321953722 37.8637919185092 -90.3118301323442</t>
  </si>
  <si>
    <t>-761.092102728592 25.465437169993 325.050935804155</t>
  </si>
  <si>
    <t>-799.868156482959 -15.078184965578 784.85000291511</t>
  </si>
  <si>
    <t>-648.28138078408 -40.6250189786022 832.311868768413</t>
  </si>
  <si>
    <t>9763-20170724T120309.849441100.bin</t>
  </si>
  <si>
    <t>-747.347470813886 128.88663837803 -91.0144851355722</t>
  </si>
  <si>
    <t>-770.862690473889 130.600805072009 -199.188417255641</t>
  </si>
  <si>
    <t>-782.51971934861 129.510799404186 -291.322838143461</t>
  </si>
  <si>
    <t>-790.689012242126 127.714082389633 -374.798433162115</t>
  </si>
  <si>
    <t>-795.923077553609 125.030160661834 -458.485545341328</t>
  </si>
  <si>
    <t>-800.343675686693 120.157624906302 -580.966684457468</t>
  </si>
  <si>
    <t>-767.463146221081 104.653932673906 -650.383761195973</t>
  </si>
  <si>
    <t>-793.697271655632 153.269885891557 -528.625099456246</t>
  </si>
  <si>
    <t>-768.133577998084 306.158529311912 -511.092054450244</t>
  </si>
  <si>
    <t>-768.359819867842 352.55519370558 -232.836867161518</t>
  </si>
  <si>
    <t>-539.003293421677 316.630412731819 -240.152778279637</t>
  </si>
  <si>
    <t>-803.110724397233 91.3213207594479 -525.820959270022</t>
  </si>
  <si>
    <t>-646.223331518777 6.44803494120765 -264.356592083179</t>
  </si>
  <si>
    <t>-729.096044025995 219.846436207402 -95.1090545557253</t>
  </si>
  <si>
    <t>-752.932232927476 235.861488554649 319.472575286814</t>
  </si>
  <si>
    <t>-793.435371322443 286.182427437809 777.945298186356</t>
  </si>
  <si>
    <t>-644.325713191 263.21709701063 833.826682349848</t>
  </si>
  <si>
    <t>-765.945599307268 37.9259691057716 -90.3065542135054</t>
  </si>
  <si>
    <t>-761.096303356026 25.5744936833239 325.056545321534</t>
  </si>
  <si>
    <t>-799.852018902655 -15.1183375156561 784.847211984948</t>
  </si>
  <si>
    <t>-648.324239721072 -41.0179169741969 832.306306871448</t>
  </si>
  <si>
    <t>9763-20170724T120309.917805100.bin</t>
  </si>
  <si>
    <t>-747.780706878201 128.865365677539 -91.0198426396836</t>
  </si>
  <si>
    <t>-771.435572072695 130.542080076675 -199.163911217292</t>
  </si>
  <si>
    <t>-783.172530470083 129.438309020838 -291.287994437657</t>
  </si>
  <si>
    <t>-791.398565061697 127.635624926786 -374.757917837587</t>
  </si>
  <si>
    <t>-796.673268628574 124.954907685156 -458.442588613596</t>
  </si>
  <si>
    <t>-801.135291443271 120.098348124495 -580.922914625177</t>
  </si>
  <si>
    <t>-767.904544606178 105.31088311107 -650.329393730166</t>
  </si>
  <si>
    <t>-794.584592284647 153.220985247728 -528.575795139781</t>
  </si>
  <si>
    <t>-769.638975464433 306.211233278484 -510.978548542416</t>
  </si>
  <si>
    <t>-769.652930035814 352.669672205338 -232.733753324475</t>
  </si>
  <si>
    <t>-540.197281590158 317.446313851447 -240.346258522108</t>
  </si>
  <si>
    <t>-803.770114178175 91.2378040667866 -525.783417252163</t>
  </si>
  <si>
    <t>-646.302576759099 6.91316601086714 -265.60690505165</t>
  </si>
  <si>
    <t>-729.783664684945 219.848092751409 -95.1209279959512</t>
  </si>
  <si>
    <t>-753.215336795488 235.913606162371 319.481867328142</t>
  </si>
  <si>
    <t>-793.481453755574 286.181363935588 777.982466191484</t>
  </si>
  <si>
    <t>-644.36299481629 263.234357659148 833.847910672847</t>
  </si>
  <si>
    <t>-766.148029528275 37.849897518453 -90.3017778841182</t>
  </si>
  <si>
    <t>-761.180813064292 25.5953800559662 325.062898214828</t>
  </si>
  <si>
    <t>-799.82115391079 -15.0802388149984 784.848334304531</t>
  </si>
  <si>
    <t>-648.224433155093 -40.6392378526309 832.271945106851</t>
  </si>
  <si>
    <t>9763-20170724T120309.949398900.bin</t>
  </si>
  <si>
    <t>-748.018978884675 128.730699432169 -91.0203863505658</t>
  </si>
  <si>
    <t>-771.736418058015 130.383918079183 -199.151004003751</t>
  </si>
  <si>
    <t>-783.508118830447 129.29524371315 -291.270942891641</t>
  </si>
  <si>
    <t>-791.758470671028 127.519568583195 -374.739087579949</t>
  </si>
  <si>
    <t>-797.050001654476 124.881043945866 -458.423956016535</t>
  </si>
  <si>
    <t>-801.528560493408 120.103287162258 -580.906849779633</t>
  </si>
  <si>
    <t>-768.163798404182 105.619337456503 -650.313080890664</t>
  </si>
  <si>
    <t>-795.043753585515 153.203153970909 -528.537078634361</t>
  </si>
  <si>
    <t>-770.457469476787 306.234425063924 -510.781782315461</t>
  </si>
  <si>
    <t>-770.429887665396 352.328788172594 -232.476401783814</t>
  </si>
  <si>
    <t>-540.916562038673 317.528792215314 -240.295647798803</t>
  </si>
  <si>
    <t>-804.083095791141 91.1962619289802 -525.787716857938</t>
  </si>
  <si>
    <t>-646.285675061658 7.06140591775852 -266.016267224952</t>
  </si>
  <si>
    <t>-730.174363447687 219.720632730846 -95.1234079653007</t>
  </si>
  <si>
    <t>-753.405797915662 235.857301519427 319.487881043058</t>
  </si>
  <si>
    <t>-793.525766398534 286.152323038147 778.000400907354</t>
  </si>
  <si>
    <t>-644.424721763962 263.07828000033 833.859857005721</t>
  </si>
  <si>
    <t>-766.226745997277 37.7138592746037 -90.3073746427292</t>
  </si>
  <si>
    <t>-761.248356892781 25.5055054793906 325.058410994453</t>
  </si>
  <si>
    <t>-799.810482509982 -15.0844942036072 784.84999729234</t>
  </si>
  <si>
    <t>-648.167047760219 -40.4103143656428 832.249403290562</t>
  </si>
  <si>
    <t>9763-20170724T120310.016681800.bin</t>
  </si>
  <si>
    <t>-748.402826920035 128.41794167984 -91.0381311604178</t>
  </si>
  <si>
    <t>-772.2374105414 130.030893408927 -199.14369587253</t>
  </si>
  <si>
    <t>-784.07569850092 129.022996121144 -291.255949116197</t>
  </si>
  <si>
    <t>-792.373812971882 127.364607370396 -374.72162264427</t>
  </si>
  <si>
    <t>-797.700445525958 124.891428285974 -458.409423175778</t>
  </si>
  <si>
    <t>-802.216188464726 120.409277463695 -580.902021643704</t>
  </si>
  <si>
    <t>-768.618058927991 106.445099725834 -650.302216116819</t>
  </si>
  <si>
    <t>-795.878690446023 153.406074833708 -528.449445595729</t>
  </si>
  <si>
    <t>-772.105254875837 306.517348019884 -510.296635182433</t>
  </si>
  <si>
    <t>-772.220401858258 351.660889942494 -231.835498580856</t>
  </si>
  <si>
    <t>-542.585692736391 317.712001772288 -239.830657185506</t>
  </si>
  <si>
    <t>-804.590823900371 91.3458072165024 -525.857320403773</t>
  </si>
  <si>
    <t>-646.288818250036 7.59412974405677 -266.816742108213</t>
  </si>
  <si>
    <t>-730.953555174059 219.449767748985 -95.1310491673097</t>
  </si>
  <si>
    <t>-753.77547926033 235.781693558012 319.495313512907</t>
  </si>
  <si>
    <t>-793.550876823677 286.153793802325 778.040470211578</t>
  </si>
  <si>
    <t>-644.422711706233 263.215159617611 833.883483544624</t>
  </si>
  <si>
    <t>-766.211282177128 37.4114304923435 -90.3399354570815</t>
  </si>
  <si>
    <t>-761.33193761562 25.3269452758504 325.030746748969</t>
  </si>
  <si>
    <t>-799.788802066427 -15.0453625401751 784.837891398872</t>
  </si>
  <si>
    <t>-648.196034207648 -40.7156907545686 832.213904933636</t>
  </si>
  <si>
    <t>9763-20170724T120310.051273100.bin</t>
  </si>
  <si>
    <t>-748.559279562633 128.221505489554 -91.0355662897362</t>
  </si>
  <si>
    <t>-772.45456749088 129.830500427577 -199.127672582316</t>
  </si>
  <si>
    <t>-784.314323533021 128.883760372303 -291.237980675411</t>
  </si>
  <si>
    <t>-792.619944964624 127.306211023005 -374.70451009165</t>
  </si>
  <si>
    <t>-797.942076544567 124.941582097996 -458.395728752949</t>
  </si>
  <si>
    <t>-802.437946887311 120.649494934929 -580.895860752605</t>
  </si>
  <si>
    <t>-768.737649434241 106.905806830831 -650.29046830625</t>
  </si>
  <si>
    <t>-796.199321057003 153.577684448602 -528.388182902256</t>
  </si>
  <si>
    <t>-772.844870546315 306.72241410673 -509.958492823779</t>
  </si>
  <si>
    <t>-773.184848465974 351.472231152015 -231.433826082543</t>
  </si>
  <si>
    <t>-543.49678513555 317.876453527782 -239.387420048985</t>
  </si>
  <si>
    <t>-804.731063583813 91.4880520931024 -525.899511266614</t>
  </si>
  <si>
    <t>-646.313504851872 7.63216521223399 -267.368822502907</t>
  </si>
  <si>
    <t>-731.298840335856 219.227892829114 -95.1075807151651</t>
  </si>
  <si>
    <t>-753.936704162294 235.6917655328 319.523668886651</t>
  </si>
  <si>
    <t>-793.554444718995 286.159057248254 778.070996407447</t>
  </si>
  <si>
    <t>-644.421972239834 263.243885514007 833.911961558495</t>
  </si>
  <si>
    <t>-766.176970649649 37.2281242403656 -90.3560251906657</t>
  </si>
  <si>
    <t>-761.337296574499 25.239393966285 325.017859770551</t>
  </si>
  <si>
    <t>-799.77456191363 -15.0661462428707 784.833563757525</t>
  </si>
  <si>
    <t>-648.155372804271 -40.585475717437 832.206605847205</t>
  </si>
  <si>
    <t>9763-20170724T120310.117630400.bin</t>
  </si>
  <si>
    <t>-748.944155017754 127.64313859116 -91.0197279672182</t>
  </si>
  <si>
    <t>-772.939109129714 129.28136554105 -199.089394127651</t>
  </si>
  <si>
    <t>-784.782519799397 128.462556913479 -291.20290773224</t>
  </si>
  <si>
    <t>-793.033210345068 127.042154953328 -374.677758688463</t>
  </si>
  <si>
    <t>-798.259520570252 124.880393202987 -458.380454730654</t>
  </si>
  <si>
    <t>-802.570665791079 120.936831863273 -580.898970840331</t>
  </si>
  <si>
    <t>-768.718865194363 107.57933995714 -650.295348987381</t>
  </si>
  <si>
    <t>-796.563154662507 153.736059659417 -528.28379027638</t>
  </si>
  <si>
    <t>-773.966834172496 306.925027434384 -509.315283976417</t>
  </si>
  <si>
    <t>-775.084320021979 351.023718176215 -230.689028977075</t>
  </si>
  <si>
    <t>-545.23760090561 318.442950591426 -238.271458115314</t>
  </si>
  <si>
    <t>-804.794835167632 91.598289522276 -525.994053560605</t>
  </si>
  <si>
    <t>-646.436731765234 7.28583756360263 -268.86658769535</t>
  </si>
  <si>
    <t>-732.00242710059 218.620790339871 -95.0394012763538</t>
  </si>
  <si>
    <t>-754.255209761523 235.347005262081 319.602167029361</t>
  </si>
  <si>
    <t>-793.601139403087 286.113156161624 778.144529654821</t>
  </si>
  <si>
    <t>-644.480096743005 263.114871245946 833.981894291581</t>
  </si>
  <si>
    <t>-766.275868614546 36.6253274219673 -90.3881313977511</t>
  </si>
  <si>
    <t>-761.423053534444 24.8355216928255 324.99131232045</t>
  </si>
  <si>
    <t>-799.742074482446 -15.1295560973231 784.827172577286</t>
  </si>
  <si>
    <t>-648.143564994663 -40.7187867242358 832.228538474862</t>
  </si>
  <si>
    <t>9763-20170724T120310.149778200.bin</t>
  </si>
  <si>
    <t>-749.185317473357 127.253310164829 -91.0118034367498</t>
  </si>
  <si>
    <t>-773.220955561235 128.909523565813 -199.072178768379</t>
  </si>
  <si>
    <t>-785.06710207114 128.153042700414 -291.185896522484</t>
  </si>
  <si>
    <t>-793.307441590712 126.808409940636 -374.662958862505</t>
  </si>
  <si>
    <t>-798.510657816032 124.743066131522 -458.369548727836</t>
  </si>
  <si>
    <t>-802.77386158942 120.96410426885 -580.894857897189</t>
  </si>
  <si>
    <t>-768.874347228977 107.793294923566 -650.30356967238</t>
  </si>
  <si>
    <t>-796.834382806418 153.698992184915 -528.231988581216</t>
  </si>
  <si>
    <t>-774.464549724814 306.895097798871 -509.035938595414</t>
  </si>
  <si>
    <t>-776.078818970599 350.761411785106 -230.37528907622</t>
  </si>
  <si>
    <t>-546.145098794771 318.72811258821 -237.647777282383</t>
  </si>
  <si>
    <t>-804.972044512165 91.5455994273946 -526.031782174344</t>
  </si>
  <si>
    <t>-646.545916503954 6.98982966245649 -269.542082236334</t>
  </si>
  <si>
    <t>-732.329469057753 218.24827458385 -95.0059284858698</t>
  </si>
  <si>
    <t>-754.382969921237 235.137884846642 319.63965477133</t>
  </si>
  <si>
    <t>-793.610235607587 286.101950794542 778.179308862007</t>
  </si>
  <si>
    <t>-644.487611677783 263.104020625156 834.012560425174</t>
  </si>
  <si>
    <t>-766.441922551001 36.1879151074065 -90.4108099238128</t>
  </si>
  <si>
    <t>-761.492527177832 24.552834339564 324.971867260562</t>
  </si>
  <si>
    <t>-799.726106610359 -15.1422783388343 784.830323361723</t>
  </si>
  <si>
    <t>-648.065023724516 -40.3516823861655 832.23529684933</t>
  </si>
  <si>
    <t>9763-20170724T120310.218500100.bin</t>
  </si>
  <si>
    <t>-749.734278027079 126.450330591128 -91.0021590986141</t>
  </si>
  <si>
    <t>-773.881520231237 128.157792319109 -199.03673246093</t>
  </si>
  <si>
    <t>-785.787181005962 127.531660863485 -291.143733161555</t>
  </si>
  <si>
    <t>-794.067471184036 126.341333787823 -374.61937885272</t>
  </si>
  <si>
    <t>-799.296527003433 124.469002018643 -458.328800218924</t>
  </si>
  <si>
    <t>-803.582206020561 121.015653630949 -580.862983526876</t>
  </si>
  <si>
    <t>-769.636794545146 108.210605423139 -650.317660633168</t>
  </si>
  <si>
    <t>-797.703263105184 153.61968739287 -528.112087854565</t>
  </si>
  <si>
    <t>-775.634021953608 306.80914859276 -508.557766839859</t>
  </si>
  <si>
    <t>-777.930126679572 350.303861292405 -229.843816438796</t>
  </si>
  <si>
    <t>-547.838244626169 319.314769949515 -236.620355291198</t>
  </si>
  <si>
    <t>-805.700091854979 91.4422068920207 -526.080059399362</t>
  </si>
  <si>
    <t>-647.042712764949 6.74441528626153 -270.17227885681</t>
  </si>
  <si>
    <t>-732.976051114048 217.495403177511 -94.9548761093828</t>
  </si>
  <si>
    <t>-754.616609951443 234.705646108019 319.699301322151</t>
  </si>
  <si>
    <t>-793.651057719769 286.03724251918 778.234402314806</t>
  </si>
  <si>
    <t>-644.52296804624 263.042560821343 834.054512567526</t>
  </si>
  <si>
    <t>-766.91235689575 35.3486105972713 -90.4427926814325</t>
  </si>
  <si>
    <t>-761.731573620006 24.0448336889938 324.946192711545</t>
  </si>
  <si>
    <t>-799.700124906672 -15.1601184091987 784.84655928556</t>
  </si>
  <si>
    <t>-648.025024444894 -40.2309663695953 832.279973603028</t>
  </si>
  <si>
    <t>9763-20170724T120310.251092800.bin</t>
  </si>
  <si>
    <t>-750.073147322245 126.09538170527 -91.0061504028902</t>
  </si>
  <si>
    <t>-774.275724611369 127.840699117759 -199.027801697967</t>
  </si>
  <si>
    <t>-786.206420058829 127.275568276053 -291.131873531006</t>
  </si>
  <si>
    <t>-794.500299996602 126.153193794691 -374.606992698766</t>
  </si>
  <si>
    <t>-799.734224623537 124.362001978275 -458.317980379657</t>
  </si>
  <si>
    <t>-804.017146233842 121.042660942575 -580.856142359056</t>
  </si>
  <si>
    <t>-770.040021481221 108.380186892966 -650.321395032288</t>
  </si>
  <si>
    <t>-798.152350816348 153.590654677635 -528.068929190635</t>
  </si>
  <si>
    <t>-776.182448600475 306.771399542567 -508.355143264741</t>
  </si>
  <si>
    <t>-778.511206658539 350.026337401426 -229.604019696376</t>
  </si>
  <si>
    <t>-548.355476028863 319.486093632056 -236.247984812879</t>
  </si>
  <si>
    <t>-806.123280438453 91.4076946774885 -526.105971216315</t>
  </si>
  <si>
    <t>-647.242430102972 6.83755187015367 -270.078381661509</t>
  </si>
  <si>
    <t>-733.331653410121 217.158552793352 -94.9452846180022</t>
  </si>
  <si>
    <t>-754.806702088455 234.471600131542 319.71324554604</t>
  </si>
  <si>
    <t>-793.676544873057 286.002794646857 778.252987211253</t>
  </si>
  <si>
    <t>-644.538948448288 263.0287518746 834.056120156288</t>
  </si>
  <si>
    <t>-767.250552681916 34.9951021447391 -90.4568615389692</t>
  </si>
  <si>
    <t>-761.89975211235 23.856327266252 324.934373080866</t>
  </si>
  <si>
    <t>-799.687698542421 -15.199188500703 784.850996298113</t>
  </si>
  <si>
    <t>-648.033022825389 -40.3610923079045 832.301653830906</t>
  </si>
  <si>
    <t>9763-20170724T120310.316683100.bin</t>
  </si>
  <si>
    <t>-750.908051387344 125.540930883088 -91.0105422552056</t>
  </si>
  <si>
    <t>-775.195685779844 127.332101164998 -199.012319093042</t>
  </si>
  <si>
    <t>-787.173683605477 126.826743955431 -291.11082129897</t>
  </si>
  <si>
    <t>-795.500116718556 125.768850589193 -374.583444756537</t>
  </si>
  <si>
    <t>-800.756066647917 124.053462146742 -458.294658078216</t>
  </si>
  <si>
    <t>-805.059892229082 120.858018104674 -580.835236401108</t>
  </si>
  <si>
    <t>-771.04615878621 108.382340406294 -650.316347238654</t>
  </si>
  <si>
    <t>-799.202406661226 153.354723501967 -528.01560391377</t>
  </si>
  <si>
    <t>-777.308552465983 306.532963213375 -508.098478062287</t>
  </si>
  <si>
    <t>-779.398364653985 349.299472467448 -229.27022717757</t>
  </si>
  <si>
    <t>-549.18191020402 319.2503246755 -236.049140036973</t>
  </si>
  <si>
    <t>-807.140407599314 91.16564570376 -526.11522650443</t>
  </si>
  <si>
    <t>-647.989816214521 6.95716814982711 -269.857619301887</t>
  </si>
  <si>
    <t>-734.198308759227 216.566494515336 -94.9345144462435</t>
  </si>
  <si>
    <t>-755.506336756491 233.9592619845 319.729245750511</t>
  </si>
  <si>
    <t>-793.745189669972 285.935554447673 778.277767563859</t>
  </si>
  <si>
    <t>-644.582273459177 262.929215057698 833.999786641639</t>
  </si>
  <si>
    <t>-768.065982418452 34.4939307975735 -90.482539165192</t>
  </si>
  <si>
    <t>-762.447650819602 23.5958011341388 324.911555388577</t>
  </si>
  <si>
    <t>-799.679861931915 -15.2392798923904 784.863797121552</t>
  </si>
  <si>
    <t>-648.054038971828 -40.5407043231667 832.332495864698</t>
  </si>
  <si>
    <t>9763-20170724T120310.351779100.bin</t>
  </si>
  <si>
    <t>-751.311526866637 125.36232463662 -91.0096166460112</t>
  </si>
  <si>
    <t>-775.630866603442 127.15849688791 -199.004237581127</t>
  </si>
  <si>
    <t>-787.643686079453 126.645955352221 -291.098048755762</t>
  </si>
  <si>
    <t>-796.004707126529 125.577009650698 -374.56711673362</t>
  </si>
  <si>
    <t>-801.29850018689 123.845684933534 -458.275641233638</t>
  </si>
  <si>
    <t>-805.660831760806 120.62205260701 -580.813364892805</t>
  </si>
  <si>
    <t>-771.650858125146 108.164405624105 -650.299671769261</t>
  </si>
  <si>
    <t>-799.777742690296 153.130873044994 -528.004208578241</t>
  </si>
  <si>
    <t>-777.918452751458 306.319831842473 -508.154924634998</t>
  </si>
  <si>
    <t>-779.764996209155 348.932384972328 -229.301359188912</t>
  </si>
  <si>
    <t>-549.563862141274 318.794853644548 -236.205991477195</t>
  </si>
  <si>
    <t>-807.715605155054 90.9423199248281 -526.085643823369</t>
  </si>
  <si>
    <t>-648.573397645223 6.90268007620375 -269.828810839254</t>
  </si>
  <si>
    <t>-734.60666139208 216.341708562767 -94.9406604781263</t>
  </si>
  <si>
    <t>-755.870810506109 233.77759171507 319.723568461765</t>
  </si>
  <si>
    <t>-793.780174531069 285.902252349762 778.27919972979</t>
  </si>
  <si>
    <t>-644.583288549956 262.969331672821 833.940598636091</t>
  </si>
  <si>
    <t>-768.443606463137 34.3863716211508 -90.4953086797474</t>
  </si>
  <si>
    <t>-762.730213829478 23.5134360890786 324.898148052872</t>
  </si>
  <si>
    <t>-799.676011823172 -15.2815355696875 784.872666464113</t>
  </si>
  <si>
    <t>-648.026575418078 -40.4350384686684 832.344389691149</t>
  </si>
  <si>
    <t>9763-20170724T120310.388881500.bin</t>
  </si>
  <si>
    <t>-751.674454600041 125.283521824869 -91.0163319134306</t>
  </si>
  <si>
    <t>-776.051072442577 127.083950556989 -198.997997924793</t>
  </si>
  <si>
    <t>-788.113837079805 126.54142321577 -291.085055531514</t>
  </si>
  <si>
    <t>-796.520610073257 125.430788621694 -374.548941300836</t>
  </si>
  <si>
    <t>-801.860393280862 123.643474404604 -458.253392333529</t>
  </si>
  <si>
    <t>-806.290238139202 120.321553470112 -580.786113107214</t>
  </si>
  <si>
    <t>-772.295653255048 107.816711466103 -650.271463214954</t>
  </si>
  <si>
    <t>-800.363035632458 152.870733773934 -528.006729897214</t>
  </si>
  <si>
    <t>-778.477155935685 306.077845488954 -508.307512689184</t>
  </si>
  <si>
    <t>-780.02848259341 348.762446855209 -229.463089358207</t>
  </si>
  <si>
    <t>-549.865808838984 318.36030685684 -236.490896268948</t>
  </si>
  <si>
    <t>-808.329869760697 90.6876381071274 -526.032915413372</t>
  </si>
  <si>
    <t>-649.133420123608 6.91349655871636 -269.731432559704</t>
  </si>
  <si>
    <t>-734.98273020367 216.222744371817 -94.9525950090264</t>
  </si>
  <si>
    <t>-756.155527959522 233.677884168756 319.71554702272</t>
  </si>
  <si>
    <t>-793.834467917803 285.852348651358 778.286408203434</t>
  </si>
  <si>
    <t>-644.614594902627 262.906910224996 833.880925011679</t>
  </si>
  <si>
    <t>-768.767401435503 34.3637514322666 -90.5017694461569</t>
  </si>
  <si>
    <t>-762.969499431253 23.5257479428492 324.891485895614</t>
  </si>
  <si>
    <t>-799.673819271263 -15.3093881757652 784.878065404949</t>
  </si>
  <si>
    <t>-648.068784284497 -40.7034581493094 832.363566320714</t>
  </si>
  <si>
    <t>9763-20170724T120310.453877600.bin</t>
  </si>
  <si>
    <t>-752.243045221752 125.445255740809 -91.0221604759784</t>
  </si>
  <si>
    <t>-776.815694574935 127.250334376405 -198.959214015703</t>
  </si>
  <si>
    <t>-789.036572437359 126.616397003468 -291.02495312539</t>
  </si>
  <si>
    <t>-797.582406753799 125.384671026926 -374.473081864428</t>
  </si>
  <si>
    <t>-803.05741762858 123.435664386562 -458.16507282272</t>
  </si>
  <si>
    <t>-807.680259444947 119.832461678793 -580.682716922048</t>
  </si>
  <si>
    <t>-773.803061791484 107.112640078045 -650.186330044862</t>
  </si>
  <si>
    <t>-801.62415643533 152.496624516869 -527.989207277504</t>
  </si>
  <si>
    <t>-779.455380612672 305.709984941946 -508.675856950835</t>
  </si>
  <si>
    <t>-780.370215350843 349.077430447481 -229.934122521277</t>
  </si>
  <si>
    <t>-550.328699118678 317.775062147563 -236.977260923636</t>
  </si>
  <si>
    <t>-809.679526382591 90.3301778325319 -525.856924593485</t>
  </si>
  <si>
    <t>-650.063202980474 7.12195750205024 -269.181708179546</t>
  </si>
  <si>
    <t>-735.659636362534 216.265331282694 -94.9864295662474</t>
  </si>
  <si>
    <t>-756.526986811139 233.675888104398 319.699068693957</t>
  </si>
  <si>
    <t>-793.940884898867 285.755053113419 778.307255250078</t>
  </si>
  <si>
    <t>-644.692407015169 262.728886213711 833.791495439127</t>
  </si>
  <si>
    <t>-769.237964582341 34.6429503824238 -90.4860336079231</t>
  </si>
  <si>
    <t>-763.399889270793 23.9641199360628 324.910790347913</t>
  </si>
  <si>
    <t>-799.630623867971 -15.3283705562887 784.884380867117</t>
  </si>
  <si>
    <t>-648.021412858066 -40.5574949976153 832.444401480722</t>
  </si>
  <si>
    <t>9763-20170724T120310.534807900.bin</t>
  </si>
  <si>
    <t>-752.490909909176 125.56143430982 -91.0238497859503</t>
  </si>
  <si>
    <t>-777.189704440414 127.390373673771 -198.93172540308</t>
  </si>
  <si>
    <t>-789.505906649498 126.697282287005 -290.98425906396</t>
  </si>
  <si>
    <t>-798.132514883682 125.380591938777 -374.422848310399</t>
  </si>
  <si>
    <t>-803.682647124262 123.314867347314 -458.107165738536</t>
  </si>
  <si>
    <t>-808.408833779235 119.505600187984 -580.614579870288</t>
  </si>
  <si>
    <t>-774.636625534887 106.615937704922 -650.137868973202</t>
  </si>
  <si>
    <t>-802.277395098325 152.254365232199 -527.982215662663</t>
  </si>
  <si>
    <t>-779.938671860436 305.479291715871 -508.933865767454</t>
  </si>
  <si>
    <t>-780.555410582792 349.281818059369 -230.25935331233</t>
  </si>
  <si>
    <t>-550.580063449859 317.475806260721 -237.204557003372</t>
  </si>
  <si>
    <t>-810.392671740494 90.0996619449106 -525.736452793226</t>
  </si>
  <si>
    <t>-650.786379304886 7.10016405635133 -268.962005081364</t>
  </si>
  <si>
    <t>-735.922114686941 216.308311815672 -94.9907696509634</t>
  </si>
  <si>
    <t>-756.694612253449 233.64967924531 319.702327957647</t>
  </si>
  <si>
    <t>-793.978261853879 285.726534200014 778.319619992629</t>
  </si>
  <si>
    <t>-644.738047001048 262.551046050018 833.764076227578</t>
  </si>
  <si>
    <t>-769.504933611046 34.8193618327766 -90.4665942643205</t>
  </si>
  <si>
    <t>-763.628837094813 24.2443320259636 324.932354010641</t>
  </si>
  <si>
    <t>-799.603611501851 -15.3286391375532 784.895531843179</t>
  </si>
  <si>
    <t>-647.955402037899 -40.2374531488756 832.500122343705</t>
  </si>
  <si>
    <t>9763-20170724T120310.550851200.bin</t>
  </si>
  <si>
    <t>-752.930681579888 125.816984182152 -91.0463054395789</t>
  </si>
  <si>
    <t>-777.840247419364 127.704429135509 -198.904809033361</t>
  </si>
  <si>
    <t>-790.285834516166 126.885396381465 -290.938873035943</t>
  </si>
  <si>
    <t>-799.008339607236 125.385085307092 -374.364252850655</t>
  </si>
  <si>
    <t>-804.632864065945 123.063542253715 -458.037037751964</t>
  </si>
  <si>
    <t>-809.443690207669 118.800232729737 -580.526256035359</t>
  </si>
  <si>
    <t>-775.869681906033 105.480892726849 -650.064630353453</t>
  </si>
  <si>
    <t>-803.161736750058 151.728607114493 -528.023762107558</t>
  </si>
  <si>
    <t>-780.246089367899 304.934143110604 -509.571304352593</t>
  </si>
  <si>
    <t>-780.737345865696 349.868254527031 -231.076762428237</t>
  </si>
  <si>
    <t>-550.86078016937 317.309709320191 -237.800621618298</t>
  </si>
  <si>
    <t>-811.503736293371 89.6132924676715 -525.534251455685</t>
  </si>
  <si>
    <t>-651.99002991421 6.83133846179544 -268.844473746996</t>
  </si>
  <si>
    <t>-736.244387718266 216.471950977198 -95.0112996391325</t>
  </si>
  <si>
    <t>-756.849466729626 233.701717011385 319.694800299468</t>
  </si>
  <si>
    <t>-794.011848900895 285.712541930781 778.337079830678</t>
  </si>
  <si>
    <t>-644.749457328728 262.546045685507 833.72531003279</t>
  </si>
  <si>
    <t>-770.039237940817 35.157399758577 -90.4391323266422</t>
  </si>
  <si>
    <t>-764.065450772251 24.7655996374683 324.962986748971</t>
  </si>
  <si>
    <t>-799.594569209669 -15.340569225993 784.907343422625</t>
  </si>
  <si>
    <t>-647.865026216271 -39.7250432966177 832.524217664801</t>
  </si>
  <si>
    <t>9763-20170724T120310.616874200.bin</t>
  </si>
  <si>
    <t>-753.24817997815 126.018576690262 -91.0671957032041</t>
  </si>
  <si>
    <t>-778.296994743979 127.948698562623 -198.892613044582</t>
  </si>
  <si>
    <t>-790.836660896486 127.002602468124 -290.912590382421</t>
  </si>
  <si>
    <t>-799.633612508396 125.322133428538 -374.326816638524</t>
  </si>
  <si>
    <t>-805.322144585713 122.751351945687 -457.987859422797</t>
  </si>
  <si>
    <t>-810.214694491919 118.046487881104 -580.457700240659</t>
  </si>
  <si>
    <t>-776.792358448962 104.268602323224 -649.979825008144</t>
  </si>
  <si>
    <t>-803.739948551902 151.142061782109 -528.083929487284</t>
  </si>
  <si>
    <t>-780.076173882542 304.299211920885 -510.19231851126</t>
  </si>
  <si>
    <t>-780.220149709264 350.303963198223 -231.87215792557</t>
  </si>
  <si>
    <t>-550.403358656333 317.238058789726 -238.151709367204</t>
  </si>
  <si>
    <t>-812.395827863588 89.0798029552825 -525.353946098835</t>
  </si>
  <si>
    <t>-653.094323895563 6.22117274889933 -269.067853994076</t>
  </si>
  <si>
    <t>-736.334278745008 216.697900525287 -95.0658459055799</t>
  </si>
  <si>
    <t>-756.76884632978 233.866642202497 319.651241596984</t>
  </si>
  <si>
    <t>-794.013928378204 285.748719022868 778.321485409928</t>
  </si>
  <si>
    <t>-644.771809040778 262.44037759514 833.705017139404</t>
  </si>
  <si>
    <t>-770.587129634828 35.336544240728 -90.4352961587732</t>
  </si>
  <si>
    <t>-764.426864883364 25.1337731282797 324.968826787553</t>
  </si>
  <si>
    <t>-799.650390947503 -15.3450530726202 784.893222065826</t>
  </si>
  <si>
    <t>-647.908372062405 -39.8208731006027 832.423423530327</t>
  </si>
  <si>
    <t>9763-20170724T120310.648963400.bin</t>
  </si>
  <si>
    <t>-753.377739996267 126.117681984552 -91.0788333143058</t>
  </si>
  <si>
    <t>-778.479319398145 128.077901167696 -198.891473369604</t>
  </si>
  <si>
    <t>-791.058455766579 127.083449276369 -290.905714338502</t>
  </si>
  <si>
    <t>-799.888541685172 125.330333466189 -374.314932252221</t>
  </si>
  <si>
    <t>-805.607697710786 122.65606058818 -457.970545789254</t>
  </si>
  <si>
    <t>-810.542120106583 117.765458813199 -580.431456863584</t>
  </si>
  <si>
    <t>-777.182916729027 103.78271625249 -649.943075716736</t>
  </si>
  <si>
    <t>-803.967205825614 150.92880691543 -528.113057214324</t>
  </si>
  <si>
    <t>-779.86287515697 304.040644963898 -510.459325709443</t>
  </si>
  <si>
    <t>-779.763056057779 350.428442285649 -232.202730674831</t>
  </si>
  <si>
    <t>-549.978543656487 317.123503699361 -238.40201017354</t>
  </si>
  <si>
    <t>-812.786606208051 88.8942194074007 -525.280290585216</t>
  </si>
  <si>
    <t>-653.59913432436 5.96548627632751 -269.229932519896</t>
  </si>
  <si>
    <t>-736.32115370707 216.793910537255 -95.0842264408432</t>
  </si>
  <si>
    <t>-756.700985919368 233.954134742269 319.635860377068</t>
  </si>
  <si>
    <t>-794.023815545484 285.757151728306 778.309552005348</t>
  </si>
  <si>
    <t>-644.796874486202 262.362173326515 833.697502636982</t>
  </si>
  <si>
    <t>-770.86206247487 35.4249825887475 -90.4408605925902</t>
  </si>
  <si>
    <t>-764.60832917694 25.2840178711667 324.963374747039</t>
  </si>
  <si>
    <t>-799.681559972793 -15.3461361580935 784.886777670106</t>
  </si>
  <si>
    <t>-647.916913190239 -39.7905514242659 832.360860276507</t>
  </si>
  <si>
    <t>9763-20170724T120310.716057700.bin</t>
  </si>
  <si>
    <t>-753.581618479377 126.228905610189 -91.1245798746309</t>
  </si>
  <si>
    <t>-778.715246371943 128.247644655356 -198.928670541123</t>
  </si>
  <si>
    <t>-791.356415869051 127.199643544463 -290.933816330915</t>
  </si>
  <si>
    <t>-800.255760814743 125.358993751422 -374.333834380973</t>
  </si>
  <si>
    <t>-806.057769919495 122.554399034054 -457.979461585486</t>
  </si>
  <si>
    <t>-811.12821066533 117.425182659365 -580.424907486582</t>
  </si>
  <si>
    <t>-777.898164065055 103.12129281917 -649.933092593072</t>
  </si>
  <si>
    <t>-804.340140426512 150.667625843908 -528.184064006805</t>
  </si>
  <si>
    <t>-779.473669268727 303.701284104428 -510.898261913668</t>
  </si>
  <si>
    <t>-778.722128818374 350.606290406442 -232.729359386064</t>
  </si>
  <si>
    <t>-549.051939820545 316.589090855082 -239.285040424084</t>
  </si>
  <si>
    <t>-813.466555427604 88.6840294997073 -525.209736500074</t>
  </si>
  <si>
    <t>-654.684797982431 5.38309543902733 -269.331483194404</t>
  </si>
  <si>
    <t>-736.132882083392 216.941780355941 -95.1387667070337</t>
  </si>
  <si>
    <t>-756.418646078403 234.118767334014 319.585321331007</t>
  </si>
  <si>
    <t>-794.00095523581 285.808395033663 778.260050139773</t>
  </si>
  <si>
    <t>-644.762133792609 262.516724379355 833.659509684347</t>
  </si>
  <si>
    <t>-771.465001883169 35.5169072162037 -90.4638835253591</t>
  </si>
  <si>
    <t>-765.027428611704 25.4669508824916 324.939770231136</t>
  </si>
  <si>
    <t>-799.720424949783 -15.3936495529993 784.883385101913</t>
  </si>
  <si>
    <t>-647.967197052248 -40.0282523311294 832.295535243189</t>
  </si>
  <si>
    <t>9763-20170724T120310.752150100.bin</t>
  </si>
  <si>
    <t>-753.651138968585 126.313956986055 -91.1449977451496</t>
  </si>
  <si>
    <t>-778.76775876541 128.363807486219 -198.952519295591</t>
  </si>
  <si>
    <t>-791.42080002314 127.307818756299 -290.955833449661</t>
  </si>
  <si>
    <t>-800.341111156763 125.447435028085 -374.353170966368</t>
  </si>
  <si>
    <t>-806.174569567725 122.609154460913 -457.995532915548</t>
  </si>
  <si>
    <t>-811.302290020377 117.41527798257 -580.435932652094</t>
  </si>
  <si>
    <t>-778.125355538168 102.994961260404 -649.945406529374</t>
  </si>
  <si>
    <t>-804.420039598859 150.674823485668 -528.218346552034</t>
  </si>
  <si>
    <t>-779.23299189913 303.670481111836 -511.041907438291</t>
  </si>
  <si>
    <t>-778.101815032469 350.711428712365 -232.897408568944</t>
  </si>
  <si>
    <t>-548.517127355545 316.174802899824 -239.726746622627</t>
  </si>
  <si>
    <t>-813.684535440842 88.7138111163913 -525.201991505072</t>
  </si>
  <si>
    <t>-655.103240816969 5.11997101108773 -269.378004498091</t>
  </si>
  <si>
    <t>-735.984526412529 217.050857587686 -95.1758147346027</t>
  </si>
  <si>
    <t>-756.296544613213 234.189414282179 319.548540503361</t>
  </si>
  <si>
    <t>-794.005425056432 285.822590462241 778.224030159804</t>
  </si>
  <si>
    <t>-644.797428670582 262.366546492773 833.637147477198</t>
  </si>
  <si>
    <t>-771.745197321158 35.6013831482708 -90.4789418323645</t>
  </si>
  <si>
    <t>-765.236958266627 25.5511895516001 324.923592471414</t>
  </si>
  <si>
    <t>-799.722325471322 -15.3643023693453 784.88535433996</t>
  </si>
  <si>
    <t>-647.916003404581 -39.7003242632509 832.28183880211</t>
  </si>
  <si>
    <t>9763-20170724T120310.818233800.bin</t>
  </si>
  <si>
    <t>-753.73983203562 126.427892644171 -91.1847554304351</t>
  </si>
  <si>
    <t>-778.83337078746 128.523088372915 -198.996756271165</t>
  </si>
  <si>
    <t>-791.509651710261 127.462192946544 -290.996817148444</t>
  </si>
  <si>
    <t>-800.467697750394 125.582312152515 -374.389549980973</t>
  </si>
  <si>
    <t>-806.356046722874 122.70706206522 -458.026892149524</t>
  </si>
  <si>
    <t>-811.582720055743 117.439537855427 -580.459959243959</t>
  </si>
  <si>
    <t>-778.495536633918 102.906403919895 -649.988590017355</t>
  </si>
  <si>
    <t>-804.54565018113 150.713267289553 -528.272076687439</t>
  </si>
  <si>
    <t>-778.784803753112 303.62890877784 -511.226507362482</t>
  </si>
  <si>
    <t>-776.959012580637 350.79576920771 -233.106910224997</t>
  </si>
  <si>
    <t>-547.563879894461 315.075224576792 -240.20727521577</t>
  </si>
  <si>
    <t>-814.032947298865 88.7884181032127 -525.202756937916</t>
  </si>
  <si>
    <t>-655.727415497707 4.82789962097513 -269.262071196004</t>
  </si>
  <si>
    <t>-735.732968264694 217.183993195261 -95.2479680636897</t>
  </si>
  <si>
    <t>-756.102968776279 234.302719780408 319.474376613728</t>
  </si>
  <si>
    <t>-794.014225760381 285.834910631509 778.147192603056</t>
  </si>
  <si>
    <t>-644.832377534369 262.259117400058 833.579866315282</t>
  </si>
  <si>
    <t>-772.171537538065 35.6984235724128 -90.5006241439576</t>
  </si>
  <si>
    <t>-765.620887439371 25.6163774539129 324.900350535037</t>
  </si>
  <si>
    <t>-799.720568308081 -15.3605487879304 784.895174344219</t>
  </si>
  <si>
    <t>-647.934789040724 -39.8322910456584 832.287606808811</t>
  </si>
  <si>
    <t>9763-20170724T120310.850827600.bin</t>
  </si>
  <si>
    <t>-753.730416973818 126.469764437659 -91.2071217581928</t>
  </si>
  <si>
    <t>-778.815624078806 128.576602905026 -199.020797582669</t>
  </si>
  <si>
    <t>-791.512719951385 127.516919340407 -291.018083638538</t>
  </si>
  <si>
    <t>-800.500802995706 125.635183290819 -374.407644533124</t>
  </si>
  <si>
    <t>-806.430366869905 122.754505855715 -458.041825702278</t>
  </si>
  <si>
    <t>-811.729768935347 117.474645753296 -580.471195060109</t>
  </si>
  <si>
    <t>-778.685586429723 102.928577993141 -650.017678698335</t>
  </si>
  <si>
    <t>-804.619387473692 150.747088576885 -528.292318384536</t>
  </si>
  <si>
    <t>-778.623210566688 303.629562589451 -511.306333753316</t>
  </si>
  <si>
    <t>-776.531762461639 350.743146727403 -233.179568271881</t>
  </si>
  <si>
    <t>-547.216368645415 314.48718230908 -240.144460856426</t>
  </si>
  <si>
    <t>-814.18945438263 88.8358012529013 -525.208097231316</t>
  </si>
  <si>
    <t>-655.981103435132 4.82818776930071 -269.11698175293</t>
  </si>
  <si>
    <t>-735.568451393583 217.248527508414 -95.2842490504413</t>
  </si>
  <si>
    <t>-755.959515340484 234.360454090638 319.437287102447</t>
  </si>
  <si>
    <t>-793.994104392543 285.862535088929 778.102753916466</t>
  </si>
  <si>
    <t>-644.799768275877 262.393917758896 833.547130154731</t>
  </si>
  <si>
    <t>-772.296410083153 35.7205755514244 -90.5143956533378</t>
  </si>
  <si>
    <t>-765.720585687548 25.6294137244959 324.885982998466</t>
  </si>
  <si>
    <t>-799.720282795656 -15.395421378224 784.897321495686</t>
  </si>
  <si>
    <t>-647.938370295808 -39.9124710656984 832.278727377017</t>
  </si>
  <si>
    <t>9763-20170724T120310.918284300.bin</t>
  </si>
  <si>
    <t>-753.635902679177 126.565357615478 -91.252527929404</t>
  </si>
  <si>
    <t>-778.702265948641 128.682148249554 -199.070342959242</t>
  </si>
  <si>
    <t>-791.4569977481 127.640765000547 -291.059830584959</t>
  </si>
  <si>
    <t>-800.526858593057 125.780281375558 -374.441065902307</t>
  </si>
  <si>
    <t>-806.568533162259 122.923879579334 -458.068012470757</t>
  </si>
  <si>
    <t>-812.065261824358 117.682048255217 -580.49031548423</t>
  </si>
  <si>
    <t>-779.032823522283 103.138925108843 -650.042936236822</t>
  </si>
  <si>
    <t>-804.814370996479 150.929331631236 -528.314756907231</t>
  </si>
  <si>
    <t>-778.427500759775 303.751558698389 -511.366122627051</t>
  </si>
  <si>
    <t>-775.869651635578 350.576162801566 -233.194473459591</t>
  </si>
  <si>
    <t>-546.67091190407 313.481003016806 -239.55224348574</t>
  </si>
  <si>
    <t>-814.492401714113 89.0348180010899 -525.230105061667</t>
  </si>
  <si>
    <t>-656.306689233841 5.30546844059768 -268.067720296897</t>
  </si>
  <si>
    <t>-735.358459616415 217.36720952067 -95.3499542193521</t>
  </si>
  <si>
    <t>-755.803833499967 234.4645102444 319.369621456789</t>
  </si>
  <si>
    <t>-793.998348338713 285.873747106747 778.030625616153</t>
  </si>
  <si>
    <t>-644.828742354365 262.305977100985 833.499605225181</t>
  </si>
  <si>
    <t>-772.348526224307 35.8163773001966 -90.5344012130516</t>
  </si>
  <si>
    <t>-765.832323506957 25.6821025988313 324.86593653816</t>
  </si>
  <si>
    <t>-799.726894015317 -15.3818205370023 784.897060118781</t>
  </si>
  <si>
    <t>-647.939347124111 -39.9334295882261 832.242336261968</t>
  </si>
  <si>
    <t>9763-20170724T120310.948871400.bin</t>
  </si>
  <si>
    <t>-753.511514078836 126.641150655104 -91.2687435056432</t>
  </si>
  <si>
    <t>-778.578626890776 128.760664723092 -199.08635446732</t>
  </si>
  <si>
    <t>-791.365185158727 127.734587940168 -291.071682589506</t>
  </si>
  <si>
    <t>-800.476596379511 125.893063635391 -374.448629981288</t>
  </si>
  <si>
    <t>-806.57281887849 123.060232844246 -458.072413212733</t>
  </si>
  <si>
    <t>-812.163573003357 117.857849116605 -580.492271565208</t>
  </si>
  <si>
    <t>-779.073227459123 103.311291587719 -650.016653153232</t>
  </si>
  <si>
    <t>-804.859322563689 151.086233469946 -528.31212926166</t>
  </si>
  <si>
    <t>-778.328447798096 303.882942871657 -511.334426276536</t>
  </si>
  <si>
    <t>-775.594170721267 350.608641011587 -233.147711527763</t>
  </si>
  <si>
    <t>-546.443832014905 313.175115021623 -239.26411892177</t>
  </si>
  <si>
    <t>-814.561503799428 89.1948681257111 -525.238928509643</t>
  </si>
  <si>
    <t>-656.425024554618 5.86830251248739 -267.387734927574</t>
  </si>
  <si>
    <t>-735.211492897795 217.447764941854 -95.3735505926559</t>
  </si>
  <si>
    <t>-755.683664563511 234.549609001822 319.344468018944</t>
  </si>
  <si>
    <t>-793.974772787254 285.899579907546 777.998633538908</t>
  </si>
  <si>
    <t>-644.754848404031 262.654176261417 833.468548167553</t>
  </si>
  <si>
    <t>-772.245650322547 35.8999681047403 -90.5401587690584</t>
  </si>
  <si>
    <t>-765.822362721052 25.7306681065581 324.86079854827</t>
  </si>
  <si>
    <t>-799.733606395483 -15.3602787463337 784.891400448685</t>
  </si>
  <si>
    <t>-647.901506564311 -39.7006239402599 832.202979439712</t>
  </si>
  <si>
    <t>9763-20170724T120311.017562200.bin</t>
  </si>
  <si>
    <t>-753.199078077737 126.772019039717 -91.2810228622913</t>
  </si>
  <si>
    <t>-778.296912796028 128.889723625045 -199.091651455337</t>
  </si>
  <si>
    <t>-791.13942768763 127.868329748722 -291.069151757717</t>
  </si>
  <si>
    <t>-800.313395744461 126.033747410592 -374.439439843303</t>
  </si>
  <si>
    <t>-806.484001503636 123.211282363213 -458.058189004479</t>
  </si>
  <si>
    <t>-812.196308279552 118.028364417614 -580.473175578349</t>
  </si>
  <si>
    <t>-778.88504252821 103.507666467804 -649.897411086097</t>
  </si>
  <si>
    <t>-804.875865859774 151.254019091502 -528.293654606375</t>
  </si>
  <si>
    <t>-778.456127788658 304.063369199156 -511.309933194071</t>
  </si>
  <si>
    <t>-775.426113726598 350.62977600303 -233.099607010489</t>
  </si>
  <si>
    <t>-546.318733553141 312.91931450806 -239.120881916421</t>
  </si>
  <si>
    <t>-814.50374113837 89.3510700317049 -525.223500591546</t>
  </si>
  <si>
    <t>-656.121356717101 7.01485192485757 -265.896627524411</t>
  </si>
  <si>
    <t>-734.907551929585 217.550661912168 -95.3954189381355</t>
  </si>
  <si>
    <t>-755.417484224851 234.609299993019 319.322469162921</t>
  </si>
  <si>
    <t>-793.983275918122 285.882913678827 777.955337028912</t>
  </si>
  <si>
    <t>-644.817952956321 262.38616763019 833.465938758249</t>
  </si>
  <si>
    <t>-771.923666761807 36.01374627531 -90.5445960276893</t>
  </si>
  <si>
    <t>-765.675809180144 25.7882745509162 324.857631285886</t>
  </si>
  <si>
    <t>-799.747410568442 -15.3825163761501 784.874938491914</t>
  </si>
  <si>
    <t>-647.969258181586 -40.1287366009742 832.149087110614</t>
  </si>
  <si>
    <t>9763-20170724T120311.050197000.bin</t>
  </si>
  <si>
    <t>-753.055443647641 126.814805966849 -91.2838485277678</t>
  </si>
  <si>
    <t>-778.177617876809 128.929770270539 -199.088733585891</t>
  </si>
  <si>
    <t>-791.0226460856 127.909468737275 -291.065928370926</t>
  </si>
  <si>
    <t>-800.19162312961 126.076706722926 -374.436801836463</t>
  </si>
  <si>
    <t>-806.349763548676 123.258012799812 -458.056689534769</t>
  </si>
  <si>
    <t>-812.035435485943 118.082999284118 -580.473166303949</t>
  </si>
  <si>
    <t>-778.598100818148 103.631196183445 -649.851073130085</t>
  </si>
  <si>
    <t>-804.755796604432 151.310028670951 -528.288832042558</t>
  </si>
  <si>
    <t>-778.495447547888 304.148003180522 -511.301706141794</t>
  </si>
  <si>
    <t>-775.437319602016 350.729603637752 -233.094199411477</t>
  </si>
  <si>
    <t>-546.300586934245 313.204636670355 -239.159148818426</t>
  </si>
  <si>
    <t>-814.325406874897 89.3975261825035 -525.227078513817</t>
  </si>
  <si>
    <t>-655.657289590218 7.54784137902834 -264.760246371705</t>
  </si>
  <si>
    <t>-734.835528998377 217.596083994761 -95.4005717155359</t>
  </si>
  <si>
    <t>-755.31136891742 234.611220757248 319.320791420726</t>
  </si>
  <si>
    <t>-793.974716933387 285.881835771756 777.943747241018</t>
  </si>
  <si>
    <t>-644.799211666506 262.475682940301 833.465456339539</t>
  </si>
  <si>
    <t>-771.720249506059 36.0565181363052 -90.5435234086561</t>
  </si>
  <si>
    <t>-765.544999764933 25.8088296068809 324.85927865025</t>
  </si>
  <si>
    <t>-799.75483973883 -15.4132434080673 784.867777335154</t>
  </si>
  <si>
    <t>-648.024212229881 -40.472309996584 832.129639795241</t>
  </si>
  <si>
    <t>9763-20170724T120311.117362100.bin</t>
  </si>
  <si>
    <t>-752.861314283657 126.888372809763 -91.274039553289</t>
  </si>
  <si>
    <t>-777.991858327647 128.959776655897 -199.077874195394</t>
  </si>
  <si>
    <t>-790.797721349605 127.972539792509 -291.060787944239</t>
  </si>
  <si>
    <t>-799.912847064425 126.197450348521 -374.438860820396</t>
  </si>
  <si>
    <t>-805.998245256922 123.466830431206 -458.066861465545</t>
  </si>
  <si>
    <t>-811.556854592346 118.455015104777 -580.496038485214</t>
  </si>
  <si>
    <t>-777.96108308283 104.257144659054 -649.850003644984</t>
  </si>
  <si>
    <t>-804.447123781826 151.6303233053 -528.255387760649</t>
  </si>
  <si>
    <t>-778.667313533533 304.528104259134 -511.075034882905</t>
  </si>
  <si>
    <t>-775.945970165853 351.160002205349 -232.872504944667</t>
  </si>
  <si>
    <t>-546.69639118445 314.312160220399 -238.820595973079</t>
  </si>
  <si>
    <t>-813.788430420161 89.6780453969941 -525.295086756705</t>
  </si>
  <si>
    <t>-654.250392851733 8.05950935292753 -261.305157476302</t>
  </si>
  <si>
    <t>-734.853841924344 217.614867461872 -95.3834682718691</t>
  </si>
  <si>
    <t>-755.298436884649 234.636569480888 319.339208620052</t>
  </si>
  <si>
    <t>-793.984782909984 285.87213909869 777.942151700145</t>
  </si>
  <si>
    <t>-644.821916945166 262.412701660299 833.475226917327</t>
  </si>
  <si>
    <t>-771.30597159099 36.1598451298089 -90.5285102817943</t>
  </si>
  <si>
    <t>-765.29057444931 25.8584490314406 324.875201666492</t>
  </si>
  <si>
    <t>-799.769409108092 -15.3715840625837 784.848323712557</t>
  </si>
  <si>
    <t>-647.928885755777 -39.8750958257697 832.04867260441</t>
  </si>
  <si>
    <t>9763-20170724T120311.154465500.bin</t>
  </si>
  <si>
    <t>-752.778467527909 126.970068754732 -91.2730641068105</t>
  </si>
  <si>
    <t>-777.871598426311 128.992304113538 -199.086535876113</t>
  </si>
  <si>
    <t>-790.604270606928 128.001792098734 -291.079624553671</t>
  </si>
  <si>
    <t>-799.636767470489 126.23841871353 -374.466979759436</t>
  </si>
  <si>
    <t>-805.622903836566 123.535681106031 -458.103039324545</t>
  </si>
  <si>
    <t>-811.01812462157 118.582885901071 -580.541932160734</t>
  </si>
  <si>
    <t>-777.373262856403 104.503771680935 -649.896235416516</t>
  </si>
  <si>
    <t>-804.046488613604 151.743270598162 -528.273243869201</t>
  </si>
  <si>
    <t>-778.639830480503 304.695426633039 -510.979524823267</t>
  </si>
  <si>
    <t>-776.20466874603 351.164197719829 -232.747006971333</t>
  </si>
  <si>
    <t>-546.861627803912 314.844652142861 -238.332254717754</t>
  </si>
  <si>
    <t>-813.254983924299 89.7689914484388 -525.360543015917</t>
  </si>
  <si>
    <t>-653.371001714028 7.46817865128014 -259.44596910557</t>
  </si>
  <si>
    <t>-734.913241473047 217.669313757509 -95.3818665904884</t>
  </si>
  <si>
    <t>-755.393385656133 234.701821616384 319.338611974855</t>
  </si>
  <si>
    <t>-793.990791220784 285.874840539546 777.945166954519</t>
  </si>
  <si>
    <t>-644.811872578653 262.501433246828 833.471337179582</t>
  </si>
  <si>
    <t>-771.064761515511 36.2846474662908 -90.5235520939898</t>
  </si>
  <si>
    <t>-765.224769197045 25.8460150658927 324.879314866376</t>
  </si>
  <si>
    <t>-799.77986912935 -15.3749752783046 784.840494225158</t>
  </si>
  <si>
    <t>-647.934464512248 -39.8975574655692 832.015037154558</t>
  </si>
  <si>
    <t>9763-20170724T120311.215842400.bin</t>
  </si>
  <si>
    <t>-752.543597538232 127.179227828906 -91.261452124172</t>
  </si>
  <si>
    <t>-777.486472190702 129.056822186489 -199.11244229277</t>
  </si>
  <si>
    <t>-790.007908465809 128.017732692493 -291.134085345007</t>
  </si>
  <si>
    <t>-798.8166897012 126.236386781244 -374.544824712029</t>
  </si>
  <si>
    <t>-804.546047752104 123.544075297352 -458.199274859385</t>
  </si>
  <si>
    <t>-809.530067054044 118.638335731632 -580.657472442254</t>
  </si>
  <si>
    <t>-775.754830412242 104.738259701067 -649.98453641335</t>
  </si>
  <si>
    <t>-802.860286185399 151.797368876166 -528.348391386969</t>
  </si>
  <si>
    <t>-778.171936285324 304.846185379244 -510.913661204706</t>
  </si>
  <si>
    <t>-776.868305745852 350.896802624618 -232.604028211638</t>
  </si>
  <si>
    <t>-547.326236488756 315.681992275558 -236.950316210287</t>
  </si>
  <si>
    <t>-811.825947765002 89.7844154485729 -525.499190592385</t>
  </si>
  <si>
    <t>-652.238372300183 5.428199201805 -257.08436918268</t>
  </si>
  <si>
    <t>-735.038173274973 217.830936525798 -95.3962917427899</t>
  </si>
  <si>
    <t>-755.514388540694 234.962515631194 319.320286996061</t>
  </si>
  <si>
    <t>-794.003346338607 285.9016402361 777.951839384582</t>
  </si>
  <si>
    <t>-644.821009771642 262.530693444165 833.469768065221</t>
  </si>
  <si>
    <t>-770.449740411356 36.5443817222997 -90.5241978336376</t>
  </si>
  <si>
    <t>-765.075266194201 25.825039978113 324.87784070984</t>
  </si>
  <si>
    <t>-799.792564008264 -15.360995857671 784.823979909581</t>
  </si>
  <si>
    <t>-647.923666506563 -39.8469778000094 831.94197583344</t>
  </si>
  <si>
    <t>9763-20170724T120311.255263900.bin</t>
  </si>
  <si>
    <t>-752.351693932418 127.28084421277 -91.2591533628265</t>
  </si>
  <si>
    <t>-777.233129975196 129.086748961405 -199.125568529777</t>
  </si>
  <si>
    <t>-789.646636483638 128.029820425803 -291.161543729475</t>
  </si>
  <si>
    <t>-798.335975320418 126.247693682202 -374.584868148021</t>
  </si>
  <si>
    <t>-803.923996725142 123.570556099917 -458.249270260485</t>
  </si>
  <si>
    <t>-808.67795615096 118.703910738466 -580.718293798672</t>
  </si>
  <si>
    <t>-774.816216703533 104.855139731149 -650.013222875569</t>
  </si>
  <si>
    <t>-802.141372201568 151.851349621354 -528.384970848342</t>
  </si>
  <si>
    <t>-777.669899625594 304.924522721957 -510.879234105915</t>
  </si>
  <si>
    <t>-777.07740084856 350.89029477785 -232.553188728277</t>
  </si>
  <si>
    <t>-547.454921405302 316.131922270492 -236.282607788931</t>
  </si>
  <si>
    <t>-811.042518080408 89.8273424531612 -525.574775437188</t>
  </si>
  <si>
    <t>-652.028018508303 4.82715604615873 -256.772693409469</t>
  </si>
  <si>
    <t>-735.013627022108 217.922489906313 -95.3964521218238</t>
  </si>
  <si>
    <t>-755.535274673338 235.096971045917 319.316085010424</t>
  </si>
  <si>
    <t>-793.97605570685 285.950359504118 777.954056777603</t>
  </si>
  <si>
    <t>-644.764238537671 262.761950699545 833.46937043531</t>
  </si>
  <si>
    <t>-770.08847738113 36.626628032953 -90.5157368339623</t>
  </si>
  <si>
    <t>-764.920170366022 25.8366529865486 324.887104970081</t>
  </si>
  <si>
    <t>-799.800731891849 -15.3499862704805 784.81521477657</t>
  </si>
  <si>
    <t>-647.943246755695 -39.9584422530284 831.906050230313</t>
  </si>
  <si>
    <t>9763-20170724T120311.314915500.bin</t>
  </si>
  <si>
    <t>-752.004512303634 127.1155809491 -91.2679223048951</t>
  </si>
  <si>
    <t>-776.769320321266 128.832349964752 -199.162566783973</t>
  </si>
  <si>
    <t>-789.038424933307 127.780659247432 -291.218010806066</t>
  </si>
  <si>
    <t>-797.579925981602 126.033540467739 -374.657374519942</t>
  </si>
  <si>
    <t>-803.002703098406 123.423004257432 -458.334796897012</t>
  </si>
  <si>
    <t>-807.496319678445 118.68850843457 -580.818709325424</t>
  </si>
  <si>
    <t>-773.471940245187 104.862666162097 -650.038630716761</t>
  </si>
  <si>
    <t>-801.122851359294 151.786947111812 -528.434383109288</t>
  </si>
  <si>
    <t>-776.852216402384 304.878779234512 -510.769968567765</t>
  </si>
  <si>
    <t>-777.385212621425 350.754011099032 -232.428898631604</t>
  </si>
  <si>
    <t>-547.682839035566 316.429597547887 -235.108971566412</t>
  </si>
  <si>
    <t>-809.926271528974 89.7449426987832 -525.713300841196</t>
  </si>
  <si>
    <t>-652.112211584333 4.9616331515731 -257.200057527974</t>
  </si>
  <si>
    <t>-734.865971402585 217.802812036967 -95.4091975539953</t>
  </si>
  <si>
    <t>-755.461654489911 235.12533098325 319.293515587046</t>
  </si>
  <si>
    <t>-793.965642341023 285.99821336684 777.939176398848</t>
  </si>
  <si>
    <t>-644.784122918902 262.70734876553 833.493110172262</t>
  </si>
  <si>
    <t>-769.583541358159 36.34813751908 -90.5097209822799</t>
  </si>
  <si>
    <t>-764.685387676442 25.507363361186 324.895003723607</t>
  </si>
  <si>
    <t>-799.803792042758 -15.3825332015081 784.816268974646</t>
  </si>
  <si>
    <t>-648.013399599149 -40.4421714076022 831.88564153622</t>
  </si>
  <si>
    <t>9763-20170724T120311.363047000.bin</t>
  </si>
  <si>
    <t>-751.890590855695 126.888839767062 -91.2783415038244</t>
  </si>
  <si>
    <t>-776.57854743781 128.591283477251 -199.190838657388</t>
  </si>
  <si>
    <t>-788.788818590925 127.539657439123 -291.254082559762</t>
  </si>
  <si>
    <t>-797.279504789739 125.798146379508 -374.69865765851</t>
  </si>
  <si>
    <t>-802.653876221556 123.199104943542 -458.379640418027</t>
  </si>
  <si>
    <t>-807.079276498067 118.488599842185 -580.867010884192</t>
  </si>
  <si>
    <t>-773.013937863562 104.630251417383 -650.060201365047</t>
  </si>
  <si>
    <t>-800.761870940852 151.580582626956 -528.471893231367</t>
  </si>
  <si>
    <t>-776.632074649047 304.691389578607 -510.758913256923</t>
  </si>
  <si>
    <t>-777.366660224607 350.405805107396 -232.391722943932</t>
  </si>
  <si>
    <t>-547.657601015616 316.10384160015 -234.766758105253</t>
  </si>
  <si>
    <t>-809.513085322413 89.5304289601929 -525.769419402717</t>
  </si>
  <si>
    <t>-652.09958197767 5.35073973006297 -257.461690974915</t>
  </si>
  <si>
    <t>-734.746000182481 217.638897579586 -95.4159248243005</t>
  </si>
  <si>
    <t>-755.356602776767 235.04769811522 319.282454241314</t>
  </si>
  <si>
    <t>-793.95033593568 286.019926301375 777.921617038037</t>
  </si>
  <si>
    <t>-644.78629620526 262.69234034362 833.506906519809</t>
  </si>
  <si>
    <t>-769.474881075688 36.0829792832114 -90.523355929177</t>
  </si>
  <si>
    <t>-764.651337335068 25.2330830524795 324.881999261999</t>
  </si>
  <si>
    <t>-799.79275670585 -15.341501085426 784.820616566323</t>
  </si>
  <si>
    <t>-647.926563445046 -39.94744028173 831.884752438395</t>
  </si>
  <si>
    <t>9763-20170724T120311.481943500.bin</t>
  </si>
  <si>
    <t>-751.803187699227 126.633702350448 -91.2830478043948</t>
  </si>
  <si>
    <t>-776.397201780256 128.328685604442 -199.217155861133</t>
  </si>
  <si>
    <t>-788.540199541549 127.280499415542 -291.289310038258</t>
  </si>
  <si>
    <t>-796.974899470009 125.546604338205 -374.739692793723</t>
  </si>
  <si>
    <t>-802.297831686319 122.960938737134 -458.4243878556</t>
  </si>
  <si>
    <t>-806.653263358105 118.276330860736 -580.915201950058</t>
  </si>
  <si>
    <t>-772.577419375394 104.391009827726 -650.097960016765</t>
  </si>
  <si>
    <t>-800.396360860249 151.361536580695 -528.508518959228</t>
  </si>
  <si>
    <t>-776.413726518309 304.487218996187 -510.758015373861</t>
  </si>
  <si>
    <t>-777.20941936052 349.959023106196 -232.35136658387</t>
  </si>
  <si>
    <t>-547.491822831971 315.706661853514 -234.61623738146</t>
  </si>
  <si>
    <t>-809.087919994152 89.3022392571845 -525.825989227458</t>
  </si>
  <si>
    <t>-651.871665465211 5.74754692423267 -257.676420090815</t>
  </si>
  <si>
    <t>-734.643554944972 217.423114171663 -95.4117931426781</t>
  </si>
  <si>
    <t>-755.273948885095 234.933017690654 319.281327171762</t>
  </si>
  <si>
    <t>-793.91415920036 286.056175633923 777.903393548376</t>
  </si>
  <si>
    <t>-644.736788355002 262.882883494206 833.517624649284</t>
  </si>
  <si>
    <t>-769.397534028449 35.8136626084868 -90.5454475089293</t>
  </si>
  <si>
    <t>-764.678969975265 24.9158183906568 324.859859202436</t>
  </si>
  <si>
    <t>-799.780340002485 -15.3710376967017 784.830693515123</t>
  </si>
  <si>
    <t>-647.934730230589 -40.071165020056 831.911830071601</t>
  </si>
  <si>
    <t>9763-20170724T120311.493967000.bin</t>
  </si>
  <si>
    <t>-751.668885509316 125.279940155302 -91.3701535299248</t>
  </si>
  <si>
    <t>-775.840170438534 126.909609385274 -199.400765881805</t>
  </si>
  <si>
    <t>-787.761693453514 125.85537145532 -291.50164853955</t>
  </si>
  <si>
    <t>-796.052037285314 124.1347585135 -374.966929831381</t>
  </si>
  <si>
    <t>-801.286930247741 121.580928148786 -458.658166356789</t>
  </si>
  <si>
    <t>-805.575527175803 116.963396799439 -581.153808576895</t>
  </si>
  <si>
    <t>-771.626135596633 102.992781078699 -650.381504119722</t>
  </si>
  <si>
    <t>-799.376937997976 150.024156390007 -528.724820023633</t>
  </si>
  <si>
    <t>-775.56653388749 303.164668185901 -510.836949015726</t>
  </si>
  <si>
    <t>-776.27059569318 348.281204924386 -232.372413463935</t>
  </si>
  <si>
    <t>-546.531069052356 314.20014737526 -234.976764468383</t>
  </si>
  <si>
    <t>-808.010503467437 87.9549536418615 -526.082806348332</t>
  </si>
  <si>
    <t>-650.672032322615 5.04031083724385 -257.18436893175</t>
  </si>
  <si>
    <t>-734.445114532235 216.305817536409 -95.4487544308582</t>
  </si>
  <si>
    <t>-755.367910464491 234.210727765157 319.212867594569</t>
  </si>
  <si>
    <t>-793.897242830021 286.050620710967 777.798557165054</t>
  </si>
  <si>
    <t>-644.698167431247 263.097050557373 833.445685655342</t>
  </si>
  <si>
    <t>-769.315392648752 34.150460878659 -90.6865274358686</t>
  </si>
  <si>
    <t>-764.858126367224 23.1382351556695 324.718667127821</t>
  </si>
  <si>
    <t>-799.667364629829 -15.4432315838621 784.882092362168</t>
  </si>
  <si>
    <t>-647.931093951924 -40.5053661790912 832.124291183651</t>
  </si>
  <si>
    <t>9763-20170724T120311.550648800.bin</t>
  </si>
  <si>
    <t>-751.87582242485 124.11151097539 -91.4884080587968</t>
  </si>
  <si>
    <t>-775.81009357816 125.663373864563 -199.57287021521</t>
  </si>
  <si>
    <t>-787.667114367445 124.619628467816 -291.682371944389</t>
  </si>
  <si>
    <t>-795.954789704449 122.938516256063 -375.148588598825</t>
  </si>
  <si>
    <t>-801.243163136871 120.454125267542 -458.838551921976</t>
  </si>
  <si>
    <t>-805.67196904262 115.97065199141 -581.334155901258</t>
  </si>
  <si>
    <t>-771.86498127664 101.956860899434 -650.622898952179</t>
  </si>
  <si>
    <t>-799.424566889571 148.975556452388 -528.875819425787</t>
  </si>
  <si>
    <t>-775.560513805739 302.086704655135 -510.87132357867</t>
  </si>
  <si>
    <t>-775.803707686379 347.157711013957 -232.398443795911</t>
  </si>
  <si>
    <t>-546.074561285574 313.012167716645 -235.068790574077</t>
  </si>
  <si>
    <t>-808.032708973506 86.9004208285714 -526.292585322491</t>
  </si>
  <si>
    <t>-650.497835677654 4.16665921799745 -256.428465845815</t>
  </si>
  <si>
    <t>-734.432076385513 215.527282319565 -95.6052898550159</t>
  </si>
  <si>
    <t>-755.455167358133 233.630983648478 319.042582410829</t>
  </si>
  <si>
    <t>-793.907071812234 286.036156607059 777.621319765706</t>
  </si>
  <si>
    <t>-644.730551272385 263.018360603342 833.302244921853</t>
  </si>
  <si>
    <t>-769.786587307231 32.6379093744299 -90.7931342362132</t>
  </si>
  <si>
    <t>-765.058869879775 21.5882560293162 324.608105578499</t>
  </si>
  <si>
    <t>-799.530519572621 -15.4194410835107 784.954032370162</t>
  </si>
  <si>
    <t>-647.8388002874 -40.4098332814394 832.376845561976</t>
  </si>
  <si>
    <t>9763-20170724T120311.615323400.bin</t>
  </si>
  <si>
    <t>-751.998686459368 123.629892656566 -91.5949052219711</t>
  </si>
  <si>
    <t>-775.853979911082 125.188075777225 -199.696698722537</t>
  </si>
  <si>
    <t>-787.737304537424 124.198690568402 -291.803431672415</t>
  </si>
  <si>
    <t>-796.086587009938 122.587323067299 -375.264921902519</t>
  </si>
  <si>
    <t>-801.474578632977 120.193362784238 -458.951168309019</t>
  </si>
  <si>
    <t>-806.090939394287 115.864747101581 -581.44546524618</t>
  </si>
  <si>
    <t>-772.426661742344 101.774025981665 -650.788067656402</t>
  </si>
  <si>
    <t>-799.767462821437 148.803923586153 -528.954826978196</t>
  </si>
  <si>
    <t>-775.866765341992 301.906072645011 -510.903863417294</t>
  </si>
  <si>
    <t>-775.658568307516 346.806080332039 -232.403483926114</t>
  </si>
  <si>
    <t>-545.966898453538 312.419119137362 -235.198338926857</t>
  </si>
  <si>
    <t>-808.363150240742 86.7243059080897 -526.437163393788</t>
  </si>
  <si>
    <t>-650.347061742009 3.76742645888294 -255.903496371512</t>
  </si>
  <si>
    <t>-734.331163039647 215.23268410649 -95.721667213911</t>
  </si>
  <si>
    <t>-755.399775205613 233.348924875331 318.923335400447</t>
  </si>
  <si>
    <t>-793.918523999558 286.01513911988 777.452385933163</t>
  </si>
  <si>
    <t>-644.738105345379 263.064427557899 833.150717733226</t>
  </si>
  <si>
    <t>-770.080151446969 32.059628554988 -90.858745691008</t>
  </si>
  <si>
    <t>-765.163463950384 20.9702351610208 324.539182625464</t>
  </si>
  <si>
    <t>-799.441693366809 -15.4689843271908 784.986180747669</t>
  </si>
  <si>
    <t>-647.797671359091 -40.5354941817682 832.521275304535</t>
  </si>
  <si>
    <t>9763-20170724T120311.650431000.bin</t>
  </si>
  <si>
    <t>-752.047547663175 123.672757595091 -91.6338921041926</t>
  </si>
  <si>
    <t>-775.881483974724 125.250834926284 -199.74015533843</t>
  </si>
  <si>
    <t>-787.800494615337 124.284676217819 -291.84242072471</t>
  </si>
  <si>
    <t>-796.203515702999 122.697661086715 -375.299084435884</t>
  </si>
  <si>
    <t>-801.666991027951 120.330996887946 -458.981038170384</t>
  </si>
  <si>
    <t>-806.417401054942 116.045773455949 -581.471954756877</t>
  </si>
  <si>
    <t>-772.842571076075 101.89179085817 -650.844831102995</t>
  </si>
  <si>
    <t>-800.029035258747 148.965349001731 -528.976751956747</t>
  </si>
  <si>
    <t>-776.063958973635 302.059708633164 -510.934079032854</t>
  </si>
  <si>
    <t>-775.64571023468 346.977144080245 -232.43657747246</t>
  </si>
  <si>
    <t>-546.012915165761 312.19325854831 -235.156273422314</t>
  </si>
  <si>
    <t>-808.636833472033 86.8870040767058 -526.471158740105</t>
  </si>
  <si>
    <t>-650.374163389561 3.65585481096105 -255.54195704826</t>
  </si>
  <si>
    <t>-734.31013767684 215.274723410142 -95.7683297402216</t>
  </si>
  <si>
    <t>-755.405721841806 233.347534793102 318.877209375809</t>
  </si>
  <si>
    <t>-793.950645156781 285.98472058297 777.389571258561</t>
  </si>
  <si>
    <t>-644.770059324497 263.024852495326 833.083424409696</t>
  </si>
  <si>
    <t>-770.187798039926 32.1037859946941 -90.8819646384809</t>
  </si>
  <si>
    <t>-765.198188429298 21.0062738464915 324.514896697484</t>
  </si>
  <si>
    <t>-799.411469415403 -15.4383984840033 784.981980174773</t>
  </si>
  <si>
    <t>-647.755693822282 -40.3988851440354 832.535373475486</t>
  </si>
  <si>
    <t>9763-20170724T120311.716632100.bin</t>
  </si>
  <si>
    <t>-752.251383215846 123.989524767409 -91.6793430555139</t>
  </si>
  <si>
    <t>-776.099688917758 125.615811340897 -199.781760378696</t>
  </si>
  <si>
    <t>-788.138568343248 124.684091839067 -291.868826417161</t>
  </si>
  <si>
    <t>-796.693247863885 123.126556907969 -375.310525085055</t>
  </si>
  <si>
    <t>-802.351784020404 120.78730864047 -458.980345317283</t>
  </si>
  <si>
    <t>-807.434988225624 116.539378139655 -581.459077479287</t>
  </si>
  <si>
    <t>-774.098251227591 102.215608716293 -650.911980533063</t>
  </si>
  <si>
    <t>-800.876673572083 149.439012954668 -528.972503026296</t>
  </si>
  <si>
    <t>-776.613097322835 302.503905293449 -511.063432764417</t>
  </si>
  <si>
    <t>-775.974111775149 347.799353747608 -232.627468549373</t>
  </si>
  <si>
    <t>-546.567331338024 311.521915314214 -234.858555373566</t>
  </si>
  <si>
    <t>-809.532394671461 87.3675631818917 -526.460394163615</t>
  </si>
  <si>
    <t>-651.069528551318 3.92405243251574 -254.651222181204</t>
  </si>
  <si>
    <t>-734.420354298394 215.49756107026 -95.8367515510408</t>
  </si>
  <si>
    <t>-755.563238718599 233.484259636032 318.810160024318</t>
  </si>
  <si>
    <t>-794.043034367424 285.904491225297 777.321770172283</t>
  </si>
  <si>
    <t>-644.890713339817 262.689819786948 832.985879113257</t>
  </si>
  <si>
    <t>-770.48820459122 32.4713193981474 -90.9185605117268</t>
  </si>
  <si>
    <t>-765.293511623138 21.417496686774 324.47697138348</t>
  </si>
  <si>
    <t>-799.340273351527 -15.372570837477 784.955930982836</t>
  </si>
  <si>
    <t>-647.649187394958 -40.0048943385341 832.567851627049</t>
  </si>
  <si>
    <t>9763-20170724T120311.748694500.bin</t>
  </si>
  <si>
    <t>-752.42933071575 124.204131631708 -91.6798914202694</t>
  </si>
  <si>
    <t>-776.319414348248 125.870439844917 -199.772356895705</t>
  </si>
  <si>
    <t>-788.43396429005 124.949690697787 -291.84971575983</t>
  </si>
  <si>
    <t>-797.072941802856 123.39349735981 -375.282759083756</t>
  </si>
  <si>
    <t>-802.831957928141 121.046127597085 -458.945571141974</t>
  </si>
  <si>
    <t>-808.079567885617 116.775966833688 -581.416549695934</t>
  </si>
  <si>
    <t>-774.891260698983 102.335983833282 -650.916410736065</t>
  </si>
  <si>
    <t>-801.423309556978 149.681271704521 -528.945876353285</t>
  </si>
  <si>
    <t>-776.981890218008 302.7345867844 -511.205849590427</t>
  </si>
  <si>
    <t>-776.282905241288 348.345229453712 -232.821706808765</t>
  </si>
  <si>
    <t>-547.019356322357 311.152430191575 -234.677593032566</t>
  </si>
  <si>
    <t>-810.130650577036 87.6179690824063 -526.408826051216</t>
  </si>
  <si>
    <t>-651.863051198372 4.38584185475179 -254.337989796739</t>
  </si>
  <si>
    <t>-734.567592894008 215.68190252259 -95.8519904017285</t>
  </si>
  <si>
    <t>-755.665211595311 233.587018659171 318.800768145844</t>
  </si>
  <si>
    <t>-794.071444566572 285.882542845006 777.318648183054</t>
  </si>
  <si>
    <t>-644.894400609436 262.730780232405 832.942565340695</t>
  </si>
  <si>
    <t>-770.702774035131 32.7018287756407 -90.9217606840363</t>
  </si>
  <si>
    <t>-765.338119623467 21.7382309925279 324.473999157042</t>
  </si>
  <si>
    <t>-799.302864288276 -15.3969808152733 784.950347745146</t>
  </si>
  <si>
    <t>-647.674830347417 -40.3132264241108 832.615227602342</t>
  </si>
  <si>
    <t>9763-20170724T120311.818888900.bin</t>
  </si>
  <si>
    <t>-752.827298006126 124.794593454212 -91.6480219252132</t>
  </si>
  <si>
    <t>-776.833825874913 126.553375664776 -199.713262363647</t>
  </si>
  <si>
    <t>-789.096075459148 125.64024702149 -291.770984530485</t>
  </si>
  <si>
    <t>-797.887800438993 124.063793904629 -375.187810494994</t>
  </si>
  <si>
    <t>-803.818925920599 121.666884059545 -458.837168004018</t>
  </si>
  <si>
    <t>-809.33918725011 117.291432873367 -581.292505818329</t>
  </si>
  <si>
    <t>-776.431589226199 102.544065868705 -650.86119198024</t>
  </si>
  <si>
    <t>-802.472520504634 150.228365773723 -528.868688204517</t>
  </si>
  <si>
    <t>-777.545681544216 303.254381365871 -511.526650705957</t>
  </si>
  <si>
    <t>-776.7054562124 349.485256930859 -233.245178928697</t>
  </si>
  <si>
    <t>-547.707709870703 310.661941061335 -234.389140057946</t>
  </si>
  <si>
    <t>-811.361390372015 88.1942644413286 -526.251477195614</t>
  </si>
  <si>
    <t>-653.611415897058 5.68745475793116 -253.978661533024</t>
  </si>
  <si>
    <t>-734.931180912998 216.101230947066 -95.8099968621202</t>
  </si>
  <si>
    <t>-756.036578633403 233.698545849112 318.855557038183</t>
  </si>
  <si>
    <t>-794.174324856183 285.798441456422 777.382217681364</t>
  </si>
  <si>
    <t>-644.949377840634 262.716299012595 832.906652560498</t>
  </si>
  <si>
    <t>-771.132377822438 33.4938354715205 -90.8777612450172</t>
  </si>
  <si>
    <t>-765.391434035749 22.7129770519946 324.517738766476</t>
  </si>
  <si>
    <t>-799.175148140427 -15.397638210979 784.916440142978</t>
  </si>
  <si>
    <t>-647.567834441157 -40.0145223634556 832.802489259929</t>
  </si>
  <si>
    <t>9763-20170724T120311.848974600.bin</t>
  </si>
  <si>
    <t>-752.988953771077 125.126761700054 -91.6085130035923</t>
  </si>
  <si>
    <t>-777.048594831751 126.937594482647 -199.661011179432</t>
  </si>
  <si>
    <t>-789.386060005644 126.022355862897 -291.708722748461</t>
  </si>
  <si>
    <t>-798.257688206105 124.425953351061 -375.116649354391</t>
  </si>
  <si>
    <t>-804.280659307647 121.98984938391 -458.758297481279</t>
  </si>
  <si>
    <t>-809.948271285815 117.535447083692 -581.204115504772</t>
  </si>
  <si>
    <t>-777.179017109741 102.604135549171 -650.798909634226</t>
  </si>
  <si>
    <t>-802.960639829673 150.497835241859 -528.812270333983</t>
  </si>
  <si>
    <t>-777.73770469826 303.496216760506 -511.661099219411</t>
  </si>
  <si>
    <t>-776.730998025766 349.939441318935 -233.415553576452</t>
  </si>
  <si>
    <t>-547.834356003898 310.519927490604 -234.414603320118</t>
  </si>
  <si>
    <t>-811.96208731194 88.482265388134 -526.139650985957</t>
  </si>
  <si>
    <t>-654.415361713981 6.35760791077837 -253.835829206914</t>
  </si>
  <si>
    <t>-735.083408902341 216.286128141679 -95.7576309381894</t>
  </si>
  <si>
    <t>-756.301390993703 233.766271332287 318.907081036503</t>
  </si>
  <si>
    <t>-794.231894920415 285.751899657157 777.449082984428</t>
  </si>
  <si>
    <t>-644.974081785555 262.726874249075 832.908928058238</t>
  </si>
  <si>
    <t>-771.300367787312 33.9768241185241 -90.8251573023549</t>
  </si>
  <si>
    <t>-765.434332620793 23.2209961833889 324.569209363515</t>
  </si>
  <si>
    <t>-799.019671291592 -15.4962281553901 784.940423867029</t>
  </si>
  <si>
    <t>-647.491702932795 -40.0720343128291 833.097724702858</t>
  </si>
  <si>
    <t>9763-20170724T120311.917152700.bin</t>
  </si>
  <si>
    <t>-753.263674953226 125.82554355417 -91.4648953679462</t>
  </si>
  <si>
    <t>-777.385618721738 127.711481211976 -199.502327178783</t>
  </si>
  <si>
    <t>-789.888469020752 126.791895456933 -291.527659202083</t>
  </si>
  <si>
    <t>-798.954601377963 125.164803091703 -374.914111491648</t>
  </si>
  <si>
    <t>-805.217774284469 122.668508505052 -458.536366856053</t>
  </si>
  <si>
    <t>-811.286447267967 118.092270591 -580.958354393202</t>
  </si>
  <si>
    <t>-778.816472727545 102.801453879297 -650.615409469265</t>
  </si>
  <si>
    <t>-804.016145799194 151.090174619733 -528.627347709035</t>
  </si>
  <si>
    <t>-778.24373483456 304.034340333053 -511.875380511382</t>
  </si>
  <si>
    <t>-776.599589024625 350.91414247981 -233.706140704774</t>
  </si>
  <si>
    <t>-547.860856112202 310.589934821642 -234.742098793013</t>
  </si>
  <si>
    <t>-813.231023830743 89.1103590794494 -525.853819555666</t>
  </si>
  <si>
    <t>-655.795552438109 7.51165571847537 -253.448253849002</t>
  </si>
  <si>
    <t>-735.391038162016 216.695382099047 -95.617402608332</t>
  </si>
  <si>
    <t>-756.742041680261 233.975361256515 319.048902134848</t>
  </si>
  <si>
    <t>-794.333894201639 285.659981430383 777.637597669268</t>
  </si>
  <si>
    <t>-645.094775391489 262.28283121869 833.000123414479</t>
  </si>
  <si>
    <t>-771.537578281547 34.9757346324368 -90.6862062979729</t>
  </si>
  <si>
    <t>-765.599390220553 24.1838971300485 324.706212787023</t>
  </si>
  <si>
    <t>-798.709555665172 -15.5919197514586 785.010684731038</t>
  </si>
  <si>
    <t>-647.237275384928 -39.4494636387385 833.701456299431</t>
  </si>
  <si>
    <t>9763-20170724T120312.018154300.bin</t>
  </si>
  <si>
    <t>-753.201130988226 126.882311686573 -91.2746022095176</t>
  </si>
  <si>
    <t>-777.388465602069 128.83421037523 -199.296147802131</t>
  </si>
  <si>
    <t>-790.03494096975 127.901613761756 -291.301848390268</t>
  </si>
  <si>
    <t>-799.26588493847 126.237215783866 -374.66941292553</t>
  </si>
  <si>
    <t>-805.729649238823 123.674264123503 -458.27423483992</t>
  </si>
  <si>
    <t>-812.13068741713 118.967190206369 -580.674450392067</t>
  </si>
  <si>
    <t>-780.10041601379 103.25819316374 -650.441920076587</t>
  </si>
  <si>
    <t>-804.56066220568 151.996934559432 -528.406010177509</t>
  </si>
  <si>
    <t>-778.000686474558 304.860576464362 -512.08413849793</t>
  </si>
  <si>
    <t>-775.521032161505 352.766037318434 -234.09583388191</t>
  </si>
  <si>
    <t>-546.953913618973 311.493227551643 -235.571813519425</t>
  </si>
  <si>
    <t>-814.083185265936 90.068437430361 -525.526584005667</t>
  </si>
  <si>
    <t>-656.758275021375 8.38142281293699 -253.089463283744</t>
  </si>
  <si>
    <t>-735.084668670984 217.572932831764 -95.4260615267497</t>
  </si>
  <si>
    <t>-756.750990957847 234.395025576655 319.242706995657</t>
  </si>
  <si>
    <t>-794.399747589288 285.629210819022 777.892747840809</t>
  </si>
  <si>
    <t>-645.166088757485 262.039364629961 833.179759458337</t>
  </si>
  <si>
    <t>-771.735668473378 36.1996207221143 -90.4913743787902</t>
  </si>
  <si>
    <t>-765.727281559908 25.2777210932768 324.896696369611</t>
  </si>
  <si>
    <t>-798.654364936011 -15.6463149064227 785.04542503612</t>
  </si>
  <si>
    <t>-647.296438628566 -39.9693654523846 833.861317140443</t>
  </si>
  <si>
    <t>9763-20170724T120312.054755200.bin</t>
  </si>
  <si>
    <t>-753.082539051789 127.253933886119 -91.2359523212186</t>
  </si>
  <si>
    <t>-777.238139442959 129.198284799388 -199.264837039212</t>
  </si>
  <si>
    <t>-789.901951750039 128.242801672415 -291.267784766386</t>
  </si>
  <si>
    <t>-799.166402395841 126.551226253624 -374.631071410865</t>
  </si>
  <si>
    <t>-805.681779410701 123.953213712497 -458.23103467482</t>
  </si>
  <si>
    <t>-812.178154921941 119.18596818753 -580.623761997143</t>
  </si>
  <si>
    <t>-780.306312595057 103.386129997699 -650.443224731089</t>
  </si>
  <si>
    <t>-804.521892240077 152.234191145179 -528.379679215178</t>
  </si>
  <si>
    <t>-777.789960347561 305.074768922074 -512.201317773364</t>
  </si>
  <si>
    <t>-775.041839553326 353.242274893088 -234.260802604385</t>
  </si>
  <si>
    <t>-546.517925712314 311.734349728016 -235.82458981878</t>
  </si>
  <si>
    <t>-814.133313585746 90.3213753766288 -525.457942838046</t>
  </si>
  <si>
    <t>-656.842139451153 8.44661578574642 -252.980849299452</t>
  </si>
  <si>
    <t>-734.889803623247 217.92625676744 -95.401054047353</t>
  </si>
  <si>
    <t>-756.677479158874 234.581280666045 319.268091601979</t>
  </si>
  <si>
    <t>-794.395439326264 285.649725591622 777.944084571704</t>
  </si>
  <si>
    <t>-645.135101807927 262.183931474208 833.211801849692</t>
  </si>
  <si>
    <t>-771.692811619893 36.6159303605623 -90.4552010162034</t>
  </si>
  <si>
    <t>-765.750166676128 25.5617079176329 324.930272164204</t>
  </si>
  <si>
    <t>-798.712276182003 -15.5865748366991 785.032283012934</t>
  </si>
  <si>
    <t>-647.25233926096 -39.5147195725642 833.726721403156</t>
  </si>
  <si>
    <t>9763-20170724T120312.177614500.bin</t>
  </si>
  <si>
    <t>-752.866627601049 127.619777788718 -91.2001343228874</t>
  </si>
  <si>
    <t>-776.998107474559 129.551149527714 -199.234554448787</t>
  </si>
  <si>
    <t>-789.685813162797 128.574959460152 -291.234084700221</t>
  </si>
  <si>
    <t>-798.990092960113 126.860012151019 -374.592476708239</t>
  </si>
  <si>
    <t>-805.563642470777 124.233114218255 -458.186769777101</t>
  </si>
  <si>
    <t>-812.16558026336 119.416605687941 -580.572040068769</t>
  </si>
  <si>
    <t>-780.456897168248 103.550541007737 -650.450773611756</t>
  </si>
  <si>
    <t>-804.421742093504 152.479103098371 -528.349937398409</t>
  </si>
  <si>
    <t>-777.525174892241 305.306646914325 -512.285507403665</t>
  </si>
  <si>
    <t>-774.532356072816 353.656409507976 -234.379129216705</t>
  </si>
  <si>
    <t>-546.0447458542 311.954329302984 -236.073262313196</t>
  </si>
  <si>
    <t>-814.115609401621 90.5811169964836 -525.391104911933</t>
  </si>
  <si>
    <t>-656.803204055588 8.64376647097447 -252.813281073708</t>
  </si>
  <si>
    <t>-734.598483907396 218.250519957894 -95.3819452969097</t>
  </si>
  <si>
    <t>-756.567020467157 234.783400406235 319.282573223694</t>
  </si>
  <si>
    <t>-794.400753816818 285.663932429253 777.976698548817</t>
  </si>
  <si>
    <t>-645.147858226825 262.149191506723 833.243738322652</t>
  </si>
  <si>
    <t>-771.547952025663 37.0291855823523 -90.4264882047692</t>
  </si>
  <si>
    <t>-765.757600516746 25.7904896493819 324.95622523104</t>
  </si>
  <si>
    <t>-798.797115145871 -15.5600023333368 785.017401805036</t>
  </si>
  <si>
    <t>-647.302745519408 -39.5863340746143 833.556145748168</t>
  </si>
  <si>
    <t>9763-20170724T120312.189653900.bin</t>
  </si>
  <si>
    <t>-751.57731215368 128.744322376986 -91.1961534078288</t>
  </si>
  <si>
    <t>-775.587867322944 130.602395241464 -199.258789779901</t>
  </si>
  <si>
    <t>-788.37519636456 129.574525247604 -291.24404719311</t>
  </si>
  <si>
    <t>-797.851637313765 127.815386810298 -374.58202691462</t>
  </si>
  <si>
    <t>-804.680721510369 125.144027318806 -458.154453991187</t>
  </si>
  <si>
    <t>-811.747934411199 120.261123601645 -580.511215803799</t>
  </si>
  <si>
    <t>-780.550189818343 104.331374413056 -650.605006854049</t>
  </si>
  <si>
    <t>-803.741822143519 153.3417041499 -528.340016321356</t>
  </si>
  <si>
    <t>-776.589471649946 306.144642430801 -512.502016722021</t>
  </si>
  <si>
    <t>-772.69265048632 354.597555426627 -234.624857499638</t>
  </si>
  <si>
    <t>-544.293830234883 312.436571274047 -236.850346252947</t>
  </si>
  <si>
    <t>-813.551999333883 91.4656342706678 -525.30422382618</t>
  </si>
  <si>
    <t>-655.572141547416 9.7096578798587 -252.31185437755</t>
  </si>
  <si>
    <t>-733.035313304193 219.372280102901 -95.3800125345392</t>
  </si>
  <si>
    <t>-755.58206152074 235.552188290946 319.267386849835</t>
  </si>
  <si>
    <t>-794.349942867849 285.779094389781 777.971401552906</t>
  </si>
  <si>
    <t>-645.147602152062 262.157508856278 833.329331866942</t>
  </si>
  <si>
    <t>-770.491568468813 38.1468391375777 -90.3950784955392</t>
  </si>
  <si>
    <t>-765.305391016582 26.3396072064616 324.979801000462</t>
  </si>
  <si>
    <t>-799.100721648852 -15.457408281615 784.950372245114</t>
  </si>
  <si>
    <t>-647.445925943291 -39.6595274120803 832.897327047366</t>
  </si>
  <si>
    <t>9763-20170724T120312.249808900.bin</t>
  </si>
  <si>
    <t>-750.531619855967 129.143888162126 -91.2102520347415</t>
  </si>
  <si>
    <t>-774.407763403287 130.937516629503 -199.303808065757</t>
  </si>
  <si>
    <t>-787.19195027819 129.870944176289 -291.28884136746</t>
  </si>
  <si>
    <t>-796.710637226659 128.082179072787 -374.621444946668</t>
  </si>
  <si>
    <t>-803.627325398563 125.386164962067 -458.185932709052</t>
  </si>
  <si>
    <t>-810.872518457564 120.472131903842 -580.530950452814</t>
  </si>
  <si>
    <t>-780.01365048263 104.597605070389 -650.787256934801</t>
  </si>
  <si>
    <t>-802.787523989246 153.565466899387 -528.380168398696</t>
  </si>
  <si>
    <t>-775.74842416962 306.396739667581 -512.609646138519</t>
  </si>
  <si>
    <t>-771.430694918503 354.689002098348 -234.710772464869</t>
  </si>
  <si>
    <t>-543.041626038546 312.502073363768 -237.40043078869</t>
  </si>
  <si>
    <t>-812.599317882713 91.6911639423606 -525.313817256641</t>
  </si>
  <si>
    <t>-654.388876394893 10.1611734296971 -252.186082954916</t>
  </si>
  <si>
    <t>-731.845628957347 219.925836059575 -95.4085832640878</t>
  </si>
  <si>
    <t>-754.837611038349 235.885786978194 319.222844626921</t>
  </si>
  <si>
    <t>-794.290195627788 285.881119655059 777.902326795257</t>
  </si>
  <si>
    <t>-645.101545333336 262.400191415644 833.356902285262</t>
  </si>
  <si>
    <t>-769.598814375858 38.3381437323724 -90.398443514695</t>
  </si>
  <si>
    <t>-764.676492053273 26.2268894314561 324.970901709636</t>
  </si>
  <si>
    <t>-799.211268468838 -15.4036439235661 784.923377586894</t>
  </si>
  <si>
    <t>-647.577338670661 -40.2208805597065 832.621078391406</t>
  </si>
  <si>
    <t>9763-20170724T120312.297531800.bin</t>
  </si>
  <si>
    <t>-750.054629768994 129.247913044486 -91.2391110387759</t>
  </si>
  <si>
    <t>-773.836352832048 130.993060734429 -199.354209637061</t>
  </si>
  <si>
    <t>-786.58196045124 129.906241838061 -291.344495254951</t>
  </si>
  <si>
    <t>-796.082853229266 128.106427869216 -374.679039234464</t>
  </si>
  <si>
    <t>-802.998856079636 125.407063474873 -458.243469155868</t>
  </si>
  <si>
    <t>-810.262118145677 120.495923814878 -580.587315252185</t>
  </si>
  <si>
    <t>-779.608068322009 104.672473229498 -650.944742459503</t>
  </si>
  <si>
    <t>-802.179165720349 153.589607192556 -528.436470348801</t>
  </si>
  <si>
    <t>-775.240227554165 306.440888782691 -512.653528702479</t>
  </si>
  <si>
    <t>-770.826358216043 354.633546458328 -234.73896619234</t>
  </si>
  <si>
    <t>-542.413001185735 312.588316554284 -237.579427594866</t>
  </si>
  <si>
    <t>-811.970988666026 91.7121228100809 -525.371350281335</t>
  </si>
  <si>
    <t>-653.743972352892 10.2288600511783 -252.159198155561</t>
  </si>
  <si>
    <t>-731.320960006504 220.128135284304 -95.4432179154514</t>
  </si>
  <si>
    <t>-754.486120556425 236.030607606132 319.180880519504</t>
  </si>
  <si>
    <t>-794.278044241544 285.915546989701 777.852494737862</t>
  </si>
  <si>
    <t>-645.124560818679 262.34777742348 833.364908012553</t>
  </si>
  <si>
    <t>-769.172118051156 38.3436444072754 -90.4057902122686</t>
  </si>
  <si>
    <t>-764.397333230614 26.118913312428 324.962011516999</t>
  </si>
  <si>
    <t>-799.225567867941 -15.3642490883458 784.923618070183</t>
  </si>
  <si>
    <t>-647.542582215019 -40.0286269316234 832.544721687017</t>
  </si>
  <si>
    <t>9763-20170724T120312.350179600.bin</t>
  </si>
  <si>
    <t>-749.101239052822 129.490493902676 -91.2468851583438</t>
  </si>
  <si>
    <t>-772.652150251417 131.123599949398 -199.414292367132</t>
  </si>
  <si>
    <t>-785.256722017281 129.991504161728 -291.423429101008</t>
  </si>
  <si>
    <t>-794.652752232347 128.168641761583 -374.769260712937</t>
  </si>
  <si>
    <t>-801.48669929023 125.4644625413 -458.340227942479</t>
  </si>
  <si>
    <t>-808.655353911067 120.566128345194 -580.690258271332</t>
  </si>
  <si>
    <t>-778.658010047642 104.910094308685 -651.367511724792</t>
  </si>
  <si>
    <t>-800.661364751144 153.662235219286 -528.527200346968</t>
  </si>
  <si>
    <t>-774.050544023926 306.562162719625 -512.700014655997</t>
  </si>
  <si>
    <t>-769.75397654203 354.646379721355 -234.764655219016</t>
  </si>
  <si>
    <t>-541.256037009125 313.059686062244 -237.547056959926</t>
  </si>
  <si>
    <t>-810.358254000799 91.7687218790109 -525.481134108863</t>
  </si>
  <si>
    <t>-652.330351958455 10.4787694190052 -251.765800816163</t>
  </si>
  <si>
    <t>-730.401750413288 220.481268431531 -95.4881122949145</t>
  </si>
  <si>
    <t>-753.951405906305 236.315447902814 319.116877800773</t>
  </si>
  <si>
    <t>-794.229349751693 286.004116638476 777.753291565663</t>
  </si>
  <si>
    <t>-645.103110185301 262.504731327838 833.367739843291</t>
  </si>
  <si>
    <t>-768.156558024275 38.5238640825889 -90.3935046011592</t>
  </si>
  <si>
    <t>-763.762661776044 25.9861297973293 324.969100648918</t>
  </si>
  <si>
    <t>-799.212560035017 -15.3201674247409 784.922278321693</t>
  </si>
  <si>
    <t>-647.516766027523 -40.0258830528915 832.480985869077</t>
  </si>
  <si>
    <t>9763-20170724T120312.414852800.bin</t>
  </si>
  <si>
    <t>-748.327534998198 129.756545777432 -91.2592778678875</t>
  </si>
  <si>
    <t>-771.59424306351 131.267529097935 -199.489837886449</t>
  </si>
  <si>
    <t>-783.805488937227 129.996523752157 -291.550258001253</t>
  </si>
  <si>
    <t>-792.78415978669 128.032733869622 -374.938877753168</t>
  </si>
  <si>
    <t>-799.13808713811 125.174117654466 -458.54264126087</t>
  </si>
  <si>
    <t>-805.536179906185 120.036211791463 -580.925600030023</t>
  </si>
  <si>
    <t>-777.17045476426 104.93916201979 -652.393617492875</t>
  </si>
  <si>
    <t>-797.967049217542 153.249481503917 -528.773648940165</t>
  </si>
  <si>
    <t>-772.027710437787 306.277586707076 -512.999559982903</t>
  </si>
  <si>
    <t>-768.833366389362 354.641058000196 -235.097870260936</t>
  </si>
  <si>
    <t>-540.196432998576 313.782217275713 -237.156248224888</t>
  </si>
  <si>
    <t>-807.490501809187 91.3317030542084 -525.676358586098</t>
  </si>
  <si>
    <t>-650.58983851847 10.5517591558196 -250.970688773651</t>
  </si>
  <si>
    <t>-729.820962502565 220.867951863658 -95.5287203823424</t>
  </si>
  <si>
    <t>-753.720807859275 236.68980905909 319.056734474697</t>
  </si>
  <si>
    <t>-794.174315521118 286.080714794957 777.689339655194</t>
  </si>
  <si>
    <t>-645.038245460703 262.860020007148 833.394448907476</t>
  </si>
  <si>
    <t>-767.167004475111 38.6328622818248 -90.3871242670825</t>
  </si>
  <si>
    <t>-763.213921192354 25.7946039687522 324.970729773969</t>
  </si>
  <si>
    <t>-799.161173408338 -15.2865054864083 784.923311145581</t>
  </si>
  <si>
    <t>-647.497081633325 -40.1591223792184 832.496185008854</t>
  </si>
  <si>
    <t>9763-20170724T120312.448979400.bin</t>
  </si>
  <si>
    <t>-748.113501485049 129.826702788164 -91.2943107317153</t>
  </si>
  <si>
    <t>-771.135349043243 131.224326113601 -199.578859882881</t>
  </si>
  <si>
    <t>-782.947830937776 129.803492439128 -291.68902067367</t>
  </si>
  <si>
    <t>-791.489051107699 127.680865230421 -375.119593756649</t>
  </si>
  <si>
    <t>-797.32750809726 124.641464404257 -458.75467199314</t>
  </si>
  <si>
    <t>-802.886677274952 119.215498480168 -581.166143889154</t>
  </si>
  <si>
    <t>-775.642393752169 104.635494780693 -653.175740026842</t>
  </si>
  <si>
    <t>-795.712114177104 152.557309812662 -529.040442324347</t>
  </si>
  <si>
    <t>-770.148278037703 305.64978571315 -513.424146891279</t>
  </si>
  <si>
    <t>-768.225286663888 354.387814852093 -235.576246804318</t>
  </si>
  <si>
    <t>-539.50227346947 313.975546195206 -236.656545589641</t>
  </si>
  <si>
    <t>-805.18268840907 90.6352836195215 -525.86560040227</t>
  </si>
  <si>
    <t>-649.285702873404 10.3684149931239 -250.474674294797</t>
  </si>
  <si>
    <t>-729.761437644954 220.987459018431 -95.5682339390036</t>
  </si>
  <si>
    <t>-753.721242592254 236.857218424395 319.01197650758</t>
  </si>
  <si>
    <t>-794.15554888866 286.124419197854 777.656911329178</t>
  </si>
  <si>
    <t>-645.031561247844 262.92111469885 833.401593476849</t>
  </si>
  <si>
    <t>-766.80037759238 38.6017244141515 -90.3936768227236</t>
  </si>
  <si>
    <t>-763.066164149646 25.6056109726071 324.96132237859</t>
  </si>
  <si>
    <t>-799.129891323382 -15.3356531271827 784.924922229841</t>
  </si>
  <si>
    <t>-647.600207763083 -40.9433986490508 832.536150493828</t>
  </si>
  <si>
    <t>9763-20170724T120312.484343400.bin</t>
  </si>
  <si>
    <t>-747.989837943997 129.84483329509 -91.3342626217253</t>
  </si>
  <si>
    <t>-770.704866671089 131.093326418706 -199.685394410436</t>
  </si>
  <si>
    <t>-782.110186368561 129.512851728936 -291.844127970842</t>
  </si>
  <si>
    <t>-790.22420680277 127.230472770149 -375.313341520586</t>
  </si>
  <si>
    <t>-795.575983390416 124.016364124673 -458.974233957168</t>
  </si>
  <si>
    <t>-800.358704841018 118.318733796224 -581.406327114755</t>
  </si>
  <si>
    <t>-774.44775273647 104.378349837143 -654.032019294871</t>
  </si>
  <si>
    <t>-793.551191378917 151.781956299566 -529.309128724457</t>
  </si>
  <si>
    <t>-768.324070317728 304.946754421414 -513.839835966309</t>
  </si>
  <si>
    <t>-767.976413443906 354.332923833316 -236.099818437023</t>
  </si>
  <si>
    <t>-539.172414202604 314.36756905774 -235.904968183449</t>
  </si>
  <si>
    <t>-802.968956591256 89.8557439863173 -526.059300120156</t>
  </si>
  <si>
    <t>-648.196309180511 10.3109993139069 -249.850827421482</t>
  </si>
  <si>
    <t>-729.820636505011 221.021097879942 -95.6200742964921</t>
  </si>
  <si>
    <t>-753.872345742377 237.005360702948 318.950350106008</t>
  </si>
  <si>
    <t>-794.153881479792 286.170223632383 777.619477619595</t>
  </si>
  <si>
    <t>-645.049205551895 262.902545511061 833.389099309663</t>
  </si>
  <si>
    <t>-766.50959297595 38.5750129969008 -90.4032465637847</t>
  </si>
  <si>
    <t>-763.011567701893 25.3479561429124 324.946522124125</t>
  </si>
  <si>
    <t>-799.090420255272 -15.3497070757433 784.931331515162</t>
  </si>
  <si>
    <t>-647.553469330087 -40.873693214493 832.564380412539</t>
  </si>
  <si>
    <t>9763-20170724T120312.610700200.bin</t>
  </si>
  <si>
    <t>-747.935436336794 129.90810883914 -91.3619612043306</t>
  </si>
  <si>
    <t>-770.26653599384 130.970139886222 -199.794837536924</t>
  </si>
  <si>
    <t>-781.298887261834 129.246004920121 -291.996574111859</t>
  </si>
  <si>
    <t>-789.057629021955 126.835795715537 -375.495729976514</t>
  </si>
  <si>
    <t>-794.035921871891 123.495798344437 -459.17490795778</t>
  </si>
  <si>
    <t>-798.253617823728 117.61466231647 -581.618965836331</t>
  </si>
  <si>
    <t>-773.644738117821 104.254419687642 -654.804435356516</t>
  </si>
  <si>
    <t>-791.698135960248 151.157676479275 -529.540811133506</t>
  </si>
  <si>
    <t>-766.611219220379 304.338642721389 -514.040011952282</t>
  </si>
  <si>
    <t>-768.070233844779 354.324281594082 -236.411067809017</t>
  </si>
  <si>
    <t>-539.202880989345 314.752095118332 -234.894666405614</t>
  </si>
  <si>
    <t>-801.107680611169 89.2329031278641 -526.24243244065</t>
  </si>
  <si>
    <t>-647.494362541819 10.4565145521899 -249.140200237517</t>
  </si>
  <si>
    <t>-729.976887738176 221.076122229606 -95.6884722747627</t>
  </si>
  <si>
    <t>-754.169487949996 237.236688492266 318.866932063372</t>
  </si>
  <si>
    <t>-794.162245292995 286.210037452265 777.573659626895</t>
  </si>
  <si>
    <t>-645.062552092144 262.942625132855 833.356400139831</t>
  </si>
  <si>
    <t>-766.245231889543 38.6635136341895 -90.4023041939538</t>
  </si>
  <si>
    <t>-763.040757150784 25.1201108222724 324.939603264545</t>
  </si>
  <si>
    <t>-799.04484260595 -15.3322202031386 784.937635617473</t>
  </si>
  <si>
    <t>-647.512970738438 -40.8306451822966 832.600466367781</t>
  </si>
  <si>
    <t>9763-20170724T120312.650301600.bin</t>
  </si>
  <si>
    <t>-746.501622248537 130.02489269025 -91.3495462530542</t>
  </si>
  <si>
    <t>-768.067584693032 130.68746549193 -199.940403776549</t>
  </si>
  <si>
    <t>-778.348574410469 128.938517467883 -292.228390899368</t>
  </si>
  <si>
    <t>-785.38962785388 126.624186192367 -375.793940953723</t>
  </si>
  <si>
    <t>-789.612207201732 123.500259456242 -459.522883009763</t>
  </si>
  <si>
    <t>-792.685454514061 118.065450085933 -582.021614193876</t>
  </si>
  <si>
    <t>-771.640552352565 105.992140199829 -656.530412548976</t>
  </si>
  <si>
    <t>-786.722945274616 151.434183118536 -529.760749095161</t>
  </si>
  <si>
    <t>-762.244002992234 304.607819613924 -513.129121921358</t>
  </si>
  <si>
    <t>-765.406743506222 352.120524123352 -235.080443027463</t>
  </si>
  <si>
    <t>-536.524259913219 312.695383571686 -232.43822868702</t>
  </si>
  <si>
    <t>-795.951008792091 89.4660856304959 -526.779827026186</t>
  </si>
  <si>
    <t>-644.121684978717 10.4355094135028 -248.080077338972</t>
  </si>
  <si>
    <t>-729.079566150423 221.086689312839 -95.8456260213027</t>
  </si>
  <si>
    <t>-754.149729315805 237.693767551005 318.639983409484</t>
  </si>
  <si>
    <t>-794.140533744455 286.366313118428 777.380056412381</t>
  </si>
  <si>
    <t>-645.01725085935 263.451690761896 833.246051852974</t>
  </si>
  <si>
    <t>-764.255621096075 38.9856763816927 -90.3678950683175</t>
  </si>
  <si>
    <t>-762.610465808688 24.4445392955095 324.94942941912</t>
  </si>
  <si>
    <t>-798.914156485338 -15.3289673536985 784.957716123376</t>
  </si>
  <si>
    <t>-647.44539367295 -41.1030743634822 832.672802924028</t>
  </si>
  <si>
    <t>9763-20170724T120312.717535500.bin</t>
  </si>
  <si>
    <t>-745.191746464993 129.592650348237 -91.3710191896433</t>
  </si>
  <si>
    <t>-766.923253001554 130.320783882716 -199.928430286848</t>
  </si>
  <si>
    <t>-777.127614539717 128.74080213236 -292.227984892748</t>
  </si>
  <si>
    <t>-784.012160495814 126.626247375163 -375.811944648472</t>
  </si>
  <si>
    <t>-787.990947903027 123.750237405858 -459.561811014397</t>
  </si>
  <si>
    <t>-790.612002142362 118.731811644678 -582.088829229338</t>
  </si>
  <si>
    <t>-770.323752682161 106.879680069258 -656.842453916226</t>
  </si>
  <si>
    <t>-784.869989061004 151.926905113273 -529.692495372036</t>
  </si>
  <si>
    <t>-760.527847371135 305.071126634392 -512.465723689105</t>
  </si>
  <si>
    <t>-763.669094625723 350.815584696972 -234.120247854304</t>
  </si>
  <si>
    <t>-534.883913678252 310.800086453514 -231.966295945281</t>
  </si>
  <si>
    <t>-794.053806669904 89.9407371852551 -526.957284905644</t>
  </si>
  <si>
    <t>-642.56956479263 10.1942405008863 -248.460632929432</t>
  </si>
  <si>
    <t>-727.865650269288 220.675507597754 -95.7855753511034</t>
  </si>
  <si>
    <t>-753.172603443218 237.290580309421 318.685265069919</t>
  </si>
  <si>
    <t>-794.100027496872 286.370166575662 777.315768745596</t>
  </si>
  <si>
    <t>-645.043908622718 263.382996087887 833.33084624998</t>
  </si>
  <si>
    <t>-762.833716364995 38.501642004677 -90.3568911329534</t>
  </si>
  <si>
    <t>-761.679518995955 24.1604379915475 324.969042398746</t>
  </si>
  <si>
    <t>-798.900611231085 -15.3376570173227 784.945687379611</t>
  </si>
  <si>
    <t>-647.363550677489 -40.8160709462247 832.602728156305</t>
  </si>
  <si>
    <t>9763-20170724T120312.749661700.bin</t>
  </si>
  <si>
    <t>-744.510325212968 129.283562679647 -91.3467200803477</t>
  </si>
  <si>
    <t>-766.314615898135 130.070032583828 -199.889083386364</t>
  </si>
  <si>
    <t>-776.554151026373 128.571747475027 -292.18610444378</t>
  </si>
  <si>
    <t>-783.459893001263 126.544337366457 -375.770351320727</t>
  </si>
  <si>
    <t>-787.449358091701 123.76892848038 -459.523155744376</t>
  </si>
  <si>
    <t>-790.074434007235 118.912586013217 -582.056678228174</t>
  </si>
  <si>
    <t>-770.06444958467 107.105689416996 -656.892464531778</t>
  </si>
  <si>
    <t>-784.331028365441 152.038464278377 -529.616795197094</t>
  </si>
  <si>
    <t>-759.877693214325 305.136061703258 -512.198502649519</t>
  </si>
  <si>
    <t>-763.392842531907 350.580835326693 -233.808453922469</t>
  </si>
  <si>
    <t>-534.677821009729 310.185946887245 -231.308256704647</t>
  </si>
  <si>
    <t>-793.51410247943 90.0486232318619 -526.963260236661</t>
  </si>
  <si>
    <t>-642.293318211432 10.3481582116494 -248.552605625536</t>
  </si>
  <si>
    <t>-727.218867237439 220.333651813993 -95.7088051359541</t>
  </si>
  <si>
    <t>-752.707765598152 237.049333500657 318.746876552999</t>
  </si>
  <si>
    <t>-794.06473083612 286.38417811474 777.297202522815</t>
  </si>
  <si>
    <t>-645.025564078678 263.470815909755 833.38756741317</t>
  </si>
  <si>
    <t>-762.12610562088 38.2111820248144 -90.3468520046454</t>
  </si>
  <si>
    <t>-761.15747588732 24.0019247365892 324.984116236325</t>
  </si>
  <si>
    <t>-798.905414083273 -15.3222715308129 784.929473877688</t>
  </si>
  <si>
    <t>-647.312817585248 -40.5616522436683 832.537197168816</t>
  </si>
  <si>
    <t>9763-20170724T120312.817380400.bin</t>
  </si>
  <si>
    <t>-743.196488989574 128.540323814459 -91.2511427939011</t>
  </si>
  <si>
    <t>-765.117741641679 129.44384212798 -199.769123239161</t>
  </si>
  <si>
    <t>-775.407729112363 128.069496199547 -292.062519749097</t>
  </si>
  <si>
    <t>-782.339555330115 126.164818924024 -375.647507364362</t>
  </si>
  <si>
    <t>-786.335667645307 123.522411724728 -459.404181650136</t>
  </si>
  <si>
    <t>-788.949186025341 118.871512637395 -581.94593347554</t>
  </si>
  <si>
    <t>-769.374047301548 107.002603492955 -656.886948126382</t>
  </si>
  <si>
    <t>-783.165875167549 151.902644884813 -529.450761256609</t>
  </si>
  <si>
    <t>-758.230844667362 304.887414570431 -511.787521907311</t>
  </si>
  <si>
    <t>-762.691701710416 350.517043928598 -233.441271791063</t>
  </si>
  <si>
    <t>-534.10828033887 309.490349261459 -229.576937424908</t>
  </si>
  <si>
    <t>-792.438934342764 89.9218781861289 -526.900601128263</t>
  </si>
  <si>
    <t>-641.669665220091 10.4416115782089 -248.360173995687</t>
  </si>
  <si>
    <t>-725.907308967914 219.465171976445 -95.5469231846226</t>
  </si>
  <si>
    <t>-751.908124641689 236.505610713051 318.863675515868</t>
  </si>
  <si>
    <t>-793.984542328468 286.409769672825 777.279396596123</t>
  </si>
  <si>
    <t>-644.950582026092 263.770953197683 833.49486079959</t>
  </si>
  <si>
    <t>-760.795902500944 37.5387829799374 -90.323035963233</t>
  </si>
  <si>
    <t>-760.358276802238 23.5655623115106 325.016814903026</t>
  </si>
  <si>
    <t>-798.933293751994 -15.3516340031999 784.899214492052</t>
  </si>
  <si>
    <t>-647.339853921964 -40.7471335421817 832.421004185836</t>
  </si>
  <si>
    <t>9763-20170724T120312.850449900.bin</t>
  </si>
  <si>
    <t>-742.597359897778 128.143536793869 -91.2121749464343</t>
  </si>
  <si>
    <t>-764.55710066247 129.108071416912 -199.721747383229</t>
  </si>
  <si>
    <t>-774.861144601405 127.773178581623 -292.014149688443</t>
  </si>
  <si>
    <t>-781.797734130652 125.900980626554 -375.59951939133</t>
  </si>
  <si>
    <t>-785.790870369169 123.286764817378 -459.357352426086</t>
  </si>
  <si>
    <t>-788.391447598465 118.672786240661 -581.900702120779</t>
  </si>
  <si>
    <t>-769.034425654812 106.80022727535 -656.897662514436</t>
  </si>
  <si>
    <t>-782.58205370565 151.683266758406 -529.395429573789</t>
  </si>
  <si>
    <t>-757.316749792041 304.607512584246 -511.659658811659</t>
  </si>
  <si>
    <t>-762.167208593323 350.36377147341 -233.340762509919</t>
  </si>
  <si>
    <t>-533.631689457718 309.135359771988 -228.839253001962</t>
  </si>
  <si>
    <t>-791.918617283752 89.7113776472402 -526.863915781588</t>
  </si>
  <si>
    <t>-641.23592485041 10.2348163088975 -248.127996392262</t>
  </si>
  <si>
    <t>-725.244704026499 219.006867693919 -95.4792259092933</t>
  </si>
  <si>
    <t>-751.443146746983 236.228127989164 318.911504964803</t>
  </si>
  <si>
    <t>-793.951013791884 286.412199627836 777.264794504826</t>
  </si>
  <si>
    <t>-644.930716803892 263.835787987502 833.541599543902</t>
  </si>
  <si>
    <t>-760.258717163588 37.2002288584292 -90.318696686498</t>
  </si>
  <si>
    <t>-760.05349653319 23.3591236163743 325.025683216346</t>
  </si>
  <si>
    <t>-798.947343511275 -15.3247873929288 784.887412285101</t>
  </si>
  <si>
    <t>-647.272327738641 -40.343034770234 832.348979670389</t>
  </si>
  <si>
    <t>9763-20170724T120312.917126600.bin</t>
  </si>
  <si>
    <t>-741.614382199073 127.192937757244 -91.1544673209899</t>
  </si>
  <si>
    <t>-763.629988919421 128.264267534999 -199.651804655855</t>
  </si>
  <si>
    <t>-773.961150464324 126.965194944468 -291.941690232717</t>
  </si>
  <si>
    <t>-780.913282755009 125.106234968021 -375.525984733145</t>
  </si>
  <si>
    <t>-784.912764089933 122.486128357046 -459.283207884726</t>
  </si>
  <si>
    <t>-787.512265748194 117.842877114962 -581.825514008735</t>
  </si>
  <si>
    <t>-768.596635324034 105.978318327005 -656.936391875859</t>
  </si>
  <si>
    <t>-781.661074657153 150.859517808584 -529.328816668968</t>
  </si>
  <si>
    <t>-756.062160850868 303.724144787186 -511.6230409834</t>
  </si>
  <si>
    <t>-760.9973187392 349.696825530592 -233.341412231915</t>
  </si>
  <si>
    <t>-532.520362552594 308.206196248573 -228.305587371858</t>
  </si>
  <si>
    <t>-791.082163949113 88.901060516816 -526.781237311715</t>
  </si>
  <si>
    <t>-640.600054708661 9.13158303530463 -247.514454198329</t>
  </si>
  <si>
    <t>-724.14237307738 218.083438186764 -95.3904918801783</t>
  </si>
  <si>
    <t>-750.584126095298 235.607471579163 318.972087112005</t>
  </si>
  <si>
    <t>-793.872924555134 286.457153750749 777.206002195216</t>
  </si>
  <si>
    <t>-644.900525975837 263.918219492731 833.624521075465</t>
  </si>
  <si>
    <t>-759.429202785172 36.2390112129324 -90.3216507274054</t>
  </si>
  <si>
    <t>-759.609155285184 22.7052004696666 325.032962683201</t>
  </si>
  <si>
    <t>-798.963843377025 -15.4089258289694 784.88346796248</t>
  </si>
  <si>
    <t>-647.384658583304 -41.0828152187491 832.300966111264</t>
  </si>
  <si>
    <t>9763-20170724T120312.948265900.bin</t>
  </si>
  <si>
    <t>-741.200674590383 126.674684916975 -91.1391662329231</t>
  </si>
  <si>
    <t>-763.240142626309 127.791316396243 -199.63115537543</t>
  </si>
  <si>
    <t>-773.587543507336 126.516033713766 -291.919588099863</t>
  </si>
  <si>
    <t>-780.552504258626 124.673781783898 -375.503231316561</t>
  </si>
  <si>
    <t>-784.562849938847 122.06540016223 -459.260238892685</t>
  </si>
  <si>
    <t>-787.17605189293 117.434018547588 -581.80260042051</t>
  </si>
  <si>
    <t>-768.446508185516 105.583435219677 -656.962298649935</t>
  </si>
  <si>
    <t>-781.300942656866 150.442861923818 -529.303616142472</t>
  </si>
  <si>
    <t>-755.601970962947 303.290024528392 -511.594068238662</t>
  </si>
  <si>
    <t>-760.266282466221 349.270603545594 -233.309022961332</t>
  </si>
  <si>
    <t>-531.81784756097 307.607060089457 -228.41056569314</t>
  </si>
  <si>
    <t>-790.757784293396 88.4896229203259 -526.76053523294</t>
  </si>
  <si>
    <t>-640.292025927602 8.53925767989449 -247.184778186888</t>
  </si>
  <si>
    <t>-723.67759336219 217.552262562611 -95.3451371654123</t>
  </si>
  <si>
    <t>-750.256765540206 235.286501557226 318.999762285821</t>
  </si>
  <si>
    <t>-793.836669966943 286.472203132719 777.170248892823</t>
  </si>
  <si>
    <t>-644.881984545071 263.977993654172 833.653247533716</t>
  </si>
  <si>
    <t>-759.060055162107 35.7347163172233 -90.3234605210693</t>
  </si>
  <si>
    <t>-759.419002505052 22.385100783695 325.036942779837</t>
  </si>
  <si>
    <t>-798.97393945695 -15.4240258816676 784.88612899602</t>
  </si>
  <si>
    <t>-647.380594177373 -41.0681835964049 832.274625585561</t>
  </si>
  <si>
    <t>9763-20170724T120313.018432500.bin</t>
  </si>
  <si>
    <t>-740.565609041537 125.615397564276 -91.1193084527893</t>
  </si>
  <si>
    <t>-762.640433258697 126.799653811978 -199.603465804228</t>
  </si>
  <si>
    <t>-773.06481053393 125.589813113739 -291.883964220964</t>
  </si>
  <si>
    <t>-780.118252845544 123.810557677103 -375.461655034299</t>
  </si>
  <si>
    <t>-784.236118052999 121.268590189732 -459.215549477925</t>
  </si>
  <si>
    <t>-787.027360396416 116.738070135743 -581.757817521266</t>
  </si>
  <si>
    <t>-768.69537618188 104.914473161649 -657.01962184727</t>
  </si>
  <si>
    <t>-781.062798596428 149.701610648484 -529.240448741125</t>
  </si>
  <si>
    <t>-755.177827559806 302.510882219791 -511.442151256882</t>
  </si>
  <si>
    <t>-759.072949234717 348.170570209538 -233.092455626686</t>
  </si>
  <si>
    <t>-530.758275747169 305.717520093825 -228.768982845317</t>
  </si>
  <si>
    <t>-790.54239882183 87.7503224617428 -526.734129829632</t>
  </si>
  <si>
    <t>-640.116611410872 7.62031764783683 -246.788613028703</t>
  </si>
  <si>
    <t>-723.077392679762 216.443157299017 -95.2861906076852</t>
  </si>
  <si>
    <t>-749.838175034706 234.672292367301 319.025421397155</t>
  </si>
  <si>
    <t>-793.810824293593 286.487351666424 777.087610956301</t>
  </si>
  <si>
    <t>-644.886226437573 264.083202034906 833.685574563487</t>
  </si>
  <si>
    <t>-758.393347760648 34.7563214957574 -90.3450480346839</t>
  </si>
  <si>
    <t>-759.11541320353 21.7152536172041 325.0246653431</t>
  </si>
  <si>
    <t>-799.000745551051 -15.4945731576286 784.881861737531</t>
  </si>
  <si>
    <t>-647.351366970995 -40.9443932013799 832.195551631903</t>
  </si>
  <si>
    <t>9763-20170724T120313.049518500.bin</t>
  </si>
  <si>
    <t>-740.340698938325 124.998447911878 -91.1231636622909</t>
  </si>
  <si>
    <t>-762.429260775849 126.225306446253 -199.603910115345</t>
  </si>
  <si>
    <t>-772.888595530769 125.047775524158 -291.881043436196</t>
  </si>
  <si>
    <t>-779.982964553471 123.296332577549 -375.455783872188</t>
  </si>
  <si>
    <t>-784.151293010302 120.780245996041 -459.207935909027</t>
  </si>
  <si>
    <t>-787.026636519549 116.285234145676 -581.749598256697</t>
  </si>
  <si>
    <t>-768.929763477518 104.468267187355 -657.069449075997</t>
  </si>
  <si>
    <t>-781.013557884378 149.231715460661 -529.227032720941</t>
  </si>
  <si>
    <t>-755.077044370669 302.031081249435 -511.401337501907</t>
  </si>
  <si>
    <t>-758.653242893239 347.397267158947 -232.999295289591</t>
  </si>
  <si>
    <t>-530.421823161128 304.47747005906 -228.893907656667</t>
  </si>
  <si>
    <t>-790.516382641903 87.2834615619045 -526.731705751662</t>
  </si>
  <si>
    <t>-640.063680679961 6.99500607762684 -246.758336325082</t>
  </si>
  <si>
    <t>-722.870920103954 215.78718262406 -95.273603866606</t>
  </si>
  <si>
    <t>-749.699034724101 234.297349315472 319.021282176789</t>
  </si>
  <si>
    <t>-793.805394038917 286.435438968814 777.017159080957</t>
  </si>
  <si>
    <t>-644.87825880886 264.179968042262 833.66723742237</t>
  </si>
  <si>
    <t>-758.147275977864 34.1731508286875 -90.3776526131073</t>
  </si>
  <si>
    <t>-759.011670886563 21.2870408731258 324.996611226119</t>
  </si>
  <si>
    <t>-799.012290886134 -15.5021167772695 784.871537011786</t>
  </si>
  <si>
    <t>-647.411045302081 -41.2695185728198 832.167606172942</t>
  </si>
  <si>
    <t>9763-20170724T120313.116352900.bin</t>
  </si>
  <si>
    <t>-740.024801794067 123.601189085472 -91.1430994895836</t>
  </si>
  <si>
    <t>-762.148734456393 124.920155216359 -199.615694961027</t>
  </si>
  <si>
    <t>-772.687900710262 123.807583905149 -291.884415890471</t>
  </si>
  <si>
    <t>-779.874516339355 122.109886729033 -375.45235780788</t>
  </si>
  <si>
    <t>-784.155348347595 119.641792213592 -459.200284110113</t>
  </si>
  <si>
    <t>-787.217235207429 115.210427483326 -581.739792104076</t>
  </si>
  <si>
    <t>-769.630903355288 103.52331805951 -657.20063225434</t>
  </si>
  <si>
    <t>-781.09273726318 148.124727468874 -529.209948819348</t>
  </si>
  <si>
    <t>-754.906870812946 300.874248629038 -511.336279546361</t>
  </si>
  <si>
    <t>-758.276925184584 345.865675101217 -232.870956875316</t>
  </si>
  <si>
    <t>-530.216980152275 302.023042129992 -228.995706545923</t>
  </si>
  <si>
    <t>-790.654672786385 86.1850109762095 -526.731091964187</t>
  </si>
  <si>
    <t>-640.056600859292 5.55638930347232 -246.749366308836</t>
  </si>
  <si>
    <t>-722.588582007218 214.301580440732 -95.2495240755009</t>
  </si>
  <si>
    <t>-749.463829999925 233.399487336292 319.015616618379</t>
  </si>
  <si>
    <t>-793.845211229555 286.228967389225 776.90031766587</t>
  </si>
  <si>
    <t>-644.904931356998 264.287349365999 833.638292068504</t>
  </si>
  <si>
    <t>-757.806729499119 32.8328441867445 -90.4514005267355</t>
  </si>
  <si>
    <t>-758.847789827195 20.4043908195843 324.936435569482</t>
  </si>
  <si>
    <t>-799.04879010334 -15.5290265125589 784.853355237583</t>
  </si>
  <si>
    <t>-647.34349583733 -40.8144857764876 832.075903349756</t>
  </si>
  <si>
    <t>9763-20170724T120313.149954100.bin</t>
  </si>
  <si>
    <t>-739.862447774515 122.8732005261 -91.1550093327267</t>
  </si>
  <si>
    <t>-762.021362425774 124.253785777871 -199.619639477206</t>
  </si>
  <si>
    <t>-772.629621719459 123.175992043257 -291.880930426339</t>
  </si>
  <si>
    <t>-779.894483197045 121.503001036267 -375.442587212576</t>
  </si>
  <si>
    <t>-784.269260016228 119.052986949345 -459.186206059542</t>
  </si>
  <si>
    <t>-787.485933358726 114.640023714966 -581.72234300639</t>
  </si>
  <si>
    <t>-770.147393590137 103.072921466773 -657.258949160053</t>
  </si>
  <si>
    <t>-781.275659023888 147.543382219745 -529.195840761429</t>
  </si>
  <si>
    <t>-754.940537331609 300.261865684273 -511.274702145314</t>
  </si>
  <si>
    <t>-758.181706393747 345.228031215905 -232.803736240704</t>
  </si>
  <si>
    <t>-530.212781139291 300.913455282492 -228.941519409187</t>
  </si>
  <si>
    <t>-790.873321418084 85.6093283510875 -526.713307953665</t>
  </si>
  <si>
    <t>-640.137023749441 4.87420461986744 -246.893991797479</t>
  </si>
  <si>
    <t>-722.41098737948 213.541561953611 -95.2264850929437</t>
  </si>
  <si>
    <t>-749.321378828674 232.946293659706 319.022130112697</t>
  </si>
  <si>
    <t>-793.860211585766 286.13409893126 776.846282434301</t>
  </si>
  <si>
    <t>-644.928691016473 264.245151305874 833.627520051218</t>
  </si>
  <si>
    <t>-757.664795517011 32.1675194912227 -90.4926559069045</t>
  </si>
  <si>
    <t>-758.790540432473 19.9678479563695 324.901778887033</t>
  </si>
  <si>
    <t>-799.072433534606 -15.5861457650421 784.839715162901</t>
  </si>
  <si>
    <t>-647.419650578851 -41.2376032735356 832.033488279044</t>
  </si>
  <si>
    <t>9763-20170724T120313.216310300.bin</t>
  </si>
  <si>
    <t>-739.489839947136 121.420720551002 -91.1681867416731</t>
  </si>
  <si>
    <t>-761.798217053958 122.939821494787 -199.600369390806</t>
  </si>
  <si>
    <t>-772.591737856166 121.960551357065 -291.84109756558</t>
  </si>
  <si>
    <t>-780.047166653655 120.371530256292 -375.387637768359</t>
  </si>
  <si>
    <t>-784.635686468642 117.99978752846 -459.122155428274</t>
  </si>
  <si>
    <t>-788.18987587406 113.695551291509 -581.652818428066</t>
  </si>
  <si>
    <t>-771.324787876509 102.429774592711 -657.342004879273</t>
  </si>
  <si>
    <t>-781.807770533993 146.548102546242 -529.114952154229</t>
  </si>
  <si>
    <t>-755.229710618506 299.210368655993 -511.111004679061</t>
  </si>
  <si>
    <t>-757.953886175062 344.207488077167 -232.639432657139</t>
  </si>
  <si>
    <t>-530.116912213407 299.203024436891 -228.970802279674</t>
  </si>
  <si>
    <t>-791.45285833561 84.6203212624828 -526.659872247505</t>
  </si>
  <si>
    <t>-640.321997109468 3.93219699793622 -247.727130868271</t>
  </si>
  <si>
    <t>-721.955383773219 212.006887959382 -95.1819701770752</t>
  </si>
  <si>
    <t>-748.935060547776 232.000793468132 319.034095472265</t>
  </si>
  <si>
    <t>-793.867049680645 286.008546139209 776.750444020697</t>
  </si>
  <si>
    <t>-644.933220686783 264.329748992487 833.60606985482</t>
  </si>
  <si>
    <t>-757.360381595256 30.8091873235765 -90.5643346731358</t>
  </si>
  <si>
    <t>-758.645484045301 19.1367586777926 324.844789914782</t>
  </si>
  <si>
    <t>-799.136668946566 -15.651097037226 784.81550473521</t>
  </si>
  <si>
    <t>-647.391107469348 -40.9371792132652 831.908214256403</t>
  </si>
  <si>
    <t>9763-20170724T120313.248933400.bin</t>
  </si>
  <si>
    <t>-739.353376956012 120.639331513833 -91.1812482465521</t>
  </si>
  <si>
    <t>-761.783818252045 122.240527829751 -199.586977930058</t>
  </si>
  <si>
    <t>-772.671343440288 121.319752304094 -291.81741884116</t>
  </si>
  <si>
    <t>-780.207597662359 119.780614634743 -375.357587502694</t>
  </si>
  <si>
    <t>-784.87288469749 117.45541121624 -459.089214860139</t>
  </si>
  <si>
    <t>-788.534451560732 113.216112990743 -581.618932917137</t>
  </si>
  <si>
    <t>-771.922369083389 102.091948624768 -657.385085898997</t>
  </si>
  <si>
    <t>-782.087667475898 146.037853007525 -529.06974548696</t>
  </si>
  <si>
    <t>-755.36875368568 298.668603315351 -510.990532671681</t>
  </si>
  <si>
    <t>-757.883885391204 343.615886524989 -232.508920635125</t>
  </si>
  <si>
    <t>-530.063525400015 298.507745203346 -229.094858787685</t>
  </si>
  <si>
    <t>-791.767930847819 84.1146939889504 -526.638107711274</t>
  </si>
  <si>
    <t>-640.408550437093 3.41642867172163 -248.330851732755</t>
  </si>
  <si>
    <t>-721.785006487168 211.186318687655 -95.1648371469469</t>
  </si>
  <si>
    <t>-748.726104573344 231.498579186221 319.03826001346</t>
  </si>
  <si>
    <t>-793.86553832188 285.945170230091 776.697231741885</t>
  </si>
  <si>
    <t>-644.944189199861 264.294727892847 833.596416759261</t>
  </si>
  <si>
    <t>-757.258405281639 30.0714313550086 -90.6020590827451</t>
  </si>
  <si>
    <t>-758.58273589964 18.7309275489076 324.816094586656</t>
  </si>
  <si>
    <t>-799.181783025541 -15.6362479839033 784.798093644369</t>
  </si>
  <si>
    <t>-647.4025699318 -40.8325408241167 831.830518009708</t>
  </si>
  <si>
    <t>9763-20170724T120313.317386600.bin</t>
  </si>
  <si>
    <t>-739.064419929377 118.950470209187 -91.161784592466</t>
  </si>
  <si>
    <t>-761.708220156879 120.717023041832 -199.5205381203</t>
  </si>
  <si>
    <t>-772.762453974538 119.892181327553 -291.732100948668</t>
  </si>
  <si>
    <t>-780.443159226467 118.423578618923 -375.26039136609</t>
  </si>
  <si>
    <t>-785.246779641729 116.151707857481 -458.985554632402</t>
  </si>
  <si>
    <t>-789.103662397271 111.971254992492 -581.511350587056</t>
  </si>
  <si>
    <t>-773.059063509691 101.0135764291 -657.423872969554</t>
  </si>
  <si>
    <t>-782.520716304272 144.75948927644 -528.958161270699</t>
  </si>
  <si>
    <t>-755.574622550217 297.343514672165 -510.754156919998</t>
  </si>
  <si>
    <t>-757.642550721711 342.070071509868 -232.23342167736</t>
  </si>
  <si>
    <t>-529.834239536554 296.869339746738 -229.268993128266</t>
  </si>
  <si>
    <t>-792.301861175923 82.8517113284627 -526.538157851507</t>
  </si>
  <si>
    <t>-640.464173347637 1.78679653672179 -249.425776537322</t>
  </si>
  <si>
    <t>-721.50605599169 209.352417915502 -95.0517410453313</t>
  </si>
  <si>
    <t>-748.304133945546 230.458774296915 319.120925037937</t>
  </si>
  <si>
    <t>-793.865482468245 285.860194677275 776.633356950348</t>
  </si>
  <si>
    <t>-644.945831017109 264.332011471969 833.58330765652</t>
  </si>
  <si>
    <t>-756.90919497865 28.6114742935438 -90.6384282615078</t>
  </si>
  <si>
    <t>-758.281740983752 17.9840718056021 324.798456883854</t>
  </si>
  <si>
    <t>-799.182120357701 -15.834504275178 784.790574462585</t>
  </si>
  <si>
    <t>-647.455076140872 -41.2214364309718 831.888733526007</t>
  </si>
  <si>
    <t>9763-20170724T120313.349487800.bin</t>
  </si>
  <si>
    <t>-738.901592825471 118.157871678781 -91.1279041149199</t>
  </si>
  <si>
    <t>-761.624066392934 119.975139903002 -199.469446396937</t>
  </si>
  <si>
    <t>-772.7482930449 119.177384924369 -291.67274914776</t>
  </si>
  <si>
    <t>-780.494017479651 117.725650750603 -375.195391816024</t>
  </si>
  <si>
    <t>-785.364308038023 115.462767278467 -458.916978687968</t>
  </si>
  <si>
    <t>-789.320612771248 111.285817773389 -581.439630479404</t>
  </si>
  <si>
    <t>-773.602442361661 100.380496172353 -657.428040326778</t>
  </si>
  <si>
    <t>-782.669141860817 144.068458539504 -528.891631387686</t>
  </si>
  <si>
    <t>-755.612239177333 296.629815480252 -510.664921001739</t>
  </si>
  <si>
    <t>-757.475653383681 341.349674900833 -232.141516173569</t>
  </si>
  <si>
    <t>-529.682435048869 296.05942358988 -229.393201328933</t>
  </si>
  <si>
    <t>-792.500120410436 82.1687078726077 -526.463973561982</t>
  </si>
  <si>
    <t>-640.444273233944 0.885831590485168 -249.871087201109</t>
  </si>
  <si>
    <t>-721.512066379168 208.39265328035 -94.9744635271594</t>
  </si>
  <si>
    <t>-748.149166855218 229.96721302 319.184385528201</t>
  </si>
  <si>
    <t>-793.873505540506 285.80336544742 776.618637075274</t>
  </si>
  <si>
    <t>-644.931100668882 264.482043379622 833.586854472021</t>
  </si>
  <si>
    <t>-756.592160189013 28.0038980052213 -90.6310696212656</t>
  </si>
  <si>
    <t>-758.123216004294 17.6998021252166 324.813358296167</t>
  </si>
  <si>
    <t>-799.212524719543 -15.8027411289606 784.785874939329</t>
  </si>
  <si>
    <t>-647.386212048077 -40.655500282614 831.84890380356</t>
  </si>
  <si>
    <t>9763-20170724T120313.418344400.bin</t>
  </si>
  <si>
    <t>-738.636311025656 116.352883443953 -90.9902945293258</t>
  </si>
  <si>
    <t>-761.385480491658 118.223233613642 -199.325296602377</t>
  </si>
  <si>
    <t>-772.599415861292 117.430029918829 -291.517756221002</t>
  </si>
  <si>
    <t>-780.454530522222 115.96071256651 -375.02991604041</t>
  </si>
  <si>
    <t>-785.4631679908 113.656219357293 -458.74210968941</t>
  </si>
  <si>
    <t>-789.654057472177 109.389471944886 -581.253883618813</t>
  </si>
  <si>
    <t>-774.585123823446 98.5442933962581 -657.382354879244</t>
  </si>
  <si>
    <t>-782.849229581833 142.202140289295 -528.744232065379</t>
  </si>
  <si>
    <t>-755.641010476172 294.736921863102 -510.563701880917</t>
  </si>
  <si>
    <t>-756.947958110024 339.753372752455 -232.085064637195</t>
  </si>
  <si>
    <t>-529.210469694971 294.15506586343 -229.849728770568</t>
  </si>
  <si>
    <t>-792.781022202489 80.3212494264124 -526.249366847178</t>
  </si>
  <si>
    <t>-721.728401871827 206.178177040483 -94.7318936833777</t>
  </si>
  <si>
    <t>-748.166710966812 228.967401678487 319.374656180391</t>
  </si>
  <si>
    <t>-793.917164317696 285.702800545165 776.667465753858</t>
  </si>
  <si>
    <t>-644.928303110085 264.616239811679 833.601595953391</t>
  </si>
  <si>
    <t>-755.823791531219 26.5912195294186 -90.6112136130199</t>
  </si>
  <si>
    <t>-757.822833779542 16.7680005898073 324.842898161475</t>
  </si>
  <si>
    <t>-799.225617807898 -15.9666455376405 784.755198992883</t>
  </si>
  <si>
    <t>-647.321230206702 -40.1933561386554 831.892700000624</t>
  </si>
  <si>
    <t>9763-20170724T120313.450448800.bin</t>
  </si>
  <si>
    <t>-738.558824339186 115.360165957512 -90.919467585194</t>
  </si>
  <si>
    <t>-761.288202322752 117.21745035251 -199.258813144975</t>
  </si>
  <si>
    <t>-772.539770054415 116.406835483708 -291.446600402641</t>
  </si>
  <si>
    <t>-780.451767893923 114.915397312413 -374.952933673556</t>
  </si>
  <si>
    <t>-785.540738757314 112.581038314222 -458.659514105185</t>
  </si>
  <si>
    <t>-789.87505582897 108.260802572465 -581.164481826429</t>
  </si>
  <si>
    <t>-775.089366774941 97.471454240326 -657.356261278989</t>
  </si>
  <si>
    <t>-783.000412013314 141.095087070775 -528.677468679018</t>
  </si>
  <si>
    <t>-755.779449239456 293.632832446998 -510.539119918053</t>
  </si>
  <si>
    <t>-756.632004816562 338.776189470207 -232.079091773972</t>
  </si>
  <si>
    <t>-528.906107119914 293.102620677579 -230.240068530305</t>
  </si>
  <si>
    <t>-792.945936195892 79.218055870032 -526.143364260339</t>
  </si>
  <si>
    <t>-722.003422807137 205.025941419949 -94.6151650382909</t>
  </si>
  <si>
    <t>-748.151720776525 228.504475834897 319.471326781581</t>
  </si>
  <si>
    <t>-793.896059269485 285.723531344078 776.681464306226</t>
  </si>
  <si>
    <t>-644.913882213588 264.576364398655 833.61072317887</t>
  </si>
  <si>
    <t>-755.37803294131 25.7251176797447 -90.5879908889244</t>
  </si>
  <si>
    <t>-757.661778205397 16.1475600162794 324.870438524367</t>
  </si>
  <si>
    <t>-799.157676091196 -16.1207108073916 784.78513822355</t>
  </si>
  <si>
    <t>-647.359314271152 -40.650225030038 832.107298293511</t>
  </si>
  <si>
    <t>9763-20170724T120313.516283100.bin</t>
  </si>
  <si>
    <t>-738.491757902273 112.904548571844 -90.725754205237</t>
  </si>
  <si>
    <t>-761.167882489273 114.714003789275 -199.077155802727</t>
  </si>
  <si>
    <t>-772.51860915055 113.858358241876 -291.252314946995</t>
  </si>
  <si>
    <t>-780.580675491782 112.315286789681 -374.743469108023</t>
  </si>
  <si>
    <t>-785.881045118464 109.91709378707 -458.434995356212</t>
  </si>
  <si>
    <t>-790.592288012563 105.487411972433 -580.922165636589</t>
  </si>
  <si>
    <t>-776.247946007057 94.82259584947 -657.215680637908</t>
  </si>
  <si>
    <t>-783.595992542854 138.374887326227 -528.484564841591</t>
  </si>
  <si>
    <t>-756.688977769481 290.978729756096 -510.450121468689</t>
  </si>
  <si>
    <t>-756.214957496633 336.190203392322 -232.000356070837</t>
  </si>
  <si>
    <t>-528.414509416654 290.856251981501 -231.42116441828</t>
  </si>
  <si>
    <t>-793.454070217611 76.4873496138957 -525.867243997585</t>
  </si>
  <si>
    <t>-722.896089247161 202.18804128947 -94.3335600912851</t>
  </si>
  <si>
    <t>-748.264041541344 227.227286940095 319.710045446655</t>
  </si>
  <si>
    <t>-793.912535045602 285.613186090244 776.758340293627</t>
  </si>
  <si>
    <t>-644.888493129794 264.64831315142 833.645201666052</t>
  </si>
  <si>
    <t>-754.40969169993 23.6259340566146 -90.5172493535415</t>
  </si>
  <si>
    <t>-757.297497618799 14.5147629853773 324.947847381614</t>
  </si>
  <si>
    <t>-798.884001928561 -16.3880851143801 784.85512108177</t>
  </si>
  <si>
    <t>-647.128240994693 -39.9227164897609 832.814764703214</t>
  </si>
  <si>
    <t>9763-20170724T120313.549874500.bin</t>
  </si>
  <si>
    <t>-738.401364293457 111.565083068195 -90.6119695656261</t>
  </si>
  <si>
    <t>-761.046460504716 113.321828773732 -198.970560576132</t>
  </si>
  <si>
    <t>-772.46097040284 112.436874495962 -291.137766057776</t>
  </si>
  <si>
    <t>-780.618291364879 110.868256323817 -374.619103438896</t>
  </si>
  <si>
    <t>-786.051746436649 108.445997667996 -458.301359877916</t>
  </si>
  <si>
    <t>-790.999449529387 103.981287887513 -580.778068550331</t>
  </si>
  <si>
    <t>-776.805085993572 93.4002459172796 -657.111273630881</t>
  </si>
  <si>
    <t>-783.95513610971 136.892232261673 -528.361534450523</t>
  </si>
  <si>
    <t>-757.34190144604 289.549321008078 -510.351603170146</t>
  </si>
  <si>
    <t>-756.122890378676 334.776761529009 -231.906755499713</t>
  </si>
  <si>
    <t>-528.240120590677 289.855900628547 -232.156694963778</t>
  </si>
  <si>
    <t>-793.701763664233 74.9884067392459 -525.711178162013</t>
  </si>
  <si>
    <t>-723.334680916812 200.687079786464 -94.1752341318662</t>
  </si>
  <si>
    <t>-748.229301764675 226.500554269082 319.849486946014</t>
  </si>
  <si>
    <t>-793.908452334503 285.559213821959 776.79967463537</t>
  </si>
  <si>
    <t>-644.864162593487 264.684439363236 833.66668781467</t>
  </si>
  <si>
    <t>-753.754178116017 22.4492446278289 -90.4431297705241</t>
  </si>
  <si>
    <t>-757.036886200778 13.5542866014982 325.023767623874</t>
  </si>
  <si>
    <t>-798.642324298034 -16.5614816831785 784.956771597035</t>
  </si>
  <si>
    <t>-646.967135364104 -39.609977885176 833.404915196512</t>
  </si>
  <si>
    <t>9763-20170724T120313.616579400.bin</t>
  </si>
  <si>
    <t>-738.217108640856 108.470905256636 -90.3607001019708</t>
  </si>
  <si>
    <t>-760.868564541017 110.118945717818 -198.719836226866</t>
  </si>
  <si>
    <t>-772.487190094206 109.20974067001 -290.86099021308</t>
  </si>
  <si>
    <t>-780.911342111 107.637066637063 -374.315799481155</t>
  </si>
  <si>
    <t>-786.69444976932 105.230649390219 -457.975228611756</t>
  </si>
  <si>
    <t>-792.244520127018 100.809363242798 -580.427550624143</t>
  </si>
  <si>
    <t>-778.142237217596 90.4345593066334 -656.806313759604</t>
  </si>
  <si>
    <t>-785.125216291744 133.730366843609 -528.027566733</t>
  </si>
  <si>
    <t>-759.425377841044 286.548192806927 -510.078102234507</t>
  </si>
  <si>
    <t>-756.966867169816 331.92735880458 -231.665974509765</t>
  </si>
  <si>
    <t>-528.841988354287 288.282049308682 -233.293396576658</t>
  </si>
  <si>
    <t>-794.49314977802 71.7684597320811 -525.365688452625</t>
  </si>
  <si>
    <t>-724.3786984272 197.145147899313 -93.8414025232308</t>
  </si>
  <si>
    <t>-748.23390255566 224.711300439072 320.131580601281</t>
  </si>
  <si>
    <t>-793.937841203202 285.305902588977 776.866326574984</t>
  </si>
  <si>
    <t>-644.833245195974 264.778902475081 833.701870586811</t>
  </si>
  <si>
    <t>-752.429208049409 19.796516004187 -90.2861762079361</t>
  </si>
  <si>
    <t>-756.614338592563 11.3908364163683 325.182715610743</t>
  </si>
  <si>
    <t>-798.36654235522 -16.9051056367061 785.118872284303</t>
  </si>
  <si>
    <t>-646.77948586753 -39.0734110327235 834.248916090526</t>
  </si>
  <si>
    <t>9763-20170724T120313.650185600.bin</t>
  </si>
  <si>
    <t>-738.133369394028 106.85160289668 -90.2308711924195</t>
  </si>
  <si>
    <t>-760.812149102674 108.459072167569 -198.584885413365</t>
  </si>
  <si>
    <t>-772.541792096754 107.539106603624 -290.712000813277</t>
  </si>
  <si>
    <t>-781.102437980947 105.962500534864 -374.152781070793</t>
  </si>
  <si>
    <t>-787.057951638006 103.560328847408 -457.800180494081</t>
  </si>
  <si>
    <t>-792.899454794167 99.1543343587657 -580.239515715277</t>
  </si>
  <si>
    <t>-778.742620242371 88.9106788099712 -656.625830264877</t>
  </si>
  <si>
    <t>-785.785731206344 132.088345022825 -527.846985237097</t>
  </si>
  <si>
    <t>-760.622459016164 285.007140546324 -509.952223926799</t>
  </si>
  <si>
    <t>-757.903617780446 330.522065985528 -231.564725100392</t>
  </si>
  <si>
    <t>-529.627363471183 287.693074392493 -233.603090641368</t>
  </si>
  <si>
    <t>-794.886734487093 70.0869662546636 -525.181496815811</t>
  </si>
  <si>
    <t>-724.786336446444 195.374080197176 -93.6610698165498</t>
  </si>
  <si>
    <t>-748.381732951516 223.747717840578 320.272248370286</t>
  </si>
  <si>
    <t>-793.956714296662 285.177644676131 776.907878720606</t>
  </si>
  <si>
    <t>-644.794913496545 264.995421355701 833.7167684536</t>
  </si>
  <si>
    <t>-751.831214333708 18.3312095811325 -90.2144859897301</t>
  </si>
  <si>
    <t>-756.391878869552 10.227426969318 325.256431420878</t>
  </si>
  <si>
    <t>-798.263933469231 -17.1003953231887 785.179205281092</t>
  </si>
  <si>
    <t>-646.721558731526 -38.8568579926757 834.63001552161</t>
  </si>
  <si>
    <t>9763-20170724T120313.717153200.bin</t>
  </si>
  <si>
    <t>-738.12256172208 103.511405561131 -90.0541615889919</t>
  </si>
  <si>
    <t>-760.835966703673 104.943020693828 -198.403406016679</t>
  </si>
  <si>
    <t>-772.689421401003 103.84921819115 -290.512787798859</t>
  </si>
  <si>
    <t>-781.401544931315 102.096500064927 -373.934323456738</t>
  </si>
  <si>
    <t>-787.547363576589 99.5044625565608 -457.562374152204</t>
  </si>
  <si>
    <t>-793.709592200376 94.8056627558965 -579.975168269656</t>
  </si>
  <si>
    <t>-779.62848776721 84.9351046637892 -656.424392448481</t>
  </si>
  <si>
    <t>-786.746891341913 127.906283563657 -527.667321358872</t>
  </si>
  <si>
    <t>-763.020774874651 281.097811645865 -510.129387927322</t>
  </si>
  <si>
    <t>-760.212665086868 327.230054238455 -231.844383438252</t>
  </si>
  <si>
    <t>-531.57518532289 286.362183685052 -233.650378143756</t>
  </si>
  <si>
    <t>-795.26442879817 65.8286045787306 -524.855535639399</t>
  </si>
  <si>
    <t>-725.984977598351 191.694182676836 -93.3965409898688</t>
  </si>
  <si>
    <t>-748.42117631834 221.962154721523 320.467071344612</t>
  </si>
  <si>
    <t>-793.91309081576 285.036552387784 776.890463613625</t>
  </si>
  <si>
    <t>-644.683525329551 265.349416532144 833.695175884512</t>
  </si>
  <si>
    <t>-750.622289885355 15.3265181433901 -90.1059758965667</t>
  </si>
  <si>
    <t>-756.117888346557 7.81951157141316 325.364958991368</t>
  </si>
  <si>
    <t>-798.271229918003 -17.4249542463288 785.281424747011</t>
  </si>
  <si>
    <t>-646.746510145816 -38.7189109822989 834.986999673637</t>
  </si>
  <si>
    <t>9763-20170724T120313.748739300.bin</t>
  </si>
  <si>
    <t>-738.205148139607 101.775787677886 -89.9632708914974</t>
  </si>
  <si>
    <t>-760.901592771124 103.118424757133 -198.317228134999</t>
  </si>
  <si>
    <t>-772.780807785572 101.916487841352 -290.421848176752</t>
  </si>
  <si>
    <t>-781.533118640324 100.047420178894 -373.836695617952</t>
  </si>
  <si>
    <t>-787.735751654239 97.3227141871419 -457.456345638166</t>
  </si>
  <si>
    <t>-793.999498591738 92.4118750896587 -579.855651042065</t>
  </si>
  <si>
    <t>-779.987326013966 82.7263972719527 -656.341317694408</t>
  </si>
  <si>
    <t>-787.139314572505 125.623069413042 -527.604346426964</t>
  </si>
  <si>
    <t>-764.129173200359 278.949939858235 -510.328403707969</t>
  </si>
  <si>
    <t>-761.792406486241 325.669057744148 -232.136924091619</t>
  </si>
  <si>
    <t>-532.955240846375 285.918138746692 -233.533401598204</t>
  </si>
  <si>
    <t>-795.362744699353 63.5103155099139 -524.691407341457</t>
  </si>
  <si>
    <t>-726.725383272228 189.805584212495 -93.2727597154981</t>
  </si>
  <si>
    <t>-748.495615909677 221.095727064758 320.550387173446</t>
  </si>
  <si>
    <t>-793.907638241907 284.949626039315 776.869661819186</t>
  </si>
  <si>
    <t>-644.64966055048 265.443247162689 833.662151293833</t>
  </si>
  <si>
    <t>-750.026536328622 13.7959953269078 -90.0739125573725</t>
  </si>
  <si>
    <t>-756.024459177679 6.55866412444743 325.39485694434</t>
  </si>
  <si>
    <t>-798.298978885753 -17.5679442087435 785.301066074062</t>
  </si>
  <si>
    <t>-646.759043146156 -38.5157267765401 835.107327486754</t>
  </si>
  <si>
    <t>9763-20170724T120313.785206900.bin</t>
  </si>
  <si>
    <t>-738.231422628159 99.9840880780305 -89.8749336924961</t>
  </si>
  <si>
    <t>-760.889531807304 101.21016330824 -198.238197972449</t>
  </si>
  <si>
    <t>-772.794045279253 99.893910923907 -290.338043700257</t>
  </si>
  <si>
    <t>-781.593629963352 97.909046860944 -373.745357902204</t>
  </si>
  <si>
    <t>-787.867561138928 95.0588753776085 -457.35542172035</t>
  </si>
  <si>
    <t>-794.262249888976 89.9529517760088 -579.739891097662</t>
  </si>
  <si>
    <t>-780.309532560031 80.4430325767225 -656.258555661408</t>
  </si>
  <si>
    <t>-787.499485003596 123.267610854666 -527.541712291734</t>
  </si>
  <si>
    <t>-765.260076537998 276.735627535817 -510.485180089923</t>
  </si>
  <si>
    <t>-763.346375412775 324.120883303187 -232.403309734054</t>
  </si>
  <si>
    <t>-534.305367344038 285.550559350794 -233.447194843759</t>
  </si>
  <si>
    <t>-795.413189277335 61.1191406723342 -524.535480802616</t>
  </si>
  <si>
    <t>-727.406680759177 187.814095581354 -93.1313655989217</t>
  </si>
  <si>
    <t>-748.591567736377 220.262579762399 320.632909159287</t>
  </si>
  <si>
    <t>-793.89828669027 284.916703046631 776.861601367182</t>
  </si>
  <si>
    <t>-644.607363801045 265.541026590351 833.612130487236</t>
  </si>
  <si>
    <t>-749.355312478912 12.1775687513191 -90.0255405032469</t>
  </si>
  <si>
    <t>-755.853706037636 5.22504896069449 325.440507154799</t>
  </si>
  <si>
    <t>-798.256014723891 -17.7805517996173 785.340913006713</t>
  </si>
  <si>
    <t>-646.749601774497 -38.3696459287746 835.398101836209</t>
  </si>
  <si>
    <t>9763-20170724T120313.849880800.bin</t>
  </si>
  <si>
    <t>-738.266656035947 96.1054920699448 -89.6587301158945</t>
  </si>
  <si>
    <t>-760.795648934949 97.0732098297801 -198.051538430229</t>
  </si>
  <si>
    <t>-772.776223289133 95.5472533828217 -290.138353273806</t>
  </si>
  <si>
    <t>-781.721296602045 93.363147349085 -373.525090045754</t>
  </si>
  <si>
    <t>-788.217594068005 90.3092906195932 -457.111048580787</t>
  </si>
  <si>
    <t>-795.021857005333 84.9000303120881 -579.460361375529</t>
  </si>
  <si>
    <t>-780.981291997545 75.7200851201974 -656.003224332175</t>
  </si>
  <si>
    <t>-788.436460096171 118.387698572286 -527.350378123976</t>
  </si>
  <si>
    <t>-767.956549106374 272.133396981725 -510.619860034829</t>
  </si>
  <si>
    <t>-766.25680291063 320.403341754069 -232.688709309062</t>
  </si>
  <si>
    <t>-536.781344443013 284.506235106072 -233.66006351168</t>
  </si>
  <si>
    <t>-795.635932360919 56.1596052445702 -524.198672076423</t>
  </si>
  <si>
    <t>-729.025166224639 183.493238675762 -92.8099447371707</t>
  </si>
  <si>
    <t>-748.585538340578 218.566332639522 320.820236276794</t>
  </si>
  <si>
    <t>-793.905880342684 284.766300134997 776.808426319532</t>
  </si>
  <si>
    <t>-644.492924395636 266.005607684415 833.444237519315</t>
  </si>
  <si>
    <t>-747.808682173639 8.72513493781253 -89.8861332093521</t>
  </si>
  <si>
    <t>-755.35780475499 2.34157445382425 325.571278324576</t>
  </si>
  <si>
    <t>-798.17400514289 -18.2785630262001 785.48403912813</t>
  </si>
  <si>
    <t>-646.790868068432 -38.5661206465022 836.034878943631</t>
  </si>
  <si>
    <t>9763-20170724T120313.887482500.bin</t>
  </si>
  <si>
    <t>-738.23057109524 93.9834861697309 -89.5155137598479</t>
  </si>
  <si>
    <t>-760.690430203314 94.8530799415807 -197.92355391148</t>
  </si>
  <si>
    <t>-772.707949948012 93.2348996601447 -290.003894056538</t>
  </si>
  <si>
    <t>-781.725887125016 90.9571422245012 -373.380300395084</t>
  </si>
  <si>
    <t>-788.334533285466 87.802099468719 -456.953631775141</t>
  </si>
  <si>
    <t>-795.346448093171 82.2361956893624 -579.284289454461</t>
  </si>
  <si>
    <t>-780.939536126702 73.1503241488153 -655.77016314323</t>
  </si>
  <si>
    <t>-788.848699257977 115.810818383447 -527.219306427278</t>
  </si>
  <si>
    <t>-769.273247609308 269.695693286516 -510.62772571801</t>
  </si>
  <si>
    <t>-767.564175137473 318.227202842317 -232.742262038404</t>
  </si>
  <si>
    <t>-537.861679525774 283.820940913459 -233.976526382539</t>
  </si>
  <si>
    <t>-795.690660163847 53.5460287482522 -523.994158788131</t>
  </si>
  <si>
    <t>-729.716788426116 181.13157779654 -92.6029497953583</t>
  </si>
  <si>
    <t>-748.525037439635 217.708168789321 320.931868487918</t>
  </si>
  <si>
    <t>-793.892523392961 284.776603354048 776.787097636059</t>
  </si>
  <si>
    <t>-644.433034648481 266.16209539162 833.348483279631</t>
  </si>
  <si>
    <t>-747.013709809921 6.84019179193001 -89.7989246299858</t>
  </si>
  <si>
    <t>-754.97884837428 0.833067420755242 325.656319756274</t>
  </si>
  <si>
    <t>-798.107135246658 -18.5025743779406 785.559334386409</t>
  </si>
  <si>
    <t>-646.735266103575 -38.1098234141066 836.411474566974</t>
  </si>
  <si>
    <t>9763-20170724T120313.950151400.bin</t>
  </si>
  <si>
    <t>-737.892035754628 89.3192588068828 -89.1698497154752</t>
  </si>
  <si>
    <t>-760.204572046172 90.0781645616626 -197.60904812512</t>
  </si>
  <si>
    <t>-772.439523859391 88.3201323624401 -289.658338851056</t>
  </si>
  <si>
    <t>-781.793300639636 85.8866895338704 -372.993184910953</t>
  </si>
  <si>
    <t>-788.876812697479 82.5526589088893 -456.520628854712</t>
  </si>
  <si>
    <t>-796.73592668114 76.6986537836794 -578.786426258391</t>
  </si>
  <si>
    <t>-780.966171158175 67.8028199363418 -655.02546084044</t>
  </si>
  <si>
    <t>-790.210478078408 110.431373150205 -526.827192255474</t>
  </si>
  <si>
    <t>-772.159652775762 264.549124958294 -510.627996715707</t>
  </si>
  <si>
    <t>-770.021184130082 313.527729244468 -232.823799835962</t>
  </si>
  <si>
    <t>-539.900006235338 282.072361676797 -234.644697118709</t>
  </si>
  <si>
    <t>-796.364378886787 48.1032257447437 -523.447377757846</t>
  </si>
  <si>
    <t>-730.706347630661 176.014861643992 -92.0780179716229</t>
  </si>
  <si>
    <t>-748.347452611056 215.504065239412 321.240204856048</t>
  </si>
  <si>
    <t>-793.871444415067 284.716782466449 776.71027458983</t>
  </si>
  <si>
    <t>-644.302447801614 266.561414363417 833.131187090005</t>
  </si>
  <si>
    <t>-745.373391992065 2.59516962333373 -89.5934089955111</t>
  </si>
  <si>
    <t>-754.068237222045 -2.46604693265908 325.859781841599</t>
  </si>
  <si>
    <t>-798.031294525934 -18.9641515284623 785.709499312595</t>
  </si>
  <si>
    <t>-646.694823808391 -37.44944936397 837.084481409072</t>
  </si>
  <si>
    <t>9763-20170724T120314.016830200.bin</t>
  </si>
  <si>
    <t>-737.551116714954 83.9017527562698 -88.7968994541002</t>
  </si>
  <si>
    <t>-759.780599413572 84.5841085290358 -197.253808936395</t>
  </si>
  <si>
    <t>-772.36351337386 82.6004795684344 -289.251467325931</t>
  </si>
  <si>
    <t>-782.200647717174 79.8899124175309 -372.522094314076</t>
  </si>
  <si>
    <t>-789.936482116483 76.2105064636412 -455.97713807462</t>
  </si>
  <si>
    <t>-798.934329214184 69.7764590100373 -578.135103317756</t>
  </si>
  <si>
    <t>-781.116263607385 61.1419236581594 -653.952002319108</t>
  </si>
  <si>
    <t>-792.24594104917 103.78644236286 -526.377712248704</t>
  </si>
  <si>
    <t>-775.908086507147 258.142785147145 -510.732459244471</t>
  </si>
  <si>
    <t>-772.26418659977 308.529231961947 -233.195940338891</t>
  </si>
  <si>
    <t>-541.590400796653 281.390785885687 -234.469780674399</t>
  </si>
  <si>
    <t>-797.726348409796 41.412865371525 -522.688966941701</t>
  </si>
  <si>
    <t>-731.601597643341 170.160073478361 -91.5643881659071</t>
  </si>
  <si>
    <t>-747.694314836863 212.957673142936 321.487681255232</t>
  </si>
  <si>
    <t>-793.854698478328 284.493753984711 776.506883913362</t>
  </si>
  <si>
    <t>-644.164701361655 267.061303058944 832.834849100478</t>
  </si>
  <si>
    <t>-753.462725752951 -6.32516897707751 326.038581244057</t>
  </si>
  <si>
    <t>-798.197414157582 -19.5184583567316 785.820318939176</t>
  </si>
  <si>
    <t>-646.865070106204 -37.5252194935042 837.376920053128</t>
  </si>
  <si>
    <t>9763-20170724T120314.048917300.bin</t>
  </si>
  <si>
    <t>-737.343523206957 80.9885651288978 -88.6241114473091</t>
  </si>
  <si>
    <t>-759.542817411022 81.6142139331703 -197.087472502562</t>
  </si>
  <si>
    <t>-772.308737510343 79.4988241934232 -289.05694809671</t>
  </si>
  <si>
    <t>-782.395322733937 76.6309473367594 -372.292537042817</t>
  </si>
  <si>
    <t>-790.464709309706 72.758654630059 -455.707391546688</t>
  </si>
  <si>
    <t>-800.042312014182 66.0037162168335 -577.803909579772</t>
  </si>
  <si>
    <t>-781.177218088162 57.7143270288889 -653.405574255808</t>
  </si>
  <si>
    <t>-793.281094015921 100.165029087735 -526.155634188701</t>
  </si>
  <si>
    <t>-777.706745415455 254.634348780297 -510.852881705983</t>
  </si>
  <si>
    <t>-773.173599576664 305.917000573141 -233.493694016832</t>
  </si>
  <si>
    <t>-542.158508445271 281.828220302336 -234.046780738917</t>
  </si>
  <si>
    <t>-798.398401030664 37.7704362551833 -522.302389508725</t>
  </si>
  <si>
    <t>-732.012338970679 167.016729405194 -91.3243610516578</t>
  </si>
  <si>
    <t>-747.068130532256 211.601827395903 321.577645765907</t>
  </si>
  <si>
    <t>-793.815841671019 284.372039991831 776.325393727929</t>
  </si>
  <si>
    <t>-644.077159482956 267.35465496632 832.650713468893</t>
  </si>
  <si>
    <t>-753.330783426738 -8.44661391292811 326.107996973007</t>
  </si>
  <si>
    <t>-798.382673506313 -19.804153099486 785.844915829453</t>
  </si>
  <si>
    <t>-647.034911385564 -37.8558429985701 837.340564430833</t>
  </si>
  <si>
    <t>9763-20170724T120314.117776000.bin</t>
  </si>
  <si>
    <t>-736.927762965598 75.0394960712283 -88.3390944399495</t>
  </si>
  <si>
    <t>-759.260033693415 75.4082236691268 -196.776386488922</t>
  </si>
  <si>
    <t>-772.211078571584 72.84324587326 -288.708624580747</t>
  </si>
  <si>
    <t>-782.494597503685 69.4646176114079 -371.900916099611</t>
  </si>
  <si>
    <t>-790.789532849069 64.9837561011648 -455.263098479868</t>
  </si>
  <si>
    <t>-800.728092155954 57.231782535174 -577.271592243241</t>
  </si>
  <si>
    <t>-780.329670779827 50.1990243099012 -652.601842959836</t>
  </si>
  <si>
    <t>-794.172756657226 91.8428094675685 -525.896999499641</t>
  </si>
  <si>
    <t>-780.845456327674 246.581892770114 -511.327366762859</t>
  </si>
  <si>
    <t>-774.138110734051 300.574369671643 -234.527185922902</t>
  </si>
  <si>
    <t>-542.43678857665 284.385425289363 -233.548446928537</t>
  </si>
  <si>
    <t>-798.561560081203 29.4236604907398 -521.573533014781</t>
  </si>
  <si>
    <t>-733.023918439797 160.353480092068 -90.9514470172412</t>
  </si>
  <si>
    <t>-744.771493460107 208.996659746419 321.599663800308</t>
  </si>
  <si>
    <t>-793.711008828264 283.984119956238 775.742936493608</t>
  </si>
  <si>
    <t>-643.912902186752 267.997894260679 832.212369816944</t>
  </si>
  <si>
    <t>-752.989346188449 -12.8212380293971 326.253260261045</t>
  </si>
  <si>
    <t>-798.828620890045 -20.3635902247877 785.88415137631</t>
  </si>
  <si>
    <t>-647.293367473915 -37.4816960847982 837.146713002888</t>
  </si>
  <si>
    <t>9763-20170724T120314.148891700.bin</t>
  </si>
  <si>
    <t>-736.926715382208 71.9741754880577 -88.2336323380197</t>
  </si>
  <si>
    <t>-759.366124144887 72.1219038643014 -196.649200980757</t>
  </si>
  <si>
    <t>-772.324315234761 69.2389218496023 -288.570982558697</t>
  </si>
  <si>
    <t>-782.580805863593 65.514868684357 -371.75199831378</t>
  </si>
  <si>
    <t>-790.814952790405 60.6327935716167 -455.097713239639</t>
  </si>
  <si>
    <t>-800.627344546225 52.2335675057886 -577.07343304601</t>
  </si>
  <si>
    <t>-779.705001427928 45.6442113274129 -652.300126569917</t>
  </si>
  <si>
    <t>-794.288929108332 87.1287557269648 -525.864119595564</t>
  </si>
  <si>
    <t>-781.801318608322 241.990011419321 -511.792530046949</t>
  </si>
  <si>
    <t>-775.080073371212 297.372352397774 -235.267217063318</t>
  </si>
  <si>
    <t>-543.143643513255 285.272861262544 -232.504917185308</t>
  </si>
  <si>
    <t>-798.354550672876 24.7094321790976 -521.238913494893</t>
  </si>
  <si>
    <t>-733.712922191209 156.886064383905 -90.8429686160222</t>
  </si>
  <si>
    <t>-742.903311526598 207.855436828575 321.492173767831</t>
  </si>
  <si>
    <t>-793.633563564037 283.764495149918 775.302952460223</t>
  </si>
  <si>
    <t>-643.81787314963 268.436722886443 831.908112330951</t>
  </si>
  <si>
    <t>-752.730372362918 -15.0330621132034 326.383061392905</t>
  </si>
  <si>
    <t>-799.097849959598 -20.7117658366874 785.917522194713</t>
  </si>
  <si>
    <t>-647.500600519286 -37.783369885818 837.012089748886</t>
  </si>
  <si>
    <t>9763-20170724T120314.218079700.bin</t>
  </si>
  <si>
    <t>-737.331834007714 65.4423714387474 -88.1128030068242</t>
  </si>
  <si>
    <t>-759.689220925779 65.0266291392754 -196.544728532548</t>
  </si>
  <si>
    <t>-772.299182232763 61.3794089912067 -288.487634325557</t>
  </si>
  <si>
    <t>-782.129335222667 56.8370726531944 -371.679577009047</t>
  </si>
  <si>
    <t>-789.824407020129 51.0149856106432 -455.016293544986</t>
  </si>
  <si>
    <t>-798.72516272426 41.1075867991822 -576.948807648285</t>
  </si>
  <si>
    <t>-777.239507672273 35.1132431588792 -652.066391756059</t>
  </si>
  <si>
    <t>-793.089521373165 76.6550433374489 -526.107300988623</t>
  </si>
  <si>
    <t>-782.223134140086 231.735638620271 -513.257910664266</t>
  </si>
  <si>
    <t>-776.533744989175 289.926079226433 -237.286807525953</t>
  </si>
  <si>
    <t>-544.506118254146 283.973200070355 -228.552438607084</t>
  </si>
  <si>
    <t>-796.549686197738 14.2546682397829 -520.784555318797</t>
  </si>
  <si>
    <t>-735.067052622764 149.30329495874 -90.6567853857807</t>
  </si>
  <si>
    <t>-736.112125450122 206.590373256734 320.94951333968</t>
  </si>
  <si>
    <t>-793.392606382222 283.524447980568 773.989694517541</t>
  </si>
  <si>
    <t>-643.613452760017 269.290388381893 830.97584385216</t>
  </si>
  <si>
    <t>-752.279335375016 -20.0976256296133 326.660159113615</t>
  </si>
  <si>
    <t>-799.788333501808 -21.2618887152403 785.998919240651</t>
  </si>
  <si>
    <t>-647.842592594801 -37.2107234295615 836.416683619958</t>
  </si>
  <si>
    <t>9763-20170724T120314.252675400.bin</t>
  </si>
  <si>
    <t>-737.628481898689 62.1715011204174 -87.9277756564725</t>
  </si>
  <si>
    <t>-759.848024514904 61.368942016931 -196.385742223252</t>
  </si>
  <si>
    <t>-772.151706073853 57.2905271823265 -288.352160377678</t>
  </si>
  <si>
    <t>-781.628306351869 52.3117314694862 -371.560097328677</t>
  </si>
  <si>
    <t>-788.892262408981 46.0099547984341 -454.900656559748</t>
  </si>
  <si>
    <t>-797.07750061691 35.3546328496782 -576.820242997523</t>
  </si>
  <si>
    <t>-775.368759764061 29.5390665398279 -651.887796415051</t>
  </si>
  <si>
    <t>-791.945221021616 71.2253956781803 -526.152800713391</t>
  </si>
  <si>
    <t>-782.019351378242 226.420678945826 -513.964158433036</t>
  </si>
  <si>
    <t>-776.986128740217 285.874492408595 -238.24972976819</t>
  </si>
  <si>
    <t>-545.046413095639 282.14681369073 -226.476893921335</t>
  </si>
  <si>
    <t>-795.026591110591 8.83476175314036 -520.493357672316</t>
  </si>
  <si>
    <t>-735.528944549227 145.385681000815 -90.5073152524634</t>
  </si>
  <si>
    <t>-730.234042806748 206.545333762975 320.508675355343</t>
  </si>
  <si>
    <t>-793.199273005156 283.450973210875 772.905300293849</t>
  </si>
  <si>
    <t>-643.504777854194 269.879863253714 830.274272059925</t>
  </si>
  <si>
    <t>-752.22799727701 -23.1048384262185 326.8621452268</t>
  </si>
  <si>
    <t>-800.160600254614 -21.7022640313483 786.053986618226</t>
  </si>
  <si>
    <t>-648.135291603475 -37.8881640901627 836.155468077712</t>
  </si>
  <si>
    <t>9763-20170724T120314.316348800.bin</t>
  </si>
  <si>
    <t>-738.509428042678 56.4719044173871 -87.5979794423172</t>
  </si>
  <si>
    <t>-760.778478108259 54.3366476683882 -196.027729974621</t>
  </si>
  <si>
    <t>-772.347665016101 49.0755847863284 -288.029551391286</t>
  </si>
  <si>
    <t>-780.849388745535 42.9884706521293 -371.268932679384</t>
  </si>
  <si>
    <t>-786.826010969262 35.5478898237584 -454.617876780102</t>
  </si>
  <si>
    <t>-792.787420033096 23.195100144032 -576.506408569276</t>
  </si>
  <si>
    <t>-770.214605323994 17.4006500460853 -651.320232623905</t>
  </si>
  <si>
    <t>-789.043492014429 59.7910261680256 -526.237501266081</t>
  </si>
  <si>
    <t>-781.578098123915 215.270854867151 -515.941223246608</t>
  </si>
  <si>
    <t>-777.550786215726 277.474705218125 -240.817514473753</t>
  </si>
  <si>
    <t>-545.93677186672 277.32406207771 -223.397166935179</t>
  </si>
  <si>
    <t>-737.165231481972 139.417256180485 -90.7400738407304</t>
  </si>
  <si>
    <t>-713.120525537193 209.276536603651 318.214848394564</t>
  </si>
  <si>
    <t>-791.995726504526 283.751813062373 768.844250877772</t>
  </si>
  <si>
    <t>-643.113035034014 271.417545660363 828.557258000375</t>
  </si>
  <si>
    <t>-752.876263392246 -28.768074790544 327.487643198469</t>
  </si>
  <si>
    <t>-800.801233264907 -22.6913937776017 786.4127832588</t>
  </si>
  <si>
    <t>-648.583777445837 -38.9543736819116 835.902096495174</t>
  </si>
  <si>
    <t>9763-20170724T120314.349469500.bin</t>
  </si>
  <si>
    <t>-739.589465135174 54.8947489916334 -87.5940085829186</t>
  </si>
  <si>
    <t>-761.769867021249 51.761412743457 -196.017825115837</t>
  </si>
  <si>
    <t>-772.833437832554 45.7333180014305 -288.034716985419</t>
  </si>
  <si>
    <t>-780.707532346905 38.9678843209115 -371.28350189566</t>
  </si>
  <si>
    <t>-785.886435612627 30.8681679734118 -454.624435974061</t>
  </si>
  <si>
    <t>-790.496952850011 17.5712388774396 -576.472122369228</t>
  </si>
  <si>
    <t>-767.289325869023 11.6808823263061 -651.083906065087</t>
  </si>
  <si>
    <t>-787.592799366101 54.5659794464998 -526.440187639166</t>
  </si>
  <si>
    <t>-781.564373094895 210.176887851688 -517.133972031901</t>
  </si>
  <si>
    <t>-777.04274157783 273.843829006349 -242.352944812445</t>
  </si>
  <si>
    <t>-545.679580469057 274.705974153202 -221.886207668329</t>
  </si>
  <si>
    <t>-738.846359360012 138.135647821775 -91.2565514529223</t>
  </si>
  <si>
    <t>-701.769681696118 212.829619230033 315.865960173602</t>
  </si>
  <si>
    <t>-790.605717743018 284.199502973689 765.404647848595</t>
  </si>
  <si>
    <t>-642.719513759763 272.47794746067 827.662944347582</t>
  </si>
  <si>
    <t>-753.75253530257 -30.6518973472971 327.822785906311</t>
  </si>
  <si>
    <t>-801.090012776797 -23.1228223588162 786.633722063855</t>
  </si>
  <si>
    <t>-648.713395890858 -38.7896354830314 835.824553210482</t>
  </si>
  <si>
    <t>9763-20170724T120314.413781500.bin</t>
  </si>
  <si>
    <t>-742.482710560016 59.944305791302 -89.1563979261707</t>
  </si>
  <si>
    <t>-764.021290719583 54.483050194003 -197.617287632999</t>
  </si>
  <si>
    <t>-773.894228935969 46.6760513539696 -289.635777255881</t>
  </si>
  <si>
    <t>-780.437134541995 38.3372925698716 -372.857114152296</t>
  </si>
  <si>
    <t>-784.032364578188 28.7093379012338 -456.118821827273</t>
  </si>
  <si>
    <t>-786.055047588057 13.2236444314894 -577.778321121512</t>
  </si>
  <si>
    <t>-761.294997305492 7.11589957086721 -651.871756285549</t>
  </si>
  <si>
    <t>-784.996005128632 51.1280259945654 -528.357789183129</t>
  </si>
  <si>
    <t>-782.825684397627 206.952748427773 -521.781264960936</t>
  </si>
  <si>
    <t>-773.492628519302 273.620508637516 -247.834318245467</t>
  </si>
  <si>
    <t>-542.993098314452 274.954857792363 -219.256384357805</t>
  </si>
  <si>
    <t>-743.13545882992 147.69330164179 -94.3901335500634</t>
  </si>
  <si>
    <t>-676.10256196492 230.019618114745 307.395368219028</t>
  </si>
  <si>
    <t>-782.911383054323 296.717912452693 753.542755281106</t>
  </si>
  <si>
    <t>-638.198467245851 289.624851593285 823.483335652866</t>
  </si>
  <si>
    <t>-755.979936503578 -29.2174894928617 327.744212783183</t>
  </si>
  <si>
    <t>-801.293848288779 -23.5839168738858 787.011405158992</t>
  </si>
  <si>
    <t>-648.583491766451 -36.7213063441686 835.906918093732</t>
  </si>
  <si>
    <t>9763-20170724T120314.451380800.bin</t>
  </si>
  <si>
    <t>-744.240915584605 69.6234895619884 -91.3658127681018</t>
  </si>
  <si>
    <t>-765.757657791053 62.9889650173564 -199.765590189174</t>
  </si>
  <si>
    <t>-775.180073497904 54.2144906764167 -291.74419251053</t>
  </si>
  <si>
    <t>-781.143000824368 44.9945854467678 -374.916145180494</t>
  </si>
  <si>
    <t>-783.985858535336 34.4854888300672 -458.100281889476</t>
  </si>
  <si>
    <t>-784.721370135539 17.7105394094049 -579.603330569127</t>
  </si>
  <si>
    <t>-759.181972422618 11.3879956750507 -653.413667995557</t>
  </si>
  <si>
    <t>-784.575797085778 56.1373443685497 -530.576727751601</t>
  </si>
  <si>
    <t>-784.381786949781 212.041391276172 -525.670987629798</t>
  </si>
  <si>
    <t>-771.428328943518 280.738872865381 -252.373670883973</t>
  </si>
  <si>
    <t>-541.436795792057 281.696806360152 -219.946481807801</t>
  </si>
  <si>
    <t>-745.969153652116 162.272710918699 -98.0628514274295</t>
  </si>
  <si>
    <t>-666.533566572967 246.32610145155 301.095803167585</t>
  </si>
  <si>
    <t>-777.725570626398 304.563838631368 746.850834786375</t>
  </si>
  <si>
    <t>-633.775004441562 305.01998528599 818.696743788168</t>
  </si>
  <si>
    <t>-756.955914615629 -23.8906327098287 326.805286648114</t>
  </si>
  <si>
    <t>-801.230777771541 -23.6044489238689 786.854517206958</t>
  </si>
  <si>
    <t>-648.524269050013 -36.540550748158 835.815779791996</t>
  </si>
  <si>
    <t>9763-20170724T120314.517086700.bin</t>
  </si>
  <si>
    <t>-749.193949228226 79.855783676179 -95.5590008820703</t>
  </si>
  <si>
    <t>-771.638150906514 71.1789292091119 -203.62585814541</t>
  </si>
  <si>
    <t>-780.753540655825 60.6199042861501 -295.447732203754</t>
  </si>
  <si>
    <t>-785.998036651329 49.7501677772116 -378.468769356851</t>
  </si>
  <si>
    <t>-787.68139272469 37.5640984204485 -461.455527294949</t>
  </si>
  <si>
    <t>-786.239877195864 18.3112417759451 -582.584275438692</t>
  </si>
  <si>
    <t>-759.343046450393 11.2704021904021 -655.845371059803</t>
  </si>
  <si>
    <t>-787.454081689299 57.7252682600417 -534.362891498849</t>
  </si>
  <si>
    <t>-789.97155258605 213.759032451566 -532.762208413848</t>
  </si>
  <si>
    <t>-768.443623797483 285.985117297409 -260.919364510788</t>
  </si>
  <si>
    <t>-539.666012423919 284.129851101224 -220.845802975322</t>
  </si>
  <si>
    <t>-752.901559950109 173.546877837515 -103.766026476455</t>
  </si>
  <si>
    <t>-661.904467166123 253.928342361027 293.67692346885</t>
  </si>
  <si>
    <t>-762.897187279234 279.393434422177 744.775885668629</t>
  </si>
  <si>
    <t>-617.817738417387 299.643148503728 811.302124685635</t>
  </si>
  <si>
    <t>-758.246637047803 -15.9704250171826 325.069843604978</t>
  </si>
  <si>
    <t>-800.611719834559 -23.1663020700935 786.368126289277</t>
  </si>
  <si>
    <t>-648.201682725736 -36.2331314444066 836.210486993992</t>
  </si>
  <si>
    <t>9763-20170724T120314.550650600.bin</t>
  </si>
  <si>
    <t>-750.963805349508 81.6814792604521 -96.80031509741</t>
  </si>
  <si>
    <t>-773.393784248272 72.2935382530202 -204.810845634778</t>
  </si>
  <si>
    <t>-782.306841146761 61.1109391384371 -296.57862676722</t>
  </si>
  <si>
    <t>-787.29347761292 49.6622821333508 -379.537605025053</t>
  </si>
  <si>
    <t>-788.645163070041 36.8811679480325 -462.440908615981</t>
  </si>
  <si>
    <t>-786.639571643223 16.7391920805628 -583.417012239226</t>
  </si>
  <si>
    <t>-759.274371955596 9.25446376244508 -656.460412551477</t>
  </si>
  <si>
    <t>-788.088857058728 56.5060738493103 -535.492561637891</t>
  </si>
  <si>
    <t>-790.362170238503 212.521851256237 -534.950484536009</t>
  </si>
  <si>
    <t>-764.845100021365 285.39174047865 -263.62501494097</t>
  </si>
  <si>
    <t>-536.557885270425 281.309295049248 -221.001013841353</t>
  </si>
  <si>
    <t>-754.534814431078 174.894083599722 -105.352070275138</t>
  </si>
  <si>
    <t>-666.55398159669 249.427121863198 293.905777252504</t>
  </si>
  <si>
    <t>-752.179095530711 262.049349831416 748.78332370916</t>
  </si>
  <si>
    <t>-604.074076233586 283.965524985971 807.676245840344</t>
  </si>
  <si>
    <t>-758.514972248807 -14.0140234586243 324.584765507781</t>
  </si>
  <si>
    <t>-800.323241096239 -22.9748587420249 786.170902648856</t>
  </si>
  <si>
    <t>-648.055850248715 -36.1081981452037 836.430037392635</t>
  </si>
  <si>
    <t>9763-20170724T120314.614840300.bin</t>
  </si>
  <si>
    <t>-752.249987461156 85.8954690842513 -96.6738130335568</t>
  </si>
  <si>
    <t>-774.38874619137 76.7729089191046 -204.767036973365</t>
  </si>
  <si>
    <t>-783.226177342397 65.4882029113521 -296.529714212532</t>
  </si>
  <si>
    <t>-788.220253633191 53.8059190085094 -379.455727120476</t>
  </si>
  <si>
    <t>-789.65980532564 40.6390240991191 -462.297059319694</t>
  </si>
  <si>
    <t>-787.875271414197 19.7585782539222 -583.151376573727</t>
  </si>
  <si>
    <t>-760.2371474708 11.4302882771317 -656.000326415628</t>
  </si>
  <si>
    <t>-788.889748643559 59.8227503887051 -535.46404905769</t>
  </si>
  <si>
    <t>-789.034058277703 215.828227300339 -535.841484596433</t>
  </si>
  <si>
    <t>-754.272654343776 287.877301361215 -265.32507138167</t>
  </si>
  <si>
    <t>-526.717598280573 277.910098245671 -219.851294482934</t>
  </si>
  <si>
    <t>-755.995795016915 178.669678903173 -105.290924971663</t>
  </si>
  <si>
    <t>-683.648044451805 229.364451532381 300.786018762023</t>
  </si>
  <si>
    <t>-728.588420959016 236.035531682708 760.697105906572</t>
  </si>
  <si>
    <t>-574.652885289468 244.051911169054 806.777402971215</t>
  </si>
  <si>
    <t>-758.67338602708 -11.2293405348717 324.329274394675</t>
  </si>
  <si>
    <t>-799.985383794364 -22.8483816563835 785.872541567819</t>
  </si>
  <si>
    <t>-647.945138101755 -36.503821813606 836.677272124885</t>
  </si>
  <si>
    <t>9763-20170724T120314.647429200.bin</t>
  </si>
  <si>
    <t>-752.069327258257 88.6698282899135 -95.4169346116962</t>
  </si>
  <si>
    <t>-773.828642127299 80.7513677044544 -203.681957471766</t>
  </si>
  <si>
    <t>-782.700715453825 70.0673129251879 -295.513191151416</t>
  </si>
  <si>
    <t>-787.874210120127 58.7623300930848 -378.480510371909</t>
  </si>
  <si>
    <t>-789.64449028714 45.7994626771338 -461.347644866876</t>
  </si>
  <si>
    <t>-788.511742224187 25.0242468403653 -582.22781830169</t>
  </si>
  <si>
    <t>-761.059011945002 16.3472885863412 -655.106374390894</t>
  </si>
  <si>
    <t>-788.925768089079 65.0483254753312 -534.497936520171</t>
  </si>
  <si>
    <t>-787.338428977731 221.080235705343 -534.65624187428</t>
  </si>
  <si>
    <t>-747.60386600436 290.980025175528 -264.260645658445</t>
  </si>
  <si>
    <t>-520.180371931246 277.989013610122 -218.892092106167</t>
  </si>
  <si>
    <t>-789.091750233644 3.23218415865017 -523.875318213203</t>
  </si>
  <si>
    <t>-755.687148883636 180.785102994117 -103.252691334606</t>
  </si>
  <si>
    <t>-691.782760472176 218.785691375234 305.617441988062</t>
  </si>
  <si>
    <t>-723.135750307607 230.575575840025 766.675034537061</t>
  </si>
  <si>
    <t>-569.394448608033 229.432648845966 814.06844110312</t>
  </si>
  <si>
    <t>-758.175176924913 -10.1489371332091 324.462958837454</t>
  </si>
  <si>
    <t>-799.825989955618 -22.843546029821 785.827587933837</t>
  </si>
  <si>
    <t>-647.91075379332 -37.0063875292585 836.866857517189</t>
  </si>
  <si>
    <t>9763-20170724T120314.715631000.bin</t>
  </si>
  <si>
    <t>-748.387829755623 95.2048548410157 -94.4644821812516</t>
  </si>
  <si>
    <t>-769.683326850933 88.9452944899142 -202.930138802478</t>
  </si>
  <si>
    <t>-778.862831290863 79.6144835282055 -294.878600503927</t>
  </si>
  <si>
    <t>-784.598609539558 69.5365353086975 -377.967045075009</t>
  </si>
  <si>
    <t>-787.216662716011 57.786730271861 -460.992516590304</t>
  </si>
  <si>
    <t>-787.636506220915 38.7655263572881 -582.165733375939</t>
  </si>
  <si>
    <t>-760.77100818781 29.9211286896325 -655.242540983758</t>
  </si>
  <si>
    <t>-786.464291001525 78.0778415627403 -533.860187112277</t>
  </si>
  <si>
    <t>-779.362301691379 233.870960789731 -530.592461725404</t>
  </si>
  <si>
    <t>-731.228419596637 295.474478562163 -259.545088978727</t>
  </si>
  <si>
    <t>-504.102592080478 276.296279986349 -214.884043740487</t>
  </si>
  <si>
    <t>-788.440257320918 16.1459322496626 -524.131596867711</t>
  </si>
  <si>
    <t>-749.77275964119 187.257112924954 -101.539354727423</t>
  </si>
  <si>
    <t>-701.924417236705 214.242267420116 310.389006553652</t>
  </si>
  <si>
    <t>-710.83847032358 232.878850305573 774.153503208678</t>
  </si>
  <si>
    <t>-558.662511234048 226.671272164643 825.997218615811</t>
  </si>
  <si>
    <t>-747.349183201774 2.60793131106698 -90.6908395668429</t>
  </si>
  <si>
    <t>-756.36307552711 -6.08583624299513 324.695461956729</t>
  </si>
  <si>
    <t>-799.601972799986 -22.8513399646167 785.755415925537</t>
  </si>
  <si>
    <t>-647.895497263783 -37.7981937842208 837.190324327591</t>
  </si>
  <si>
    <t>9763-20170724T120314.750223800.bin</t>
  </si>
  <si>
    <t>-744.707869759672 98.0752149779537 -94.310892643304</t>
  </si>
  <si>
    <t>-766.060453317214 92.3091561789483 -202.792711041357</t>
  </si>
  <si>
    <t>-775.484922918282 83.7804972774343 -294.79422567269</t>
  </si>
  <si>
    <t>-781.51702051943 74.6045545484051 -377.966056395038</t>
  </si>
  <si>
    <t>-784.503893477157 63.924280861861 -461.123387957711</t>
  </si>
  <si>
    <t>-785.538696890534 46.6517974066232 -582.554471548398</t>
  </si>
  <si>
    <t>-758.92890402868 38.2852738199977 -655.781116259529</t>
  </si>
  <si>
    <t>-783.578404041215 85.2419476848384 -533.695455707553</t>
  </si>
  <si>
    <t>-773.801033026984 240.750454166927 -528.237787409161</t>
  </si>
  <si>
    <t>-722.402567989713 298.016321464587 -256.838772152329</t>
  </si>
  <si>
    <t>-495.505124932315 276.471441643558 -212.096087135417</t>
  </si>
  <si>
    <t>-786.59082810657 23.2198245288425 -524.847737781851</t>
  </si>
  <si>
    <t>-742.71421397284 191.019424263717 -101.4090350158</t>
  </si>
  <si>
    <t>-704.033529011867 214.000175222 311.723231380691</t>
  </si>
  <si>
    <t>-709.00607791739 234.702404056272 775.358290821857</t>
  </si>
  <si>
    <t>-556.762856305442 227.071688526618 826.813056105665</t>
  </si>
  <si>
    <t>-745.860442726443 5.00536333418609 -90.5167654419295</t>
  </si>
  <si>
    <t>-754.48086205318 -2.91526063601691 324.893360715336</t>
  </si>
  <si>
    <t>-799.449101252061 -22.6607390954709 785.744535413821</t>
  </si>
  <si>
    <t>-647.854432643673 -37.990281907903 837.396036721281</t>
  </si>
  <si>
    <t>9763-20170724T120314.815594800.bin</t>
  </si>
  <si>
    <t>-736.466189428915 105.538005333567 -93.0738843067659</t>
  </si>
  <si>
    <t>-758.26369370808 101.257492802547 -201.53604066009</t>
  </si>
  <si>
    <t>-768.02359342632 94.9506225757632 -293.681605836823</t>
  </si>
  <si>
    <t>-774.332392615837 88.2183322477592 -377.066412530741</t>
  </si>
  <si>
    <t>-777.564662069199 80.3996559927664 -460.532199721007</t>
  </si>
  <si>
    <t>-778.917897780478 67.7710912034879 -582.530668467263</t>
  </si>
  <si>
    <t>-752.636227646326 61.170003932077 -656.055545240203</t>
  </si>
  <si>
    <t>-775.717343410331 104.396071828 -532.24531634652</t>
  </si>
  <si>
    <t>-760.210525743625 259.232417281114 -521.099413680653</t>
  </si>
  <si>
    <t>-705.031281828463 307.615525623751 -248.715551871488</t>
  </si>
  <si>
    <t>-477.812017862337 281.259822385159 -208.400445529035</t>
  </si>
  <si>
    <t>-780.930898740312 42.2287110369657 -525.752210366391</t>
  </si>
  <si>
    <t>-731.133842312106 199.552670449293 -99.8998937999563</t>
  </si>
  <si>
    <t>-709.140297419975 212.036288766503 314.904935196118</t>
  </si>
  <si>
    <t>-708.56378237889 232.56237851758 776.896402562437</t>
  </si>
  <si>
    <t>-556.314487591369 222.779187607075 827.967727929923</t>
  </si>
  <si>
    <t>-742.632713044097 11.1730636238915 -89.8533733924653</t>
  </si>
  <si>
    <t>-749.657839115746 4.99806760306365 325.616435965919</t>
  </si>
  <si>
    <t>-799.177934857675 -22.1308445463528 785.717977770283</t>
  </si>
  <si>
    <t>-647.943616873196 -39.7909386522629 837.680791577603</t>
  </si>
  <si>
    <t>9763-20170724T120314.849155800.bin</t>
  </si>
  <si>
    <t>-732.888115199004 109.901737476628 -92.6347870318823</t>
  </si>
  <si>
    <t>-755.161131536195 106.464703137243 -201.030298268673</t>
  </si>
  <si>
    <t>-765.12755505494 101.31002919264 -293.225365035712</t>
  </si>
  <si>
    <t>-771.539963966631 95.8168050693014 -376.693125202347</t>
  </si>
  <si>
    <t>-774.791843572891 89.4248311023987 -460.279560375337</t>
  </si>
  <si>
    <t>-776.079761522044 79.0881278850209 -582.494241120387</t>
  </si>
  <si>
    <t>-749.743709770157 73.3649693496006 -656.073239950639</t>
  </si>
  <si>
    <t>-772.328858643457 114.708903363099 -531.530142129831</t>
  </si>
  <si>
    <t>-753.929782860717 268.994130873734 -517.143388993621</t>
  </si>
  <si>
    <t>-697.188646165478 311.512985358999 -244.102924010176</t>
  </si>
  <si>
    <t>-469.83440718756 282.790994351439 -206.239603665006</t>
  </si>
  <si>
    <t>-778.700415441997 52.5386627828734 -526.204751887455</t>
  </si>
  <si>
    <t>-725.922658401071 204.29532900646 -99.3170824416407</t>
  </si>
  <si>
    <t>-709.234879988578 212.721581707804 315.837253894033</t>
  </si>
  <si>
    <t>-708.353048185201 232.324348359392 777.816859399257</t>
  </si>
  <si>
    <t>-556.199435142989 221.951129134445 829.056476386067</t>
  </si>
  <si>
    <t>-740.943720034647 15.1909583862798 -89.5433170053901</t>
  </si>
  <si>
    <t>-747.033415512763 9.49996165691869 325.948090606757</t>
  </si>
  <si>
    <t>-799.036916959674 -21.8415676339334 785.662751510402</t>
  </si>
  <si>
    <t>-647.981557910223 -40.5722650795481 837.771067401241</t>
  </si>
  <si>
    <t>9763-20170724T120314.916726100.bin</t>
  </si>
  <si>
    <t>-726.248032229501 116.825323351783 -92.234808309253</t>
  </si>
  <si>
    <t>-749.665488018947 115.330150895869 -200.433203866969</t>
  </si>
  <si>
    <t>-760.139325666152 112.535304527959 -292.673769256148</t>
  </si>
  <si>
    <t>-766.815558259008 109.509189329548 -376.246420230898</t>
  </si>
  <si>
    <t>-770.135959067647 105.899982561646 -459.996628239958</t>
  </si>
  <si>
    <t>-771.306417624573 99.9806039265163 -582.505910775601</t>
  </si>
  <si>
    <t>-744.423989281991 95.8447741461416 -655.993568358713</t>
  </si>
  <si>
    <t>-766.453969603836 133.599327483596 -530.290311786539</t>
  </si>
  <si>
    <t>-742.262549281858 286.40266322613 -510.073252176674</t>
  </si>
  <si>
    <t>-684.681197591639 316.731386788532 -235.586243308574</t>
  </si>
  <si>
    <t>-457.523968476158 282.508742707815 -201.279568652214</t>
  </si>
  <si>
    <t>-775.131703471517 71.5565683477516 -527.209625212385</t>
  </si>
  <si>
    <t>-714.287637752842 211.90694702881 -98.5569709408041</t>
  </si>
  <si>
    <t>-706.361910325203 215.579353403241 316.926299728399</t>
  </si>
  <si>
    <t>-708.482052459581 231.509098452503 779.09219042707</t>
  </si>
  <si>
    <t>-556.46933429674 219.310961661872 830.348011345106</t>
  </si>
  <si>
    <t>-738.486432536123 21.5361197862915 -89.233959436315</t>
  </si>
  <si>
    <t>-737.611458271236 18.0192642951263 326.325231807838</t>
  </si>
  <si>
    <t>-798.885944147381 -21.3438703144031 784.885176176626</t>
  </si>
  <si>
    <t>-648.321911059146 -43.478620627666 837.080503996716</t>
  </si>
  <si>
    <t>9763-20170724T120314.950823400.bin</t>
  </si>
  <si>
    <t>-723.575160611832 119.931379622392 -92.1150723105</t>
  </si>
  <si>
    <t>-747.54691043014 119.450293046669 -200.201317259324</t>
  </si>
  <si>
    <t>-758.165048027434 117.840225364554 -292.45354539559</t>
  </si>
  <si>
    <t>-764.835652779283 116.041843949494 -376.062229406177</t>
  </si>
  <si>
    <t>-768.014300303222 113.809918412292 -459.865797019038</t>
  </si>
  <si>
    <t>-768.827285832132 110.070485969762 -582.464002262904</t>
  </si>
  <si>
    <t>-741.614779657984 106.727204926937 -655.870501323372</t>
  </si>
  <si>
    <t>-763.602902815851 142.677057981458 -529.645700486919</t>
  </si>
  <si>
    <t>-736.88255276243 294.649843116048 -506.660785496587</t>
  </si>
  <si>
    <t>-679.87766949198 319.849907272184 -231.535430529357</t>
  </si>
  <si>
    <t>-452.828049379583 283.006242080193 -199.293316427344</t>
  </si>
  <si>
    <t>-773.338151862032 80.7456486671642 -527.692234103374</t>
  </si>
  <si>
    <t>-709.356103456111 215.431332815639 -98.2810918828237</t>
  </si>
  <si>
    <t>-703.182768614938 217.209477756642 317.244348996003</t>
  </si>
  <si>
    <t>-708.520719723129 231.234467785986 779.383591641258</t>
  </si>
  <si>
    <t>-556.582024845694 218.461949341202 830.719030244815</t>
  </si>
  <si>
    <t>-738.24568667552 24.3857100397413 -89.1232276763419</t>
  </si>
  <si>
    <t>-729.883913664545 22.4251892533023 326.363069844275</t>
  </si>
  <si>
    <t>-799.021846309817 -21.0649555301457 783.891974812308</t>
  </si>
  <si>
    <t>-648.683196172892 -45.322179386093 835.792834969848</t>
  </si>
  <si>
    <t>9763-20170724T120315.013989200.bin</t>
  </si>
  <si>
    <t>-720.750083628712 124.160777677467 -90.933151539159</t>
  </si>
  <si>
    <t>-745.870957402979 126.137193259455 -198.74093099763</t>
  </si>
  <si>
    <t>-756.4980743962 126.982597749805 -291.002450225501</t>
  </si>
  <si>
    <t>-762.775947094708 127.614164324988 -374.658519613732</t>
  </si>
  <si>
    <t>-765.162107811271 128.012864419028 -458.517221524334</t>
  </si>
  <si>
    <t>-764.37740248505 128.348687862857 -581.172017653916</t>
  </si>
  <si>
    <t>-736.311454309708 126.597961326395 -654.311828579523</t>
  </si>
  <si>
    <t>-758.879718003214 159.013385843746 -527.230280683247</t>
  </si>
  <si>
    <t>-727.828016584648 309.29116078549 -499.029091644398</t>
  </si>
  <si>
    <t>-673.440941861564 325.299370089444 -222.688006273614</t>
  </si>
  <si>
    <t>-446.565990426025 284.046906989642 -194.857750461328</t>
  </si>
  <si>
    <t>-770.563714146204 97.3892953399966 -527.473886031736</t>
  </si>
  <si>
    <t>-700.55674838372 220.698134115019 -96.8072015142199</t>
  </si>
  <si>
    <t>-698.472232863509 219.613506310377 318.761167630003</t>
  </si>
  <si>
    <t>-708.674087104965 230.775423948855 780.08355435369</t>
  </si>
  <si>
    <t>-556.903749480874 216.739693833097 831.58679676168</t>
  </si>
  <si>
    <t>-741.496483687357 27.2144760294236 -87.7186947096839</t>
  </si>
  <si>
    <t>-704.707255980323 28.3345546566554 326.223238348243</t>
  </si>
  <si>
    <t>-799.494966232373 -20.7689906100816 780.211632091879</t>
  </si>
  <si>
    <t>-649.710263293553 -49.8812178925 831.21007749197</t>
  </si>
  <si>
    <t>9763-20170724T120315.050109500.bin</t>
  </si>
  <si>
    <t>-720.143313063828 125.650120960621 -89.9069037903819</t>
  </si>
  <si>
    <t>-745.690397316928 128.534181536635 -197.59408543188</t>
  </si>
  <si>
    <t>-756.168945039831 130.387799377743 -289.857795807876</t>
  </si>
  <si>
    <t>-762.100877440447 132.058872610112 -373.524694364942</t>
  </si>
  <si>
    <t>-763.931271541925 133.620164342857 -457.383791274723</t>
  </si>
  <si>
    <t>-762.104481107207 135.7964924477 -580.008746363879</t>
  </si>
  <si>
    <t>-733.492073732428 134.734523615054 -652.949756016429</t>
  </si>
  <si>
    <t>-756.545545264944 165.544284080735 -525.562195484946</t>
  </si>
  <si>
    <t>-723.119657072278 314.811438943623 -494.780670641974</t>
  </si>
  <si>
    <t>-670.825566899299 326.52381292164 -217.820750767905</t>
  </si>
  <si>
    <t>-443.984463820348 283.726382097832 -192.130086204307</t>
  </si>
  <si>
    <t>-769.266608321149 104.138709434052 -526.841539117061</t>
  </si>
  <si>
    <t>-697.025282812753 222.696032358422 -95.9019793157074</t>
  </si>
  <si>
    <t>-697.057881421452 221.179892411606 319.670261640815</t>
  </si>
  <si>
    <t>-708.858975870154 230.496444833615 780.515158336377</t>
  </si>
  <si>
    <t>-557.112698324217 215.971380589795 831.953668970342</t>
  </si>
  <si>
    <t>-743.247830731411 27.8730528386163 -86.5133433311543</t>
  </si>
  <si>
    <t>-686.181982495782 32.406374519127 325.099954949928</t>
  </si>
  <si>
    <t>-797.139482205479 -16.1660908478998 775.15931073602</t>
  </si>
  <si>
    <t>-648.66240440597 -49.0504420507768 827.666524629711</t>
  </si>
  <si>
    <t>9763-20170724T120315.114314700.bin</t>
  </si>
  <si>
    <t>-713.895532487704 143.461925343072 -92.1706952840353</t>
  </si>
  <si>
    <t>-739.490642096051 147.72264456891 -199.800674919117</t>
  </si>
  <si>
    <t>-749.200331084504 151.230058603931 -292.10058992288</t>
  </si>
  <si>
    <t>-754.101350494746 154.646336986315 -375.781115064852</t>
  </si>
  <si>
    <t>-754.571268559423 158.191222837833 -459.598476120014</t>
  </si>
  <si>
    <t>-750.398073042818 163.536869129118 -582.068662704795</t>
  </si>
  <si>
    <t>-720.301005809694 163.687320899068 -654.417441002538</t>
  </si>
  <si>
    <t>-744.863339119517 191.634259209679 -526.750022146957</t>
  </si>
  <si>
    <t>-706.237155912172 338.380686756548 -490.68569895595</t>
  </si>
  <si>
    <t>-658.988231376506 343.243059305036 -212.616555526044</t>
  </si>
  <si>
    <t>-432.531584906597 297.012671997376 -189.623667248229</t>
  </si>
  <si>
    <t>-759.595141929367 130.748252685947 -529.909582533806</t>
  </si>
  <si>
    <t>-689.343358392358 234.279770264577 -96.9269468262481</t>
  </si>
  <si>
    <t>-693.41430401409 231.33756992718 318.617663450941</t>
  </si>
  <si>
    <t>-709.321273335536 230.207282989079 780.230551076533</t>
  </si>
  <si>
    <t>-557.593719238994 214.370709229718 831.336094221514</t>
  </si>
  <si>
    <t>-737.482117749122 54.2848849824275 -91.9038665506507</t>
  </si>
  <si>
    <t>-637.987452352484 65.8893067071681 311.418278373592</t>
  </si>
  <si>
    <t>-783.144703032637 24.1101934326757 747.139512781354</t>
  </si>
  <si>
    <t>-645.489618923075 -11.4952452419336 822.419996312352</t>
  </si>
  <si>
    <t>9763-20170724T120315.150379700.bin</t>
  </si>
  <si>
    <t>-712.398460579182 150.481728428331 -94.0532902477887</t>
  </si>
  <si>
    <t>-737.87666059017 155.396201955615 -201.683215777666</t>
  </si>
  <si>
    <t>-747.164266197997 159.587423661226 -293.997833855358</t>
  </si>
  <si>
    <t>-751.549943411938 163.687170655407 -377.676396959304</t>
  </si>
  <si>
    <t>-751.373359975402 167.972469894023 -461.460381720506</t>
  </si>
  <si>
    <t>-746.113472395009 174.461501664913 -583.833340733112</t>
  </si>
  <si>
    <t>-715.191185464408 175.015501040421 -655.831414385635</t>
  </si>
  <si>
    <t>-740.614961243432 201.926043848062 -528.194120706633</t>
  </si>
  <si>
    <t>-699.849464019593 347.723699105998 -490.41648198382</t>
  </si>
  <si>
    <t>-655.292410928034 350.221769852606 -211.871902183316</t>
  </si>
  <si>
    <t>-429.261540651184 301.895277176742 -188.999902848239</t>
  </si>
  <si>
    <t>-756.227946426685 141.302272016763 -532.079973165415</t>
  </si>
  <si>
    <t>-687.376614377759 239.328590139892 -98.0202529740185</t>
  </si>
  <si>
    <t>-692.521480676231 235.360338306401 317.50396992602</t>
  </si>
  <si>
    <t>-709.461820986945 230.214144327692 779.793006500332</t>
  </si>
  <si>
    <t>-557.722667424405 213.960676707155 830.733085211742</t>
  </si>
  <si>
    <t>-737.563180454868 62.4731008660858 -94.7033851135063</t>
  </si>
  <si>
    <t>-619.493464956993 76.6646451745678 303.49348288151</t>
  </si>
  <si>
    <t>-780.787379251977 30.8674102086827 734.656190957468</t>
  </si>
  <si>
    <t>-649.613054085907 -2.38669742695834 821.669356695942</t>
  </si>
  <si>
    <t>9763-20170724T120315.214202400.bin</t>
  </si>
  <si>
    <t>-710.939927483535 156.427977385496 -96.7251728839192</t>
  </si>
  <si>
    <t>-736.488321693372 162.488026249457 -204.280056581345</t>
  </si>
  <si>
    <t>-745.205582542956 167.787243610731 -296.593390978191</t>
  </si>
  <si>
    <t>-748.817669169265 172.938459572753 -380.250734329733</t>
  </si>
  <si>
    <t>-747.611521257469 178.310233258138 -463.963551674721</t>
  </si>
  <si>
    <t>-740.568537761913 186.416237388745 -586.150431528473</t>
  </si>
  <si>
    <t>-708.376686516213 187.563416235953 -657.582757638992</t>
  </si>
  <si>
    <t>-735.417748424637 213.016947435563 -530.060235810029</t>
  </si>
  <si>
    <t>-692.468712351019 357.429047179971 -489.615703680244</t>
  </si>
  <si>
    <t>-652.322707100965 357.389810269607 -210.390272532462</t>
  </si>
  <si>
    <t>-427.035514277816 305.517004287771 -187.953207708016</t>
  </si>
  <si>
    <t>-751.900178495014 152.701737749855 -535.011630156209</t>
  </si>
  <si>
    <t>-803.438619383667 6.11965113087831 -521.01931866575</t>
  </si>
  <si>
    <t>-685.126666312224 244.442268260088 -99.4359893554323</t>
  </si>
  <si>
    <t>-691.36827299097 238.309933345306 316.046880945496</t>
  </si>
  <si>
    <t>-709.49804786011 230.166084423028 779.039106049906</t>
  </si>
  <si>
    <t>-557.796022428447 213.656045501882 830.006926472659</t>
  </si>
  <si>
    <t>-737.751278993463 68.5890603258786 -97.654755935019</t>
  </si>
  <si>
    <t>-599.980517157262 85.3031331224738 294.062564928733</t>
  </si>
  <si>
    <t>-773.592594780538 29.9423239933344 719.459018062946</t>
  </si>
  <si>
    <t>-649.35932905172 -4.59842971671696 815.671606419413</t>
  </si>
  <si>
    <t>9763-20170724T120315.247792700.bin</t>
  </si>
  <si>
    <t>-709.478416886319 157.134546025465 -97.9890943155953</t>
  </si>
  <si>
    <t>-734.959932952969 163.716870615775 -205.529191510108</t>
  </si>
  <si>
    <t>-743.493922228605 169.524312699272 -297.829080930345</t>
  </si>
  <si>
    <t>-746.890263760313 175.14750571028 -381.465042987263</t>
  </si>
  <si>
    <t>-745.417825639683 181.000711198255 -465.141248477154</t>
  </si>
  <si>
    <t>-737.930777903572 189.814678085976 -587.252675461447</t>
  </si>
  <si>
    <t>-705.371579113594 191.289944074562 -658.51231198047</t>
  </si>
  <si>
    <t>-733.04635517173 216.106970234825 -530.99328316741</t>
  </si>
  <si>
    <t>-690.409068154499 360.401073254716 -489.811420369541</t>
  </si>
  <si>
    <t>-651.000853691562 359.271552455922 -210.483131930293</t>
  </si>
  <si>
    <t>-425.890844592835 306.493814223001 -188.380051611544</t>
  </si>
  <si>
    <t>-749.385677961942 155.787427688447 -536.349104651625</t>
  </si>
  <si>
    <t>-801.248763831732 9.21635369398723 -523.505583845249</t>
  </si>
  <si>
    <t>-684.004930427395 245.504078193835 -99.8454132152706</t>
  </si>
  <si>
    <t>-690.265371247148 238.382565372263 315.621393613953</t>
  </si>
  <si>
    <t>-709.320441079512 230.207041378588 778.78023753713</t>
  </si>
  <si>
    <t>-557.656526685677 214.134586070119 830.000869858345</t>
  </si>
  <si>
    <t>-735.737065282281 69.0315081719375 -99.0121208863519</t>
  </si>
  <si>
    <t>-598.940786707635 84.3634162963226 293.103064926388</t>
  </si>
  <si>
    <t>-765.629456806875 23.5415682843857 720.679213429045</t>
  </si>
  <si>
    <t>-639.744300663461 -12.0937863724116 814.310793659518</t>
  </si>
  <si>
    <t>9763-20170724T120315.317019900.bin</t>
  </si>
  <si>
    <t>-704.396965539921 157.094567017458 -98.8457982634185</t>
  </si>
  <si>
    <t>-729.540147016937 163.99339536502 -206.445580772413</t>
  </si>
  <si>
    <t>-737.968099667133 170.377679283619 -298.71719505965</t>
  </si>
  <si>
    <t>-741.348268416123 176.622786203501 -382.309768842936</t>
  </si>
  <si>
    <t>-739.93682775984 183.205918862289 -465.932751888766</t>
  </si>
  <si>
    <t>-732.623769005814 193.201651899486 -587.963583524574</t>
  </si>
  <si>
    <t>-699.951039044543 195.370500374833 -659.153582743536</t>
  </si>
  <si>
    <t>-728.210099025455 219.094305029213 -531.480541140104</t>
  </si>
  <si>
    <t>-688.324125462525 364.028490216108 -489.800917791796</t>
  </si>
  <si>
    <t>-647.628748855662 360.670717365035 -210.675193751172</t>
  </si>
  <si>
    <t>-422.169984394986 308.727185792496 -190.211591235811</t>
  </si>
  <si>
    <t>-743.455211831279 158.536892946898 -537.354460219491</t>
  </si>
  <si>
    <t>-793.521947682092 11.1796319479206 -526.361330753874</t>
  </si>
  <si>
    <t>-680.433024556198 246.368310736202 -100.005250932538</t>
  </si>
  <si>
    <t>-687.04285974689 238.447286922466 315.441721979461</t>
  </si>
  <si>
    <t>-708.546251974926 230.832262326185 778.474415850793</t>
  </si>
  <si>
    <t>-557.235712073093 215.164356040853 830.852641695002</t>
  </si>
  <si>
    <t>-728.75719058236 67.4897546434868 -100.758715271803</t>
  </si>
  <si>
    <t>-610.776185459613 78.7713101380709 297.557498757473</t>
  </si>
  <si>
    <t>-734.795851072612 9.10126486676018 738.466471333727</t>
  </si>
  <si>
    <t>-597.977004755641 -26.5423551121492 815.238615289541</t>
  </si>
  <si>
    <t>9763-20170724T120315.348605600.bin</t>
  </si>
  <si>
    <t>-701.027076857306 157.046982406937 -98.4597966823262</t>
  </si>
  <si>
    <t>-726.032875212981 163.650895600919 -206.110145701075</t>
  </si>
  <si>
    <t>-734.539482737586 170.04203573984 -298.37404735887</t>
  </si>
  <si>
    <t>-738.073803468692 176.392655582768 -381.952325464125</t>
  </si>
  <si>
    <t>-736.898759783694 183.190550526771 -465.561661274189</t>
  </si>
  <si>
    <t>-730.021541453471 193.623884528099 -587.581348587644</t>
  </si>
  <si>
    <t>-697.553393490475 196.267582263962 -658.848611293098</t>
  </si>
  <si>
    <t>-725.817414433 219.416000300971 -531.036236378241</t>
  </si>
  <si>
    <t>-687.846150839017 364.843547011853 -489.33058711523</t>
  </si>
  <si>
    <t>-645.267634718976 361.352852732645 -210.487467997814</t>
  </si>
  <si>
    <t>-419.477045244467 310.466024195701 -191.053978638805</t>
  </si>
  <si>
    <t>-740.260994264314 158.675647619053 -537.044026609028</t>
  </si>
  <si>
    <t>-788.486737686361 10.6658160858158 -526.54146890919</t>
  </si>
  <si>
    <t>-677.955646244677 246.784940756146 -99.8076531157419</t>
  </si>
  <si>
    <t>-685.479526966888 238.729180585438 315.62121594799</t>
  </si>
  <si>
    <t>-708.292962637418 231.025938667648 778.469496816644</t>
  </si>
  <si>
    <t>-557.160216057523 215.213838809186 831.315395994189</t>
  </si>
  <si>
    <t>-724.255257970562 66.7934133955764 -100.594366007993</t>
  </si>
  <si>
    <t>-621.252136468256 74.8950470380084 301.93176727961</t>
  </si>
  <si>
    <t>-715.437369104603 5.84228792503745 750.256383800028</t>
  </si>
  <si>
    <t>-572.261509638618 -24.4667002033705 817.083465410813</t>
  </si>
  <si>
    <t>9763-20170724T120315.414537900.bin</t>
  </si>
  <si>
    <t>-693.976413845716 156.341390813879 -97.4656004193251</t>
  </si>
  <si>
    <t>-718.980656441821 161.802663097384 -205.180295099792</t>
  </si>
  <si>
    <t>-727.941164112196 167.841481396848 -297.42498919835</t>
  </si>
  <si>
    <t>-732.079910523697 174.131593653919 -380.980059143088</t>
  </si>
  <si>
    <t>-731.704670363325 181.154575652178 -464.578305555231</t>
  </si>
  <si>
    <t>-726.212814909546 192.246324758244 -586.610009982296</t>
  </si>
  <si>
    <t>-694.412493941322 196.074627019536 -658.124285936855</t>
  </si>
  <si>
    <t>-722.282744480367 217.939931234164 -530.000501010064</t>
  </si>
  <si>
    <t>-687.808157871248 364.15273717987 -487.971546468399</t>
  </si>
  <si>
    <t>-639.785967326127 361.549864633703 -210.004493291971</t>
  </si>
  <si>
    <t>-413.364963566382 313.113500409404 -191.674776622178</t>
  </si>
  <si>
    <t>-734.962431622233 156.818724642001 -536.126606364396</t>
  </si>
  <si>
    <t>-778.649416445324 7.41281853693022 -525.594003712005</t>
  </si>
  <si>
    <t>-617.101307520844 0.363890166145666 -271.919966073993</t>
  </si>
  <si>
    <t>-672.05876836922 246.375975943663 -99.4710110557172</t>
  </si>
  <si>
    <t>-682.217752055362 238.865776933497 315.911991902302</t>
  </si>
  <si>
    <t>-708.128079388471 231.161186747649 778.450216283982</t>
  </si>
  <si>
    <t>-557.113280326133 215.353661919069 831.633643444868</t>
  </si>
  <si>
    <t>-715.6431170927 66.1677419636178 -99.0736952786754</t>
  </si>
  <si>
    <t>-638.082984814038 68.5878799548632 309.192398789578</t>
  </si>
  <si>
    <t>-693.93493588347 12.3679720616826 765.432245631108</t>
  </si>
  <si>
    <t>-545.277121934776 -6.89108999339646 823.859708842117</t>
  </si>
  <si>
    <t>9763-20170724T120315.449132100.bin</t>
  </si>
  <si>
    <t>-691.323324963248 155.129276320945 -97.4001198615417</t>
  </si>
  <si>
    <t>-716.267211343208 160.396146646321 -205.138507796956</t>
  </si>
  <si>
    <t>-725.460458024383 166.327557590547 -297.367193577457</t>
  </si>
  <si>
    <t>-729.928144730487 172.550121848049 -380.910342349094</t>
  </si>
  <si>
    <t>-730.001368963554 179.546366575864 -464.511692392521</t>
  </si>
  <si>
    <t>-725.296520787565 190.651527858659 -586.575115574442</t>
  </si>
  <si>
    <t>-693.852969795295 194.91579308546 -658.222211556609</t>
  </si>
  <si>
    <t>-721.372714719016 216.41467631615 -529.996653223538</t>
  </si>
  <si>
    <t>-688.138022342849 362.972954100824 -488.193664208671</t>
  </si>
  <si>
    <t>-637.899953450492 360.01071217316 -210.622100913794</t>
  </si>
  <si>
    <t>-411.21332490425 312.884838974726 -192.159916200593</t>
  </si>
  <si>
    <t>-733.349164033635 155.142861697175 -536.032714283821</t>
  </si>
  <si>
    <t>-774.922163185408 5.18171560892597 -525.068157007491</t>
  </si>
  <si>
    <t>-610.427091672106 0.803524437669012 -271.635356463758</t>
  </si>
  <si>
    <t>-669.879227821522 245.052587559064 -99.4521838397466</t>
  </si>
  <si>
    <t>-680.403277798892 237.731384756087 315.925032972778</t>
  </si>
  <si>
    <t>-707.936351398045 231.199745826055 778.436199191495</t>
  </si>
  <si>
    <t>-557.018385205344 215.371820339619 831.887734259461</t>
  </si>
  <si>
    <t>-713.033329753496 65.4118441619419 -98.6665069907957</t>
  </si>
  <si>
    <t>-640.558291713559 65.7955226163756 310.539792221579</t>
  </si>
  <si>
    <t>-695.117521082799 8.9604679300578 767.772645550949</t>
  </si>
  <si>
    <t>-545.521072174896 -9.98245416127497 823.860899441434</t>
  </si>
  <si>
    <t>9763-20170724T120315.517373400.bin</t>
  </si>
  <si>
    <t>-688.339389882056 151.68968285113 -97.4017241675995</t>
  </si>
  <si>
    <t>-712.777411531048 157.017332173181 -205.25298496856</t>
  </si>
  <si>
    <t>-722.214827705723 162.736766955395 -297.470529860578</t>
  </si>
  <si>
    <t>-727.179430114505 168.66249234909 -381.007151486318</t>
  </si>
  <si>
    <t>-728.02491898408 175.271508739484 -464.63571997563</t>
  </si>
  <si>
    <t>-724.749974174472 185.718616531788 -586.8039235136</t>
  </si>
  <si>
    <t>-694.203564817049 190.189523324718 -658.825714283857</t>
  </si>
  <si>
    <t>-720.735539614616 211.89326351357 -530.421090003623</t>
  </si>
  <si>
    <t>-689.427353135306 359.605304350102 -490.922262446664</t>
  </si>
  <si>
    <t>-637.602260763624 356.629332317378 -213.64284995114</t>
  </si>
  <si>
    <t>-410.747913781832 310.436204628084 -194.885149496152</t>
  </si>
  <si>
    <t>-731.638412313688 150.375819746213 -535.974041100583</t>
  </si>
  <si>
    <t>-600.414149951397 0.476846364109406 -272.058875542403</t>
  </si>
  <si>
    <t>-667.479347248625 240.948522992422 -99.2374301441398</t>
  </si>
  <si>
    <t>-678.525219413904 234.78171546523 316.14498955769</t>
  </si>
  <si>
    <t>-707.434677433787 231.258188276323 778.552199477244</t>
  </si>
  <si>
    <t>-556.61349128155 216.541927181745 832.591288619767</t>
  </si>
  <si>
    <t>-709.122801987149 63.3738514119045 -98.8085023263462</t>
  </si>
  <si>
    <t>-642.73023023488 61.3845387337688 311.423953746405</t>
  </si>
  <si>
    <t>-694.909808890719 8.17439883220368 768.070259711189</t>
  </si>
  <si>
    <t>-544.776472289465 -10.1761821283219 822.907028544178</t>
  </si>
  <si>
    <t>9763-20170724T120315.549461900.bin</t>
  </si>
  <si>
    <t>-686.345429692232 149.31174773519 -97.2024627566676</t>
  </si>
  <si>
    <t>-710.477289447984 154.379338743452 -205.135291508309</t>
  </si>
  <si>
    <t>-720.015225507535 159.78959147722 -297.360958612681</t>
  </si>
  <si>
    <t>-725.217975441062 165.394708931505 -380.905257352823</t>
  </si>
  <si>
    <t>-726.448125753703 171.646847878958 -464.556513137917</t>
  </si>
  <si>
    <t>-723.895419808077 181.533673190274 -586.788556483766</t>
  </si>
  <si>
    <t>-693.879251002464 185.86013373366 -659.04169680725</t>
  </si>
  <si>
    <t>-719.817938962691 208.01339046309 -530.552949390858</t>
  </si>
  <si>
    <t>-689.714543869416 356.183861020166 -492.028399112415</t>
  </si>
  <si>
    <t>-636.35785704255 354.342441170214 -215.029845257404</t>
  </si>
  <si>
    <t>-409.427264215452 308.409428789403 -196.559121146155</t>
  </si>
  <si>
    <t>-730.213078931734 146.377550817092 -535.755429957872</t>
  </si>
  <si>
    <t>-666.224633759746 238.185915620165 -99.1194466584006</t>
  </si>
  <si>
    <t>-678.159341717501 233.150928504447 316.253694095563</t>
  </si>
  <si>
    <t>-707.250625878558 231.265741927911 778.622420534837</t>
  </si>
  <si>
    <t>-556.460601586911 217.049404898486 832.881767234357</t>
  </si>
  <si>
    <t>-706.328584795575 60.8067886997785 -98.7352190299197</t>
  </si>
  <si>
    <t>-641.745177893319 59.3853460380667 311.788326209356</t>
  </si>
  <si>
    <t>-695.061506729905 8.26785164752459 768.301116336399</t>
  </si>
  <si>
    <t>-544.91842086619 -10.677925014536 822.908227679708</t>
  </si>
  <si>
    <t>9763-20170724T120315.618480400.bin</t>
  </si>
  <si>
    <t>-681.671132196324 144.441155923508 -96.9553070702118</t>
  </si>
  <si>
    <t>-705.590465051984 148.965325472408 -204.959453323898</t>
  </si>
  <si>
    <t>-715.572969752099 153.883503142485 -297.165759598326</t>
  </si>
  <si>
    <t>-721.432291023715 159.007766500629 -380.697370008435</t>
  </si>
  <si>
    <t>-723.571998229154 164.745757831068 -464.367215441259</t>
  </si>
  <si>
    <t>-722.624018597913 173.840140660083 -586.683653360127</t>
  </si>
  <si>
    <t>-693.454308483878 177.833842231353 -659.301802038741</t>
  </si>
  <si>
    <t>-718.20686168058 200.748088014698 -530.677466496103</t>
  </si>
  <si>
    <t>-689.418915020381 349.381313946424 -493.148113057597</t>
  </si>
  <si>
    <t>-632.986114482529 350.340447852207 -216.755247249668</t>
  </si>
  <si>
    <t>-405.352037415138 307.728939531314 -198.991932068726</t>
  </si>
  <si>
    <t>-727.873080681448 138.951173976081 -535.34714926881</t>
  </si>
  <si>
    <t>-663.779665576843 232.316644789844 -98.9311085818147</t>
  </si>
  <si>
    <t>-676.634711227098 229.951316243438 316.438342276175</t>
  </si>
  <si>
    <t>-706.828521932818 231.314517148461 778.789171844146</t>
  </si>
  <si>
    <t>-556.130639967986 217.989828613599 833.528827245091</t>
  </si>
  <si>
    <t>-700.057748228031 57.0022225878724 -98.352330860041</t>
  </si>
  <si>
    <t>-636.449390508517 56.5154601854204 312.325602635012</t>
  </si>
  <si>
    <t>-695.371298552779 8.31921441912232 768.506123751885</t>
  </si>
  <si>
    <t>-544.959022150121 -9.8882740486647 822.621356900794</t>
  </si>
  <si>
    <t>9763-20170724T120315.652558400.bin</t>
  </si>
  <si>
    <t>-679.198580099183 141.703951438512 -96.7794542054338</t>
  </si>
  <si>
    <t>-703.291398470946 145.923067669151 -204.75744567101</t>
  </si>
  <si>
    <t>-713.598744188585 150.566633620062 -296.94215406395</t>
  </si>
  <si>
    <t>-719.824008509002 155.424202754542 -380.463386147483</t>
  </si>
  <si>
    <t>-722.400558106715 160.877705623947 -464.139856987301</t>
  </si>
  <si>
    <t>-722.167904708282 169.533477046646 -586.491579416474</t>
  </si>
  <si>
    <t>-693.302662132549 173.322025424027 -659.242286748647</t>
  </si>
  <si>
    <t>-717.560914301871 196.663195565217 -530.607769314746</t>
  </si>
  <si>
    <t>-689.227157199294 345.580727227615 -493.762863974468</t>
  </si>
  <si>
    <t>-631.871163803002 347.927603790585 -217.568456866919</t>
  </si>
  <si>
    <t>-403.81983356799 307.755945831971 -199.475719306274</t>
  </si>
  <si>
    <t>-726.979099148368 134.80763679141 -535.001715804035</t>
  </si>
  <si>
    <t>-662.367646683462 229.232616373801 -98.8365553646684</t>
  </si>
  <si>
    <t>-675.111784490049 228.379427033193 316.542199720453</t>
  </si>
  <si>
    <t>-706.537795559284 231.397264528909 778.881030354978</t>
  </si>
  <si>
    <t>-555.849251829655 219.004947082971 833.864897838129</t>
  </si>
  <si>
    <t>-696.543554324779 53.9157426687284 -98.157981207745</t>
  </si>
  <si>
    <t>-634.390573269108 55.8134018513754 312.73863290865</t>
  </si>
  <si>
    <t>-695.759110135614 8.35986103733012 768.543126444134</t>
  </si>
  <si>
    <t>-545.063958579316 -9.29932109404126 822.049597753569</t>
  </si>
  <si>
    <t>9763-20170724T120315.684318600.bin</t>
  </si>
  <si>
    <t>-676.51368953802 138.488083603158 -96.6531565451899</t>
  </si>
  <si>
    <t>-700.925552803617 142.403964592555 -204.570933375311</t>
  </si>
  <si>
    <t>-711.574375990508 146.719491868375 -296.732769203878</t>
  </si>
  <si>
    <t>-718.137096194466 151.242816941639 -380.246879129548</t>
  </si>
  <si>
    <t>-721.07855327707 156.326086263084 -463.934549893</t>
  </si>
  <si>
    <t>-721.408216190943 164.399795634899 -586.325845054831</t>
  </si>
  <si>
    <t>-692.848379681676 167.958756222513 -659.208481743684</t>
  </si>
  <si>
    <t>-716.696034480889 191.817438393258 -530.591659441364</t>
  </si>
  <si>
    <t>-689.042457934301 341.090513456824 -494.713758661024</t>
  </si>
  <si>
    <t>-631.116040613725 345.367214097791 -218.661536253795</t>
  </si>
  <si>
    <t>-402.685368891651 307.681629761463 -200.013144853075</t>
  </si>
  <si>
    <t>-725.83111573262 129.89670456469 -534.6516777788</t>
  </si>
  <si>
    <t>-660.590721755648 225.875530281699 -98.7556621603732</t>
  </si>
  <si>
    <t>-672.955238616081 226.663176000505 316.634649820779</t>
  </si>
  <si>
    <t>-706.256904960993 231.406133849018 778.934265753095</t>
  </si>
  <si>
    <t>-555.620111780682 219.630107660916 834.194595663966</t>
  </si>
  <si>
    <t>-692.880151438308 50.8318416040797 -98.0959155573162</t>
  </si>
  <si>
    <t>-633.220276116994 54.2154964824822 313.16053357015</t>
  </si>
  <si>
    <t>-696.241831614273 8.48350821046688 768.642303695492</t>
  </si>
  <si>
    <t>-545.172155721317 -8.17724473251133 821.407787588437</t>
  </si>
  <si>
    <t>9763-20170724T120315.746986800.bin</t>
  </si>
  <si>
    <t>-670.809796800898 132.273607581092 -96.6122964670303</t>
  </si>
  <si>
    <t>-695.940229845511 135.864632694274 -204.376197073771</t>
  </si>
  <si>
    <t>-707.300194799325 139.525856044922 -296.481449475298</t>
  </si>
  <si>
    <t>-714.546009437947 143.297454154591 -379.976309133363</t>
  </si>
  <si>
    <t>-718.208401504011 147.475052163781 -463.685833743656</t>
  </si>
  <si>
    <t>-719.631002895525 154.057679211893 -586.15856365843</t>
  </si>
  <si>
    <t>-691.756194924887 157.063639744185 -659.33072058286</t>
  </si>
  <si>
    <t>-714.786580120655 182.203150227261 -530.799625955505</t>
  </si>
  <si>
    <t>-689.096977200823 332.44103204526 -497.547287902553</t>
  </si>
  <si>
    <t>-629.559727326642 341.683595615079 -221.959705366667</t>
  </si>
  <si>
    <t>-400.616120839305 308.384184130703 -201.356179100178</t>
  </si>
  <si>
    <t>-723.226947840616 120.135482777846 -534.037648878376</t>
  </si>
  <si>
    <t>-656.20845711657 218.920882877897 -98.5855515288681</t>
  </si>
  <si>
    <t>-666.559470845485 223.473021956084 316.835611399176</t>
  </si>
  <si>
    <t>-705.490663036966 231.521704362093 778.962553354371</t>
  </si>
  <si>
    <t>-554.977706227309 221.791884648158 834.95365817629</t>
  </si>
  <si>
    <t>-685.844955155475 45.8724519564182 -98.1064337261805</t>
  </si>
  <si>
    <t>-632.198252301983 49.2599817035982 313.977478441121</t>
  </si>
  <si>
    <t>-696.388070587682 8.15845151566737 769.365190986595</t>
  </si>
  <si>
    <t>-545.29153478715 -8.07943988465922 822.185604987756</t>
  </si>
  <si>
    <t>9763-20170724T120315.816378300.bin</t>
  </si>
  <si>
    <t>-665.710666396693 126.236863567643 -96.1780809927903</t>
  </si>
  <si>
    <t>-691.780167386335 129.373827741731 -203.732894682566</t>
  </si>
  <si>
    <t>-703.989399060969 132.219127675359 -295.758374363864</t>
  </si>
  <si>
    <t>-712.022642764913 135.072027327644 -379.217587039064</t>
  </si>
  <si>
    <t>-716.489587174196 138.156262911339 -462.935474867608</t>
  </si>
  <si>
    <t>-719.104001203585 142.950915630144 -585.471605968941</t>
  </si>
  <si>
    <t>-691.974651516657 145.168805592738 -658.951457561037</t>
  </si>
  <si>
    <t>-714.086180194569 171.947832071738 -530.569468389079</t>
  </si>
  <si>
    <t>-689.740215647714 322.974679766817 -499.969973124762</t>
  </si>
  <si>
    <t>-628.212195630521 336.301737722288 -224.987729103803</t>
  </si>
  <si>
    <t>-398.940460513244 307.77277980888 -201.131495271411</t>
  </si>
  <si>
    <t>-721.82744490767 109.746329122567 -532.838129828235</t>
  </si>
  <si>
    <t>-652.739263768126 211.634780218718 -98.2158146858106</t>
  </si>
  <si>
    <t>-657.408395368697 221.780839469209 317.209118715564</t>
  </si>
  <si>
    <t>-704.64674282649 231.995888238031 778.887499545495</t>
  </si>
  <si>
    <t>-554.283548422257 224.304842264312 835.593468194057</t>
  </si>
  <si>
    <t>-679.172422868198 40.9717215583964 -97.652480508914</t>
  </si>
  <si>
    <t>-633.225309428026 44.1365284670003 315.362574187235</t>
  </si>
  <si>
    <t>-695.694059201617 7.7355665357793 771.111825837351</t>
  </si>
  <si>
    <t>-544.8561985853 -6.31742587674967 825.280832326233</t>
  </si>
  <si>
    <t>9763-20170724T120315.847461100.bin</t>
  </si>
  <si>
    <t>-663.434421084124 122.845091524574 -95.7318502167061</t>
  </si>
  <si>
    <t>-690.243743649184 125.616257041061 -203.114734404358</t>
  </si>
  <si>
    <t>-702.952431353464 127.978216631125 -295.08628185635</t>
  </si>
  <si>
    <t>-711.384755056012 130.313257030866 -378.522328673364</t>
  </si>
  <si>
    <t>-716.196173847265 132.80150847485 -462.240876824471</t>
  </si>
  <si>
    <t>-719.252635214035 136.637562372619 -584.800472575985</t>
  </si>
  <si>
    <t>-692.481945826973 138.444909596545 -658.422958361559</t>
  </si>
  <si>
    <t>-714.228618582417 166.086047186192 -530.139764569886</t>
  </si>
  <si>
    <t>-690.619159437218 317.487932648413 -500.8696371276</t>
  </si>
  <si>
    <t>-628.027285497512 332.054516635551 -226.1905138189</t>
  </si>
  <si>
    <t>-398.632464155269 305.769346007081 -200.978621081359</t>
  </si>
  <si>
    <t>-721.59442899677 103.822525172374 -531.904915524427</t>
  </si>
  <si>
    <t>-651.394668128859 207.439035736213 -97.7789823250669</t>
  </si>
  <si>
    <t>-651.10981634291 221.419313540528 317.560745000416</t>
  </si>
  <si>
    <t>-704.295045621768 232.41226884709 778.748240416659</t>
  </si>
  <si>
    <t>-553.9411335207 225.968532756277 835.634090329875</t>
  </si>
  <si>
    <t>-675.92019249989 38.1140980811017 -97.1735474264881</t>
  </si>
  <si>
    <t>-634.782385794005 41.6287482264081 316.345444606913</t>
  </si>
  <si>
    <t>-695.487262487225 7.54347818023712 772.254187697912</t>
  </si>
  <si>
    <t>-544.697236096714 -5.11085152134228 826.898895540546</t>
  </si>
  <si>
    <t>9763-20170724T120315.885770900.bin</t>
  </si>
  <si>
    <t>-661.152051757636 119.078481453713 -95.0140544047251</t>
  </si>
  <si>
    <t>-688.7106293497 121.393651685533 -202.217895770017</t>
  </si>
  <si>
    <t>-701.869965319981 123.245888488074 -294.1376720337</t>
  </si>
  <si>
    <t>-710.634411180061 125.057744986643 -377.552518316688</t>
  </si>
  <si>
    <t>-715.70066904936 126.963089556165 -461.271268317805</t>
  </si>
  <si>
    <t>-719.043549520271 129.879301023909 -583.848861312197</t>
  </si>
  <si>
    <t>-692.580152960885 131.325562764489 -657.590225884899</t>
  </si>
  <si>
    <t>-714.112163174155 159.762274239259 -529.415938205275</t>
  </si>
  <si>
    <t>-691.554449526409 311.576412677354 -501.499526907021</t>
  </si>
  <si>
    <t>-627.91789922869 327.294216067203 -227.124119511824</t>
  </si>
  <si>
    <t>-398.350202711982 303.444200784416 -201.07821728208</t>
  </si>
  <si>
    <t>-721.041224722234 97.4371755209854 -530.709665642211</t>
  </si>
  <si>
    <t>-650.068317379615 202.961514264107 -97.0329683634485</t>
  </si>
  <si>
    <t>-643.593145122871 221.743828799169 318.066877375096</t>
  </si>
  <si>
    <t>-704.027238234627 232.909778596092 778.528024870273</t>
  </si>
  <si>
    <t>-553.638186645898 227.820677178372 835.458303968735</t>
  </si>
  <si>
    <t>-672.440285061662 34.9323112741799 -96.4284847485117</t>
  </si>
  <si>
    <t>-636.496160147374 38.8321221107237 317.570847839159</t>
  </si>
  <si>
    <t>-695.490339977562 7.43773711529047 773.618913983862</t>
  </si>
  <si>
    <t>-544.588757524039 -3.31949769713697 828.362117435706</t>
  </si>
  <si>
    <t>9763-20170724T120315.953962100.bin</t>
  </si>
  <si>
    <t>-656.863727709482 110.914124903609 -92.0832519428604</t>
  </si>
  <si>
    <t>-685.820516561485 112.178610832671 -198.9354188616</t>
  </si>
  <si>
    <t>-699.633224765957 112.933037912835 -290.774897252795</t>
  </si>
  <si>
    <t>-708.771609931778 113.644532542194 -374.166187184934</t>
  </si>
  <si>
    <t>-713.990887876823 114.350064555161 -457.894407613012</t>
  </si>
  <si>
    <t>-717.312727790264 115.401817679968 -580.502606051352</t>
  </si>
  <si>
    <t>-691.156593071049 116.208416352065 -654.363380670224</t>
  </si>
  <si>
    <t>-712.927356068067 146.164056849215 -526.514731000427</t>
  </si>
  <si>
    <t>-693.594518164046 298.916453226001 -501.557692500191</t>
  </si>
  <si>
    <t>-627.089989402132 317.258921397921 -228.026633566492</t>
  </si>
  <si>
    <t>-397.100296849264 300.206808621879 -200.412405427241</t>
  </si>
  <si>
    <t>-718.782862860772 83.7166704761744 -526.891683286053</t>
  </si>
  <si>
    <t>-647.122737470319 193.632784190036 -93.8711022810385</t>
  </si>
  <si>
    <t>-622.548414347888 225.979251210521 319.713718735176</t>
  </si>
  <si>
    <t>-703.101109246251 234.667628135357 777.729942180463</t>
  </si>
  <si>
    <t>-552.856605575153 232.746408348271 835.234092222829</t>
  </si>
  <si>
    <t>-666.732479479087 27.6598020899385 -93.3735645960037</t>
  </si>
  <si>
    <t>-637.898987109533 33.0428205458577 321.165040616208</t>
  </si>
  <si>
    <t>-695.75067528795 7.03701505566528 777.197884954123</t>
  </si>
  <si>
    <t>-544.526188910583 -0.394941169691265 831.601298929119</t>
  </si>
  <si>
    <t>9763-20170724T120315.992791600.bin</t>
  </si>
  <si>
    <t>-655.446788130622 107.304589291581 -89.488738933942</t>
  </si>
  <si>
    <t>-685.128399719593 108.024056079027 -196.146981377743</t>
  </si>
  <si>
    <t>-699.202477446708 108.203699955414 -287.949610854592</t>
  </si>
  <si>
    <t>-708.432748640193 108.337789532637 -371.333735366586</t>
  </si>
  <si>
    <t>-713.597371330242 108.412507222579 -455.068137182377</t>
  </si>
  <si>
    <t>-716.677137822899 108.483195137672 -577.687357611838</t>
  </si>
  <si>
    <t>-690.520479964867 108.97436089089 -651.55071331457</t>
  </si>
  <si>
    <t>-712.686058172006 139.701992517738 -523.931438436898</t>
  </si>
  <si>
    <t>-695.135909135432 292.901657408157 -500.428176877778</t>
  </si>
  <si>
    <t>-626.939427486097 312.930065843178 -227.432361416869</t>
  </si>
  <si>
    <t>-396.854806041567 299.252790371779 -198.752768852034</t>
  </si>
  <si>
    <t>-717.96549505688 77.2023706046375 -523.834732596251</t>
  </si>
  <si>
    <t>-646.383872722099 190.34580213074 -91.2095149046639</t>
  </si>
  <si>
    <t>-609.331120942488 231.287940972893 320.68057542516</t>
  </si>
  <si>
    <t>-702.063822029793 237.020081886724 776.808918492333</t>
  </si>
  <si>
    <t>-552.304096641428 236.162729605907 835.589025330893</t>
  </si>
  <si>
    <t>-664.942409314483 23.6609483918 -90.778675784171</t>
  </si>
  <si>
    <t>-636.691755936087 30.1373337751365 323.784454511165</t>
  </si>
  <si>
    <t>-695.901904420643 6.60015605775379 779.599848728705</t>
  </si>
  <si>
    <t>-544.564044125828 -0.381008853774802 833.747158447131</t>
  </si>
  <si>
    <t>9763-20170724T120316.048942300.bin</t>
  </si>
  <si>
    <t>-654.158240761934 101.009411372324 -85.1864608765886</t>
  </si>
  <si>
    <t>-685.058418154002 100.048949735581 -191.496224100909</t>
  </si>
  <si>
    <t>-699.445858956983 98.8087432555424 -283.242001549949</t>
  </si>
  <si>
    <t>-708.665443124713 97.6334133568794 -366.619214269797</t>
  </si>
  <si>
    <t>-713.521674639465 96.3779413684308 -450.362831006818</t>
  </si>
  <si>
    <t>-715.8231667292 94.4775984341445 -572.984099120168</t>
  </si>
  <si>
    <t>-689.547772314117 94.2682454672724 -646.806767442369</t>
  </si>
  <si>
    <t>-712.61547551227 126.591213226176 -519.705022094112</t>
  </si>
  <si>
    <t>-697.792032437088 280.513579589236 -498.705080209918</t>
  </si>
  <si>
    <t>-627.387872088731 304.371518547874 -226.579014391379</t>
  </si>
  <si>
    <t>-397.204860271649 296.169772616241 -196.628147363634</t>
  </si>
  <si>
    <t>-717.011074433217 64.0317673390646 -518.652836984834</t>
  </si>
  <si>
    <t>-645.862357220353 185.55344165714 -87.4184312366202</t>
  </si>
  <si>
    <t>-583.152455743882 244.801640761889 319.103046205149</t>
  </si>
  <si>
    <t>-699.564041752448 242.321996202999 770.461706539322</t>
  </si>
  <si>
    <t>-552.16308682075 239.958934913941 834.89158549959</t>
  </si>
  <si>
    <t>-663.091430675441 16.1251623375413 -86.1111947651167</t>
  </si>
  <si>
    <t>-633.819010823934 26.0605924303757 328.312484943997</t>
  </si>
  <si>
    <t>-696.247235930975 5.98058047941322 783.496319432916</t>
  </si>
  <si>
    <t>-544.637520575559 0.349881010030913 837.036992429558</t>
  </si>
  <si>
    <t>9763-20170724T120316.119133300.bin</t>
  </si>
  <si>
    <t>-651.108139245161 95.7095601150991 -84.9203341456613</t>
  </si>
  <si>
    <t>-682.110397300107 92.4197933915877 -191.153722302814</t>
  </si>
  <si>
    <t>-696.343412164429 89.5121541104047 -282.885938310818</t>
  </si>
  <si>
    <t>-705.326818117787 86.9235407763392 -366.256940027067</t>
  </si>
  <si>
    <t>-709.849304011069 84.3484113842969 -449.988922139948</t>
  </si>
  <si>
    <t>-711.556590949065 80.6146718901671 -572.578132043609</t>
  </si>
  <si>
    <t>-685.146448597098 79.3662263694885 -646.342388273508</t>
  </si>
  <si>
    <t>-708.861883985102 113.538470973306 -519.767029583327</t>
  </si>
  <si>
    <t>-695.743233582916 267.861636012716 -501.008810034002</t>
  </si>
  <si>
    <t>-623.543770095273 293.756203884318 -229.540245309777</t>
  </si>
  <si>
    <t>-393.577684657374 288.644199100416 -197.321855060931</t>
  </si>
  <si>
    <t>-712.752993353591 50.9676292518052 -517.807038656276</t>
  </si>
  <si>
    <t>-642.891004411642 179.783149212803 -87.9780637913998</t>
  </si>
  <si>
    <t>-568.554217364903 253.247657018323 314.240299704503</t>
  </si>
  <si>
    <t>-696.235227036112 253.982050302007 762.325567239102</t>
  </si>
  <si>
    <t>-551.626461452321 242.55048226505 831.906054122726</t>
  </si>
  <si>
    <t>-660.152670542729 11.1764957778178 -84.5219469386138</t>
  </si>
  <si>
    <t>-632.427588889632 22.9851877093461 329.959003702678</t>
  </si>
  <si>
    <t>-696.449438142422 5.51576711454618 785.16308565019</t>
  </si>
  <si>
    <t>-544.602168449168 1.18330667225905 838.148716083334</t>
  </si>
  <si>
    <t>9763-20170724T120316.147709700.bin</t>
  </si>
  <si>
    <t>-649.359090896704 94.308885136538 -85.8422947435421</t>
  </si>
  <si>
    <t>-680.093304562891 90.3218214447834 -192.129666873633</t>
  </si>
  <si>
    <t>-694.249560801304 86.8954734335573 -283.855811991181</t>
  </si>
  <si>
    <t>-703.225820589656 83.8631966204816 -367.212689354485</t>
  </si>
  <si>
    <t>-707.804026512496 80.8687447341827 -450.927722819328</t>
  </si>
  <si>
    <t>-709.661885893025 76.5476274906769 -573.495377263808</t>
  </si>
  <si>
    <t>-683.287963975895 74.6875986572354 -647.259565677385</t>
  </si>
  <si>
    <t>-706.904444109839 109.724207078965 -520.845975197691</t>
  </si>
  <si>
    <t>-694.017091605969 264.102646573117 -502.795904858902</t>
  </si>
  <si>
    <t>-621.724088282714 291.441814757789 -231.493798201539</t>
  </si>
  <si>
    <t>-391.932084612381 287.299192436383 -197.922605989671</t>
  </si>
  <si>
    <t>-710.788954995136 47.1630677244266 -518.581487521469</t>
  </si>
  <si>
    <t>-641.071558955141 178.544743016066 -89.9248866278492</t>
  </si>
  <si>
    <t>-568.190596477183 253.495987297238 312.285632227033</t>
  </si>
  <si>
    <t>-697.35455614712 268.125093040778 757.770345250082</t>
  </si>
  <si>
    <t>-554.351884286258 248.741206112201 828.892342977498</t>
  </si>
  <si>
    <t>-658.96892160406 9.80334861275082 -84.7442164430432</t>
  </si>
  <si>
    <t>-632.220545561126 21.6649746181947 329.799382677925</t>
  </si>
  <si>
    <t>-696.535223063345 5.34785811685492 785.415231803767</t>
  </si>
  <si>
    <t>-544.570288930948 1.29484939596728 838.08466863676</t>
  </si>
  <si>
    <t>9763-20170724T120316.218169700.bin</t>
  </si>
  <si>
    <t>-652.043093371185 108.695045199242 -90.0259984849783</t>
  </si>
  <si>
    <t>-681.553008115083 104.679204635062 -196.658823964056</t>
  </si>
  <si>
    <t>-695.361995231317 100.904737952837 -288.424159897993</t>
  </si>
  <si>
    <t>-704.307426215203 97.4419924175647 -371.767573826942</t>
  </si>
  <si>
    <t>-709.140617049344 93.89735990753 -455.446826437139</t>
  </si>
  <si>
    <t>-711.685688291068 88.6433088504537 -577.965615944475</t>
  </si>
  <si>
    <t>-685.676387246529 85.6725853263792 -651.822882195013</t>
  </si>
  <si>
    <t>-708.372444963487 122.202216403841 -525.591285646939</t>
  </si>
  <si>
    <t>-694.375557783219 276.670038872312 -508.787973092352</t>
  </si>
  <si>
    <t>-624.44581565625 306.45392650187 -237.124038691151</t>
  </si>
  <si>
    <t>-394.796795363875 303.166009666056 -202.496698043244</t>
  </si>
  <si>
    <t>-712.765460383246 59.6952381713916 -522.819550039164</t>
  </si>
  <si>
    <t>-645.844921725265 202.115339317243 -96.6811814961412</t>
  </si>
  <si>
    <t>-587.173364399513 270.175974373708 309.06251122422</t>
  </si>
  <si>
    <t>-704.280322333433 325.899923052938 753.188616073741</t>
  </si>
  <si>
    <t>-563.573019211486 296.451251167401 825.424710110499</t>
  </si>
  <si>
    <t>-661.019134485146 17.414694823889 -87.5497321511235</t>
  </si>
  <si>
    <t>-637.046410821048 26.3565185026077 327.236908826172</t>
  </si>
  <si>
    <t>-697.184807680186 5.42947532588892 784.551536761299</t>
  </si>
  <si>
    <t>-544.831950216171 0.527138687610432 836.014112837289</t>
  </si>
  <si>
    <t>9763-20170724T120316.253279000.bin</t>
  </si>
  <si>
    <t>-653.299912479729 115.018957928721 -92.1005248982117</t>
  </si>
  <si>
    <t>-681.61136368406 111.663856505834 -199.080438385053</t>
  </si>
  <si>
    <t>-695.140729206672 108.062575985451 -290.894472295722</t>
  </si>
  <si>
    <t>-704.134055806496 104.601470977044 -374.232831609588</t>
  </si>
  <si>
    <t>-709.318303750251 100.895456617178 -457.884148336272</t>
  </si>
  <si>
    <t>-712.70977237414 95.2229841929714 -580.363636757829</t>
  </si>
  <si>
    <t>-687.119001585733 91.7205194901589 -654.343702555746</t>
  </si>
  <si>
    <t>-708.762910518208 128.940027010916 -528.135044628184</t>
  </si>
  <si>
    <t>-693.331252319192 283.323819387133 -511.819300797298</t>
  </si>
  <si>
    <t>-624.995407707682 313.574623382155 -239.801463068627</t>
  </si>
  <si>
    <t>-395.402964423291 309.858433501017 -204.843897195847</t>
  </si>
  <si>
    <t>-713.68034484175 66.4840514534835 -525.106265815988</t>
  </si>
  <si>
    <t>-646.363569960422 209.035447569025 -99.0471992487879</t>
  </si>
  <si>
    <t>-598.281128058028 271.42466841138 308.994848022776</t>
  </si>
  <si>
    <t>-701.663641633166 334.573507292625 755.689651768258</t>
  </si>
  <si>
    <t>-560.837722134784 308.573603428249 829.010098057223</t>
  </si>
  <si>
    <t>-662.033060662034 22.2457818858811 -89.5963026782348</t>
  </si>
  <si>
    <t>-641.810702492297 27.0893421579949 325.458209540781</t>
  </si>
  <si>
    <t>-697.561396970326 5.42416160776452 783.848759852993</t>
  </si>
  <si>
    <t>-544.997770330659 0.596069449698916 834.690244870929</t>
  </si>
  <si>
    <t>9763-20170724T120316.318458900.bin</t>
  </si>
  <si>
    <t>-653.021536868908 126.713097081447 -95.2203157930525</t>
  </si>
  <si>
    <t>-678.263422410899 125.12849679578 -203.006455628536</t>
  </si>
  <si>
    <t>-690.998906991832 122.136473597531 -294.955716340083</t>
  </si>
  <si>
    <t>-700.010350359598 118.863624337961 -378.299626702288</t>
  </si>
  <si>
    <t>-705.954536801154 114.967924066817 -461.891779157802</t>
  </si>
  <si>
    <t>-711.273647787688 108.59388457127 -584.268334823762</t>
  </si>
  <si>
    <t>-686.585043055086 104.178052724269 -658.505530447045</t>
  </si>
  <si>
    <t>-706.026599591592 142.567306865113 -532.320889431779</t>
  </si>
  <si>
    <t>-686.966231399225 296.564073628205 -515.674088718237</t>
  </si>
  <si>
    <t>-622.006452760874 328.159075227314 -242.982795426202</t>
  </si>
  <si>
    <t>-392.415107332693 322.214262712458 -208.327432400678</t>
  </si>
  <si>
    <t>-711.85273053703 80.2142015745364 -528.819963096736</t>
  </si>
  <si>
    <t>-643.963141740431 219.159334183279 -100.538393755094</t>
  </si>
  <si>
    <t>-615.440106616962 272.247342993989 310.643671457215</t>
  </si>
  <si>
    <t>-699.929178998231 333.283736835728 762.067665643777</t>
  </si>
  <si>
    <t>-555.992144787295 313.81228588729 831.254466161292</t>
  </si>
  <si>
    <t>-661.995372855125 33.7321921509495 -93.5000275582424</t>
  </si>
  <si>
    <t>-656.733241849339 26.1768396386854 321.972931438028</t>
  </si>
  <si>
    <t>-698.305896083004 5.18787265930655 782.601000644365</t>
  </si>
  <si>
    <t>-545.355520328385 2.12325329829991 832.406874257443</t>
  </si>
  <si>
    <t>9763-20170724T120316.349544600.bin</t>
  </si>
  <si>
    <t>-652.62255649501 133.428816180824 -97.0222346357607</t>
  </si>
  <si>
    <t>-676.651614611638 131.883015505433 -205.085799951572</t>
  </si>
  <si>
    <t>-689.10023912158 128.710003487617 -297.068401051677</t>
  </si>
  <si>
    <t>-698.150711083406 125.198011031285 -380.39826750031</t>
  </si>
  <si>
    <t>-704.43361050944 120.986264941635 -463.950220493434</t>
  </si>
  <si>
    <t>-710.577213407483 114.067332220213 -586.258517555382</t>
  </si>
  <si>
    <t>-686.257648395554 109.217390870999 -660.590491807752</t>
  </si>
  <si>
    <t>-704.847399222964 148.258618298774 -534.505535172971</t>
  </si>
  <si>
    <t>-685.015383161393 302.098175788869 -517.847893560925</t>
  </si>
  <si>
    <t>-620.72259662765 334.459480050728 -245.088222485047</t>
  </si>
  <si>
    <t>-391.438428062386 327.114619937105 -208.710522557916</t>
  </si>
  <si>
    <t>-710.915512657914 85.9480269968492 -530.675976963478</t>
  </si>
  <si>
    <t>-642.700189748716 225.200885764858 -102.537560091825</t>
  </si>
  <si>
    <t>-624.08859933139 274.062450349686 309.735158016798</t>
  </si>
  <si>
    <t>-700.820253634897 336.085254581385 763.056480509068</t>
  </si>
  <si>
    <t>-555.703598011873 316.333492562779 829.651201034078</t>
  </si>
  <si>
    <t>-662.570735476722 40.3807457338901 -94.8369161912793</t>
  </si>
  <si>
    <t>-663.73680009796 28.903612282209 320.57794307256</t>
  </si>
  <si>
    <t>-698.764431792737 5.38297415973716 782.088584076906</t>
  </si>
  <si>
    <t>-545.54730570452 3.41393032508768 831.123952774653</t>
  </si>
  <si>
    <t>9763-20170724T120316.418387100.bin</t>
  </si>
  <si>
    <t>-655.433459118178 145.866261332128 -98.2524346707145</t>
  </si>
  <si>
    <t>-678.778935449843 144.993949541667 -206.473071474541</t>
  </si>
  <si>
    <t>-691.219428173411 141.879805994632 -298.458860002531</t>
  </si>
  <si>
    <t>-700.481513179104 138.267597992072 -381.761291597611</t>
  </si>
  <si>
    <t>-707.193485567658 133.797786588418 -465.266415912428</t>
  </si>
  <si>
    <t>-714.199027580644 126.340605028042 -587.496633214134</t>
  </si>
  <si>
    <t>-690.295129755029 120.997901558126 -661.929732925853</t>
  </si>
  <si>
    <t>-707.607198582417 160.705209817091 -535.961641139338</t>
  </si>
  <si>
    <t>-686.181401387381 314.434926486675 -520.985439219238</t>
  </si>
  <si>
    <t>-625.355942346045 350.757292697895 -247.92957848949</t>
  </si>
  <si>
    <t>-397.113159614566 340.005352863967 -206.23863892615</t>
  </si>
  <si>
    <t>-714.642966486823 98.5201706432244 -531.764482233915</t>
  </si>
  <si>
    <t>-642.921640893083 239.772131466207 -103.632126257126</t>
  </si>
  <si>
    <t>-640.811416101656 275.621660746163 310.388400515443</t>
  </si>
  <si>
    <t>-702.200010292826 337.111573934913 765.850607319292</t>
  </si>
  <si>
    <t>-555.421830078339 315.623078883896 828.126128307296</t>
  </si>
  <si>
    <t>-669.466204542312 50.8530061560452 -95.9980482029237</t>
  </si>
  <si>
    <t>-666.150757165731 38.6734041789437 319.385250695476</t>
  </si>
  <si>
    <t>-698.977421783118 6.22187528866721 781.303071943449</t>
  </si>
  <si>
    <t>-545.60270267636 2.32884019168205 829.726840708128</t>
  </si>
  <si>
    <t>9763-20170724T120316.446962100.bin</t>
  </si>
  <si>
    <t>-657.640311089413 152.320755698632 -97.818935192274</t>
  </si>
  <si>
    <t>-681.327658377372 152.221614980583 -205.968732681192</t>
  </si>
  <si>
    <t>-693.887404073575 149.422225074135 -297.948385733818</t>
  </si>
  <si>
    <t>-703.182680918263 145.979440137954 -381.25428223915</t>
  </si>
  <si>
    <t>-709.851862143943 141.559466491952 -464.765539505274</t>
  </si>
  <si>
    <t>-716.709221050343 134.047826715483 -587.000949239518</t>
  </si>
  <si>
    <t>-692.883000372929 128.546931827645 -661.447266265522</t>
  </si>
  <si>
    <t>-709.827690322145 168.392380848395 -535.490374500568</t>
  </si>
  <si>
    <t>-685.991688426059 321.911994444393 -521.021262625771</t>
  </si>
  <si>
    <t>-628.54341007258 360.287798239026 -247.515218927901</t>
  </si>
  <si>
    <t>-400.8293225804 347.238831102238 -203.645281658537</t>
  </si>
  <si>
    <t>-717.572862659488 106.295387143973 -531.239909159493</t>
  </si>
  <si>
    <t>-571.094521144968 5.58315020968053 -260.890949536679</t>
  </si>
  <si>
    <t>-644.427633281368 248.039569359973 -103.311848441228</t>
  </si>
  <si>
    <t>-650.185434953205 276.129839556703 311.272727127157</t>
  </si>
  <si>
    <t>-702.928388163463 336.817083519858 767.358875482027</t>
  </si>
  <si>
    <t>-555.598553148326 314.601942835186 828.056794901622</t>
  </si>
  <si>
    <t>-672.405378550436 56.7313325690579 -95.8140968504287</t>
  </si>
  <si>
    <t>-665.160268482947 44.1843582796712 319.508302263604</t>
  </si>
  <si>
    <t>-698.809878019949 6.57361261252322 781.067574603517</t>
  </si>
  <si>
    <t>-545.533967199214 1.34393491910328 829.677854284012</t>
  </si>
  <si>
    <t>9763-20170724T120316.516658300.bin</t>
  </si>
  <si>
    <t>-659.459625388409 165.690064929982 -96.8288925637163</t>
  </si>
  <si>
    <t>-683.010295213637 167.17779700388 -204.998379640691</t>
  </si>
  <si>
    <t>-695.653707762519 165.040877414345 -296.984317201647</t>
  </si>
  <si>
    <t>-705.098437045177 161.942595053231 -380.287048115855</t>
  </si>
  <si>
    <t>-711.991601846223 157.598584962713 -463.784024959926</t>
  </si>
  <si>
    <t>-719.256680109524 149.901407861055 -585.984286318853</t>
  </si>
  <si>
    <t>-695.579700618192 143.776652736598 -660.429585487911</t>
  </si>
  <si>
    <t>-711.485116669676 184.223690575025 -534.58551830467</t>
  </si>
  <si>
    <t>-683.387484482243 336.987453234171 -519.498384584902</t>
  </si>
  <si>
    <t>-628.760775738409 376.327781107914 -245.551606204145</t>
  </si>
  <si>
    <t>-402.030310486191 358.412835584551 -198.425352396926</t>
  </si>
  <si>
    <t>-720.652537116279 122.33412440541 -530.142214108018</t>
  </si>
  <si>
    <t>-575.774551643617 17.6698741555701 -260.598757003865</t>
  </si>
  <si>
    <t>-643.012316329527 262.146545248201 -101.44075228433</t>
  </si>
  <si>
    <t>-667.392463985815 280.288785627514 313.021573394205</t>
  </si>
  <si>
    <t>-704.013997343949 337.469473537672 771.193255962135</t>
  </si>
  <si>
    <t>-555.833639477898 312.616123073591 828.714668578835</t>
  </si>
  <si>
    <t>-675.534854449904 69.3743156224223 -95.0818791528789</t>
  </si>
  <si>
    <t>-664.298251748851 53.2732012475865 320.029037299565</t>
  </si>
  <si>
    <t>-698.295809958852 7.17835504728532 780.741659731411</t>
  </si>
  <si>
    <t>-545.396521581289 -0.184346932872359 830.253489939166</t>
  </si>
  <si>
    <t>9763-20170724T120316.549247200.bin</t>
  </si>
  <si>
    <t>-659.496263203377 171.399031541857 -96.4436789104385</t>
  </si>
  <si>
    <t>-682.320114785553 173.015424530554 -204.76693940256</t>
  </si>
  <si>
    <t>-694.792028055576 170.98326408879 -296.778654518571</t>
  </si>
  <si>
    <t>-704.264136338743 167.972659887752 -380.081591710649</t>
  </si>
  <si>
    <t>-711.370475066038 163.701161724824 -463.564337224429</t>
  </si>
  <si>
    <t>-719.153481914043 156.088053026245 -585.737923409438</t>
  </si>
  <si>
    <t>-695.534273499187 149.709437146028 -660.180260402803</t>
  </si>
  <si>
    <t>-710.888614526442 190.331876085194 -534.363885233656</t>
  </si>
  <si>
    <t>-680.902412593143 342.642620781768 -518.662375264594</t>
  </si>
  <si>
    <t>-627.132159813836 381.389442944446 -244.461762900219</t>
  </si>
  <si>
    <t>-401.026640857672 361.422453154326 -195.205679734326</t>
  </si>
  <si>
    <t>-720.58813180627 128.525393850322 -529.89460856792</t>
  </si>
  <si>
    <t>-576.005076125415 22.1114394504752 -259.941362764499</t>
  </si>
  <si>
    <t>-642.189314650987 267.071839168276 -100.722138880499</t>
  </si>
  <si>
    <t>-668.617938099753 284.264667605748 313.655153282663</t>
  </si>
  <si>
    <t>-704.136222460237 337.55004422273 772.383030949826</t>
  </si>
  <si>
    <t>-555.779780624132 311.891995852974 829.091505666073</t>
  </si>
  <si>
    <t>-675.973806438219 75.2783516496761 -94.8499317520416</t>
  </si>
  <si>
    <t>-664.602815278688 56.6657368605306 320.152350081564</t>
  </si>
  <si>
    <t>-697.754358158508 7.27749387891345 780.765557440295</t>
  </si>
  <si>
    <t>-545.180181043307 -0.824188108787439 831.157069567064</t>
  </si>
  <si>
    <t>9763-20170724T120316.614953200.bin</t>
  </si>
  <si>
    <t>-658.498791768133 180.72442918965 -95.0257068985685</t>
  </si>
  <si>
    <t>-680.941640640958 182.773834439527 -203.421357273946</t>
  </si>
  <si>
    <t>-693.281470448523 181.011718952207 -295.456376041125</t>
  </si>
  <si>
    <t>-702.70848620713 178.215511448416 -378.771743107311</t>
  </si>
  <si>
    <t>-709.844659295056 174.124104298507 -462.26101926356</t>
  </si>
  <si>
    <t>-717.75316911782 166.736620645039 -584.440493133803</t>
  </si>
  <si>
    <t>-694.429769546208 160.316881992689 -658.972533754014</t>
  </si>
  <si>
    <t>-709.170988981265 200.841910681099 -533.026387922025</t>
  </si>
  <si>
    <t>-678.003611747089 352.812381796951 -517.067664063972</t>
  </si>
  <si>
    <t>-625.697797733063 389.658711965624 -242.322302337182</t>
  </si>
  <si>
    <t>-400.631474587542 367.284064513127 -189.472595555705</t>
  </si>
  <si>
    <t>-719.394935669799 139.114421534059 -528.632228476703</t>
  </si>
  <si>
    <t>-577.241704221129 31.0258754327231 -257.833795452606</t>
  </si>
  <si>
    <t>-639.762155009187 276.896608307225 -99.5338248458671</t>
  </si>
  <si>
    <t>-666.30324913371 289.979226842864 314.986406947258</t>
  </si>
  <si>
    <t>-704.541735726432 337.570582045888 773.837986347099</t>
  </si>
  <si>
    <t>-556.149732915863 310.71498620175 829.89530545979</t>
  </si>
  <si>
    <t>-677.241751263841 84.1667534298012 -94.0946462070254</t>
  </si>
  <si>
    <t>-664.029958156617 62.7980049574278 320.720238501259</t>
  </si>
  <si>
    <t>-697.013253077283 7.34272678147681 780.898821136747</t>
  </si>
  <si>
    <t>-544.95009118652 -2.78125863728997 832.455859999188</t>
  </si>
  <si>
    <t>9763-20170724T120316.654063300.bin</t>
  </si>
  <si>
    <t>-657.887399095828 184.597608006874 -94.2812846804603</t>
  </si>
  <si>
    <t>-680.472382655719 187.041721584999 -202.639146265765</t>
  </si>
  <si>
    <t>-692.81971774673 185.551116066556 -294.678087313736</t>
  </si>
  <si>
    <t>-702.201705569908 182.99139222114 -378.006176826244</t>
  </si>
  <si>
    <t>-709.238721251972 179.12863141296 -461.514762766821</t>
  </si>
  <si>
    <t>-716.940327524332 172.071600893058 -583.726883174237</t>
  </si>
  <si>
    <t>-693.799342148793 165.861218823956 -658.333412964884</t>
  </si>
  <si>
    <t>-708.388388973877 206.027909958927 -532.209239734852</t>
  </si>
  <si>
    <t>-676.878991499208 357.942932340894 -515.914485337771</t>
  </si>
  <si>
    <t>-625.192062740286 393.772597095712 -240.917537015585</t>
  </si>
  <si>
    <t>-400.203193477119 370.468169474253 -188.140415108373</t>
  </si>
  <si>
    <t>-718.733536685526 144.308255253516 -527.993452951724</t>
  </si>
  <si>
    <t>-577.936739535066 36.0851709976766 -257.232308813221</t>
  </si>
  <si>
    <t>-637.912062665388 281.143681031193 -98.7263522436157</t>
  </si>
  <si>
    <t>-665.237557752739 291.619654194467 315.816989701268</t>
  </si>
  <si>
    <t>-704.696939148182 337.44412326105 774.57344402749</t>
  </si>
  <si>
    <t>-556.376633328992 309.937765816009 830.504855169842</t>
  </si>
  <si>
    <t>-678.28586586693 87.7685653548008 -93.5088545940667</t>
  </si>
  <si>
    <t>-662.73897462919 65.7263278170497 321.189866718592</t>
  </si>
  <si>
    <t>-696.8163354753 7.37225195751125 780.938182956051</t>
  </si>
  <si>
    <t>-544.942517701238 -4.1039794363287 832.769242376794</t>
  </si>
  <si>
    <t>9763-20170724T120316.718021700.bin</t>
  </si>
  <si>
    <t>-656.486362649793 189.513050143278 -93.2335571689855</t>
  </si>
  <si>
    <t>-679.403876396403 192.490005845528 -201.508379996167</t>
  </si>
  <si>
    <t>-691.894481300643 191.474587673304 -293.534366227575</t>
  </si>
  <si>
    <t>-701.344252589875 189.373111617214 -376.86760862227</t>
  </si>
  <si>
    <t>-708.386163233626 185.996262774818 -460.396927109312</t>
  </si>
  <si>
    <t>-716.023520904526 179.684454775063 -582.653799098058</t>
  </si>
  <si>
    <t>-692.859599188456 173.847418085465 -657.283317909439</t>
  </si>
  <si>
    <t>-707.29606239044 213.290797027813 -530.936422727694</t>
  </si>
  <si>
    <t>-674.609013110373 364.900730127943 -513.675562077199</t>
  </si>
  <si>
    <t>-623.853890782088 398.377031558734 -238.208864298017</t>
  </si>
  <si>
    <t>-399.019235230275 372.06303328934 -186.194956071636</t>
  </si>
  <si>
    <t>-718.048547960834 151.617289930106 -527.080670374633</t>
  </si>
  <si>
    <t>-752.257538589355 4.14358014917229 -489.632128043796</t>
  </si>
  <si>
    <t>-577.631526444806 42.0297251279412 -256.772666894801</t>
  </si>
  <si>
    <t>-634.450709536303 285.919447579014 -97.3880559968403</t>
  </si>
  <si>
    <t>-663.649833572709 294.325063552625 317.074707687136</t>
  </si>
  <si>
    <t>-704.906910137013 337.068801298766 775.946772777362</t>
  </si>
  <si>
    <t>-556.803500813841 308.295986623408 831.815586380485</t>
  </si>
  <si>
    <t>-678.607100793191 93.2533084133731 -92.4914521306807</t>
  </si>
  <si>
    <t>-660.590834607928 69.751000169013 322.027053529138</t>
  </si>
  <si>
    <t>-696.662991275996 7.65441372603118 780.998725964066</t>
  </si>
  <si>
    <t>-544.978928665998 -5.6251682077127 832.954741081835</t>
  </si>
  <si>
    <t>9763-20170724T120316.752643400.bin</t>
  </si>
  <si>
    <t>-655.474498831336 191.460460381021 -92.7776358664366</t>
  </si>
  <si>
    <t>-678.649750622513 194.491657857783 -200.996026566576</t>
  </si>
  <si>
    <t>-691.306395512921 193.660109497846 -293.001272812788</t>
  </si>
  <si>
    <t>-700.887377806631 191.7792213862 -376.324685647249</t>
  </si>
  <si>
    <t>-708.043259569757 188.674694250255 -459.854836957043</t>
  </si>
  <si>
    <t>-715.829616695708 182.815839535925 -582.124890993845</t>
  </si>
  <si>
    <t>-692.548328375673 177.125060367486 -656.729214622133</t>
  </si>
  <si>
    <t>-706.921198359468 216.209148431409 -530.300506868336</t>
  </si>
  <si>
    <t>-673.489034348771 367.539832105026 -512.366831194384</t>
  </si>
  <si>
    <t>-623.097510482601 399.842757084053 -236.693594749877</t>
  </si>
  <si>
    <t>-398.446913944498 371.458901679861 -184.973018650246</t>
  </si>
  <si>
    <t>-717.904914211543 154.564023827689 -526.64727486655</t>
  </si>
  <si>
    <t>-752.600337245972 7.04714463400569 -489.658165490565</t>
  </si>
  <si>
    <t>-577.103000726054 43.6471117140347 -256.747535678893</t>
  </si>
  <si>
    <t>-633.171920524575 288.050164637583 -96.9266320226905</t>
  </si>
  <si>
    <t>-662.805217067442 295.42341540973 317.524944587028</t>
  </si>
  <si>
    <t>-704.977439927398 336.923622844982 776.479725818795</t>
  </si>
  <si>
    <t>-556.926875697158 307.909681073774 832.363971726745</t>
  </si>
  <si>
    <t>-677.769159494415 95.3010099036051 -92.1466299832094</t>
  </si>
  <si>
    <t>-660.170482206071 71.0848807965911 322.348789506449</t>
  </si>
  <si>
    <t>-696.683070061599 7.87656230378889 781.032201314658</t>
  </si>
  <si>
    <t>-544.970496475461 -5.68576322259332 832.831698004814</t>
  </si>
  <si>
    <t>9763-20170724T120316.818090200.bin</t>
  </si>
  <si>
    <t>-653.18553522542 193.999176603617 -92.4934867976099</t>
  </si>
  <si>
    <t>-676.904888146943 197.162946820425 -200.590109493525</t>
  </si>
  <si>
    <t>-689.781484303483 196.825356923082 -292.567961611644</t>
  </si>
  <si>
    <t>-699.467989125463 195.541759714421 -375.89053902452</t>
  </si>
  <si>
    <t>-706.637696074193 193.18548238456 -459.4439718283</t>
  </si>
  <si>
    <t>-714.345251410425 188.58516689446 -581.772794613066</t>
  </si>
  <si>
    <t>-691.050121572872 183.446637990716 -656.41295397271</t>
  </si>
  <si>
    <t>-705.436772137895 221.437352449943 -529.60360293726</t>
  </si>
  <si>
    <t>-671.638502948849 372.46814982821 -510.014223962713</t>
  </si>
  <si>
    <t>-621.997531899344 402.778579107409 -233.978627861265</t>
  </si>
  <si>
    <t>-397.435399896251 370.896830531457 -183.939241210423</t>
  </si>
  <si>
    <t>-716.489741788694 159.770251167642 -526.588254715549</t>
  </si>
  <si>
    <t>-751.515530233253 11.9899489317011 -490.95900774531</t>
  </si>
  <si>
    <t>-575.444661716375 46.5808849225762 -258.093293284103</t>
  </si>
  <si>
    <t>-630.634338680199 290.384908908033 -96.3773923363331</t>
  </si>
  <si>
    <t>-660.918023564112 296.776342845098 318.043415913386</t>
  </si>
  <si>
    <t>-705.070184091835 336.603518145339 777.075112384066</t>
  </si>
  <si>
    <t>-557.063458737369 307.504349020286 833.031033260505</t>
  </si>
  <si>
    <t>-675.771271263065 97.4477492698916 -92.1496600711349</t>
  </si>
  <si>
    <t>-659.461066364344 72.975497830897 322.383472239152</t>
  </si>
  <si>
    <t>-696.849800591521 8.34635319797303 780.713255623868</t>
  </si>
  <si>
    <t>-545.002460724955 -5.7997770760569 831.958849156978</t>
  </si>
  <si>
    <t>9763-20170724T120316.852178800.bin</t>
  </si>
  <si>
    <t>-652.359675253937 194.190671395633 -92.5704546038032</t>
  </si>
  <si>
    <t>-676.226345731231 197.383312303582 -200.633738612411</t>
  </si>
  <si>
    <t>-689.103367843926 197.276299631986 -292.612073136525</t>
  </si>
  <si>
    <t>-698.740912595876 196.285052094727 -375.944353503963</t>
  </si>
  <si>
    <t>-705.81259023704 194.30672974744 -459.515936561556</t>
  </si>
  <si>
    <t>-713.323173490619 190.353888294029 -581.87978860534</t>
  </si>
  <si>
    <t>-690.048191644427 185.553284820411 -656.548630789798</t>
  </si>
  <si>
    <t>-704.549832381918 222.938606466017 -529.520350000617</t>
  </si>
  <si>
    <t>-671.152044026419 373.962857491736 -509.094538222776</t>
  </si>
  <si>
    <t>-621.702489645142 402.625850184516 -232.848679778494</t>
  </si>
  <si>
    <t>-397.038576658374 369.955095250846 -183.78472178333</t>
  </si>
  <si>
    <t>-715.50543444099 161.238063372681 -526.854826509175</t>
  </si>
  <si>
    <t>-750.381447019751 13.2181394321076 -492.092327431816</t>
  </si>
  <si>
    <t>-574.648926287189 47.287123357527 -259.110534571407</t>
  </si>
  <si>
    <t>-629.801207321165 290.565963862259 -96.3195324544755</t>
  </si>
  <si>
    <t>-660.041862940476 296.788226075141 318.107078811147</t>
  </si>
  <si>
    <t>-705.072867075999 336.403247975828 777.166286342035</t>
  </si>
  <si>
    <t>-557.066379458809 307.498981112135 833.223848684756</t>
  </si>
  <si>
    <t>-675.083091762826 97.5958571641968 -92.2348086438893</t>
  </si>
  <si>
    <t>-658.893698612409 73.4151824703199 322.320107690932</t>
  </si>
  <si>
    <t>-696.973170470911 8.58489989029476 780.555916226709</t>
  </si>
  <si>
    <t>-545.042783864322 -5.83558586929826 831.477734018171</t>
  </si>
  <si>
    <t>9763-20170724T120316.914346600.bin</t>
  </si>
  <si>
    <t>-651.239791822693 193.496887395546 -92.5897169606288</t>
  </si>
  <si>
    <t>-675.137277697943 196.797967209386 -200.642964225632</t>
  </si>
  <si>
    <t>-687.854886215843 197.184659410967 -292.642709096569</t>
  </si>
  <si>
    <t>-697.27569818851 196.801749504741 -376.004866558397</t>
  </si>
  <si>
    <t>-704.058149020962 195.598229760353 -459.615122869387</t>
  </si>
  <si>
    <t>-711.067507834453 192.962096346685 -582.044027510551</t>
  </si>
  <si>
    <t>-687.664241257776 188.951430313178 -656.719408853155</t>
  </si>
  <si>
    <t>-702.630344677811 225.003062321449 -529.295223608742</t>
  </si>
  <si>
    <t>-669.987881256025 375.941257161572 -507.173756170986</t>
  </si>
  <si>
    <t>-621.332389637215 401.390451904278 -230.472501557582</t>
  </si>
  <si>
    <t>-396.433091310792 367.134854977242 -183.61729312077</t>
  </si>
  <si>
    <t>-713.353374899463 163.234594691756 -527.351294889138</t>
  </si>
  <si>
    <t>-747.811771156578 14.6579945584697 -494.560702942085</t>
  </si>
  <si>
    <t>-572.942318450172 48.0818849459645 -260.813845888528</t>
  </si>
  <si>
    <t>-628.761349537799 289.833208050851 -96.1831148578477</t>
  </si>
  <si>
    <t>-658.989478882164 296.061818293903 318.244308822597</t>
  </si>
  <si>
    <t>-705.082542281775 335.93246305542 777.280321855403</t>
  </si>
  <si>
    <t>-557.164073909944 307.01900848776 833.564953166144</t>
  </si>
  <si>
    <t>-673.893107757328 97.2625928679001 -92.3882969060825</t>
  </si>
  <si>
    <t>-657.894604106497 73.1659161701575 322.178936417562</t>
  </si>
  <si>
    <t>-697.121623128724 9.03107315337502 780.329544647679</t>
  </si>
  <si>
    <t>-545.085516111041 -5.96839093369113 830.766243299619</t>
  </si>
  <si>
    <t>9763-20170724T120316.951449700.bin</t>
  </si>
  <si>
    <t>-650.646277038538 192.784891409608 -92.6044372933858</t>
  </si>
  <si>
    <t>-674.587171631843 196.108225029311 -200.647425246613</t>
  </si>
  <si>
    <t>-687.242978205649 196.732916455369 -292.654406629666</t>
  </si>
  <si>
    <t>-696.569766163644 196.652307734287 -376.027840268036</t>
  </si>
  <si>
    <t>-703.220448861286 195.840403805617 -459.653482901576</t>
  </si>
  <si>
    <t>-709.996016278259 193.875899005038 -582.108296722005</t>
  </si>
  <si>
    <t>-686.428096229642 190.323430354856 -656.754921320216</t>
  </si>
  <si>
    <t>-701.72852481773 225.638886830767 -529.1648502653</t>
  </si>
  <si>
    <t>-669.407312806786 376.491836029688 -506.014017955336</t>
  </si>
  <si>
    <t>-620.833709619341 400.528029302072 -229.172164395556</t>
  </si>
  <si>
    <t>-395.782522959344 365.67569298343 -183.501161149296</t>
  </si>
  <si>
    <t>-712.317416181001 163.836868058282 -527.587423312143</t>
  </si>
  <si>
    <t>-746.399624884433 14.9556986713101 -495.756409391022</t>
  </si>
  <si>
    <t>-571.874845808039 48.0298357838205 -261.439277303802</t>
  </si>
  <si>
    <t>-628.359380010953 289.08732807212 -96.110469554285</t>
  </si>
  <si>
    <t>-658.516001869055 295.50586876171 318.319287896101</t>
  </si>
  <si>
    <t>-705.08409672433 335.684118776412 777.314410652142</t>
  </si>
  <si>
    <t>-557.13380891466 307.162973677304 833.715484378434</t>
  </si>
  <si>
    <t>-673.14920499117 96.513278116269 -92.4991191845874</t>
  </si>
  <si>
    <t>-657.849457626558 72.631793208956 322.107009366227</t>
  </si>
  <si>
    <t>-697.130019910777 9.22257728120803 780.293159186598</t>
  </si>
  <si>
    <t>-544.999488766344 -5.3637755044906 830.565927188934</t>
  </si>
  <si>
    <t>9763-20170724T120316.986545700.bin</t>
  </si>
  <si>
    <t>-650.127165301529 191.921437852488 -92.6551961575065</t>
  </si>
  <si>
    <t>-674.062817119982 195.273085112676 -200.698508689476</t>
  </si>
  <si>
    <t>-686.625511396272 196.148776180405 -292.716092913384</t>
  </si>
  <si>
    <t>-695.833959421427 196.385880636999 -376.10239517094</t>
  </si>
  <si>
    <t>-702.332314460799 195.984825005534 -459.743023679953</t>
  </si>
  <si>
    <t>-708.848710016793 194.724091957618 -582.221019699181</t>
  </si>
  <si>
    <t>-685.037580476866 191.677775811628 -656.813113163631</t>
  </si>
  <si>
    <t>-700.771185307578 226.195547732359 -529.07468195904</t>
  </si>
  <si>
    <t>-668.750150113379 376.935104076335 -504.86606582981</t>
  </si>
  <si>
    <t>-620.308756755362 399.790902444556 -227.901095517256</t>
  </si>
  <si>
    <t>-395.118585177184 364.415009869441 -183.330961602834</t>
  </si>
  <si>
    <t>-711.207535395034 164.35902746408 -527.882825953183</t>
  </si>
  <si>
    <t>-744.868561586451 15.180833959972 -497.000561827395</t>
  </si>
  <si>
    <t>-570.563110978877 47.8410583577534 -261.982790840391</t>
  </si>
  <si>
    <t>-628.030165909823 288.232719965464 -96.0714813109846</t>
  </si>
  <si>
    <t>-658.125004410544 294.888382879445 318.358942371008</t>
  </si>
  <si>
    <t>-705.101243303643 335.437327162846 777.335925352461</t>
  </si>
  <si>
    <t>-557.199009562923 306.937841126649 833.873732366315</t>
  </si>
  <si>
    <t>-672.474533304905 95.6643385069412 -92.6272050848613</t>
  </si>
  <si>
    <t>-657.960212609083 71.9208466596428 322.015034349332</t>
  </si>
  <si>
    <t>-697.103258631793 9.38513279870313 780.307117458895</t>
  </si>
  <si>
    <t>-544.943779660417 -5.17197434045897 830.500811691759</t>
  </si>
  <si>
    <t>9763-20170724T120317.051721700.bin</t>
  </si>
  <si>
    <t>-649.184119521189 189.901811502339 -92.7072053388317</t>
  </si>
  <si>
    <t>-672.979735537916 193.241896249942 -200.78170320437</t>
  </si>
  <si>
    <t>-685.336856179705 194.578778496389 -292.821761352603</t>
  </si>
  <si>
    <t>-694.32762416641 195.421683451721 -376.227893012104</t>
  </si>
  <si>
    <t>-700.57756762562 195.820002266301 -459.887430362536</t>
  </si>
  <si>
    <t>-706.698735965286 195.941926328699 -582.392219512697</t>
  </si>
  <si>
    <t>-682.348359779217 193.929075667034 -656.845113024712</t>
  </si>
  <si>
    <t>-698.964040708556 226.839788719725 -528.859709725787</t>
  </si>
  <si>
    <t>-667.749296938963 377.452070332653 -502.769256885983</t>
  </si>
  <si>
    <t>-620.186302865632 398.058404341643 -225.475782595353</t>
  </si>
  <si>
    <t>-394.860760201449 361.600036020473 -182.490268958229</t>
  </si>
  <si>
    <t>-709.061637049874 164.93702219641 -528.416780685011</t>
  </si>
  <si>
    <t>-741.750345957721 15.1599943907863 -499.519278991171</t>
  </si>
  <si>
    <t>-568.093104314426 46.8692342644231 -262.940962519619</t>
  </si>
  <si>
    <t>-627.565256785167 286.22590818825 -96.0100842044856</t>
  </si>
  <si>
    <t>-657.452800625766 293.514198350086 318.42477647925</t>
  </si>
  <si>
    <t>-705.036432266072 335.10477356718 777.340305250709</t>
  </si>
  <si>
    <t>-557.142364003 307.054169699131 834.123470001373</t>
  </si>
  <si>
    <t>-671.112072405815 93.5566047623954 -92.7897080634294</t>
  </si>
  <si>
    <t>-658.00371869666 70.4304985720894 321.934238247814</t>
  </si>
  <si>
    <t>-697.032608297247 9.71178665465072 780.429363158651</t>
  </si>
  <si>
    <t>-544.881466205063 -5.25339090504554 830.528104987559</t>
  </si>
  <si>
    <t>9763-20170724T120317.117413200.bin</t>
  </si>
  <si>
    <t>-648.474997553421 187.563438332646 -92.6635361233731</t>
  </si>
  <si>
    <t>-672.177846677556 190.932413008805 -200.757619949243</t>
  </si>
  <si>
    <t>-684.374758459323 192.713638117437 -292.811313414695</t>
  </si>
  <si>
    <t>-693.191101489381 194.126241661113 -376.22840610771</t>
  </si>
  <si>
    <t>-699.238045984534 195.2668987224 -459.896053496624</t>
  </si>
  <si>
    <t>-705.032798721355 196.664849228846 -582.408943949875</t>
  </si>
  <si>
    <t>-680.335525886104 195.539471053527 -656.766112022754</t>
  </si>
  <si>
    <t>-697.593204606089 227.02768305881 -528.529525661717</t>
  </si>
  <si>
    <t>-667.14429788607 377.509357686762 -500.790834722921</t>
  </si>
  <si>
    <t>-622.193493617868 396.454943064563 -222.943649968462</t>
  </si>
  <si>
    <t>-396.440508508407 360.083200904203 -182.18556631156</t>
  </si>
  <si>
    <t>-707.386971391169 165.075211369386 -528.773127748641</t>
  </si>
  <si>
    <t>-739.303055520154 14.7944832388926 -501.705450340481</t>
  </si>
  <si>
    <t>-566.661053374998 45.6230359160318 -263.903207119133</t>
  </si>
  <si>
    <t>-627.328917978908 283.998797909159 -95.8774084429938</t>
  </si>
  <si>
    <t>-656.80832886416 291.885256912424 318.575750370519</t>
  </si>
  <si>
    <t>-704.970829805071 334.728431696411 777.37238486465</t>
  </si>
  <si>
    <t>-557.161759811707 306.817104961279 834.444696586491</t>
  </si>
  <si>
    <t>-669.99466686015 91.2563858824008 -92.8475577070997</t>
  </si>
  <si>
    <t>-657.594436688309 68.7648887010187 321.933046279425</t>
  </si>
  <si>
    <t>-696.962192414253 10.0483165496976 780.607319652977</t>
  </si>
  <si>
    <t>-544.787917541466 -4.92838197133347 830.632328812273</t>
  </si>
  <si>
    <t>9763-20170724T120317.152033800.bin</t>
  </si>
  <si>
    <t>-648.152084840594 186.417838142416 -92.6245548049243</t>
  </si>
  <si>
    <t>-671.793372732632 189.816234135586 -200.731099193013</t>
  </si>
  <si>
    <t>-683.90161378118 191.784921578829 -292.792833946144</t>
  </si>
  <si>
    <t>-692.624431268944 193.432063736006 -376.215377004608</t>
  </si>
  <si>
    <t>-698.564915901285 194.87425696124 -459.886041571276</t>
  </si>
  <si>
    <t>-704.190412528524 196.787358285889 -582.399705952054</t>
  </si>
  <si>
    <t>-679.339361067446 196.000320351365 -656.710027389034</t>
  </si>
  <si>
    <t>-696.90186932261 226.935221551891 -528.379272187464</t>
  </si>
  <si>
    <t>-666.790589563924 377.360583356728 -500.013570863263</t>
  </si>
  <si>
    <t>-624.021301213111 396.240747522078 -221.817685831196</t>
  </si>
  <si>
    <t>-398.015194285165 360.115696800285 -182.260848213263</t>
  </si>
  <si>
    <t>-706.542168328056 164.960465497085 -528.904310952237</t>
  </si>
  <si>
    <t>-738.088429420743 14.4661578786838 -502.601376591822</t>
  </si>
  <si>
    <t>-565.831368949953 44.8562973208768 -264.326697248303</t>
  </si>
  <si>
    <t>-627.225728391746 282.748267656344 -95.7795597785251</t>
  </si>
  <si>
    <t>-656.505145385226 290.916862218892 318.682265625358</t>
  </si>
  <si>
    <t>-704.96598844346 334.302012963208 777.383984782642</t>
  </si>
  <si>
    <t>-557.128994289146 306.815261426225 834.589889529712</t>
  </si>
  <si>
    <t>-669.450880859545 90.204470802081 -92.8669650477711</t>
  </si>
  <si>
    <t>-657.433292721426 68.067973495188 321.94406220368</t>
  </si>
  <si>
    <t>-696.9337148571 10.2714161126141 780.678318169966</t>
  </si>
  <si>
    <t>-544.707279639923 -4.29453753863982 830.666071484639</t>
  </si>
  <si>
    <t>9763-20170724T120317.215702400.bin</t>
  </si>
  <si>
    <t>-647.387246441787 184.304972945409 -92.6441743962559</t>
  </si>
  <si>
    <t>-670.962931640751 187.785189792698 -200.762583764375</t>
  </si>
  <si>
    <t>-682.925702423217 189.999417842656 -292.837595057718</t>
  </si>
  <si>
    <t>-691.482374067051 191.940739239933 -376.271170329234</t>
  </si>
  <si>
    <t>-697.222003176463 193.755038848949 -459.948407092748</t>
  </si>
  <si>
    <t>-702.516875911754 196.300098639307 -582.465470827927</t>
  </si>
  <si>
    <t>-677.324503137726 195.966663111146 -656.664148675451</t>
  </si>
  <si>
    <t>-695.580573880232 226.200302864531 -528.261127510046</t>
  </si>
  <si>
    <t>-666.482827343454 376.69232865779 -499.221775509083</t>
  </si>
  <si>
    <t>-628.113261774126 397.170400149312 -220.497822841533</t>
  </si>
  <si>
    <t>-401.794305776373 361.283151359534 -182.546077281175</t>
  </si>
  <si>
    <t>-704.806420047784 164.166501684953 -529.151088600039</t>
  </si>
  <si>
    <t>-735.435154850477 13.320311076305 -503.780041558706</t>
  </si>
  <si>
    <t>-563.86592911665 42.9298276016027 -264.729672608865</t>
  </si>
  <si>
    <t>-626.923628355851 280.379599604551 -95.7281373316148</t>
  </si>
  <si>
    <t>-655.964075427979 289.175831471716 318.737689892624</t>
  </si>
  <si>
    <t>-704.985704649129 333.777916661363 777.199847674128</t>
  </si>
  <si>
    <t>-557.18578350109 306.632252867815 834.663905799865</t>
  </si>
  <si>
    <t>-668.2813560412 88.2581697798464 -92.9875082289268</t>
  </si>
  <si>
    <t>-657.016055519306 66.6943456725216 321.874740299329</t>
  </si>
  <si>
    <t>-696.928523294637 10.5201398791478 780.723846770612</t>
  </si>
  <si>
    <t>-544.668459293663 -4.11201423148918 830.589558317796</t>
  </si>
  <si>
    <t>9763-20170724T120317.251307200.bin</t>
  </si>
  <si>
    <t>-647.040237869808 183.309657671373 -92.6853339704859</t>
  </si>
  <si>
    <t>-670.651060780728 186.81422151077 -200.795229218899</t>
  </si>
  <si>
    <t>-682.598778460087 189.090035504704 -292.870681598626</t>
  </si>
  <si>
    <t>-691.124130040462 191.104526330185 -376.305671323988</t>
  </si>
  <si>
    <t>-696.814646874716 193.012395918698 -459.984464818497</t>
  </si>
  <si>
    <t>-702.018342609373 195.718353634984 -582.501800232366</t>
  </si>
  <si>
    <t>-676.661996737836 195.532804916093 -656.64518411637</t>
  </si>
  <si>
    <t>-695.241779783706 225.564734277284 -528.247675691626</t>
  </si>
  <si>
    <t>-666.727243137767 376.136415445759 -499.057689441253</t>
  </si>
  <si>
    <t>-630.154874087807 397.866880600283 -220.187028219315</t>
  </si>
  <si>
    <t>-403.739458467267 361.921371390642 -182.87037369747</t>
  </si>
  <si>
    <t>-704.228233087982 163.497250327503 -529.236815359992</t>
  </si>
  <si>
    <t>-734.304724838478 12.4996426321686 -504.100195090022</t>
  </si>
  <si>
    <t>-563.064139801052 42.029313780811 -264.611447347321</t>
  </si>
  <si>
    <t>-626.839152847757 279.280495383415 -95.7468987814916</t>
  </si>
  <si>
    <t>-655.781393067896 288.33849938179 318.720102721199</t>
  </si>
  <si>
    <t>-705.047908320609 333.396457701054 777.121782325932</t>
  </si>
  <si>
    <t>-557.230879391704 306.559603184012 834.686811722802</t>
  </si>
  <si>
    <t>-667.709812548479 87.347258241077 -93.0700968300478</t>
  </si>
  <si>
    <t>-656.841752051987 66.1963539714018 321.824053631692</t>
  </si>
  <si>
    <t>-696.94445343938 10.7253038213676 780.712361852053</t>
  </si>
  <si>
    <t>-544.611854251038 -3.4521726530952 830.487877387403</t>
  </si>
  <si>
    <t>9763-20170724T120317.315823100.bin</t>
  </si>
  <si>
    <t>-646.451135556152 181.66330635568 -92.7836935073799</t>
  </si>
  <si>
    <t>-670.205691173881 185.119149407388 -200.863612761537</t>
  </si>
  <si>
    <t>-682.235282253224 187.411837107614 -292.928185706198</t>
  </si>
  <si>
    <t>-690.819835076302 189.461488383341 -376.356222623103</t>
  </si>
  <si>
    <t>-696.554432779636 191.428639910449 -460.0304023228</t>
  </si>
  <si>
    <t>-701.805945813202 194.249327999617 -582.543247369885</t>
  </si>
  <si>
    <t>-676.221356738845 194.217124649914 -656.608302621544</t>
  </si>
  <si>
    <t>-695.206269603527 224.072849958397 -528.254648818481</t>
  </si>
  <si>
    <t>-667.691482688705 374.822254268425 -499.015251550415</t>
  </si>
  <si>
    <t>-634.379471187065 398.474337552398 -219.892594018421</t>
  </si>
  <si>
    <t>-407.752122227158 362.677514258668 -183.73767687864</t>
  </si>
  <si>
    <t>-703.79697506655 161.950454933891 -529.316633889192</t>
  </si>
  <si>
    <t>-732.864905336119 10.7204551473724 -504.370005914859</t>
  </si>
  <si>
    <t>-562.018951787116 40.9266335875363 -264.272955829248</t>
  </si>
  <si>
    <t>-626.898377911565 277.409507670312 -95.8064905224608</t>
  </si>
  <si>
    <t>-655.534926492247 286.951315324698 318.670885374264</t>
  </si>
  <si>
    <t>-705.121193135912 332.828259842773 776.998744248979</t>
  </si>
  <si>
    <t>-557.306762448387 306.309036531164 834.717498303949</t>
  </si>
  <si>
    <t>-666.480055208071 85.9655486528907 -93.1968142047989</t>
  </si>
  <si>
    <t>-656.416180245238 65.4791194946356 321.750878964521</t>
  </si>
  <si>
    <t>-696.972873046806 11.0663115825682 780.671682331931</t>
  </si>
  <si>
    <t>-544.538269771826 -2.62562284953697 830.270711308642</t>
  </si>
  <si>
    <t>9763-20170724T120317.348445500.bin</t>
  </si>
  <si>
    <t>-646.252330057765 181.075566259778 -92.8269974130715</t>
  </si>
  <si>
    <t>-670.077073121943 184.455463686521 -200.893813100266</t>
  </si>
  <si>
    <t>-682.146457203866 186.70785140167 -292.954179049903</t>
  </si>
  <si>
    <t>-690.759758472628 188.727135791388 -376.379981377575</t>
  </si>
  <si>
    <t>-696.515698228518 190.671317582951 -460.053343315798</t>
  </si>
  <si>
    <t>-701.790463888711 193.465854892586 -582.565714909552</t>
  </si>
  <si>
    <t>-676.151484248067 193.447974676514 -656.612005202328</t>
  </si>
  <si>
    <t>-695.256722696929 223.311307159869 -528.281212488058</t>
  </si>
  <si>
    <t>-668.107594559314 374.139686979641 -499.153513864968</t>
  </si>
  <si>
    <t>-636.233650837074 398.539483934333 -219.927384042947</t>
  </si>
  <si>
    <t>-409.522512420149 362.863648028945 -184.180935202118</t>
  </si>
  <si>
    <t>-703.695152532415 161.16790779961 -529.335421025016</t>
  </si>
  <si>
    <t>-732.42261979664 9.87837392592519 -504.358794349808</t>
  </si>
  <si>
    <t>-561.691821222448 40.7703349149772 -264.286435682144</t>
  </si>
  <si>
    <t>-627.094421016297 276.696378314129 -95.8382512915024</t>
  </si>
  <si>
    <t>-655.506589821475 286.455928877244 318.649549598858</t>
  </si>
  <si>
    <t>-705.14024944114 332.626221160909 776.9542556945</t>
  </si>
  <si>
    <t>-557.339471164915 306.146064685901 834.725933893684</t>
  </si>
  <si>
    <t>-665.885240913766 85.4949084125933 -93.2266966492371</t>
  </si>
  <si>
    <t>-656.170583896395 65.2326061222961 321.74037337927</t>
  </si>
  <si>
    <t>-697.008503859092 11.2865996824805 780.646923935538</t>
  </si>
  <si>
    <t>-544.525288262402 -2.2775830239591 830.13135198641</t>
  </si>
  <si>
    <t>9763-20170724T120317.417934300.bin</t>
  </si>
  <si>
    <t>-646.150848239914 180.177468755949 -92.9037369306197</t>
  </si>
  <si>
    <t>-670.069096414951 183.352153185785 -200.956227648294</t>
  </si>
  <si>
    <t>-682.183875645617 185.422830956748 -293.014725597833</t>
  </si>
  <si>
    <t>-690.825553093777 187.26759825226 -376.441629464565</t>
  </si>
  <si>
    <t>-696.596424771265 189.029544290502 -460.118084824263</t>
  </si>
  <si>
    <t>-701.878223436306 191.548605817107 -582.636070355326</t>
  </si>
  <si>
    <t>-676.226481922509 191.428625094707 -656.677870457847</t>
  </si>
  <si>
    <t>-695.50413427212 221.537553467898 -528.411804726211</t>
  </si>
  <si>
    <t>-669.207366337276 372.597789573087 -499.654016886273</t>
  </si>
  <si>
    <t>-638.809809195279 397.180140751799 -220.279222466676</t>
  </si>
  <si>
    <t>-411.962899989283 362.598031876836 -184.319855764899</t>
  </si>
  <si>
    <t>-703.617078269546 159.349072016462 -529.340664905241</t>
  </si>
  <si>
    <t>-731.607974165691 7.97059418842832 -504.086672346375</t>
  </si>
  <si>
    <t>-561.178019415835 40.5324849540332 -264.306280161391</t>
  </si>
  <si>
    <t>-627.790129848113 275.530781936453 -95.9255674212271</t>
  </si>
  <si>
    <t>-655.637777708591 285.637726962905 318.592124184411</t>
  </si>
  <si>
    <t>-705.280083056771 332.032084040783 776.897847888587</t>
  </si>
  <si>
    <t>-557.404983660701 306.10079186153 834.728287823197</t>
  </si>
  <si>
    <t>-664.987077651106 84.8102529494927 -93.273378213105</t>
  </si>
  <si>
    <t>-655.877508308106 64.7966880630943 321.719514791561</t>
  </si>
  <si>
    <t>-697.066063908399 11.5796996642678 780.601070774401</t>
  </si>
  <si>
    <t>-544.502384066358 -1.82465766095515 829.880558039193</t>
  </si>
  <si>
    <t>9763-20170724T120317.450021100.bin</t>
  </si>
  <si>
    <t>-646.2080833067 179.899309076865 -92.9210932722989</t>
  </si>
  <si>
    <t>-670.11533974423 182.930603776936 -200.980119920517</t>
  </si>
  <si>
    <t>-682.242262198857 184.875095415903 -293.039755957965</t>
  </si>
  <si>
    <t>-690.903904071786 186.600646695185 -376.467328232889</t>
  </si>
  <si>
    <t>-696.703606798273 188.239359513179 -460.144044110147</t>
  </si>
  <si>
    <t>-702.037215265943 190.573352805256 -582.663520948704</t>
  </si>
  <si>
    <t>-676.413567111781 190.355912184954 -656.714911391407</t>
  </si>
  <si>
    <t>-695.719147733147 220.654431472015 -528.483654304637</t>
  </si>
  <si>
    <t>-669.822688186414 371.813716181947 -499.905143662772</t>
  </si>
  <si>
    <t>-639.381833025318 396.257289007103 -220.522976145412</t>
  </si>
  <si>
    <t>-412.478932858062 362.373624370142 -184.252727341761</t>
  </si>
  <si>
    <t>-703.674543850413 158.444191736349 -529.322553668819</t>
  </si>
  <si>
    <t>-731.280151423997 7.02415844824054 -503.852652992241</t>
  </si>
  <si>
    <t>-560.920231653016 40.4797471814979 -264.182411351129</t>
  </si>
  <si>
    <t>-628.188706315918 275.122624798671 -95.9741295830294</t>
  </si>
  <si>
    <t>-655.745851178071 285.369254993413 318.559630035951</t>
  </si>
  <si>
    <t>-705.31777581886 331.850479518992 776.878451924244</t>
  </si>
  <si>
    <t>-557.436975792233 305.979853623934 834.721424772025</t>
  </si>
  <si>
    <t>-664.687970266387 84.6375059807538 -93.2609189145156</t>
  </si>
  <si>
    <t>-655.851624412998 64.7363756912657 321.74329712234</t>
  </si>
  <si>
    <t>-697.097298607745 11.8073830929102 780.602728268127</t>
  </si>
  <si>
    <t>-544.491789258049 -1.49573567664015 829.779953344017</t>
  </si>
  <si>
    <t>9763-20170724T120317.517024700.bin</t>
  </si>
  <si>
    <t>-646.323705609797 179.52755325949 -92.8970425493472</t>
  </si>
  <si>
    <t>-670.222147008064 182.267621866842 -200.965823292677</t>
  </si>
  <si>
    <t>-682.405945728889 183.949868691559 -293.023056834913</t>
  </si>
  <si>
    <t>-691.145682605234 185.425660792442 -376.447179075479</t>
  </si>
  <si>
    <t>-697.049864426231 186.802648883033 -460.121430148272</t>
  </si>
  <si>
    <t>-702.56497411085 188.74017975718 -582.639792463877</t>
  </si>
  <si>
    <t>-677.081609090997 188.293986066632 -656.738488387434</t>
  </si>
  <si>
    <t>-696.27899136276 219.010395994854 -528.561655614968</t>
  </si>
  <si>
    <t>-670.822643225198 370.31880598425 -500.391832234701</t>
  </si>
  <si>
    <t>-639.547813693021 394.808834333633 -221.105673393851</t>
  </si>
  <si>
    <t>-412.579992455707 362.003466950084 -184.255310173662</t>
  </si>
  <si>
    <t>-704.010941061756 156.769671401018 -529.19795567937</t>
  </si>
  <si>
    <t>-731.024959035424 5.34020541283985 -503.163004222799</t>
  </si>
  <si>
    <t>-560.41172999359 40.0866140891646 -263.794471096094</t>
  </si>
  <si>
    <t>-628.913976653212 274.505287923745 -96.0511934697773</t>
  </si>
  <si>
    <t>-656.030667783588 285.035590129112 318.504480124427</t>
  </si>
  <si>
    <t>-705.412217483997 331.505933783215 776.862473766244</t>
  </si>
  <si>
    <t>-557.452601009162 306.016305147513 834.673031243906</t>
  </si>
  <si>
    <t>-664.190685916878 84.5060608990132 -93.1529663292947</t>
  </si>
  <si>
    <t>-656.026823840458 64.7264319632238 321.870804391914</t>
  </si>
  <si>
    <t>-697.144484404515 12.1611027525062 780.673120834973</t>
  </si>
  <si>
    <t>-544.448915176137 -0.764861239516677 829.671080897977</t>
  </si>
  <si>
    <t>9763-20170724T120317.552632300.bin</t>
  </si>
  <si>
    <t>-646.387614024038 179.40025092733 -92.8804610336589</t>
  </si>
  <si>
    <t>-670.292722547817 182.0020441802 -200.951131356875</t>
  </si>
  <si>
    <t>-682.50624916469 183.543688455174 -293.00707042454</t>
  </si>
  <si>
    <t>-691.282869111342 184.879839956766 -376.429549473188</t>
  </si>
  <si>
    <t>-697.233709115862 186.104874824685 -460.102859201839</t>
  </si>
  <si>
    <t>-702.827607348233 187.805970160974 -582.621249218513</t>
  </si>
  <si>
    <t>-677.419519980603 187.220308098441 -656.74469967584</t>
  </si>
  <si>
    <t>-696.534360838787 218.183931131516 -528.604276882805</t>
  </si>
  <si>
    <t>-671.231625923037 369.57421116201 -500.703670669756</t>
  </si>
  <si>
    <t>-639.318309232546 394.239186456099 -221.505305753854</t>
  </si>
  <si>
    <t>-412.355260899826 361.780109120881 -184.320755671901</t>
  </si>
  <si>
    <t>-704.211753073275 155.935220054611 -529.118152295071</t>
  </si>
  <si>
    <t>-731.055233960214 4.5399209567197 -502.748375395684</t>
  </si>
  <si>
    <t>-560.251928192784 39.781479938651 -263.526006680615</t>
  </si>
  <si>
    <t>-629.180984710003 274.297549760285 -96.0904908192033</t>
  </si>
  <si>
    <t>-656.090832454417 284.971206801273 318.474981981502</t>
  </si>
  <si>
    <t>-705.470946657579 331.316843755856 776.862269323534</t>
  </si>
  <si>
    <t>-557.479415436159 305.955963618756 834.647633608097</t>
  </si>
  <si>
    <t>-664.028659325338 84.4304829790976 -93.0775484346342</t>
  </si>
  <si>
    <t>-656.139837836672 64.7655084778028 321.95694371575</t>
  </si>
  <si>
    <t>-697.155522784181 12.2584155706979 780.744706889437</t>
  </si>
  <si>
    <t>-544.447222682715 -0.769653598354353 829.675892360827</t>
  </si>
  <si>
    <t>9763-20170724T120317.617886200.bin</t>
  </si>
  <si>
    <t>-646.46004091196 179.110798153221 -92.8103233138389</t>
  </si>
  <si>
    <t>-670.495045794535 181.449429106325 -200.858239882387</t>
  </si>
  <si>
    <t>-682.798807666823 182.699235097862 -292.906467294787</t>
  </si>
  <si>
    <t>-691.648770407788 183.740106823704 -376.325528554131</t>
  </si>
  <si>
    <t>-697.664215641848 184.637537802879 -459.998357775203</t>
  </si>
  <si>
    <t>-703.342679004451 185.822728963773 -582.51891478593</t>
  </si>
  <si>
    <t>-678.058012695187 184.935042775028 -656.681506892692</t>
  </si>
  <si>
    <t>-697.007753133048 216.427352146784 -528.63502311096</t>
  </si>
  <si>
    <t>-671.709523933548 367.915473959106 -501.266058952377</t>
  </si>
  <si>
    <t>-638.51153995145 392.857943876326 -222.242149815687</t>
  </si>
  <si>
    <t>-411.648650451828 360.680600705909 -184.210596822058</t>
  </si>
  <si>
    <t>-704.694229586839 154.178085674096 -528.880990801588</t>
  </si>
  <si>
    <t>-731.438249329824 2.87785572035568 -501.868594758066</t>
  </si>
  <si>
    <t>-560.399970719688 38.9240701773208 -262.900237316461</t>
  </si>
  <si>
    <t>-629.535933232729 274.032173572263 -96.1662389277637</t>
  </si>
  <si>
    <t>-656.005674970998 284.828106644217 318.424428034019</t>
  </si>
  <si>
    <t>-705.518776222526 331.101740238616 776.840425731733</t>
  </si>
  <si>
    <t>-557.510125572733 305.77490828869 834.596894686988</t>
  </si>
  <si>
    <t>-663.842557164482 84.0556280194135 -92.8642599509769</t>
  </si>
  <si>
    <t>-656.256172899791 65.0889451982805 322.208349388453</t>
  </si>
  <si>
    <t>-697.188582653236 12.5971760192915 780.967353862857</t>
  </si>
  <si>
    <t>-544.388045559397 0.0702388640647769 829.741207372934</t>
  </si>
  <si>
    <t>9763-20170724T120317.652476200.bin</t>
  </si>
  <si>
    <t>-646.448054118473 178.923126678118 -92.8129417417999</t>
  </si>
  <si>
    <t>-670.576773125412 181.146942598187 -200.84237943079</t>
  </si>
  <si>
    <t>-682.93738848331 182.269845143104 -292.884789161534</t>
  </si>
  <si>
    <t>-691.829562236408 183.181930277842 -376.300819853842</t>
  </si>
  <si>
    <t>-697.877915696394 183.935327693583 -459.97264843776</t>
  </si>
  <si>
    <t>-703.594107730885 184.892221516242 -582.493400380863</t>
  </si>
  <si>
    <t>-678.3720529616 183.849727318738 -656.675439161387</t>
  </si>
  <si>
    <t>-697.196947705441 215.591464643353 -528.67068526073</t>
  </si>
  <si>
    <t>-671.672130704733 367.086738114071 -501.577145604933</t>
  </si>
  <si>
    <t>-638.1676284622 392.248902391252 -222.60950780101</t>
  </si>
  <si>
    <t>-411.409283263175 359.978800489559 -184.037250392573</t>
  </si>
  <si>
    <t>-704.974851741823 153.353231871523 -528.793867885114</t>
  </si>
  <si>
    <t>-731.907527339635 2.13960129329575 -501.46640931426</t>
  </si>
  <si>
    <t>-560.734588636508 38.4062700036036 -262.584257866571</t>
  </si>
  <si>
    <t>-629.607145230135 273.981753720881 -96.2520174432477</t>
  </si>
  <si>
    <t>-655.976550846396 284.752120355567 318.345664332785</t>
  </si>
  <si>
    <t>-705.485751426814 331.118399467508 776.759714592989</t>
  </si>
  <si>
    <t>-557.549374474074 305.384480981184 834.521378980654</t>
  </si>
  <si>
    <t>-663.760316144603 83.7929966442819 -92.7848477451967</t>
  </si>
  <si>
    <t>-656.308657412234 65.2937277547121 322.311359560631</t>
  </si>
  <si>
    <t>-697.206994833819 12.7161919362204 781.06050763785</t>
  </si>
  <si>
    <t>-544.394523524937 0.0493375433125038 829.760943146656</t>
  </si>
  <si>
    <t>9763-20170724T120317.716154300.bin</t>
  </si>
  <si>
    <t>-646.369928873478 178.715429025022 -92.9632666317489</t>
  </si>
  <si>
    <t>-670.544327845432 180.824505535613 -200.984824944482</t>
  </si>
  <si>
    <t>-682.978037374085 181.764943638213 -293.019370956179</t>
  </si>
  <si>
    <t>-691.949785379652 182.474963719998 -376.428787903734</t>
  </si>
  <si>
    <t>-698.091230184187 182.985371235158 -460.095708066543</t>
  </si>
  <si>
    <t>-703.957899475605 183.540315087602 -582.611897055761</t>
  </si>
  <si>
    <t>-678.861790756526 182.149375269891 -656.830756374761</t>
  </si>
  <si>
    <t>-697.373651719108 214.400589206871 -528.903870894827</t>
  </si>
  <si>
    <t>-671.234497720859 365.878158428373 -502.282702697445</t>
  </si>
  <si>
    <t>-636.93417126008 391.170754260236 -223.423642121687</t>
  </si>
  <si>
    <t>-410.387644613862 358.506071693766 -183.949514710798</t>
  </si>
  <si>
    <t>-705.393657400981 152.193008141439 -528.8016153383</t>
  </si>
  <si>
    <t>-732.851762470394 1.18853353681584 -500.855495275743</t>
  </si>
  <si>
    <t>-561.394343181235 37.5220753397148 -262.156581332688</t>
  </si>
  <si>
    <t>-629.528562289791 273.699913964533 -96.5006758136883</t>
  </si>
  <si>
    <t>-656.129326928263 284.500107805429 318.081453104721</t>
  </si>
  <si>
    <t>-705.596230224485 330.751207233991 776.520601418519</t>
  </si>
  <si>
    <t>-557.596135192171 305.337536641989 834.260898624068</t>
  </si>
  <si>
    <t>-663.644046546308 83.8117724297194 -92.7946226412564</t>
  </si>
  <si>
    <t>-656.591532979813 65.4524110713303 322.314743229293</t>
  </si>
  <si>
    <t>-697.211300431745 12.9681091531618 781.093613838408</t>
  </si>
  <si>
    <t>-544.384228451421 0.167873959620238 829.713154643481</t>
  </si>
  <si>
    <t>9763-20170724T120317.749746700.bin</t>
  </si>
  <si>
    <t>-646.23905214129 178.825090242515 -93.0512786073368</t>
  </si>
  <si>
    <t>-670.419595344614 180.899341597009 -201.072138610007</t>
  </si>
  <si>
    <t>-682.899890165457 181.774673526475 -293.100901626533</t>
  </si>
  <si>
    <t>-691.930167826768 182.411155597302 -376.504645460449</t>
  </si>
  <si>
    <t>-698.146830960013 182.831237955366 -460.166610090993</t>
  </si>
  <si>
    <t>-704.141585930009 183.234582868699 -582.677066207907</t>
  </si>
  <si>
    <t>-679.110197550958 181.663054619075 -656.914424794662</t>
  </si>
  <si>
    <t>-697.431779640206 214.152375760372 -529.017839301313</t>
  </si>
  <si>
    <t>-670.958388882858 365.59852983844 -502.56776275099</t>
  </si>
  <si>
    <t>-636.092736305407 390.80336539597 -223.770909771835</t>
  </si>
  <si>
    <t>-409.600245115583 357.915815959919 -184.171793100307</t>
  </si>
  <si>
    <t>-705.590395352486 151.963071442247 -528.823338289273</t>
  </si>
  <si>
    <t>-733.338362498174 1.06124747826311 -500.583936106414</t>
  </si>
  <si>
    <t>-561.632831837571 37.2520311791639 -261.991617111306</t>
  </si>
  <si>
    <t>-629.329339894643 273.721288299171 -96.632783714632</t>
  </si>
  <si>
    <t>-656.110386485794 284.478632234996 317.938852313446</t>
  </si>
  <si>
    <t>-705.638159987877 330.594300118833 776.383387947854</t>
  </si>
  <si>
    <t>-557.626304563538 305.246797383388 834.122626816715</t>
  </si>
  <si>
    <t>-663.591154024756 83.9815598844568 -92.8249297739076</t>
  </si>
  <si>
    <t>-656.815024337196 65.5750325345373 322.286936741351</t>
  </si>
  <si>
    <t>-697.203942366977 13.1161803399646 781.088459082972</t>
  </si>
  <si>
    <t>-544.351385327268 0.533158696281134 829.684773897897</t>
  </si>
  <si>
    <t>9763-20170724T120317.813096100.bin</t>
  </si>
  <si>
    <t>-645.875496601462 179.045975849824 -93.2210012619146</t>
  </si>
  <si>
    <t>-670.021889507882 181.116147548697 -201.249552749777</t>
  </si>
  <si>
    <t>-682.608128556366 181.914437988401 -293.264669103274</t>
  </si>
  <si>
    <t>-691.78786310593 182.453306273221 -376.652743618846</t>
  </si>
  <si>
    <t>-698.208123346409 182.743967485664 -460.299913903439</t>
  </si>
  <si>
    <t>-704.559895117406 182.921464791606 -582.79299243618</t>
  </si>
  <si>
    <t>-679.647173235356 180.993391234201 -657.061730043651</t>
  </si>
  <si>
    <t>-697.519346925795 213.914555287961 -529.21949189794</t>
  </si>
  <si>
    <t>-670.256351314275 365.278725830879 -503.086162400769</t>
  </si>
  <si>
    <t>-634.044773037446 390.084233847281 -224.425068948965</t>
  </si>
  <si>
    <t>-407.584203455413 356.905403981744 -184.886636233274</t>
  </si>
  <si>
    <t>-706.026149795224 151.77271971082 -528.868587601318</t>
  </si>
  <si>
    <t>-734.500495313557 1.12113460983255 -500.046413335637</t>
  </si>
  <si>
    <t>-561.859684158728 36.7726029716775 -261.67227604622</t>
  </si>
  <si>
    <t>-628.537930324499 273.915388125578 -96.8910888939358</t>
  </si>
  <si>
    <t>-655.861436761023 284.510716680615 317.64933092478</t>
  </si>
  <si>
    <t>-705.628870903775 330.50542314924 776.075076175131</t>
  </si>
  <si>
    <t>-557.67941055355 304.840760932671 833.834016155828</t>
  </si>
  <si>
    <t>-663.648767795874 84.2064373131304 -92.9257236530796</t>
  </si>
  <si>
    <t>-657.365019926786 65.7692902758774 322.192549277668</t>
  </si>
  <si>
    <t>-697.159096075274 13.3532168111401 781.084404350637</t>
  </si>
  <si>
    <t>-544.321547061386 0.650701238316742 829.696684262329</t>
  </si>
  <si>
    <t>9763-20170724T120317.850196000.bin</t>
  </si>
  <si>
    <t>-645.718547412043 179.20139212245 -93.2839781288757</t>
  </si>
  <si>
    <t>-669.805753560946 181.319299797403 -201.324743404359</t>
  </si>
  <si>
    <t>-682.421577104474 182.110649460122 -293.335968577115</t>
  </si>
  <si>
    <t>-691.659508812713 182.626250648557 -376.717776103837</t>
  </si>
  <si>
    <t>-698.169918164432 182.873902965133 -460.357936246422</t>
  </si>
  <si>
    <t>-704.68840512123 182.966511223002 -582.84238392159</t>
  </si>
  <si>
    <t>-679.81123795886 180.866895573077 -657.11839827875</t>
  </si>
  <si>
    <t>-697.46826481747 213.981862775815 -529.305880964538</t>
  </si>
  <si>
    <t>-669.633968503147 365.265880615014 -503.283537287331</t>
  </si>
  <si>
    <t>-632.844795503111 389.786301254825 -224.672809887167</t>
  </si>
  <si>
    <t>-406.366717988985 356.459452493641 -185.359243335715</t>
  </si>
  <si>
    <t>-706.188052132192 151.869834249477 -528.888759895051</t>
  </si>
  <si>
    <t>-735.103069222961 1.36393912755989 -499.755888971565</t>
  </si>
  <si>
    <t>-561.855625416932 36.6025795580531 -261.593614534083</t>
  </si>
  <si>
    <t>-628.046044210785 274.01435519686 -96.9869947519338</t>
  </si>
  <si>
    <t>-655.718288752466 284.547995742777 317.53186751639</t>
  </si>
  <si>
    <t>-705.631077502699 330.446977102668 775.931024134165</t>
  </si>
  <si>
    <t>-557.714867124769 304.626241888666 833.705609707069</t>
  </si>
  <si>
    <t>-663.829628466013 84.4513816627546 -92.9641760828514</t>
  </si>
  <si>
    <t>-657.604355323432 65.8592413977417 322.148072253867</t>
  </si>
  <si>
    <t>-697.12455717935 13.4099313255738 781.08179004067</t>
  </si>
  <si>
    <t>-544.308821552479 0.521724087211624 829.713771231542</t>
  </si>
  <si>
    <t>9763-20170724T120317.914396000.bin</t>
  </si>
  <si>
    <t>-645.24851741404 179.578639377092 -93.4090059521084</t>
  </si>
  <si>
    <t>-669.221937750976 181.829027882041 -201.472437251695</t>
  </si>
  <si>
    <t>-681.857613745301 182.622901538604 -293.480953267178</t>
  </si>
  <si>
    <t>-691.158886968194 183.10125152901 -376.855850484581</t>
  </si>
  <si>
    <t>-697.778705201954 183.266895375489 -460.487619797734</t>
  </si>
  <si>
    <t>-704.507445671029 183.189061764808 -582.96080419454</t>
  </si>
  <si>
    <t>-679.737711715163 180.770024803216 -657.263020768625</t>
  </si>
  <si>
    <t>-696.950380889103 214.243275491917 -529.493348439344</t>
  </si>
  <si>
    <t>-667.99772919585 365.363655111331 -503.745074447488</t>
  </si>
  <si>
    <t>-630.396414368724 389.940557309527 -225.247798228612</t>
  </si>
  <si>
    <t>-403.963740331243 355.83038308032 -186.346899035567</t>
  </si>
  <si>
    <t>-706.159499338023 152.203177216106 -528.947867331465</t>
  </si>
  <si>
    <t>-736.353972612417 2.03906803834184 -499.358573962615</t>
  </si>
  <si>
    <t>-562.06581890177 36.2979590341572 -261.798148574283</t>
  </si>
  <si>
    <t>-626.852726189024 274.250172371874 -97.1236413041465</t>
  </si>
  <si>
    <t>-655.354235999048 284.589523447944 317.34396358609</t>
  </si>
  <si>
    <t>-705.664629998046 330.260399647732 775.672168009008</t>
  </si>
  <si>
    <t>-557.766331477536 304.440818589635 833.493197861916</t>
  </si>
  <si>
    <t>-664.067142316662 84.9562559552489 -93.0604486303358</t>
  </si>
  <si>
    <t>-657.947808078732 66.060560408946 322.039636417388</t>
  </si>
  <si>
    <t>-697.051697975994 13.6233012330251 781.052645990375</t>
  </si>
  <si>
    <t>-544.282279246808 0.34174597855008 829.724369765346</t>
  </si>
  <si>
    <t>9763-20170724T120317.951970500.bin</t>
  </si>
  <si>
    <t>-644.902666958851 179.799170034556 -93.45365977167</t>
  </si>
  <si>
    <t>-668.828210631865 182.124090247599 -201.526020545488</t>
  </si>
  <si>
    <t>-681.469476197219 182.924921703071 -293.533655834613</t>
  </si>
  <si>
    <t>-690.793615845501 183.389792702357 -376.906203178956</t>
  </si>
  <si>
    <t>-697.454309637402 183.519942937983 -460.534944634536</t>
  </si>
  <si>
    <t>-704.262519219546 183.36569794282 -583.003486813174</t>
  </si>
  <si>
    <t>-679.534759666159 180.820459773828 -657.315451043397</t>
  </si>
  <si>
    <t>-696.563116510056 214.437175953798 -529.566351113564</t>
  </si>
  <si>
    <t>-667.024330639976 365.466687937334 -503.968295474587</t>
  </si>
  <si>
    <t>-629.412669599139 390.304087101214 -225.495578532737</t>
  </si>
  <si>
    <t>-403.064625127656 355.646153838194 -186.586047579815</t>
  </si>
  <si>
    <t>-705.987146879775 152.429592913074 -528.964304306357</t>
  </si>
  <si>
    <t>-736.768339021579 2.41798741955427 -499.195487173921</t>
  </si>
  <si>
    <t>-562.362537670212 36.2420009726527 -261.919958432232</t>
  </si>
  <si>
    <t>-626.13416206278 274.42980398217 -97.1739668067839</t>
  </si>
  <si>
    <t>-655.043442716406 284.670585455514 317.267896046478</t>
  </si>
  <si>
    <t>-705.639622418444 330.260305588416 775.554621107941</t>
  </si>
  <si>
    <t>-557.808890687602 304.154003554377 833.41968603441</t>
  </si>
  <si>
    <t>-664.060671547708 85.201235019769 -93.106058638077</t>
  </si>
  <si>
    <t>-658.040081312882 66.1760277413821 321.989581041955</t>
  </si>
  <si>
    <t>-697.006952743445 13.700700370666 781.041839218904</t>
  </si>
  <si>
    <t>-544.251470176799 0.352750060209701 829.739091408588</t>
  </si>
  <si>
    <t>9763-20170724T120318.018493100.bin</t>
  </si>
  <si>
    <t>-644.09524705401 180.201594701272 -93.4839385941056</t>
  </si>
  <si>
    <t>-667.963326265622 182.696372977784 -201.565325185805</t>
  </si>
  <si>
    <t>-680.693203258254 183.549487213993 -293.560266386919</t>
  </si>
  <si>
    <t>-690.151719312913 184.028846304088 -376.917475668572</t>
  </si>
  <si>
    <t>-697.001755000629 184.136084392771 -460.530855575415</t>
  </si>
  <si>
    <t>-704.146888649841 183.906306569059 -582.98028271713</t>
  </si>
  <si>
    <t>-679.583151660045 181.175606723536 -657.34002411444</t>
  </si>
  <si>
    <t>-696.082729005932 214.976729178987 -529.596186546492</t>
  </si>
  <si>
    <t>-665.515253878831 365.846793282533 -504.246444036239</t>
  </si>
  <si>
    <t>-628.112576978255 391.080591678632 -225.781111077705</t>
  </si>
  <si>
    <t>-401.961980537174 355.511709950558 -186.54725286013</t>
  </si>
  <si>
    <t>-705.940569762085 153.037611982693 -528.904778231928</t>
  </si>
  <si>
    <t>-737.850395143353 3.32966431334239 -498.818399446036</t>
  </si>
  <si>
    <t>-563.166319660258 36.2949944502041 -261.815214405917</t>
  </si>
  <si>
    <t>-624.712582272087 274.733260773052 -97.2004419967288</t>
  </si>
  <si>
    <t>-654.340818133122 284.70057181435 317.197161178086</t>
  </si>
  <si>
    <t>-705.698509870003 330.007458539478 775.368812382528</t>
  </si>
  <si>
    <t>-557.886553136655 303.946358555822 833.302257955364</t>
  </si>
  <si>
    <t>-663.882092971689 85.6928794362232 -93.1528911318079</t>
  </si>
  <si>
    <t>-657.954903299892 66.4581981669539 321.934448189284</t>
  </si>
  <si>
    <t>-696.929811299174 13.9476992884793 781.008570777021</t>
  </si>
  <si>
    <t>-544.185724625085 0.581534829548673 829.736726198227</t>
  </si>
  <si>
    <t>9763-20170724T120318.049074900.bin</t>
  </si>
  <si>
    <t>-643.633418488825 180.418451390171 -93.4904638773063</t>
  </si>
  <si>
    <t>-667.51800803622 182.978766485305 -201.566642216142</t>
  </si>
  <si>
    <t>-680.32407168121 183.852158697665 -293.550741434662</t>
  </si>
  <si>
    <t>-689.87606052857 184.33714485176 -376.897368863652</t>
  </si>
  <si>
    <t>-696.844526149683 184.435176467493 -460.501009813838</t>
  </si>
  <si>
    <t>-704.190251165518 184.174692789888 -582.938401857938</t>
  </si>
  <si>
    <t>-679.709283745556 181.367587369996 -657.322587149764</t>
  </si>
  <si>
    <t>-695.933791793706 215.241551504083 -529.581708910794</t>
  </si>
  <si>
    <t>-664.84021537407 366.015460794982 -504.29736352059</t>
  </si>
  <si>
    <t>-627.665686048063 391.270002444958 -225.803549749669</t>
  </si>
  <si>
    <t>-401.585742058148 355.450005115232 -186.391382844919</t>
  </si>
  <si>
    <t>-706.00020859754 153.336392591008 -528.846087450733</t>
  </si>
  <si>
    <t>-738.380509867492 3.75850697807391 -498.613877615618</t>
  </si>
  <si>
    <t>-563.52053770358 36.3665835440468 -261.601764073539</t>
  </si>
  <si>
    <t>-623.997042667239 274.904681897223 -97.212096495113</t>
  </si>
  <si>
    <t>-653.941904825058 284.743929142667 317.165913616406</t>
  </si>
  <si>
    <t>-705.697742039024 329.948552025015 775.289339663336</t>
  </si>
  <si>
    <t>-557.923645050238 303.756555305266 833.260195177297</t>
  </si>
  <si>
    <t>-663.674299455188 85.9492492965594 -93.1529094878756</t>
  </si>
  <si>
    <t>-657.781170307522 66.6733111204032 321.933022820238</t>
  </si>
  <si>
    <t>-696.8928239467 14.047867725712 780.991606904332</t>
  </si>
  <si>
    <t>-544.152275053354 0.664992493844693 829.726089859915</t>
  </si>
  <si>
    <t>9763-20170724T120318.116636700.bin</t>
  </si>
  <si>
    <t>-642.847278727709 180.764867096626 -93.4939512224297</t>
  </si>
  <si>
    <t>-666.83559429039 183.428607088959 -201.544654805891</t>
  </si>
  <si>
    <t>-679.78960355309 184.352863239205 -293.507598595403</t>
  </si>
  <si>
    <t>-689.498814118265 184.871582935486 -376.835871528327</t>
  </si>
  <si>
    <t>-696.648786777839 184.987877661467 -460.424085885202</t>
  </si>
  <si>
    <t>-704.28627725034 184.736773728376 -582.843570126143</t>
  </si>
  <si>
    <t>-679.884076666918 181.828237605248 -657.249773360774</t>
  </si>
  <si>
    <t>-695.768237427838 215.777260001367 -529.51284554444</t>
  </si>
  <si>
    <t>-663.857980503339 366.380900307325 -504.256912331673</t>
  </si>
  <si>
    <t>-626.73133533898 391.677670088013 -225.760379171588</t>
  </si>
  <si>
    <t>-400.808855538195 355.207479481922 -186.042521869096</t>
  </si>
  <si>
    <t>-706.101805005614 153.916685576101 -528.741242456915</t>
  </si>
  <si>
    <t>-738.996119005868 4.48864067400632 -498.322698613684</t>
  </si>
  <si>
    <t>-563.728217643063 36.4160613743798 -261.366625411764</t>
  </si>
  <si>
    <t>-622.861032286667 275.204289333394 -97.2289879355968</t>
  </si>
  <si>
    <t>-653.218903629135 284.834095213637 317.123848361801</t>
  </si>
  <si>
    <t>-705.762124450245 329.699498534431 775.166813268119</t>
  </si>
  <si>
    <t>-557.998270520989 303.577060473109 833.195176029448</t>
  </si>
  <si>
    <t>-663.263831153248 86.3123520393438 -93.1496030948344</t>
  </si>
  <si>
    <t>-657.425073176416 67.0727786349182 321.938807506349</t>
  </si>
  <si>
    <t>-696.789583582417 14.2151342039974 780.967391084766</t>
  </si>
  <si>
    <t>-544.131532279171 0.131553258901931 829.762900079253</t>
  </si>
  <si>
    <t>9763-20170724T120318.149736500.bin</t>
  </si>
  <si>
    <t>-642.554849479935 180.947894530518 -93.5007568436038</t>
  </si>
  <si>
    <t>-666.579364081878 183.635907412694 -201.542907412954</t>
  </si>
  <si>
    <t>-679.567802124252 184.578090701019 -293.500687294844</t>
  </si>
  <si>
    <t>-689.30951575399 185.112797194332 -376.82503805299</t>
  </si>
  <si>
    <t>-696.493600913548 185.243869133509 -460.410344099246</t>
  </si>
  <si>
    <t>-704.18252311475 185.013001345595 -582.826692479685</t>
  </si>
  <si>
    <t>-679.750944580855 182.054268146254 -657.221333983582</t>
  </si>
  <si>
    <t>-695.604001893773 216.038230324004 -529.49673135444</t>
  </si>
  <si>
    <t>-663.468901464658 366.59053458333 -504.201094845548</t>
  </si>
  <si>
    <t>-626.333166851039 391.697881413088 -225.688770032389</t>
  </si>
  <si>
    <t>-400.450585625768 354.922259567159 -186.02559652723</t>
  </si>
  <si>
    <t>-706.013404641272 154.190398881455 -528.726210554921</t>
  </si>
  <si>
    <t>-739.020071757449 4.79136393787758 -498.267305940153</t>
  </si>
  <si>
    <t>-563.565434624033 36.408202386642 -261.382995721762</t>
  </si>
  <si>
    <t>-622.438380368144 275.37179552407 -97.2383155061655</t>
  </si>
  <si>
    <t>-652.937216358481 284.901129466874 317.106443270338</t>
  </si>
  <si>
    <t>-705.791355680852 329.589766218382 775.113447250065</t>
  </si>
  <si>
    <t>-558.030700124279 303.505461723727 833.167007796524</t>
  </si>
  <si>
    <t>-663.084320850131 86.5379852016365 -93.1449504669325</t>
  </si>
  <si>
    <t>-657.29923004038 67.2887807953073 321.943676704096</t>
  </si>
  <si>
    <t>-696.740180383214 14.3461477927551 780.96099267367</t>
  </si>
  <si>
    <t>-544.073695006072 0.41867630863203 829.774736045742</t>
  </si>
  <si>
    <t>9763-20170724T120318.213908300.bin</t>
  </si>
  <si>
    <t>-642.205794667786 181.180220398046 -93.5215576183823</t>
  </si>
  <si>
    <t>-666.129106736398 183.90192764791 -201.585294552277</t>
  </si>
  <si>
    <t>-679.044933783713 184.888695894199 -293.552931298536</t>
  </si>
  <si>
    <t>-688.726201165646 185.4713509104 -376.88386361886</t>
  </si>
  <si>
    <t>-695.854994433956 185.657977159961 -460.473924077967</t>
  </si>
  <si>
    <t>-703.469147757971 185.516304678627 -582.895062522419</t>
  </si>
  <si>
    <t>-678.902148186626 182.469223822163 -657.241451849668</t>
  </si>
  <si>
    <t>-694.906976653993 216.49989566539 -529.538222108459</t>
  </si>
  <si>
    <t>-662.697705513256 367.003218533947 -504.082824615618</t>
  </si>
  <si>
    <t>-625.275310822159 391.445446665468 -225.549617662478</t>
  </si>
  <si>
    <t>-399.357922778947 354.502296555619 -186.242172360851</t>
  </si>
  <si>
    <t>-705.349313780317 154.656958695044 -528.817130803631</t>
  </si>
  <si>
    <t>-738.460543870095 5.25946593507865 -498.457486683375</t>
  </si>
  <si>
    <t>-562.740028530781 36.2877127977351 -261.456546691468</t>
  </si>
  <si>
    <t>-621.935941528072 275.485963174126 -97.2383158855091</t>
  </si>
  <si>
    <t>-652.802387761504 284.986387859227 317.079918422473</t>
  </si>
  <si>
    <t>-705.923345634512 329.245928814325 775.056802238603</t>
  </si>
  <si>
    <t>-558.124997472628 303.413590194904 833.127082720593</t>
  </si>
  <si>
    <t>-662.868972583172 86.8950868353486 -93.1549005778384</t>
  </si>
  <si>
    <t>-657.146860486991 67.5499620633605 321.930204896704</t>
  </si>
  <si>
    <t>-696.636960323135 14.6321189109208 780.939286237796</t>
  </si>
  <si>
    <t>-543.946989905004 1.09795132959493 829.790353674628</t>
  </si>
  <si>
    <t>9763-20170724T120318.251008900.bin</t>
  </si>
  <si>
    <t>-642.05432249121 181.301302558819 -93.5202761837966</t>
  </si>
  <si>
    <t>-665.869267297871 183.999663342996 -201.608489321304</t>
  </si>
  <si>
    <t>-678.733712383756 185.012202440439 -293.583071306821</t>
  </si>
  <si>
    <t>-688.385140189365 185.636148653767 -376.917276116669</t>
  </si>
  <si>
    <t>-695.500873865629 185.882539002505 -460.508274434488</t>
  </si>
  <si>
    <t>-703.114360366546 185.849201118209 -582.929515061507</t>
  </si>
  <si>
    <t>-678.482869834879 182.80820363893 -657.254847588863</t>
  </si>
  <si>
    <t>-694.57575413952 216.7894149079 -529.543790263173</t>
  </si>
  <si>
    <t>-662.47657802683 367.298474606614 -503.962871210444</t>
  </si>
  <si>
    <t>-624.766697018663 391.392637775764 -225.438054853132</t>
  </si>
  <si>
    <t>-398.793958004313 354.501454995647 -186.401022483328</t>
  </si>
  <si>
    <t>-704.97158610557 154.938039178034 -528.880443469427</t>
  </si>
  <si>
    <t>-738.024849584138 5.50964140639485 -498.628856719624</t>
  </si>
  <si>
    <t>-562.358834119853 36.4214726746279 -261.492314384387</t>
  </si>
  <si>
    <t>-621.759946081923 275.567775539751 -97.2372992358985</t>
  </si>
  <si>
    <t>-652.858118358806 285.09476616185 317.062969940108</t>
  </si>
  <si>
    <t>-705.936810877248 329.213035293226 775.050286702069</t>
  </si>
  <si>
    <t>-558.165193322327 303.225138229319 833.11917250276</t>
  </si>
  <si>
    <t>-662.713298009751 87.0571071754787 -93.1688162099398</t>
  </si>
  <si>
    <t>-657.090228839453 67.6060325902754 321.912684226935</t>
  </si>
  <si>
    <t>-696.579160320715 14.7024752969751 780.932639569071</t>
  </si>
  <si>
    <t>-543.915665386022 0.99974273532348 829.819399366102</t>
  </si>
  <si>
    <t>9763-20170724T120318.314879100.bin</t>
  </si>
  <si>
    <t>-641.726095172899 181.464163362853 -93.4965619896652</t>
  </si>
  <si>
    <t>-665.399605310431 184.089265647319 -201.617679915647</t>
  </si>
  <si>
    <t>-678.20665311965 185.139329711234 -293.599704274323</t>
  </si>
  <si>
    <t>-687.832258895662 185.835705864062 -376.936457363288</t>
  </si>
  <si>
    <t>-694.948538042364 186.193904159281 -460.5268672083</t>
  </si>
  <si>
    <t>-702.59215304369 186.367041707515 -582.946230895927</t>
  </si>
  <si>
    <t>-677.915442100889 183.477412756429 -657.262543580539</t>
  </si>
  <si>
    <t>-694.089698982287 217.225570527657 -529.507398828224</t>
  </si>
  <si>
    <t>-662.276138595277 367.755886150819 -503.692083044654</t>
  </si>
  <si>
    <t>-624.163042142187 391.21693538862 -225.168221768776</t>
  </si>
  <si>
    <t>-398.075590186308 354.472843859707 -186.660013399298</t>
  </si>
  <si>
    <t>-704.386706581809 155.35657697537 -528.952028728363</t>
  </si>
  <si>
    <t>-737.235278881776 5.82871226826501 -498.951239042405</t>
  </si>
  <si>
    <t>-561.877587975032 36.9279254855226 -261.492414831563</t>
  </si>
  <si>
    <t>-621.535227750816 275.60206937008 -97.2392686755553</t>
  </si>
  <si>
    <t>-652.946604625492 285.205778150982 317.035616698967</t>
  </si>
  <si>
    <t>-706.02429739569 329.002524825078 775.032962133073</t>
  </si>
  <si>
    <t>-558.264211271854 302.940998944753 833.098267616261</t>
  </si>
  <si>
    <t>-662.301303160938 87.3187788754842 -93.1619873723321</t>
  </si>
  <si>
    <t>-656.98453112929 67.7613286939277 321.918517512931</t>
  </si>
  <si>
    <t>-696.467132596702 14.8957614563215 780.929023565163</t>
  </si>
  <si>
    <t>-543.827001804491 1.13940770647469 829.873669201108</t>
  </si>
  <si>
    <t>9763-20170724T120318.348467700.bin</t>
  </si>
  <si>
    <t>-641.572578761103 181.433485281911 -93.5014216762215</t>
  </si>
  <si>
    <t>-665.207603973455 184.043028813328 -201.631324131552</t>
  </si>
  <si>
    <t>-677.969196229137 185.13235683539 -293.619194231021</t>
  </si>
  <si>
    <t>-687.548904941733 185.885004178898 -376.960635317218</t>
  </si>
  <si>
    <t>-694.614448863068 186.320549692555 -460.555194917564</t>
  </si>
  <si>
    <t>-702.17888115221 186.630062157601 -582.978944121655</t>
  </si>
  <si>
    <t>-677.478302272957 183.880644708309 -657.292793719377</t>
  </si>
  <si>
    <t>-693.726010985633 217.431599103217 -529.499478556643</t>
  </si>
  <si>
    <t>-661.904880941766 367.920049584158 -503.513573444265</t>
  </si>
  <si>
    <t>-623.938364310261 391.29149360682 -224.962120772866</t>
  </si>
  <si>
    <t>-397.801465816548 354.610099430333 -186.685160811183</t>
  </si>
  <si>
    <t>-703.993312060996 155.55702297206 -529.021495598783</t>
  </si>
  <si>
    <t>-736.831355243529 5.99403472993481 -499.152660759609</t>
  </si>
  <si>
    <t>-561.523289393484 37.2844699191892 -261.53940134369</t>
  </si>
  <si>
    <t>-621.446583166699 275.562372755187 -97.2426188666606</t>
  </si>
  <si>
    <t>-652.933546884295 285.140666521934 317.027158726627</t>
  </si>
  <si>
    <t>-706.074204173256 328.875738252005 775.016312528112</t>
  </si>
  <si>
    <t>-558.310422508108 302.84875927584 833.087632748829</t>
  </si>
  <si>
    <t>-662.115493617817 87.2921196048542 -93.1579936233336</t>
  </si>
  <si>
    <t>-656.879142526376 67.746030644189 321.92406656714</t>
  </si>
  <si>
    <t>-696.418057867012 14.9688736901212 780.927501749125</t>
  </si>
  <si>
    <t>-543.81020167241 0.938783734631215 829.895131016689</t>
  </si>
  <si>
    <t>9763-20170724T120318.416680800.bin</t>
  </si>
  <si>
    <t>-641.241488940646 181.362964895106 -93.5049157965772</t>
  </si>
  <si>
    <t>-664.743418590374 183.924483278791 -201.664932033559</t>
  </si>
  <si>
    <t>-677.379716579875 185.047699536485 -293.669859084171</t>
  </si>
  <si>
    <t>-686.841595278287 185.86034239397 -377.024212935414</t>
  </si>
  <si>
    <t>-693.78471906906 186.386484620478 -460.628316393041</t>
  </si>
  <si>
    <t>-701.165422802482 186.862167877154 -583.062908667167</t>
  </si>
  <si>
    <t>-676.38342414251 184.353845968593 -657.357998186934</t>
  </si>
  <si>
    <t>-692.823476490694 217.596067097916 -529.527210780788</t>
  </si>
  <si>
    <t>-661.183537635729 368.076130335066 -503.217098634909</t>
  </si>
  <si>
    <t>-623.285391376665 390.981858163621 -224.617799230461</t>
  </si>
  <si>
    <t>-397.077142659818 354.601955142072 -186.474828543915</t>
  </si>
  <si>
    <t>-703.030218942021 155.710815266737 -529.152127092377</t>
  </si>
  <si>
    <t>-735.805839561768 6.08715392711451 -499.561587881209</t>
  </si>
  <si>
    <t>-560.588479253162 37.5747042552455 -261.694368019693</t>
  </si>
  <si>
    <t>-621.168672536122 275.36996463194 -97.2450057512084</t>
  </si>
  <si>
    <t>-652.888503669209 284.908614525815 317.007913104745</t>
  </si>
  <si>
    <t>-706.182498963619 328.593732811983 774.982117596928</t>
  </si>
  <si>
    <t>-558.377783171471 302.832250997334 833.067635169051</t>
  </si>
  <si>
    <t>-661.708317156645 87.3984258906005 -93.158322092354</t>
  </si>
  <si>
    <t>-656.727745621682 67.7243051230316 321.920834016489</t>
  </si>
  <si>
    <t>-696.332989605304 15.1887057935046 780.915466686698</t>
  </si>
  <si>
    <t>-543.722930582634 1.22287186060271 829.894588643505</t>
  </si>
  <si>
    <t>9763-20170724T120318.449772100.bin</t>
  </si>
  <si>
    <t>-640.968304289318 181.38726507277 -93.4950170561397</t>
  </si>
  <si>
    <t>-664.462227428123 183.941941409517 -201.656978748382</t>
  </si>
  <si>
    <t>-677.063167129712 185.083150008844 -293.666512885751</t>
  </si>
  <si>
    <t>-686.481660763647 185.921769830323 -377.025460496824</t>
  </si>
  <si>
    <t>-693.37008568763 186.483930409401 -460.633820729739</t>
  </si>
  <si>
    <t>-700.658354928424 187.023646169948 -583.073694793383</t>
  </si>
  <si>
    <t>-675.819303436915 184.619183787956 -657.353275610513</t>
  </si>
  <si>
    <t>-692.383680551337 217.733961265382 -529.513933177887</t>
  </si>
  <si>
    <t>-660.943427558261 368.235533852771 -503.091804082512</t>
  </si>
  <si>
    <t>-622.981584925573 390.935517052798 -224.484209554887</t>
  </si>
  <si>
    <t>-396.745185003523 354.700029663494 -186.370917364054</t>
  </si>
  <si>
    <t>-702.536944579048 155.83968938514 -529.182528277504</t>
  </si>
  <si>
    <t>-735.187095818423 6.17207532029784 -499.672763149213</t>
  </si>
  <si>
    <t>-560.138099292927 37.6017152150716 -261.761225627333</t>
  </si>
  <si>
    <t>-620.929696043357 275.353378070979 -97.2354793618091</t>
  </si>
  <si>
    <t>-652.785878352258 284.854661704665 317.007843490077</t>
  </si>
  <si>
    <t>-706.205238532574 328.507943232026 774.955950279819</t>
  </si>
  <si>
    <t>-558.440361612271 302.572682054712 833.065626067517</t>
  </si>
  <si>
    <t>-661.391655210552 87.4875199099733 -93.1589162770351</t>
  </si>
  <si>
    <t>-656.601840658216 67.7166067507039 321.917905421477</t>
  </si>
  <si>
    <t>-696.294317532993 15.2513371966172 780.91239550991</t>
  </si>
  <si>
    <t>-543.68217818262 1.29012301078365 829.886364568954</t>
  </si>
  <si>
    <t>9763-20170724T120318.517446400.bin</t>
  </si>
  <si>
    <t>-640.362192541703 181.510367557251 -93.4904276428324</t>
  </si>
  <si>
    <t>-663.893785724092 184.028340240237 -201.645106515165</t>
  </si>
  <si>
    <t>-676.538268805175 185.218310815966 -293.647956106077</t>
  </si>
  <si>
    <t>-686.001698061049 186.130590347081 -377.001022693191</t>
  </si>
  <si>
    <t>-692.940771461003 186.796343095183 -460.604643904018</t>
  </si>
  <si>
    <t>-700.30972144439 187.519478366126 -583.038723406677</t>
  </si>
  <si>
    <t>-675.478752908799 185.275214347012 -657.325842377749</t>
  </si>
  <si>
    <t>-692.012898581884 218.151707030601 -529.437509669696</t>
  </si>
  <si>
    <t>-660.764279163419 368.639309346106 -502.700446856672</t>
  </si>
  <si>
    <t>-622.666391968761 390.734487753271 -224.062803734178</t>
  </si>
  <si>
    <t>-396.335986309253 354.813373583141 -186.211186618552</t>
  </si>
  <si>
    <t>-702.139712448791 156.252585425038 -529.19365923383</t>
  </si>
  <si>
    <t>-734.593174016643 6.515477077794 -499.838375797589</t>
  </si>
  <si>
    <t>-559.656576314408 37.7353605110259 -261.694198643579</t>
  </si>
  <si>
    <t>-620.512775833188 275.370366432149 -97.240138002556</t>
  </si>
  <si>
    <t>-652.487182418042 284.759070265992 316.996624292236</t>
  </si>
  <si>
    <t>-706.261764359818 328.308817127346 774.914066802575</t>
  </si>
  <si>
    <t>-558.508668172904 302.406031417917 833.068154198807</t>
  </si>
  <si>
    <t>-660.596933030145 87.6968772902778 -93.1492776715121</t>
  </si>
  <si>
    <t>-656.158584176379 67.8551503045724 321.9280528131</t>
  </si>
  <si>
    <t>-696.232605858238 15.5086165329519 780.890724648244</t>
  </si>
  <si>
    <t>-543.631592313385 1.33979560124999 829.839624410132</t>
  </si>
  <si>
    <t>9763-20170724T120318.549031700.bin</t>
  </si>
  <si>
    <t>-640.041719040344 181.551983706799 -93.4868803536292</t>
  </si>
  <si>
    <t>-663.623853975746 184.051017508392 -201.630900332032</t>
  </si>
  <si>
    <t>-676.359300663133 185.269824490876 -293.620889990903</t>
  </si>
  <si>
    <t>-685.924978863515 186.224136556944 -376.961879723</t>
  </si>
  <si>
    <t>-692.98652800401 186.94761271338 -460.554688708324</t>
  </si>
  <si>
    <t>-700.5572300984 187.771005640201 -582.975857683961</t>
  </si>
  <si>
    <t>-675.825591136546 185.569008226406 -657.297436364634</t>
  </si>
  <si>
    <t>-692.159577695274 218.357248080831 -529.364215534157</t>
  </si>
  <si>
    <t>-660.922616965511 368.826724674057 -502.50583222609</t>
  </si>
  <si>
    <t>-622.739384776722 390.571008671204 -223.852219764206</t>
  </si>
  <si>
    <t>-396.3810813206 354.742478372498 -186.079712142927</t>
  </si>
  <si>
    <t>-702.311021106252 156.462119184883 -529.152713045906</t>
  </si>
  <si>
    <t>-734.710797144113 6.69541216079233 -499.875190532789</t>
  </si>
  <si>
    <t>-559.676636256706 37.8358667557225 -261.629851271607</t>
  </si>
  <si>
    <t>-620.316515405131 275.32089976105 -97.2252007124407</t>
  </si>
  <si>
    <t>-652.364271120342 284.692790641848 317.006226705191</t>
  </si>
  <si>
    <t>-706.309414251708 328.173363855723 774.904537144689</t>
  </si>
  <si>
    <t>-558.540066334557 302.394024948354 833.072167509542</t>
  </si>
  <si>
    <t>-660.18467349095 87.8048343568232 -93.1366284899101</t>
  </si>
  <si>
    <t>-655.87616462083 67.9526060076475 321.941585489844</t>
  </si>
  <si>
    <t>-696.210001342475 15.6303357952709 780.879128487977</t>
  </si>
  <si>
    <t>-543.586031907851 1.61382274344487 829.800251522946</t>
  </si>
  <si>
    <t>9763-20170724T120318.615712000.bin</t>
  </si>
  <si>
    <t>-639.349756106624 181.500933333027 -93.4765797258355</t>
  </si>
  <si>
    <t>-663.076615856764 184.05123873606 -201.587715197617</t>
  </si>
  <si>
    <t>-676.029692041919 185.33410690384 -293.546494898613</t>
  </si>
  <si>
    <t>-685.830909131694 186.351815622701 -376.859298086373</t>
  </si>
  <si>
    <t>-693.167506807412 187.142091050098 -460.427754636517</t>
  </si>
  <si>
    <t>-701.183652571838 188.065293830789 -582.81978955332</t>
  </si>
  <si>
    <t>-676.787819211937 185.883177518822 -657.252911760376</t>
  </si>
  <si>
    <t>-692.536833914138 218.598968942761 -529.217769866336</t>
  </si>
  <si>
    <t>-661.166478718182 368.995359635677 -502.101284547974</t>
  </si>
  <si>
    <t>-622.85550259525 390.177853144796 -223.422048955536</t>
  </si>
  <si>
    <t>-396.516890721149 354.223432569486 -185.651278154425</t>
  </si>
  <si>
    <t>-702.795585608984 156.721522921479 -529.012723931412</t>
  </si>
  <si>
    <t>-735.157325375911 6.93328327208587 -499.802593572604</t>
  </si>
  <si>
    <t>-559.801264239227 38.1463772289746 -261.853980241915</t>
  </si>
  <si>
    <t>-619.758879319402 275.12561865798 -97.1510318635961</t>
  </si>
  <si>
    <t>-652.140859536858 284.489115270869 317.054647312026</t>
  </si>
  <si>
    <t>-706.387330418021 327.955886183888 774.902511801609</t>
  </si>
  <si>
    <t>-558.626589801919 302.190392481014 833.098153147211</t>
  </si>
  <si>
    <t>-659.360825832096 87.8862596363431 -93.1372858836691</t>
  </si>
  <si>
    <t>-655.49407208776 67.9284523598753 321.940186721472</t>
  </si>
  <si>
    <t>-696.152600437429 15.741558418162 780.852506595837</t>
  </si>
  <si>
    <t>-543.569715481404 1.23812649513161 829.759907951978</t>
  </si>
  <si>
    <t>9763-20170724T120318.649301600.bin</t>
  </si>
  <si>
    <t>-639.011887503603 181.471832846403 -93.478572788694</t>
  </si>
  <si>
    <t>-662.818817890341 184.056349603583 -201.571312202743</t>
  </si>
  <si>
    <t>-675.830777736121 185.343321277211 -293.521658936922</t>
  </si>
  <si>
    <t>-685.68154841212 186.354234044693 -376.828777079492</t>
  </si>
  <si>
    <t>-693.06410767334 187.126254992423 -460.393471449606</t>
  </si>
  <si>
    <t>-701.143323426951 188.009844021303 -582.781602398687</t>
  </si>
  <si>
    <t>-676.876046129185 185.796667950205 -657.255903141529</t>
  </si>
  <si>
    <t>-692.436450986364 218.555477523342 -529.196146084809</t>
  </si>
  <si>
    <t>-660.881228907084 368.897556248906 -502.018450229255</t>
  </si>
  <si>
    <t>-622.655059705485 390.023003467769 -223.323129255805</t>
  </si>
  <si>
    <t>-396.364329131285 353.903609602045 -185.422888487541</t>
  </si>
  <si>
    <t>-702.759986220357 156.688834825741 -528.961365062368</t>
  </si>
  <si>
    <t>-735.197558718145 6.92250032646552 -499.755961817951</t>
  </si>
  <si>
    <t>-559.357818791456 38.1334360312881 -261.991340560518</t>
  </si>
  <si>
    <t>-619.431306962759 275.034975186677 -97.1232443552814</t>
  </si>
  <si>
    <t>-651.977851717516 284.363959701585 317.070333912194</t>
  </si>
  <si>
    <t>-706.406554923211 327.891866457546 774.900286803879</t>
  </si>
  <si>
    <t>-558.643660887946 302.177845562553 833.113133511619</t>
  </si>
  <si>
    <t>-659.002616211325 87.9127088632576 -93.1542359153883</t>
  </si>
  <si>
    <t>-655.33501616946 67.8671675844616 321.920852365199</t>
  </si>
  <si>
    <t>-696.113973005293 15.8218659313129 780.842025867351</t>
  </si>
  <si>
    <t>-543.513662075583 1.50630085342868 829.75055112956</t>
  </si>
  <si>
    <t>9763-20170724T120318.714657400.bin</t>
  </si>
  <si>
    <t>-638.504489630261 181.298165080765 -93.4039092084033</t>
  </si>
  <si>
    <t>-662.366382755291 183.958841529487 -201.48271975268</t>
  </si>
  <si>
    <t>-675.38921145221 185.222212598748 -293.431866197143</t>
  </si>
  <si>
    <t>-685.234751451001 186.176980277564 -376.74024011027</t>
  </si>
  <si>
    <t>-692.596898720177 186.857031335149 -460.307434516349</t>
  </si>
  <si>
    <t>-700.629262515425 187.566617779901 -582.699796947007</t>
  </si>
  <si>
    <t>-676.45531064654 185.270006252141 -657.201910918646</t>
  </si>
  <si>
    <t>-691.903931667786 218.181744092592 -529.157001870841</t>
  </si>
  <si>
    <t>-660.173609683023 368.493665190203 -502.045900986313</t>
  </si>
  <si>
    <t>-621.921077736675 389.757727407324 -223.364781764199</t>
  </si>
  <si>
    <t>-395.701072854847 353.210519637381 -185.4522366898</t>
  </si>
  <si>
    <t>-702.305492658307 156.328753804665 -528.833079097699</t>
  </si>
  <si>
    <t>-734.873863577731 6.62612487740466 -499.363681670333</t>
  </si>
  <si>
    <t>-558.270172962182 38.0712603264167 -262.397425760775</t>
  </si>
  <si>
    <t>-618.940103987629 274.731103625953 -97.0440421457707</t>
  </si>
  <si>
    <t>-651.695868778841 284.046601138114 317.133289619158</t>
  </si>
  <si>
    <t>-706.522539974126 327.568698820818 774.90165253719</t>
  </si>
  <si>
    <t>-558.721525254727 302.195773959142 833.16748678744</t>
  </si>
  <si>
    <t>-658.475167736316 87.8323917614307 -93.1539667357994</t>
  </si>
  <si>
    <t>-655.018176988292 67.7450781119167 321.92094783</t>
  </si>
  <si>
    <t>-696.021752319335 15.9880346209557 780.835067629385</t>
  </si>
  <si>
    <t>-543.390019848021 2.10232592580905 829.769381000997</t>
  </si>
  <si>
    <t>9763-20170724T120318.751757000.bin</t>
  </si>
  <si>
    <t>-638.200502316905 181.258214375707 -93.3456843598293</t>
  </si>
  <si>
    <t>-662.043404332804 183.952210285633 -201.427865710021</t>
  </si>
  <si>
    <t>-675.051003076901 185.222117478678 -293.379047880722</t>
  </si>
  <si>
    <t>-684.883060227918 186.174482261763 -376.689056069566</t>
  </si>
  <si>
    <t>-692.231708947761 186.843893113376 -460.257562027945</t>
  </si>
  <si>
    <t>-700.244546335067 187.528676904349 -582.651345264951</t>
  </si>
  <si>
    <t>-676.080556589488 185.221212604199 -657.156267267655</t>
  </si>
  <si>
    <t>-691.514696229351 218.152536505265 -529.114297272682</t>
  </si>
  <si>
    <t>-659.527415410633 368.391638596034 -501.898601733591</t>
  </si>
  <si>
    <t>-621.443736095177 389.722870131177 -223.199537843519</t>
  </si>
  <si>
    <t>-395.209195220266 353.082371983892 -185.464585210188</t>
  </si>
  <si>
    <t>-701.942542950359 156.303770369299 -528.777585378268</t>
  </si>
  <si>
    <t>-734.644179689096 6.65690684732954 -499.184788590234</t>
  </si>
  <si>
    <t>-557.808413706759 38.3461746840492 -262.604765589247</t>
  </si>
  <si>
    <t>-618.550860382786 274.674169968382 -96.9828225292351</t>
  </si>
  <si>
    <t>-651.531829759003 284.039451167774 317.175566159569</t>
  </si>
  <si>
    <t>-706.508501575926 327.590198843093 774.905333476101</t>
  </si>
  <si>
    <t>-558.760141911969 301.996053558375 833.207970216136</t>
  </si>
  <si>
    <t>-658.226949032639 87.848844415257 -93.1296863015939</t>
  </si>
  <si>
    <t>-654.878918371462 67.6945959952966 321.942911121437</t>
  </si>
  <si>
    <t>-695.978424968153 16.0393311298521 780.834683936044</t>
  </si>
  <si>
    <t>-543.40638555469 1.62052987197217 829.800984823311</t>
  </si>
  <si>
    <t>9763-20170724T120318.815565500.bin</t>
  </si>
  <si>
    <t>-637.696285991197 181.170933641808 -93.2661152708772</t>
  </si>
  <si>
    <t>-661.442993269366 183.891251286359 -201.368672750478</t>
  </si>
  <si>
    <t>-674.365182355261 185.196979424619 -293.331533408741</t>
  </si>
  <si>
    <t>-684.117986323241 186.189920440845 -376.650310883058</t>
  </si>
  <si>
    <t>-691.385481353599 186.908748708841 -460.22542474492</t>
  </si>
  <si>
    <t>-699.277452694367 187.676630724355 -582.626803944797</t>
  </si>
  <si>
    <t>-675.004351446111 185.374319515629 -657.096322038943</t>
  </si>
  <si>
    <t>-690.617330743094 218.267052206769 -529.059134600194</t>
  </si>
  <si>
    <t>-657.775989932474 368.240827697567 -501.406914943932</t>
  </si>
  <si>
    <t>-620.173057687363 389.737959540254 -222.655271494482</t>
  </si>
  <si>
    <t>-393.922428339415 353.202974678282 -184.914904163153</t>
  </si>
  <si>
    <t>-701.011651267777 156.412489380878 -528.777090212948</t>
  </si>
  <si>
    <t>-733.680868491882 6.76436713906355 -499.162914181722</t>
  </si>
  <si>
    <t>-557.15459255903 38.740454428817 -262.61084582823</t>
  </si>
  <si>
    <t>-617.878025770868 274.459118915439 -96.8893484975675</t>
  </si>
  <si>
    <t>-651.119565085233 283.842758112364 317.247762607444</t>
  </si>
  <si>
    <t>-706.605117670457 327.356195245937 774.910894044821</t>
  </si>
  <si>
    <t>-558.865359426991 301.829596400481 833.264876825193</t>
  </si>
  <si>
    <t>-657.919023427695 87.833497537983 -93.0924206821926</t>
  </si>
  <si>
    <t>-654.716164900487 67.5511812492525 321.974935906606</t>
  </si>
  <si>
    <t>-695.884378835818 16.1942863791007 780.849851902653</t>
  </si>
  <si>
    <t>-543.293814719101 2.08981125970035 829.849938778474</t>
  </si>
  <si>
    <t>9763-20170724T120318.848642800.bin</t>
  </si>
  <si>
    <t>-637.522208701027 181.202293433901 -93.2471222093523</t>
  </si>
  <si>
    <t>-661.133627290995 183.925642022331 -201.379467050005</t>
  </si>
  <si>
    <t>-673.99466857568 185.26420512612 -293.350275365416</t>
  </si>
  <si>
    <t>-683.713673793927 186.300849439173 -376.672522557262</t>
  </si>
  <si>
    <t>-690.969051078968 187.078002388511 -460.248139684535</t>
  </si>
  <si>
    <t>-698.867059542359 187.948378839186 -582.648266793999</t>
  </si>
  <si>
    <t>-674.46728116707 185.662760692785 -657.077045243067</t>
  </si>
  <si>
    <t>-690.23570087677 218.499046658746 -529.053574776745</t>
  </si>
  <si>
    <t>-656.98877810658 368.357261151095 -501.22931214081</t>
  </si>
  <si>
    <t>-619.702606018685 389.974308876107 -222.444358398934</t>
  </si>
  <si>
    <t>-393.478166544339 353.406866937512 -184.578514065692</t>
  </si>
  <si>
    <t>-700.567221171551 156.633922626047 -528.82686012926</t>
  </si>
  <si>
    <t>-733.016745346093 6.92276643996934 -499.286388100892</t>
  </si>
  <si>
    <t>-556.97051133794 38.8320558021303 -262.377962122607</t>
  </si>
  <si>
    <t>-617.610359616588 274.449911636255 -96.8654877333961</t>
  </si>
  <si>
    <t>-650.931968869024 283.798607761286 317.265988483048</t>
  </si>
  <si>
    <t>-706.611094599548 327.331810006 774.901686972314</t>
  </si>
  <si>
    <t>-558.902527201851 301.697680558868 833.287356546359</t>
  </si>
  <si>
    <t>-657.830450569404 87.9657402252838 -93.0790117158521</t>
  </si>
  <si>
    <t>-654.648677405293 67.5162700189203 321.980333221894</t>
  </si>
  <si>
    <t>-695.831432946946 16.2783304958514 780.857557349935</t>
  </si>
  <si>
    <t>-543.26185954945 2.06951929221373 829.892710959568</t>
  </si>
  <si>
    <t>9763-20170724T120318.916830800.bin</t>
  </si>
  <si>
    <t>-637.240945933289 181.296137158036 -93.1995556635982</t>
  </si>
  <si>
    <t>-660.610127438533 183.999431106821 -201.38489904736</t>
  </si>
  <si>
    <t>-673.366796870027 185.423170708234 -293.369008951989</t>
  </si>
  <si>
    <t>-683.032402020155 186.579871676684 -376.695930741136</t>
  </si>
  <si>
    <t>-690.27578416532 187.52101224957 -460.270960880382</t>
  </si>
  <si>
    <t>-698.202196467829 188.68004651407 -582.666879045858</t>
  </si>
  <si>
    <t>-673.63131245373 186.490383819393 -657.042155167754</t>
  </si>
  <si>
    <t>-689.581008282937 219.108003297181 -529.000781094231</t>
  </si>
  <si>
    <t>-655.700816861149 368.780161437465 -500.910521918483</t>
  </si>
  <si>
    <t>-618.993143417349 390.972055393864 -222.093973583716</t>
  </si>
  <si>
    <t>-392.764931775814 354.460626470924 -184.196150823048</t>
  </si>
  <si>
    <t>-699.867352574077 157.234839456133 -528.920477774466</t>
  </si>
  <si>
    <t>-731.961889287584 7.43183300662781 -499.518946561686</t>
  </si>
  <si>
    <t>-556.444820088239 38.6884790614629 -261.954440054418</t>
  </si>
  <si>
    <t>-617.196309757229 274.379875194799 -96.8122070011275</t>
  </si>
  <si>
    <t>-650.73524998647 283.702854158296 317.302321792107</t>
  </si>
  <si>
    <t>-706.753108318139 327.021698827939 774.899863495217</t>
  </si>
  <si>
    <t>-558.968912879387 301.864654326144 833.301651578266</t>
  </si>
  <si>
    <t>-657.717145634924 88.2192802015722 -93.034362091281</t>
  </si>
  <si>
    <t>-654.547743543887 67.4231839905628 322.007913531421</t>
  </si>
  <si>
    <t>-695.737679139826 16.3763851198894 780.876400224956</t>
  </si>
  <si>
    <t>-543.244708545888 1.5069475098735 829.954049564358</t>
  </si>
  <si>
    <t>9763-20170724T120318.952928600.bin</t>
  </si>
  <si>
    <t>-637.112854730195 181.438011240181 -93.2090833019804</t>
  </si>
  <si>
    <t>-660.449801276454 184.124895823125 -201.40187243002</t>
  </si>
  <si>
    <t>-673.166542623418 185.55359587429 -293.391408413473</t>
  </si>
  <si>
    <t>-682.791043936512 186.723029465457 -376.722887470604</t>
  </si>
  <si>
    <t>-689.988200728447 187.685503583168 -460.301641992191</t>
  </si>
  <si>
    <t>-697.841573427157 188.885706031662 -582.701728254387</t>
  </si>
  <si>
    <t>-673.170699569258 186.770086727513 -657.046140208636</t>
  </si>
  <si>
    <t>-689.26582173231 219.297931152086 -529.019485580182</t>
  </si>
  <si>
    <t>-655.473087957772 369.000305613155 -500.964539861498</t>
  </si>
  <si>
    <t>-619.026611714179 391.233367451062 -222.116899590189</t>
  </si>
  <si>
    <t>-392.774649272983 354.869419415426 -184.218986372175</t>
  </si>
  <si>
    <t>-699.525372969689 157.420230212082 -528.967865019756</t>
  </si>
  <si>
    <t>-731.537592452167 7.5860056267079 -499.639435324809</t>
  </si>
  <si>
    <t>-556.144697119795 38.4086306016377 -261.919241768</t>
  </si>
  <si>
    <t>-617.031522458636 274.504495155966 -96.8289491011394</t>
  </si>
  <si>
    <t>-650.666193416308 283.776754990305 317.278983350741</t>
  </si>
  <si>
    <t>-706.753325920959 327.040671241663 774.88972508349</t>
  </si>
  <si>
    <t>-559.004318692467 301.692255913293 833.297884147592</t>
  </si>
  <si>
    <t>-657.619243698033 88.3954617206734 -93.0356694961832</t>
  </si>
  <si>
    <t>-654.522866308081 67.5020107160849 322.002187577112</t>
  </si>
  <si>
    <t>-695.706895156942 16.5209628146924 780.879530690528</t>
  </si>
  <si>
    <t>-543.160228595909 2.15320300569374 829.939803624814</t>
  </si>
  <si>
    <t>9763-20170724T120318.986021300.bin</t>
  </si>
  <si>
    <t>-637.060587182705 181.579048305145 -93.2368951092594</t>
  </si>
  <si>
    <t>-660.365678030891 184.244774661465 -201.436939708516</t>
  </si>
  <si>
    <t>-673.046676553973 185.663226480505 -293.431628612263</t>
  </si>
  <si>
    <t>-682.635316466599 186.826649770944 -376.767390741031</t>
  </si>
  <si>
    <t>-689.793041536694 187.786799147314 -460.349543432332</t>
  </si>
  <si>
    <t>-697.584756768605 188.987858520168 -582.753759977168</t>
  </si>
  <si>
    <t>-672.852164193043 186.940845057273 -657.079522023013</t>
  </si>
  <si>
    <t>-689.049389944485 219.401843000505 -529.065872764796</t>
  </si>
  <si>
    <t>-655.683795041358 369.223014669104 -501.160547530574</t>
  </si>
  <si>
    <t>-619.277644939912 391.414447885584 -222.304372859517</t>
  </si>
  <si>
    <t>-392.995782907858 355.205571092613 -184.436825900572</t>
  </si>
  <si>
    <t>-699.282240172762 157.519813147014 -529.02179948921</t>
  </si>
  <si>
    <t>-731.313516228524 7.67067204392106 -499.766870272223</t>
  </si>
  <si>
    <t>-556.054797491681 38.2573602219791 -261.94996861687</t>
  </si>
  <si>
    <t>-616.995324395814 274.651305561465 -96.8585396016391</t>
  </si>
  <si>
    <t>-650.584406072158 283.815258650808 317.255392191237</t>
  </si>
  <si>
    <t>-706.794709000572 326.966776392903 774.874319511376</t>
  </si>
  <si>
    <t>-559.063734888966 301.529731215324 833.289533415286</t>
  </si>
  <si>
    <t>-657.543112685129 88.5090078060286 -93.0385968990528</t>
  </si>
  <si>
    <t>-654.420513692453 67.6231753206669 321.999501934354</t>
  </si>
  <si>
    <t>-695.66999687039 16.5854191724634 780.876431125107</t>
  </si>
  <si>
    <t>-543.150737145818 1.93904287898476 829.939560846066</t>
  </si>
  <si>
    <t>9763-20170724T120319.049188100.bin</t>
  </si>
  <si>
    <t>-636.951951311465 181.818619533777 -93.2635838495628</t>
  </si>
  <si>
    <t>-660.122746102743 184.4125177016 -201.494241633842</t>
  </si>
  <si>
    <t>-672.706198934242 185.784230240417 -293.503049589281</t>
  </si>
  <si>
    <t>-682.213607269706 186.909557372416 -376.848661914734</t>
  </si>
  <si>
    <t>-689.296704909376 187.83670118625 -460.437503781169</t>
  </si>
  <si>
    <t>-696.986958315814 188.994680133696 -582.848490305981</t>
  </si>
  <si>
    <t>-672.226250992797 187.048194533526 -657.167547821431</t>
  </si>
  <si>
    <t>-688.529569668326 219.433208274168 -529.162265123683</t>
  </si>
  <si>
    <t>-656.152853903138 369.520742195843 -501.535196657371</t>
  </si>
  <si>
    <t>-619.831464222513 391.490734011757 -222.65049448295</t>
  </si>
  <si>
    <t>-393.454932231178 355.443720380695 -185.196092773748</t>
  </si>
  <si>
    <t>-698.695465291897 157.540045416257 -529.109018960092</t>
  </si>
  <si>
    <t>-730.823412573291 7.7025204384006 -499.901822748274</t>
  </si>
  <si>
    <t>-555.738624057632 38.3502854891447 -262.111612937835</t>
  </si>
  <si>
    <t>-616.970597590102 274.793886320749 -96.8776682485425</t>
  </si>
  <si>
    <t>-650.655649839048 283.934453420864 317.229008321498</t>
  </si>
  <si>
    <t>-706.870463186716 326.862414589072 774.868128495426</t>
  </si>
  <si>
    <t>-559.130785810716 301.455039576342 833.274217560687</t>
  </si>
  <si>
    <t>-657.30420912764 88.8636873951236 -93.0116791657788</t>
  </si>
  <si>
    <t>-654.132284142514 67.9771117783389 322.025997138863</t>
  </si>
  <si>
    <t>-695.594585157785 16.7076108564081 780.865750202711</t>
  </si>
  <si>
    <t>-543.060818002044 2.21307890744629 829.928755393385</t>
  </si>
  <si>
    <t>9763-20170724T120319.114369700.bin</t>
  </si>
  <si>
    <t>-636.637345997986 182.020023434518 -93.2336146270844</t>
  </si>
  <si>
    <t>-659.713197524082 184.509324214597 -201.487090210584</t>
  </si>
  <si>
    <t>-672.26896227303 185.839314949747 -293.500245656716</t>
  </si>
  <si>
    <t>-681.773295576641 186.942956136166 -376.846413478912</t>
  </si>
  <si>
    <t>-688.875499981555 187.864545718075 -460.433719029616</t>
  </si>
  <si>
    <t>-696.618066179653 189.031446655306 -582.841384885074</t>
  </si>
  <si>
    <t>-671.859446356701 187.13948930499 -657.162555881056</t>
  </si>
  <si>
    <t>-688.171567762319 219.471497590608 -529.154327621293</t>
  </si>
  <si>
    <t>-656.235272138301 369.666997787583 -501.644506231858</t>
  </si>
  <si>
    <t>-620.08146046568 391.4326332581 -222.721957641326</t>
  </si>
  <si>
    <t>-393.657570070178 355.449689152867 -185.493511083298</t>
  </si>
  <si>
    <t>-698.269836270494 157.567302741734 -529.105618824647</t>
  </si>
  <si>
    <t>-730.357784324687 7.72845917798213 -499.829656110132</t>
  </si>
  <si>
    <t>-555.208915240628 38.9934612351003 -262.034150035829</t>
  </si>
  <si>
    <t>-616.883693009514 274.900459487285 -96.889415653942</t>
  </si>
  <si>
    <t>-650.835045155036 284.022091595523 317.195933234367</t>
  </si>
  <si>
    <t>-706.949433035443 326.742587213164 774.862893207088</t>
  </si>
  <si>
    <t>-559.198188877067 301.384039662498 833.261019330439</t>
  </si>
  <si>
    <t>-656.76451637973 89.1290148408266 -92.976779284593</t>
  </si>
  <si>
    <t>-653.835003564229 68.2033016085145 322.060731716516</t>
  </si>
  <si>
    <t>-695.524611173373 16.8884019999227 780.858990899926</t>
  </si>
  <si>
    <t>-542.977072040594 2.52943190320843 829.919030222612</t>
  </si>
  <si>
    <t>9763-20170724T120319.149469300.bin</t>
  </si>
  <si>
    <t>-636.459473362763 182.065520173828 -93.2092346027536</t>
  </si>
  <si>
    <t>-659.558716632651 184.51025205456 -201.458788806503</t>
  </si>
  <si>
    <t>-672.121746177006 185.820791581075 -293.471215555777</t>
  </si>
  <si>
    <t>-681.62767318389 186.913553627019 -376.817306468535</t>
  </si>
  <si>
    <t>-688.726630620474 187.831206262592 -460.404995910292</t>
  </si>
  <si>
    <t>-696.459203288829 189.000040188383 -582.813180334118</t>
  </si>
  <si>
    <t>-671.6806274605 187.101634338411 -657.127560350745</t>
  </si>
  <si>
    <t>-688.04117544512 219.443130227956 -529.123369711795</t>
  </si>
  <si>
    <t>-656.27131545295 369.686636816593 -501.653989438489</t>
  </si>
  <si>
    <t>-620.037156250404 391.397020750226 -222.737542461925</t>
  </si>
  <si>
    <t>-393.609147176856 355.434700275824 -185.51438617307</t>
  </si>
  <si>
    <t>-698.091222318411 157.531177128983 -529.079577575025</t>
  </si>
  <si>
    <t>-730.109621799745 7.68656101801639 -499.765095632299</t>
  </si>
  <si>
    <t>-554.84414726725 39.3610492510586 -262.017382501893</t>
  </si>
  <si>
    <t>-616.831050179862 274.909962413471 -96.8939307354303</t>
  </si>
  <si>
    <t>-650.783653783709 283.984040141584 317.192378426919</t>
  </si>
  <si>
    <t>-707.033925174689 326.569979387626 774.85486302789</t>
  </si>
  <si>
    <t>-559.249364946955 301.398672992584 833.249609841107</t>
  </si>
  <si>
    <t>-656.49504896571 89.1967381330828 -92.9514384333745</t>
  </si>
  <si>
    <t>-653.676068868218 68.3346434794439 322.089970140058</t>
  </si>
  <si>
    <t>-695.496940820837 16.9770663069862 780.856707169738</t>
  </si>
  <si>
    <t>-542.942125253048 2.64591110543415 829.902338921881</t>
  </si>
  <si>
    <t>9763-20170724T120319.216451000.bin</t>
  </si>
  <si>
    <t>-635.98207409126 182.313040020264 -93.2361127811178</t>
  </si>
  <si>
    <t>-659.20102700107 184.682671781769 -201.461567862326</t>
  </si>
  <si>
    <t>-671.788196067531 185.921773700718 -293.471773710793</t>
  </si>
  <si>
    <t>-681.284950523961 186.945899740338 -376.81980847019</t>
  </si>
  <si>
    <t>-688.34341249526 187.791602364139 -460.411677168259</t>
  </si>
  <si>
    <t>-695.98218396012 188.852438031523 -582.826734002005</t>
  </si>
  <si>
    <t>-671.171180094252 186.885547999285 -657.128479349953</t>
  </si>
  <si>
    <t>-687.644799469749 219.349294713546 -529.154844867672</t>
  </si>
  <si>
    <t>-656.171976489596 369.684523783814 -501.811601626825</t>
  </si>
  <si>
    <t>-619.816216135648 391.311157107222 -222.904567847095</t>
  </si>
  <si>
    <t>-393.375923318089 355.338644319307 -185.765530422032</t>
  </si>
  <si>
    <t>-697.615918867587 157.424608427443 -529.069270227768</t>
  </si>
  <si>
    <t>-729.380518034157 7.55748909969634 -499.612335793702</t>
  </si>
  <si>
    <t>-554.007676732323 39.7098252691414 -262.026046131261</t>
  </si>
  <si>
    <t>-616.478848123223 275.196029164187 -96.9471874305876</t>
  </si>
  <si>
    <t>-650.474838105787 284.08774189171 317.1395304485</t>
  </si>
  <si>
    <t>-707.04582995574 326.55262091238 774.790648938296</t>
  </si>
  <si>
    <t>-559.335754365399 301.04377430702 833.227442452868</t>
  </si>
  <si>
    <t>-655.901061030804 89.4462416611491 -92.8979506631961</t>
  </si>
  <si>
    <t>-653.291481447717 68.6814503138562 322.149804578136</t>
  </si>
  <si>
    <t>-695.453174349595 17.0913303284674 780.849631711596</t>
  </si>
  <si>
    <t>-542.898000011555 2.61792781752001 829.852371020805</t>
  </si>
  <si>
    <t>9763-20170724T120319.249521600.bin</t>
  </si>
  <si>
    <t>-635.74078889905 182.393486158344 -93.2458968455267</t>
  </si>
  <si>
    <t>-658.996550305517 184.697292025104 -201.464915537763</t>
  </si>
  <si>
    <t>-671.597300893196 185.878723911311 -293.473972048482</t>
  </si>
  <si>
    <t>-681.099324754823 186.848875807457 -376.821971227826</t>
  </si>
  <si>
    <t>-688.155942574068 187.639109699491 -460.414627330757</t>
  </si>
  <si>
    <t>-695.784319004964 188.616446886263 -582.831063539649</t>
  </si>
  <si>
    <t>-670.954557332723 186.585170417264 -657.124806009688</t>
  </si>
  <si>
    <t>-687.460450424176 219.151316698501 -529.178690371085</t>
  </si>
  <si>
    <t>-656.081572519244 369.52983136581 -501.964077174618</t>
  </si>
  <si>
    <t>-619.755714741762 391.180832289041 -223.055005036554</t>
  </si>
  <si>
    <t>-393.335801493949 355.196806437544 -185.802934316803</t>
  </si>
  <si>
    <t>-697.413699000194 157.223860108695 -529.052864045673</t>
  </si>
  <si>
    <t>-729.083063929856 7.36107988539607 -499.482924614489</t>
  </si>
  <si>
    <t>-553.609380905078 39.5688612831923 -261.866201797123</t>
  </si>
  <si>
    <t>-616.301006919992 275.203792833936 -96.9797990298297</t>
  </si>
  <si>
    <t>-650.41308593252 284.126119889248 317.09666581574</t>
  </si>
  <si>
    <t>-707.113877769806 326.422692373976 774.756199482831</t>
  </si>
  <si>
    <t>-559.381640824535 301.051112289088 833.196578422805</t>
  </si>
  <si>
    <t>-655.576950925057 89.5526847990275 -92.8696607948179</t>
  </si>
  <si>
    <t>-653.093756975798 68.7986585462643 322.17937661682</t>
  </si>
  <si>
    <t>-695.427667597721 17.1912305901126 780.84908127812</t>
  </si>
  <si>
    <t>-542.866831883104 2.71493033084016 829.833301422648</t>
  </si>
  <si>
    <t>9763-20170724T120319.315522300.bin</t>
  </si>
  <si>
    <t>-635.253291112603 182.39799100063 -93.2597423080966</t>
  </si>
  <si>
    <t>-658.567164666902 184.559493363944 -201.469224497257</t>
  </si>
  <si>
    <t>-671.193758360484 185.602667707505 -293.476324256281</t>
  </si>
  <si>
    <t>-680.709978809261 186.43825374971 -376.824329938328</t>
  </si>
  <si>
    <t>-687.771521961168 187.083926463555 -460.417683402454</t>
  </si>
  <si>
    <t>-695.39670087475 187.838713434269 -582.83588490612</t>
  </si>
  <si>
    <t>-670.581729132113 185.631911416822 -657.129590678796</t>
  </si>
  <si>
    <t>-687.087711062352 218.473294018245 -529.237963894717</t>
  </si>
  <si>
    <t>-655.819753451254 368.92421433153 -502.303236564647</t>
  </si>
  <si>
    <t>-619.574652656713 390.853323162822 -223.405462674433</t>
  </si>
  <si>
    <t>-393.198196566855 355.044275438407 -185.723257209792</t>
  </si>
  <si>
    <t>-697.013872701399 156.541878898433 -529.001558200609</t>
  </si>
  <si>
    <t>-728.50023899362 6.70163396418252 -499.124435571792</t>
  </si>
  <si>
    <t>-552.959671215503 38.8595167177987 -261.548418432991</t>
  </si>
  <si>
    <t>-615.94386666432 275.108676483648 -97.0600883807242</t>
  </si>
  <si>
    <t>-650.393180475798 284.203825960525 316.984721155922</t>
  </si>
  <si>
    <t>-707.201522151669 326.288428824369 774.647712283665</t>
  </si>
  <si>
    <t>-559.470643060361 300.91853774177 833.092520777921</t>
  </si>
  <si>
    <t>-654.929742778665 89.6318734642039 -92.8193119708428</t>
  </si>
  <si>
    <t>-652.782458310063 68.8231615264783 322.22886929653</t>
  </si>
  <si>
    <t>-695.377830219268 17.2745066233674 780.857372274417</t>
  </si>
  <si>
    <t>-542.811044405459 2.7347447109255 829.804244319049</t>
  </si>
  <si>
    <t>9763-20170724T120319.352121500.bin</t>
  </si>
  <si>
    <t>-635.002420057234 182.326110131 -93.2685252206931</t>
  </si>
  <si>
    <t>-658.355479430706 184.444664375216 -201.470274821499</t>
  </si>
  <si>
    <t>-670.992198390757 185.423873872109 -293.476803248385</t>
  </si>
  <si>
    <t>-680.508279927127 186.189839381654 -376.82543563564</t>
  </si>
  <si>
    <t>-687.560006514484 186.754383255698 -460.420328291075</t>
  </si>
  <si>
    <t>-695.160258423606 187.37751279409 -582.840707460628</t>
  </si>
  <si>
    <t>-670.383986288569 185.073270107911 -657.144488702437</t>
  </si>
  <si>
    <t>-686.874244028378 218.071680234833 -529.273494842908</t>
  </si>
  <si>
    <t>-655.723054860887 368.581917517989 -502.552396043432</t>
  </si>
  <si>
    <t>-619.453475565019 390.737932079367 -223.675678501113</t>
  </si>
  <si>
    <t>-393.102708425437 355.157636136441 -185.62440757122</t>
  </si>
  <si>
    <t>-696.776368667745 156.136545127606 -528.973937501914</t>
  </si>
  <si>
    <t>-728.224933229003 6.31923042655717 -498.936072414277</t>
  </si>
  <si>
    <t>-552.684268915319 38.348252556832 -261.481048934119</t>
  </si>
  <si>
    <t>-615.745984303694 275.001545284211 -97.1006753761169</t>
  </si>
  <si>
    <t>-650.35059662866 284.213889856801 316.928616873145</t>
  </si>
  <si>
    <t>-707.220998399853 326.270420656277 774.578899010296</t>
  </si>
  <si>
    <t>-559.514967272784 300.770517922359 833.029834341181</t>
  </si>
  <si>
    <t>-654.612392480974 89.6323545900143 -92.8005394286514</t>
  </si>
  <si>
    <t>-652.570506525165 68.8272238551801 322.24830495107</t>
  </si>
  <si>
    <t>-695.354290769609 17.3435300603419 780.858194169962</t>
  </si>
  <si>
    <t>-542.777722204467 2.83515958603448 829.783924154874</t>
  </si>
  <si>
    <t>9763-20170724T120319.417431500.bin</t>
  </si>
  <si>
    <t>-634.588307670338 182.147494465653 -93.2639731922902</t>
  </si>
  <si>
    <t>-657.966599634325 184.234135469647 -201.461007502301</t>
  </si>
  <si>
    <t>-670.611148425752 185.114073412547 -293.46740470223</t>
  </si>
  <si>
    <t>-680.128641023923 185.759618953479 -376.816957863547</t>
  </si>
  <si>
    <t>-687.175901786193 186.172491335444 -460.412946814374</t>
  </si>
  <si>
    <t>-694.763033997428 186.538482513941 -582.835326698355</t>
  </si>
  <si>
    <t>-670.044489608245 184.007700851944 -657.150865096735</t>
  </si>
  <si>
    <t>-686.455694302917 217.34070609953 -529.333320794679</t>
  </si>
  <si>
    <t>-655.377625073975 367.928326668776 -502.994471852143</t>
  </si>
  <si>
    <t>-619.084263857629 390.506893257308 -224.154803141702</t>
  </si>
  <si>
    <t>-392.749635765218 355.271908903184 -185.688773462239</t>
  </si>
  <si>
    <t>-696.4120661369 155.414958218955 -528.901485426281</t>
  </si>
  <si>
    <t>-727.957404764359 5.66047112479714 -498.611789922229</t>
  </si>
  <si>
    <t>-552.280834389657 37.4894403932603 -261.40050519828</t>
  </si>
  <si>
    <t>-615.470720839269 274.742222066232 -97.1429999922683</t>
  </si>
  <si>
    <t>-650.221916949495 284.076146129515 316.87127978135</t>
  </si>
  <si>
    <t>-707.298070856246 326.132350908671 774.465522980795</t>
  </si>
  <si>
    <t>-559.580246380552 300.737018712829 832.932068779701</t>
  </si>
  <si>
    <t>-654.094309807398 89.5773984834423 -92.7750873309425</t>
  </si>
  <si>
    <t>-652.1163288249 68.8528244292993 322.278116549485</t>
  </si>
  <si>
    <t>-695.326283303318 17.4753195016533 780.843925939462</t>
  </si>
  <si>
    <t>-542.751656668162 2.78680830122607 829.721892785373</t>
  </si>
  <si>
    <t>9763-20170724T120319.450537700.bin</t>
  </si>
  <si>
    <t>-634.394358007589 182.024644570055 -93.2672625125921</t>
  </si>
  <si>
    <t>-657.781876492816 184.101494265372 -201.462513586057</t>
  </si>
  <si>
    <t>-670.426023922357 184.946277310514 -293.469288413564</t>
  </si>
  <si>
    <t>-679.939696072491 185.548804837491 -376.81951326127</t>
  </si>
  <si>
    <t>-686.979734270191 185.906282421756 -460.416479356914</t>
  </si>
  <si>
    <t>-694.552441922384 186.177746059627 -582.839987992794</t>
  </si>
  <si>
    <t>-669.849501405824 183.55507288076 -657.157502943795</t>
  </si>
  <si>
    <t>-686.219278203353 217.016019050205 -529.362856729054</t>
  </si>
  <si>
    <t>-655.031977663849 367.602106708693 -503.143370553814</t>
  </si>
  <si>
    <t>-618.728678315896 390.397695597206 -224.322542664483</t>
  </si>
  <si>
    <t>-392.411552555241 355.229624180955 -185.69234597569</t>
  </si>
  <si>
    <t>-696.239997494199 155.101050352806 -528.880285762274</t>
  </si>
  <si>
    <t>-727.901379249342 5.38863917553977 -498.515353524775</t>
  </si>
  <si>
    <t>-552.210080616517 37.1481503137854 -261.438264540611</t>
  </si>
  <si>
    <t>-615.310726974055 274.530538242627 -97.156129745912</t>
  </si>
  <si>
    <t>-650.149368503394 283.915407697914 316.849637590036</t>
  </si>
  <si>
    <t>-707.379902363649 325.960004189165 774.418936938578</t>
  </si>
  <si>
    <t>-559.630520692268 300.756252605192 832.888685369848</t>
  </si>
  <si>
    <t>-653.875139520463 89.5262337452243 -92.7692785238927</t>
  </si>
  <si>
    <t>-651.988087643299 68.7963438028055 322.284116797811</t>
  </si>
  <si>
    <t>-695.316723095112 17.5320116657504 780.831463595669</t>
  </si>
  <si>
    <t>-542.710519543938 3.02885174955441 829.66613988999</t>
  </si>
  <si>
    <t>9763-20170724T120319.517719000.bin</t>
  </si>
  <si>
    <t>-634.001381572692 181.869191171305 -93.2900892350028</t>
  </si>
  <si>
    <t>-657.412819169933 183.93698049636 -201.480190262974</t>
  </si>
  <si>
    <t>-670.070389437682 184.740652762108 -293.485614639613</t>
  </si>
  <si>
    <t>-679.593163253537 185.292076573647 -376.835129166269</t>
  </si>
  <si>
    <t>-686.639578019181 185.582503663749 -460.431823953448</t>
  </si>
  <si>
    <t>-694.218371745667 185.737597034649 -582.855089238587</t>
  </si>
  <si>
    <t>-669.524748849148 183.001430890524 -657.171707256116</t>
  </si>
  <si>
    <t>-685.805786619862 216.614290773766 -529.412582924035</t>
  </si>
  <si>
    <t>-654.397263926341 367.185919392864 -503.373726705395</t>
  </si>
  <si>
    <t>-617.988401982079 390.132674507816 -224.579093634243</t>
  </si>
  <si>
    <t>-391.77725014774 354.980193102324 -185.319518282015</t>
  </si>
  <si>
    <t>-695.97989067097 154.724894316996 -528.861009298824</t>
  </si>
  <si>
    <t>-727.851384194702 5.05654322090118 -498.502395498583</t>
  </si>
  <si>
    <t>-552.203118888265 36.8108672751396 -261.476336274693</t>
  </si>
  <si>
    <t>-614.94315670511 274.222377763556 -97.1913850689609</t>
  </si>
  <si>
    <t>-649.841801703985 283.632152924455 316.808784426484</t>
  </si>
  <si>
    <t>-707.459758118242 325.809321792532 774.322888157506</t>
  </si>
  <si>
    <t>-559.692502477488 300.726597742414 832.799599422077</t>
  </si>
  <si>
    <t>-653.476785219116 89.5245663650182 -92.7818133131658</t>
  </si>
  <si>
    <t>-651.858432746627 68.7212721841131 322.26901761058</t>
  </si>
  <si>
    <t>-695.288532301787 17.7137627969187 780.811692943662</t>
  </si>
  <si>
    <t>-542.610832237183 3.75729623189727 829.582194697478</t>
  </si>
  <si>
    <t>9763-20170724T120319.550818100.bin</t>
  </si>
  <si>
    <t>-633.848723705736 181.815847277859 -93.30591171892</t>
  </si>
  <si>
    <t>-657.277616705539 183.902066962129 -201.492004031081</t>
  </si>
  <si>
    <t>-669.938926772057 184.716150667849 -293.496696627983</t>
  </si>
  <si>
    <t>-679.460551060421 185.275186616287 -376.846314969871</t>
  </si>
  <si>
    <t>-686.501274035608 185.570988976864 -460.443584226838</t>
  </si>
  <si>
    <t>-694.066843434339 185.731134886241 -582.867679308686</t>
  </si>
  <si>
    <t>-669.373080748085 182.994121177877 -657.184037157585</t>
  </si>
  <si>
    <t>-685.635540009099 216.601544646619 -529.424329659373</t>
  </si>
  <si>
    <t>-654.10613265326 367.157984619997 -503.45774811106</t>
  </si>
  <si>
    <t>-617.711960564954 390.088047318839 -224.659872799226</t>
  </si>
  <si>
    <t>-391.554835760721 354.929604954819 -185.095132633218</t>
  </si>
  <si>
    <t>-695.85867015335 154.720292432691 -528.873563201927</t>
  </si>
  <si>
    <t>-727.774346231004 5.0509637118987 -498.566163948448</t>
  </si>
  <si>
    <t>-552.211339747456 36.7698277048271 -261.429962303427</t>
  </si>
  <si>
    <t>-614.77156927258 274.14794186897 -97.2086980892893</t>
  </si>
  <si>
    <t>-649.664046418918 283.520418235092 316.792838428323</t>
  </si>
  <si>
    <t>-707.502141235353 325.733469371426 774.280654917583</t>
  </si>
  <si>
    <t>-559.73875741648 300.636462795169 832.760940942674</t>
  </si>
  <si>
    <t>-653.34046842385 89.4840651433744 -92.7950568754677</t>
  </si>
  <si>
    <t>-651.836220976257 68.6998230430288 322.257157887022</t>
  </si>
  <si>
    <t>-695.264343917513 17.7607249611954 780.806341309696</t>
  </si>
  <si>
    <t>-542.562445859336 4.01190840322761 829.560054207848</t>
  </si>
  <si>
    <t>9763-20170724T120319.614994800.bin</t>
  </si>
  <si>
    <t>-633.49716643168 181.705870967919 -93.3349991318332</t>
  </si>
  <si>
    <t>-656.926551378221 183.804814918514 -201.520712885188</t>
  </si>
  <si>
    <t>-669.633951768158 184.660512817925 -293.518701808277</t>
  </si>
  <si>
    <t>-679.215933251909 185.269980020295 -376.860966656901</t>
  </si>
  <si>
    <t>-686.335755416686 185.629045290372 -460.451151683691</t>
  </si>
  <si>
    <t>-694.037708754091 185.896150440186 -582.86661668229</t>
  </si>
  <si>
    <t>-669.383263795686 183.224752174959 -657.198475134898</t>
  </si>
  <si>
    <t>-685.536508089872 216.718162109863 -529.406567281216</t>
  </si>
  <si>
    <t>-654.024639868634 367.293760702315 -503.516203800559</t>
  </si>
  <si>
    <t>-617.231195924935 390.173153100914 -224.766597780251</t>
  </si>
  <si>
    <t>-391.139745459997 355.001621490922 -184.840275007766</t>
  </si>
  <si>
    <t>-695.779745446635 154.839940971602 -528.896958179535</t>
  </si>
  <si>
    <t>-727.631841901115 5.13211355927251 -498.731226869292</t>
  </si>
  <si>
    <t>-552.225211840186 36.6192207394865 -261.303864133316</t>
  </si>
  <si>
    <t>-614.364250275257 273.945615728959 -97.2287435390971</t>
  </si>
  <si>
    <t>-649.393804645692 283.339439777525 316.760689377106</t>
  </si>
  <si>
    <t>-707.565580142224 325.636221534918 774.194617789733</t>
  </si>
  <si>
    <t>-559.80413214461 300.530790767454 832.676188923025</t>
  </si>
  <si>
    <t>-653.022523176353 89.4509339885869 -92.8163541700571</t>
  </si>
  <si>
    <t>-651.722672750129 68.6156697527388 322.234046166964</t>
  </si>
  <si>
    <t>-695.219646447557 17.7585674073093 780.793774745096</t>
  </si>
  <si>
    <t>-542.579577396705 3.31058298636526 829.539004117467</t>
  </si>
  <si>
    <t>9763-20170724T120319.651615800.bin</t>
  </si>
  <si>
    <t>-633.344630023602 181.683108804945 -93.3386127363201</t>
  </si>
  <si>
    <t>-656.764379972022 183.772765554549 -201.526696790766</t>
  </si>
  <si>
    <t>-669.509823994308 184.661658042987 -293.519035119521</t>
  </si>
  <si>
    <t>-679.145148210952 185.317443219556 -376.854824250307</t>
  </si>
  <si>
    <t>-686.337358956005 185.739256994119 -460.438513517954</t>
  </si>
  <si>
    <t>-694.166402557944 186.115698319754 -582.845609022386</t>
  </si>
  <si>
    <t>-669.541469653868 183.508492254733 -657.189610533967</t>
  </si>
  <si>
    <t>-685.614422173798 216.890707880202 -529.366515398822</t>
  </si>
  <si>
    <t>-654.115084274711 367.461821402542 -503.436506616344</t>
  </si>
  <si>
    <t>-617.09270621937 390.105431060158 -224.69794118792</t>
  </si>
  <si>
    <t>-390.9770417491 355.029650849719 -184.824041022686</t>
  </si>
  <si>
    <t>-695.847699487768 155.010404834184 -528.902288349405</t>
  </si>
  <si>
    <t>-727.62364131663 5.26420489980524 -498.832360804983</t>
  </si>
  <si>
    <t>-552.219529685319 36.6166623566746 -261.273088392911</t>
  </si>
  <si>
    <t>-614.235415033522 273.854614205342 -97.2386601362418</t>
  </si>
  <si>
    <t>-649.358925176875 283.267752012435 316.742404760013</t>
  </si>
  <si>
    <t>-707.609802799197 325.557869244613 774.163345796745</t>
  </si>
  <si>
    <t>-559.842555208024 300.480019752634 832.642204422555</t>
  </si>
  <si>
    <t>-652.862738738414 89.500295737696 -92.8236922786616</t>
  </si>
  <si>
    <t>-651.660898017178 68.6167956946126 322.224529248451</t>
  </si>
  <si>
    <t>-695.199007492901 17.8299866715113 780.783276655916</t>
  </si>
  <si>
    <t>-542.559821059978 3.33366189808294 829.51692612369</t>
  </si>
  <si>
    <t>9763-20170724T120319.716290000.bin</t>
  </si>
  <si>
    <t>-633.042627942678 181.830711107662 -93.3302263113502</t>
  </si>
  <si>
    <t>-656.404618994832 183.894233977926 -201.531236738648</t>
  </si>
  <si>
    <t>-669.167233371071 184.846332426466 -293.520608292491</t>
  </si>
  <si>
    <t>-678.84529740082 185.591843034332 -376.850740963702</t>
  </si>
  <si>
    <t>-686.108032608222 186.136111374596 -460.427624448363</t>
  </si>
  <si>
    <t>-694.070729475556 186.727261609673 -582.825272439497</t>
  </si>
  <si>
    <t>-669.444998335952 184.296984607976 -657.174965064819</t>
  </si>
  <si>
    <t>-685.487819875378 217.412890551582 -529.299870552548</t>
  </si>
  <si>
    <t>-654.13523238204 367.992513703738 -503.219546106931</t>
  </si>
  <si>
    <t>-616.389761143406 390.157881386073 -224.539412890146</t>
  </si>
  <si>
    <t>-390.098398703181 355.581827840138 -185.230001257878</t>
  </si>
  <si>
    <t>-695.665663810588 155.522863633352 -528.936554202642</t>
  </si>
  <si>
    <t>-727.245107694734 5.68606153037081 -499.137025005269</t>
  </si>
  <si>
    <t>-551.811177785214 36.8469050749507 -261.290412148467</t>
  </si>
  <si>
    <t>-614.073125952626 273.880024561312 -97.2326720352569</t>
  </si>
  <si>
    <t>-649.35428834758 283.31105472644 316.734587840368</t>
  </si>
  <si>
    <t>-707.714037107577 325.412382977345 774.142384521634</t>
  </si>
  <si>
    <t>-559.94774408499 300.292171188407 832.605380932702</t>
  </si>
  <si>
    <t>-652.40925132222 89.7996064157899 -92.8093354707772</t>
  </si>
  <si>
    <t>-651.410233354261 68.7554203365139 322.231263259758</t>
  </si>
  <si>
    <t>-695.142467376708 17.8914237681065 780.762611827316</t>
  </si>
  <si>
    <t>-542.481202540453 3.59824423661416 829.48711334327</t>
  </si>
  <si>
    <t>9763-20170724T120319.751388800.bin</t>
  </si>
  <si>
    <t>-632.886520030293 182.014633863957 -93.3167122862784</t>
  </si>
  <si>
    <t>-656.20386816603 184.066690536503 -201.527555413655</t>
  </si>
  <si>
    <t>-668.947655758208 185.040787281345 -293.51922147935</t>
  </si>
  <si>
    <t>-678.616656310497 185.81733690537 -376.850184219449</t>
  </si>
  <si>
    <t>-685.878427868098 186.403876153162 -460.426911490916</t>
  </si>
  <si>
    <t>-693.848659422434 187.0689052142 -582.823533942163</t>
  </si>
  <si>
    <t>-669.163894292643 184.728119469672 -657.156581062182</t>
  </si>
  <si>
    <t>-685.28568976679 217.72597556951 -529.278777495689</t>
  </si>
  <si>
    <t>-654.107749048095 368.324690410192 -503.127693971487</t>
  </si>
  <si>
    <t>-615.809199378967 390.234988584143 -224.502934557364</t>
  </si>
  <si>
    <t>-389.474760608678 355.697924598429 -185.407597707251</t>
  </si>
  <si>
    <t>-695.41712275512 155.82812518306 -528.955256755069</t>
  </si>
  <si>
    <t>-726.837698821204 5.92963277002809 -499.288551737936</t>
  </si>
  <si>
    <t>-551.468642440004 37.0755727757332 -261.195190255484</t>
  </si>
  <si>
    <t>-614.036332457174 274.015359530375 -97.2028675200104</t>
  </si>
  <si>
    <t>-649.342362051705 283.41195794937 316.763169484241</t>
  </si>
  <si>
    <t>-707.729125294334 325.419531148714 774.152450639776</t>
  </si>
  <si>
    <t>-559.960688372026 300.288430093458 832.605432023751</t>
  </si>
  <si>
    <t>-652.138488107833 90.0428383363019 -92.800053842004</t>
  </si>
  <si>
    <t>-651.236147610723 68.8840303838911 322.23499182041</t>
  </si>
  <si>
    <t>-695.110312426839 17.9581952520991 780.746288469527</t>
  </si>
  <si>
    <t>-542.449920641484 3.66859879162712 829.474589364206</t>
  </si>
  <si>
    <t>9763-20170724T120319.815511200.bin</t>
  </si>
  <si>
    <t>-632.6282922065 182.515236443501 -93.2257328249513</t>
  </si>
  <si>
    <t>-655.791119490415 184.52000553471 -201.470694193012</t>
  </si>
  <si>
    <t>-668.418076241753 185.528487114698 -293.478156150612</t>
  </si>
  <si>
    <t>-677.988157760541 186.36167582651 -376.819944928715</t>
  </si>
  <si>
    <t>-685.157473854888 187.031701744436 -460.404017996637</t>
  </si>
  <si>
    <t>-692.99992025939 187.84772768394 -582.808058657566</t>
  </si>
  <si>
    <t>-668.141215596078 185.730032101359 -657.089706481967</t>
  </si>
  <si>
    <t>-684.567561497479 218.450894769177 -529.211604510488</t>
  </si>
  <si>
    <t>-653.622340119222 369.06056133871 -502.790700146929</t>
  </si>
  <si>
    <t>-614.456791787499 390.665652353429 -224.26258245467</t>
  </si>
  <si>
    <t>-388.029401824494 355.783744214441 -186.020886509371</t>
  </si>
  <si>
    <t>-694.549919402685 156.528368959149 -528.984692853861</t>
  </si>
  <si>
    <t>-725.568113667326 6.50535778878634 -499.546246377097</t>
  </si>
  <si>
    <t>-550.709537795008 37.8798398999434 -260.934918840671</t>
  </si>
  <si>
    <t>-614.109193026376 274.439672441054 -97.0854443172573</t>
  </si>
  <si>
    <t>-649.449771345905 283.666607893366 316.88135995882</t>
  </si>
  <si>
    <t>-707.836707631359 325.284955979072 774.246946274444</t>
  </si>
  <si>
    <t>-560.02625425994 300.332321277867 832.670010144967</t>
  </si>
  <si>
    <t>-651.554961716347 90.6291721692057 -92.7648697793046</t>
  </si>
  <si>
    <t>-650.837623381215 69.2119300690279 322.257230130687</t>
  </si>
  <si>
    <t>-695.059920894294 18.0457808287208 780.708064238065</t>
  </si>
  <si>
    <t>-542.388835256902 3.77386545917466 829.407893432451</t>
  </si>
  <si>
    <t>9763-20170724T120319.849633300.bin</t>
  </si>
  <si>
    <t>-632.440864645396 182.824089634311 -93.188994433866</t>
  </si>
  <si>
    <t>-655.544950731991 184.805624794783 -201.446926202374</t>
  </si>
  <si>
    <t>-668.110533354911 185.823958854551 -293.462760121662</t>
  </si>
  <si>
    <t>-677.620813447719 186.675985110221 -376.811252535179</t>
  </si>
  <si>
    <t>-684.725912043743 187.375243384669 -460.400482408787</t>
  </si>
  <si>
    <t>-692.469820947969 188.244811761698 -582.810372933583</t>
  </si>
  <si>
    <t>-667.504306223319 186.233934995287 -657.059262678251</t>
  </si>
  <si>
    <t>-684.112906146705 218.829830579621 -529.191657106377</t>
  </si>
  <si>
    <t>-653.411310844757 369.464433320447 -502.622584620465</t>
  </si>
  <si>
    <t>-613.862978219819 390.754101383608 -224.124456240683</t>
  </si>
  <si>
    <t>-387.356964935079 355.850514105014 -186.37125936603</t>
  </si>
  <si>
    <t>-694.030817020501 156.896659843716 -529.004247138408</t>
  </si>
  <si>
    <t>-724.853566934409 6.80407018770666 -499.685415153217</t>
  </si>
  <si>
    <t>-550.315045699434 38.3509326756384 -260.889216532418</t>
  </si>
  <si>
    <t>-614.058791392843 274.731729151807 -97.0227981551359</t>
  </si>
  <si>
    <t>-649.48073659818 283.871916987947 316.938948127172</t>
  </si>
  <si>
    <t>-707.854465755964 325.293381670058 774.307512409432</t>
  </si>
  <si>
    <t>-560.062234444748 300.229931450522 832.729284916471</t>
  </si>
  <si>
    <t>-651.21547175947 90.9362771278516 -92.7434820925622</t>
  </si>
  <si>
    <t>-650.615678587514 69.359970149012 322.270602529414</t>
  </si>
  <si>
    <t>-695.030868964366 18.0709552861979 780.688725895886</t>
  </si>
  <si>
    <t>-542.349964454061 3.87102316097412 829.378940583488</t>
  </si>
  <si>
    <t>9763-20170724T120319.914769100.bin</t>
  </si>
  <si>
    <t>-631.952824409781 183.492805478428 -93.0866293301831</t>
  </si>
  <si>
    <t>-654.953024704008 185.422924793856 -201.367706748556</t>
  </si>
  <si>
    <t>-667.394066944387 186.472972182864 -293.399907276368</t>
  </si>
  <si>
    <t>-676.777740878261 187.380259395811 -376.76211444</t>
  </si>
  <si>
    <t>-683.742024504577 188.162141903383 -460.362558117929</t>
  </si>
  <si>
    <t>-691.264836065266 189.181345909574 -582.785171260296</t>
  </si>
  <si>
    <t>-666.063476009923 187.375704731394 -656.95958620652</t>
  </si>
  <si>
    <t>-683.047818387398 219.707540263149 -529.111502944748</t>
  </si>
  <si>
    <t>-652.394271892734 370.261241873813 -502.079864106459</t>
  </si>
  <si>
    <t>-612.703271990625 390.809718235903 -223.54626759863</t>
  </si>
  <si>
    <t>-386.020674926538 356.506987939201 -186.305321864214</t>
  </si>
  <si>
    <t>-692.880006057415 157.76061687289 -529.022909197406</t>
  </si>
  <si>
    <t>-723.449711559559 7.5648110082202 -499.967957358762</t>
  </si>
  <si>
    <t>-549.354911015185 39.5198800219748 -260.899497789117</t>
  </si>
  <si>
    <t>-613.828216455183 275.33552415702 -96.8821165919754</t>
  </si>
  <si>
    <t>-649.465702607378 284.22601427236 317.066621404589</t>
  </si>
  <si>
    <t>-707.934826885288 325.22211106337 774.453034447578</t>
  </si>
  <si>
    <t>-560.12629868771 300.232377022371 832.865112784224</t>
  </si>
  <si>
    <t>-650.479893253538 91.650208522655 -92.6770782593777</t>
  </si>
  <si>
    <t>-650.129791447351 69.6509267579324 322.315004075697</t>
  </si>
  <si>
    <t>-694.965003898617 18.1283686517183 780.667665459496</t>
  </si>
  <si>
    <t>-542.330373429935 3.45550902974196 829.362554507667</t>
  </si>
  <si>
    <t>9763-20170724T120319.949863300.bin</t>
  </si>
  <si>
    <t>-631.704007605978 183.904901378214 -93.0364736020784</t>
  </si>
  <si>
    <t>-654.681156175684 185.807354698854 -201.322812725554</t>
  </si>
  <si>
    <t>-667.084439002936 186.870887253765 -293.360082935924</t>
  </si>
  <si>
    <t>-676.427019773988 187.802752665828 -376.726647446567</t>
  </si>
  <si>
    <t>-683.343250422542 188.621543348287 -460.330648673843</t>
  </si>
  <si>
    <t>-690.788131702964 189.708001982218 -582.757382364801</t>
  </si>
  <si>
    <t>-665.492427866084 187.989965177249 -656.901799996421</t>
  </si>
  <si>
    <t>-682.614632095263 220.206194806995 -529.06110558742</t>
  </si>
  <si>
    <t>-652.007484316518 370.729858619307 -501.745973327398</t>
  </si>
  <si>
    <t>-612.011090697831 390.885345391509 -223.227505123446</t>
  </si>
  <si>
    <t>-385.199737710805 356.995092076475 -186.395895237434</t>
  </si>
  <si>
    <t>-692.42816208218 158.256258037266 -529.014143091924</t>
  </si>
  <si>
    <t>-722.92410563109 8.02391109837049 -500.081835977846</t>
  </si>
  <si>
    <t>-548.999140029787 40.1761508912232 -260.915854393613</t>
  </si>
  <si>
    <t>-613.739235467815 275.766696214169 -96.822687336027</t>
  </si>
  <si>
    <t>-649.445160490001 284.448021369754 317.124567947065</t>
  </si>
  <si>
    <t>-707.954466796453 325.222733692535 774.521111333113</t>
  </si>
  <si>
    <t>-560.154017371486 300.202864534882 832.940702318986</t>
  </si>
  <si>
    <t>-650.076363552145 92.071334303826 -92.6367642726123</t>
  </si>
  <si>
    <t>-649.859998744281 69.8421433236517 322.343305694121</t>
  </si>
  <si>
    <t>-694.92581593369 18.1465417828151 780.658811799394</t>
  </si>
  <si>
    <t>-542.31274642996 3.29225654781999 829.366328654843</t>
  </si>
  <si>
    <t>9763-20170724T120320.017777700.bin</t>
  </si>
  <si>
    <t>-631.154275987272 184.608250494254 -92.9174995467425</t>
  </si>
  <si>
    <t>-654.05232490642 186.494378655023 -201.220926904518</t>
  </si>
  <si>
    <t>-666.381640798417 187.603530046073 -293.26751569262</t>
  </si>
  <si>
    <t>-675.655159224246 188.596506252664 -376.641161972158</t>
  </si>
  <si>
    <t>-682.499990991873 189.495829799735 -460.250112762748</t>
  </si>
  <si>
    <t>-689.838295767338 190.719884319651 -582.682096802566</t>
  </si>
  <si>
    <t>-664.422395802679 189.178212477045 -656.789201907863</t>
  </si>
  <si>
    <t>-681.710128939561 221.157560847099 -528.944393765319</t>
  </si>
  <si>
    <t>-651.154455261918 371.604463299054 -501.186714235644</t>
  </si>
  <si>
    <t>-610.882231296811 391.478955504487 -222.68751898686</t>
  </si>
  <si>
    <t>-383.79343005081 358.181533256199 -187.043485139807</t>
  </si>
  <si>
    <t>-691.526492058716 159.208022233137 -528.975537934741</t>
  </si>
  <si>
    <t>-721.994002054161 8.92809786437124 -500.262133707455</t>
  </si>
  <si>
    <t>-548.294032470285 41.2770885821683 -260.851907721098</t>
  </si>
  <si>
    <t>-613.42033935828 276.387389079965 -96.6394421506079</t>
  </si>
  <si>
    <t>-649.390594925754 284.791560475935 317.290643246675</t>
  </si>
  <si>
    <t>-708.066783141116 325.079732224548 774.694235122564</t>
  </si>
  <si>
    <t>-560.212992558864 300.383804407307 833.116844953701</t>
  </si>
  <si>
    <t>-649.267530902391 92.7980650022014 -92.5498348880376</t>
  </si>
  <si>
    <t>-649.220715060562 70.2605730950415 322.413568189655</t>
  </si>
  <si>
    <t>-694.839349143646 18.2220049793252 780.638965747797</t>
  </si>
  <si>
    <t>-542.196090095352 3.73792843398473 829.363472312623</t>
  </si>
  <si>
    <t>9763-20170724T120320.049863000.bin</t>
  </si>
  <si>
    <t>-630.860523824922 185.033192448335 -92.8272583438435</t>
  </si>
  <si>
    <t>-653.661984908903 186.915156845405 -201.151125526109</t>
  </si>
  <si>
    <t>-665.900826861355 188.040262103589 -293.209573485753</t>
  </si>
  <si>
    <t>-675.089375328703 189.053927219647 -376.592314221426</t>
  </si>
  <si>
    <t>-681.845777133801 189.980775943543 -460.208325815611</t>
  </si>
  <si>
    <t>-689.051171652552 191.251914330044 -582.647691845259</t>
  </si>
  <si>
    <t>-663.543000840575 189.80338404397 -656.72498455851</t>
  </si>
  <si>
    <t>-680.993693862974 221.670816814889 -528.888855449375</t>
  </si>
  <si>
    <t>-650.477538878823 372.085850129464 -500.933771550707</t>
  </si>
  <si>
    <t>-610.187274137736 392.087211288981 -222.44624561766</t>
  </si>
  <si>
    <t>-382.96072239855 359.092430885443 -187.403815179828</t>
  </si>
  <si>
    <t>-690.785364710542 159.717362126019 -528.955832820545</t>
  </si>
  <si>
    <t>-721.282870944207 9.42629065419828 -500.322725339159</t>
  </si>
  <si>
    <t>-547.623469164563 41.7744083783821 -260.844105226395</t>
  </si>
  <si>
    <t>-613.175839211993 276.784608477888 -96.5213284198387</t>
  </si>
  <si>
    <t>-649.356683155466 285.018116389302 317.393890598897</t>
  </si>
  <si>
    <t>-708.051733052053 325.165717204888 774.783154385474</t>
  </si>
  <si>
    <t>-560.233511821218 300.284357455698 833.216976689148</t>
  </si>
  <si>
    <t>-648.90701479266 93.2720679625238 -92.4938528317495</t>
  </si>
  <si>
    <t>-648.956185057674 70.5003754604454 322.456751163996</t>
  </si>
  <si>
    <t>-694.799655542118 18.2931194470571 780.632879800886</t>
  </si>
  <si>
    <t>-542.120158515291 4.23451975439275 829.368443715467</t>
  </si>
  <si>
    <t>9763-20170724T120320.115694900.bin</t>
  </si>
  <si>
    <t>-630.178712633691 185.725127244941 -92.6201296900512</t>
  </si>
  <si>
    <t>-652.765764483454 187.599982759855 -200.988886025167</t>
  </si>
  <si>
    <t>-664.753226435863 188.720359218255 -293.080682978629</t>
  </si>
  <si>
    <t>-673.686409912707 189.729664648198 -376.491178449971</t>
  </si>
  <si>
    <t>-680.158903052157 190.652991937471 -460.129609209872</t>
  </si>
  <si>
    <t>-686.918012169141 191.920499088759 -582.594377584809</t>
  </si>
  <si>
    <t>-661.099452241007 190.610730505243 -656.566776912198</t>
  </si>
  <si>
    <t>-679.109126225441 222.349351212756 -528.804616333187</t>
  </si>
  <si>
    <t>-648.662297382863 372.710216100282 -500.487185935084</t>
  </si>
  <si>
    <t>-608.080513627343 392.824925317635 -222.050367453014</t>
  </si>
  <si>
    <t>-380.608879087095 360.039110184051 -188.430839605874</t>
  </si>
  <si>
    <t>-688.795177369726 160.379379787131 -528.911291093915</t>
  </si>
  <si>
    <t>-719.135116383513 10.0412169409644 -500.358414297047</t>
  </si>
  <si>
    <t>-545.65422864629 42.2534359511694 -260.97164923584</t>
  </si>
  <si>
    <t>-612.566584924082 277.432550630966 -96.2853600812641</t>
  </si>
  <si>
    <t>-649.219804234088 285.383849979873 317.593813102989</t>
  </si>
  <si>
    <t>-708.119121151389 325.155812396871 774.970786619753</t>
  </si>
  <si>
    <t>-560.298634874524 300.305285706757 833.412115938227</t>
  </si>
  <si>
    <t>-648.139550939623 94.0262487712864 -92.3707765911272</t>
  </si>
  <si>
    <t>-648.49514249332 70.7157794441011 322.549805363304</t>
  </si>
  <si>
    <t>-694.690272343591 18.2049698268283 780.641724823508</t>
  </si>
  <si>
    <t>-542.090748052163 3.56885886188093 829.457673710412</t>
  </si>
  <si>
    <t>9763-20170724T120320.151796900.bin</t>
  </si>
  <si>
    <t>-629.779023451382 186.05150613449 -92.5124903300423</t>
  </si>
  <si>
    <t>-652.306796252045 187.930574856678 -200.893623002486</t>
  </si>
  <si>
    <t>-664.214825059581 189.057226492853 -292.99555742618</t>
  </si>
  <si>
    <t>-673.064302546116 190.073547890209 -376.414891581964</t>
  </si>
  <si>
    <t>-679.441221730763 191.005501765956 -460.060537961457</t>
  </si>
  <si>
    <t>-686.047408377756 192.288055384581 -582.533582948243</t>
  </si>
  <si>
    <t>-660.028043088238 191.019971779875 -656.436187136605</t>
  </si>
  <si>
    <t>-678.33413688265 222.714598124571 -528.728572741273</t>
  </si>
  <si>
    <t>-647.880928966153 373.040945714713 -500.225662506992</t>
  </si>
  <si>
    <t>-607.020121818014 393.27363235102 -221.838128230391</t>
  </si>
  <si>
    <t>-379.389409067192 360.601247685718 -189.198390452742</t>
  </si>
  <si>
    <t>-687.96327044651 160.735868310167 -528.858404234534</t>
  </si>
  <si>
    <t>-718.153371982009 10.3632480250324 -500.324950230935</t>
  </si>
  <si>
    <t>-544.738134185062 42.4564649633633 -260.925655225551</t>
  </si>
  <si>
    <t>-612.215997813114 277.739177443106 -96.1686195459491</t>
  </si>
  <si>
    <t>-649.095952192447 285.496774492173 317.694064817453</t>
  </si>
  <si>
    <t>-708.175522668068 325.092517219637 775.05711088386</t>
  </si>
  <si>
    <t>-560.336782159726 300.371293957623 833.507003251162</t>
  </si>
  <si>
    <t>-647.708942504511 94.3505216184014 -92.3032030935713</t>
  </si>
  <si>
    <t>-648.210675573168 70.8559508977314 322.606819837384</t>
  </si>
  <si>
    <t>-694.635762636429 18.1915906677598 780.65047104197</t>
  </si>
  <si>
    <t>-542.078414623137 3.24321630238342 829.503618377426</t>
  </si>
  <si>
    <t>9763-20170724T120320.216972200.bin</t>
  </si>
  <si>
    <t>-628.862145388804 186.578485638241 -92.3415600363762</t>
  </si>
  <si>
    <t>-651.32397899625 188.470961747802 -200.736137124097</t>
  </si>
  <si>
    <t>-663.115011649864 189.634238030637 -292.852583902137</t>
  </si>
  <si>
    <t>-671.834382547433 190.694094269653 -376.285224499072</t>
  </si>
  <si>
    <t>-678.056413931471 191.68176067476 -459.941797267269</t>
  </si>
  <si>
    <t>-684.40898952044 193.059563450637 -582.427373287651</t>
  </si>
  <si>
    <t>-658.007006728894 191.845604140117 -656.194996453396</t>
  </si>
  <si>
    <t>-676.855451884706 223.451787756491 -528.580266896719</t>
  </si>
  <si>
    <t>-646.471917564766 373.753787602312 -499.886413089736</t>
  </si>
  <si>
    <t>-604.880064088255 394.550232520425 -221.648759915352</t>
  </si>
  <si>
    <t>-377.075871270376 361.397133863428 -190.751394513249</t>
  </si>
  <si>
    <t>-686.387640101287 161.458285476114 -528.783257257408</t>
  </si>
  <si>
    <t>-716.334185436006 11.0210348904254 -500.370242239487</t>
  </si>
  <si>
    <t>-543.034096312563 42.8119564573153 -260.650303444088</t>
  </si>
  <si>
    <t>-611.287187116968 278.172591024199 -95.940901626591</t>
  </si>
  <si>
    <t>-648.60845324192 285.651176568121 317.887322491289</t>
  </si>
  <si>
    <t>-708.266250981345 325.003706250241 775.197772497444</t>
  </si>
  <si>
    <t>-560.410972508606 300.45988739322 833.680613222948</t>
  </si>
  <si>
    <t>-646.811261009726 94.9358340337797 -92.1603335483073</t>
  </si>
  <si>
    <t>-647.530490407652 71.1603654979647 322.733356926523</t>
  </si>
  <si>
    <t>-694.527962457741 18.2222455681126 780.670926657216</t>
  </si>
  <si>
    <t>-542.001438810838 3.15397592737895 829.583364954946</t>
  </si>
  <si>
    <t>9763-20170724T120320.250061400.bin</t>
  </si>
  <si>
    <t>-628.455964507768 186.878787752359 -92.2580082431722</t>
  </si>
  <si>
    <t>-650.864540899369 188.76189263686 -200.663747628116</t>
  </si>
  <si>
    <t>-662.566938368391 189.925178532295 -292.791600092624</t>
  </si>
  <si>
    <t>-671.188584246553 190.988240657632 -376.234209308089</t>
  </si>
  <si>
    <t>-677.295141535876 191.982578182606 -459.899256224624</t>
  </si>
  <si>
    <t>-683.459650515225 193.373973750011 -582.394179211592</t>
  </si>
  <si>
    <t>-656.908269136876 192.175812101573 -656.108517071352</t>
  </si>
  <si>
    <t>-676.000295148017 223.761953042795 -528.53158229394</t>
  </si>
  <si>
    <t>-645.785440984623 374.07171644553 -499.709354026257</t>
  </si>
  <si>
    <t>-603.196676617352 394.280926663106 -221.579192679775</t>
  </si>
  <si>
    <t>-375.219616215751 361.300132039987 -191.791826632501</t>
  </si>
  <si>
    <t>-685.509145116938 161.764968855446 -528.757295758415</t>
  </si>
  <si>
    <t>-715.371733340901 11.2825193961544 -500.443855932953</t>
  </si>
  <si>
    <t>-542.338370865688 43.002526810677 -260.6215965509</t>
  </si>
  <si>
    <t>-610.90246493001 278.453071088597 -95.8487852439506</t>
  </si>
  <si>
    <t>-648.381814025553 285.782160948767 317.967780316431</t>
  </si>
  <si>
    <t>-708.286965821706 325.01845648876 775.251628678091</t>
  </si>
  <si>
    <t>-560.45331675032 300.390696870876 833.753803187495</t>
  </si>
  <si>
    <t>-646.390818335753 95.2856189597956 -92.0825811508909</t>
  </si>
  <si>
    <t>-647.222201850697 71.3387167678288 322.80106943827</t>
  </si>
  <si>
    <t>-694.485997874501 18.3099681095052 780.675818036841</t>
  </si>
  <si>
    <t>-541.931169438949 3.55220040799441 829.59457808669</t>
  </si>
  <si>
    <t>9763-20170724T120320.315852400.bin</t>
  </si>
  <si>
    <t>-627.728767950241 187.244939563986 -92.1202647038888</t>
  </si>
  <si>
    <t>-650.029639082967 189.126875317894 -200.548249482004</t>
  </si>
  <si>
    <t>-661.64986524428 190.33502544163 -292.685933146025</t>
  </si>
  <si>
    <t>-670.200912851657 191.45616985216 -376.134992961044</t>
  </si>
  <si>
    <t>-676.240777417661 192.525387636427 -459.804076097725</t>
  </si>
  <si>
    <t>-682.312053250047 194.044112825099 -582.302066387487</t>
  </si>
  <si>
    <t>-655.618468916535 192.931328290811 -655.966276632173</t>
  </si>
  <si>
    <t>-674.858863299759 224.370720185658 -528.404155991956</t>
  </si>
  <si>
    <t>-644.654145490627 374.658618271303 -499.427580218698</t>
  </si>
  <si>
    <t>-600.700774320727 394.266099214029 -221.46664406899</t>
  </si>
  <si>
    <t>-372.460711218673 361.172622149539 -193.902205565136</t>
  </si>
  <si>
    <t>-684.437225349842 162.384580602431 -528.697837257993</t>
  </si>
  <si>
    <t>-714.512232410821 11.9225736849712 -500.532644111351</t>
  </si>
  <si>
    <t>-541.668758739027 43.7360316931038 -260.585682437495</t>
  </si>
  <si>
    <t>-610.162779030951 278.743099559426 -95.6846337275639</t>
  </si>
  <si>
    <t>-648.072863388407 286.002554752358 318.09400665746</t>
  </si>
  <si>
    <t>-708.356970039499 324.993027241319 775.354219773229</t>
  </si>
  <si>
    <t>-560.511815748002 300.476155717918 833.873975854408</t>
  </si>
  <si>
    <t>-645.62852640933 95.6931409884219 -91.9697384739904</t>
  </si>
  <si>
    <t>-646.784226299536 71.5025361707726 322.898999116225</t>
  </si>
  <si>
    <t>-694.407802937095 18.3038996064811 780.689812313499</t>
  </si>
  <si>
    <t>-541.884340794614 3.27126012906751 829.622774025692</t>
  </si>
  <si>
    <t>9763-20170724T120320.348951500.bin</t>
  </si>
  <si>
    <t>-627.360684061353 187.369947830847 -92.0791806839786</t>
  </si>
  <si>
    <t>-649.565435009098 189.257926727517 -200.526738488395</t>
  </si>
  <si>
    <t>-661.132739775081 190.474182494633 -292.670989936626</t>
  </si>
  <si>
    <t>-669.647435940182 191.604153610035 -376.123734701316</t>
  </si>
  <si>
    <t>-675.662382469908 192.682935581134 -459.794532924624</t>
  </si>
  <si>
    <t>-681.710123320112 194.215839308508 -582.293447352069</t>
  </si>
  <si>
    <t>-654.975643130004 193.12008619582 -655.943130098595</t>
  </si>
  <si>
    <t>-674.230338640914 224.530474940368 -528.392386370041</t>
  </si>
  <si>
    <t>-644.034794534905 374.810323377473 -499.389513310653</t>
  </si>
  <si>
    <t>-599.074086064023 394.210907669904 -221.575408225746</t>
  </si>
  <si>
    <t>-370.831680739234 360.760853433478 -194.463947148195</t>
  </si>
  <si>
    <t>-683.882547594056 162.555920521942 -528.691467474722</t>
  </si>
  <si>
    <t>-714.186409458035 12.1322703017256 -500.567964228133</t>
  </si>
  <si>
    <t>-541.291675268637 43.981483006605 -260.581758437282</t>
  </si>
  <si>
    <t>-609.710846334231 278.800067327648 -95.6154950960012</t>
  </si>
  <si>
    <t>-647.90873472535 286.056541821068 318.136681383514</t>
  </si>
  <si>
    <t>-708.381110256415 325.007180120359 775.392677948054</t>
  </si>
  <si>
    <t>-560.571251043634 300.315299165797 833.927952820748</t>
  </si>
  <si>
    <t>-645.33771457227 95.8966052923834 -91.9378274264606</t>
  </si>
  <si>
    <t>-646.624015259143 71.5454309103736 322.921127453183</t>
  </si>
  <si>
    <t>-694.367411963734 18.3736741264665 780.697808452013</t>
  </si>
  <si>
    <t>-541.799047976026 3.81540586831625 829.634264099488</t>
  </si>
  <si>
    <t>9763-20170724T120320.418144800.bin</t>
  </si>
  <si>
    <t>-626.515130235626 187.311291246551 -91.9632429070357</t>
  </si>
  <si>
    <t>-648.554224655939 189.255606582568 -200.443622501149</t>
  </si>
  <si>
    <t>-660.022385917822 190.508555551565 -292.599687081782</t>
  </si>
  <si>
    <t>-668.463427529857 191.66894418054 -376.0595356936</t>
  </si>
  <si>
    <t>-674.421163502238 192.772183485977 -459.734029683459</t>
  </si>
  <si>
    <t>-680.403165367932 194.333485105888 -582.23593444912</t>
  </si>
  <si>
    <t>-653.609865686252 193.227923464356 -655.864096445263</t>
  </si>
  <si>
    <t>-672.805452798366 224.612592684352 -528.331406877935</t>
  </si>
  <si>
    <t>-642.218989482505 374.786562465659 -499.202277150321</t>
  </si>
  <si>
    <t>-593.795368999126 392.818431363756 -221.878348349688</t>
  </si>
  <si>
    <t>-365.643135622586 357.605088856459 -196.283143345536</t>
  </si>
  <si>
    <t>-682.751115630051 162.684352557886 -528.635048900709</t>
  </si>
  <si>
    <t>-713.679244589688 12.3777411994568 -500.528021927647</t>
  </si>
  <si>
    <t>-540.623030410773 43.9158208587351 -260.575784464653</t>
  </si>
  <si>
    <t>-608.657771717998 278.68542131467 -95.4800891938137</t>
  </si>
  <si>
    <t>-647.390222323139 285.931722737287 318.222593112248</t>
  </si>
  <si>
    <t>-708.435895444436 324.975227694617 775.404696257163</t>
  </si>
  <si>
    <t>-560.610980548017 300.482362382465 833.985570542915</t>
  </si>
  <si>
    <t>-644.710017571445 95.9157979410509 -91.8717090003994</t>
  </si>
  <si>
    <t>-646.387500972573 71.362890861049 322.974011320859</t>
  </si>
  <si>
    <t>-694.288179430934 18.2599498612931 780.720725098411</t>
  </si>
  <si>
    <t>-541.823859584432 2.7675919480389 829.694600526345</t>
  </si>
  <si>
    <t>9763-20170724T120320.451742900.bin</t>
  </si>
  <si>
    <t>-625.984451269856 187.120970388767 -91.9290006166499</t>
  </si>
  <si>
    <t>-647.919926521403 189.130184568514 -200.429246984284</t>
  </si>
  <si>
    <t>-659.32452353348 190.448211620818 -292.592175885845</t>
  </si>
  <si>
    <t>-667.717326631783 191.673199254084 -376.056020161998</t>
  </si>
  <si>
    <t>-673.636448498741 192.843799579513 -459.732286043867</t>
  </si>
  <si>
    <t>-679.572664747199 194.506110432111 -582.235079820476</t>
  </si>
  <si>
    <t>-652.749930351508 193.366399494539 -655.852073831053</t>
  </si>
  <si>
    <t>-671.856982809184 224.71817739735 -528.309823361935</t>
  </si>
  <si>
    <t>-640.713266938165 374.770917813867 -499.161406863782</t>
  </si>
  <si>
    <t>-590.860872042401 392.140193802757 -222.048268126752</t>
  </si>
  <si>
    <t>-362.626977153498 356.356341954469 -198.020814122659</t>
  </si>
  <si>
    <t>-682.078861998208 162.835262024863 -528.654159184955</t>
  </si>
  <si>
    <t>-713.657532836335 12.6551922136662 -500.561822730477</t>
  </si>
  <si>
    <t>-540.327020232494 43.7142068161581 -260.607597080702</t>
  </si>
  <si>
    <t>-607.885653879949 278.469835320015 -95.4137744498269</t>
  </si>
  <si>
    <t>-647.020676125637 285.760142980191 318.25021778742</t>
  </si>
  <si>
    <t>-708.451415031228 324.981284689376 775.389130771498</t>
  </si>
  <si>
    <t>-560.637237996863 300.495279715764 833.999961991885</t>
  </si>
  <si>
    <t>-644.396889253429 95.7257656406844 -91.8716579519482</t>
  </si>
  <si>
    <t>-646.307891594703 71.18546742593 322.973728151902</t>
  </si>
  <si>
    <t>-694.249281066885 18.2797203665402 780.728993742441</t>
  </si>
  <si>
    <t>-541.754393550027 3.09617264067083 829.704441540252</t>
  </si>
  <si>
    <t>9763-20170724T120320.512406100.bin</t>
  </si>
  <si>
    <t>-624.708081897198 186.532434703203 -91.9128649215437</t>
  </si>
  <si>
    <t>-646.333300405541 188.760863212545 -200.471150980844</t>
  </si>
  <si>
    <t>-657.569469170744 190.225802710978 -292.652715226487</t>
  </si>
  <si>
    <t>-665.846345052544 191.577154468113 -376.126016555851</t>
  </si>
  <si>
    <t>-671.68671104529 192.862662563486 -459.806128979006</t>
  </si>
  <si>
    <t>-677.548952681681 194.679794128927 -582.310277699427</t>
  </si>
  <si>
    <t>-650.705633145613 193.346848560329 -655.916553758545</t>
  </si>
  <si>
    <t>-669.579341931639 224.775056434666 -528.35670977782</t>
  </si>
  <si>
    <t>-637.408811603707 374.659176464824 -499.396081665763</t>
  </si>
  <si>
    <t>-584.290521882631 390.698285909561 -222.810183774659</t>
  </si>
  <si>
    <t>-355.683466984073 355.190267259449 -202.157963770603</t>
  </si>
  <si>
    <t>-680.374034247318 162.989644385242 -528.756596876075</t>
  </si>
  <si>
    <t>-713.435985619376 13.1217957190875 -500.748343147686</t>
  </si>
  <si>
    <t>-539.915113091312 42.371219388712 -261.050438726792</t>
  </si>
  <si>
    <t>-605.702593126036 277.879966708682 -95.2756454514322</t>
  </si>
  <si>
    <t>-645.908062396638 285.172685609884 318.285611295106</t>
  </si>
  <si>
    <t>-708.484889040946 324.984786651734 775.285016967881</t>
  </si>
  <si>
    <t>-560.747941443124 300.224798607231 833.975514291646</t>
  </si>
  <si>
    <t>-644.053896458779 95.1377655261826 -91.9210934018842</t>
  </si>
  <si>
    <t>-646.245154828933 70.5851601254055 322.922290052938</t>
  </si>
  <si>
    <t>-694.114973878326 18.2456289828556 780.765361108892</t>
  </si>
  <si>
    <t>-541.642199647134 3.20688685795244 829.854214130625</t>
  </si>
  <si>
    <t>9763-20170724T120320.554035000.bin</t>
  </si>
  <si>
    <t>-624.057730211012 186.214570800159 -91.9035771021024</t>
  </si>
  <si>
    <t>-645.488614219954 188.581567346332 -200.49738903227</t>
  </si>
  <si>
    <t>-656.646416237083 190.125113135046 -292.687153812817</t>
  </si>
  <si>
    <t>-664.886036499383 191.537721586645 -376.163252356867</t>
  </si>
  <si>
    <t>-670.723400184949 192.872217635571 -459.842832874683</t>
  </si>
  <si>
    <t>-676.618850505232 194.747599300388 -582.34443304814</t>
  </si>
  <si>
    <t>-649.798756426818 193.293964569709 -655.956847937452</t>
  </si>
  <si>
    <t>-668.488028483543 224.791307423658 -528.38607610964</t>
  </si>
  <si>
    <t>-635.773330353366 374.577988479542 -499.542272419152</t>
  </si>
  <si>
    <t>-580.777080521091 390.17454086202 -223.298317037621</t>
  </si>
  <si>
    <t>-352.04105994481 354.739907474283 -203.99186695545</t>
  </si>
  <si>
    <t>-679.575942486691 163.058083037309 -528.797517766164</t>
  </si>
  <si>
    <t>-713.395180700831 13.3502729067475 -500.821324430555</t>
  </si>
  <si>
    <t>-539.916377548262 41.5322243186251 -261.243974213868</t>
  </si>
  <si>
    <t>-604.508642935231 277.61917743295 -95.2237001503559</t>
  </si>
  <si>
    <t>-645.217464584699 284.850337534408 318.289448124315</t>
  </si>
  <si>
    <t>-708.519485778679 324.906665689178 775.182461538794</t>
  </si>
  <si>
    <t>-560.815283391074 300.130352667181 833.948335282585</t>
  </si>
  <si>
    <t>-643.958167664348 94.8130853408431 -91.9532276820197</t>
  </si>
  <si>
    <t>-646.271995806535 70.2366289362085 322.887995503347</t>
  </si>
  <si>
    <t>-694.004694989101 18.196907134816 780.80267324693</t>
  </si>
  <si>
    <t>-541.587595928715 3.05549671578615 830.03251550171</t>
  </si>
  <si>
    <t>9763-20170724T120320.585623500.bin</t>
  </si>
  <si>
    <t>-623.285236016107 185.907736420992 -91.871274648261</t>
  </si>
  <si>
    <t>-644.550548973855 188.411541533368 -200.494616093642</t>
  </si>
  <si>
    <t>-655.640002312796 190.029807648773 -292.691281219851</t>
  </si>
  <si>
    <t>-663.845578725054 191.499354405345 -376.169714967673</t>
  </si>
  <si>
    <t>-669.677496347047 192.87672373957 -459.849066241993</t>
  </si>
  <si>
    <t>-675.595906830773 194.800470494726 -582.348845568108</t>
  </si>
  <si>
    <t>-648.808437409216 193.221555103671 -655.970502021311</t>
  </si>
  <si>
    <t>-667.294477943447 224.7936705594 -528.388252717106</t>
  </si>
  <si>
    <t>-633.834373603275 374.430601328992 -499.630496015817</t>
  </si>
  <si>
    <t>-577.058242224857 389.882690927537 -223.738686594811</t>
  </si>
  <si>
    <t>-348.315310670136 354.17057246827 -205.034777054037</t>
  </si>
  <si>
    <t>-678.703453692897 163.118975186272 -528.805543691238</t>
  </si>
  <si>
    <t>-713.38378631428 13.6201150883583 -500.803140702724</t>
  </si>
  <si>
    <t>-539.772093158806 40.6711847537329 -261.279922985677</t>
  </si>
  <si>
    <t>-603.21238404884 277.324996558117 -95.1596085046629</t>
  </si>
  <si>
    <t>-644.441885917172 284.544596979222 318.302189292113</t>
  </si>
  <si>
    <t>-708.555887210351 324.799304527307 775.067235424137</t>
  </si>
  <si>
    <t>-560.874450912226 300.112971867896 833.928084168754</t>
  </si>
  <si>
    <t>-643.692854156222 94.5215646116208 -91.9629569613522</t>
  </si>
  <si>
    <t>-646.216046247298 69.943708084822 322.877002327578</t>
  </si>
  <si>
    <t>-693.892248745405 18.1455634792385 780.844326360123</t>
  </si>
  <si>
    <t>-541.561722387002 2.65273782739337 830.232756434747</t>
  </si>
  <si>
    <t>9763-20170724T120320.652338300.bin</t>
  </si>
  <si>
    <t>-621.468336893392 185.439255262635 -91.806519759778</t>
  </si>
  <si>
    <t>-642.489638830226 188.188480213819 -200.471258649433</t>
  </si>
  <si>
    <t>-653.434349615633 189.907453639575 -292.6835038832</t>
  </si>
  <si>
    <t>-661.531438985935 191.435026197502 -376.171543496622</t>
  </si>
  <si>
    <t>-667.278333326393 192.831075797445 -459.856398801283</t>
  </si>
  <si>
    <t>-673.09841738052 194.738156014919 -582.36116192811</t>
  </si>
  <si>
    <t>-646.334642099763 192.818799203022 -655.983331834925</t>
  </si>
  <si>
    <t>-664.494901425164 224.672853342383 -528.415439081489</t>
  </si>
  <si>
    <t>-629.224591705439 373.91556359 -499.802336613012</t>
  </si>
  <si>
    <t>-569.576693178091 388.980810088047 -224.49565294731</t>
  </si>
  <si>
    <t>-341.087980568407 351.684432451083 -205.776563113023</t>
  </si>
  <si>
    <t>-676.594410603981 163.129715248832 -528.798739325737</t>
  </si>
  <si>
    <t>-713.066196458837 14.1096967444817 -500.530022718063</t>
  </si>
  <si>
    <t>-539.045994100498 38.8861960272709 -261.114735240199</t>
  </si>
  <si>
    <t>-600.515212531127 276.955550519903 -95.0555156629443</t>
  </si>
  <si>
    <t>-642.845661799676 284.09559296753 318.296411324362</t>
  </si>
  <si>
    <t>-708.601051132024 324.624476500399 774.841532932385</t>
  </si>
  <si>
    <t>-560.98464832679 300.036093399802 833.906246297562</t>
  </si>
  <si>
    <t>-642.747472860564 93.9446042146278 -91.9568589131734</t>
  </si>
  <si>
    <t>-645.734785531352 69.4394465896203 322.884286502668</t>
  </si>
  <si>
    <t>-693.667915033636 18.0341590853609 780.91289772276</t>
  </si>
  <si>
    <t>-541.505730037943 1.8576467858677 830.600014507296</t>
  </si>
  <si>
    <t>9763-20170724T120320.716870800.bin</t>
  </si>
  <si>
    <t>-619.750347096828 185.268721499673 -91.7344027113536</t>
  </si>
  <si>
    <t>-640.670549887519 188.199000251636 -200.41399741379</t>
  </si>
  <si>
    <t>-651.540173572789 189.974206907995 -292.634026770022</t>
  </si>
  <si>
    <t>-659.571950995562 191.51894095552 -376.128066385843</t>
  </si>
  <si>
    <t>-665.256805704689 192.892532203861 -459.817473598882</t>
  </si>
  <si>
    <t>-670.989592023799 194.722258758725 -582.327552910793</t>
  </si>
  <si>
    <t>-644.235338317639 192.393166363904 -655.941342459462</t>
  </si>
  <si>
    <t>-662.119294834271 224.629589649621 -528.410032971958</t>
  </si>
  <si>
    <t>-625.577145093139 373.618083998655 -500.071219773861</t>
  </si>
  <si>
    <t>-563.174721189268 388.059718181092 -225.342350890985</t>
  </si>
  <si>
    <t>-335.120813268193 348.458046721219 -206.064898678342</t>
  </si>
  <si>
    <t>-674.828874471842 163.209216898035 -528.732371590859</t>
  </si>
  <si>
    <t>-712.935296747799 14.6370737920695 -500.244339659926</t>
  </si>
  <si>
    <t>-538.730443592667 37.5113432405096 -260.853456183497</t>
  </si>
  <si>
    <t>-598.185185526087 276.822819408937 -94.9599507133618</t>
  </si>
  <si>
    <t>-640.968632612325 283.708636066508 318.349560791176</t>
  </si>
  <si>
    <t>-708.613083850105 324.426127290712 774.589527824271</t>
  </si>
  <si>
    <t>-561.092940670831 299.925378887597 833.930497080913</t>
  </si>
  <si>
    <t>-641.645181339177 93.7749614386198 -91.8873192805212</t>
  </si>
  <si>
    <t>-644.723220377753 69.4102808425694 322.961447670083</t>
  </si>
  <si>
    <t>-693.433702809072 18.0716068644856 780.952786592762</t>
  </si>
  <si>
    <t>-541.362722617973 2.00558439275005 830.954062579073</t>
  </si>
  <si>
    <t>9763-20170724T120320.749959000.bin</t>
  </si>
  <si>
    <t>-618.948035648184 185.291999820348 -91.6742411247578</t>
  </si>
  <si>
    <t>-639.801493569153 188.290346207573 -200.364855156086</t>
  </si>
  <si>
    <t>-650.616086504015 190.075686477891 -292.59120896638</t>
  </si>
  <si>
    <t>-658.598000558982 191.612225499932 -376.090089764482</t>
  </si>
  <si>
    <t>-664.233163463099 192.957795440074 -459.78323725589</t>
  </si>
  <si>
    <t>-669.893734039846 194.723867144206 -582.297707081946</t>
  </si>
  <si>
    <t>-643.114326644534 192.198441079892 -655.895853233691</t>
  </si>
  <si>
    <t>-660.930988696874 224.633234174627 -528.396418420192</t>
  </si>
  <si>
    <t>-623.893902716464 373.53638459732 -500.249245680824</t>
  </si>
  <si>
    <t>-560.056522858325 387.479805758847 -225.82446580043</t>
  </si>
  <si>
    <t>-332.2496990571 346.645903276785 -206.198813503741</t>
  </si>
  <si>
    <t>-673.888903037933 163.264530665928 -528.682384034666</t>
  </si>
  <si>
    <t>-712.673287789178 14.8868005780282 -500.091592190322</t>
  </si>
  <si>
    <t>-538.491169510573 37.0228861061817 -260.719525400313</t>
  </si>
  <si>
    <t>-597.170839672365 276.776911965497 -94.8791791174751</t>
  </si>
  <si>
    <t>-640.190847487929 283.560614951138 318.407430315829</t>
  </si>
  <si>
    <t>-708.634968871184 324.302494340587 774.506485708065</t>
  </si>
  <si>
    <t>-561.136604306163 299.951411659545 833.96300547219</t>
  </si>
  <si>
    <t>-641.052343639057 93.8420356193444 -91.8231065764551</t>
  </si>
  <si>
    <t>-644.17340218943 69.4698896854202 323.024902204682</t>
  </si>
  <si>
    <t>-693.307907410058 18.0942646691562 780.973335543407</t>
  </si>
  <si>
    <t>-541.272064520133 2.221900513425 831.143077850516</t>
  </si>
  <si>
    <t>9763-20170724T120320.818173800.bin</t>
  </si>
  <si>
    <t>-617.658222026925 185.728985064756 -91.4872042197786</t>
  </si>
  <si>
    <t>-638.312420984036 188.776391904295 -200.214324555807</t>
  </si>
  <si>
    <t>-648.996112320008 190.52424763704 -292.456677609168</t>
  </si>
  <si>
    <t>-656.874049956819 191.995851669461 -375.966525619272</t>
  </si>
  <si>
    <t>-662.420343676056 193.240694639586 -459.667405959946</t>
  </si>
  <si>
    <t>-667.967489888826 194.818372611409 -582.189548326644</t>
  </si>
  <si>
    <t>-641.123416154557 191.966469575614 -655.752171854801</t>
  </si>
  <si>
    <t>-658.84457837262 224.765630471779 -528.336200679498</t>
  </si>
  <si>
    <t>-620.999555656635 373.541002301951 -500.587281153938</t>
  </si>
  <si>
    <t>-553.484246793268 386.226719435474 -226.982893271923</t>
  </si>
  <si>
    <t>-326.223989541345 342.800369843081 -206.600170874145</t>
  </si>
  <si>
    <t>-672.222310871372 163.486626710572 -528.519516880574</t>
  </si>
  <si>
    <t>-712.008385091019 15.4188282676896 -499.69688056005</t>
  </si>
  <si>
    <t>-537.88657871282 36.5366287260122 -260.320695615056</t>
  </si>
  <si>
    <t>-595.668822853602 277.091840815655 -94.688757858118</t>
  </si>
  <si>
    <t>-639.257720997372 283.626473113851 318.542315544831</t>
  </si>
  <si>
    <t>-708.690800770444 324.187418593937 774.469353000895</t>
  </si>
  <si>
    <t>-561.247731234125 299.768145203102 834.034978753956</t>
  </si>
  <si>
    <t>-639.962386879198 94.3720390281983 -91.6478514124817</t>
  </si>
  <si>
    <t>-643.302824563716 69.6776136111796 323.179341677453</t>
  </si>
  <si>
    <t>-693.126311102699 18.0637473536674 781.002152018601</t>
  </si>
  <si>
    <t>-541.194117169592 1.92370026895605 831.399834905442</t>
  </si>
  <si>
    <t>9763-20170724T120320.852813500.bin</t>
  </si>
  <si>
    <t>-617.243874728356 185.957579130524 -91.3966890776715</t>
  </si>
  <si>
    <t>-637.763122941508 188.993821379478 -200.149756258807</t>
  </si>
  <si>
    <t>-648.372887716454 190.709413342185 -292.401113547998</t>
  </si>
  <si>
    <t>-656.200120240606 192.142112291626 -375.916670807865</t>
  </si>
  <si>
    <t>-661.711975792432 193.336671713688 -459.620459318952</t>
  </si>
  <si>
    <t>-667.22680967157 194.827239418203 -582.145025277358</t>
  </si>
  <si>
    <t>-640.363654700041 191.863605536099 -655.696424367922</t>
  </si>
  <si>
    <t>-658.04646408482 224.797059286007 -528.314028655076</t>
  </si>
  <si>
    <t>-619.78206267051 373.495719187218 -500.710701472879</t>
  </si>
  <si>
    <t>-550.059856580085 385.578507837273 -227.632997638757</t>
  </si>
  <si>
    <t>-323.040617186923 341.023150764319 -207.003285055549</t>
  </si>
  <si>
    <t>-671.567420464136 163.549418554644 -528.450586856264</t>
  </si>
  <si>
    <t>-711.665268456397 15.6027178135801 -499.469852005178</t>
  </si>
  <si>
    <t>-537.554213642034 36.5115522314918 -260.105295414216</t>
  </si>
  <si>
    <t>-595.209217845173 277.251043821064 -94.6036282958685</t>
  </si>
  <si>
    <t>-639.108857812199 283.697953426226 318.595848577837</t>
  </si>
  <si>
    <t>-708.75463698027 324.096276143365 774.486614697218</t>
  </si>
  <si>
    <t>-561.268308416557 299.933796728659 834.049771027582</t>
  </si>
  <si>
    <t>-639.617482428425 94.6619363078125 -91.5857297899889</t>
  </si>
  <si>
    <t>-643.155828172792 69.772182471763 323.228222139087</t>
  </si>
  <si>
    <t>-693.07505312533 18.1147460738416 781.006484997757</t>
  </si>
  <si>
    <t>-541.117671648722 2.30928653606975 831.434351355938</t>
  </si>
  <si>
    <t>9763-20170724T120320.915440800.bin</t>
  </si>
  <si>
    <t>-616.575370555736 186.451328803362 -91.3265372672714</t>
  </si>
  <si>
    <t>-636.819639984564 189.430036165266 -200.132771001554</t>
  </si>
  <si>
    <t>-647.290814239017 191.05185968222 -292.401710174948</t>
  </si>
  <si>
    <t>-655.030570858436 192.380630857387 -375.926950540431</t>
  </si>
  <si>
    <t>-660.492967552723 193.450027386031 -459.635765184545</t>
  </si>
  <si>
    <t>-665.977606400247 194.732685702726 -582.16413029964</t>
  </si>
  <si>
    <t>-639.116244427203 191.600421859372 -655.709150848254</t>
  </si>
  <si>
    <t>-656.711688739457 224.771848475163 -528.386444692178</t>
  </si>
  <si>
    <t>-617.994950130381 373.436035431656 -501.241477157665</t>
  </si>
  <si>
    <t>-543.026525393149 384.423034843763 -229.510627421916</t>
  </si>
  <si>
    <t>-316.38257127261 338.261530370944 -208.292583096548</t>
  </si>
  <si>
    <t>-670.430224101332 163.568001488491 -528.412947567422</t>
  </si>
  <si>
    <t>-710.953761488651 15.7926212946284 -499.127552517991</t>
  </si>
  <si>
    <t>-536.774356375044 36.8150240897892 -259.701812341133</t>
  </si>
  <si>
    <t>-594.454056500448 277.651227822379 -94.5185811690562</t>
  </si>
  <si>
    <t>-638.945120382703 283.87028965107 318.621230433878</t>
  </si>
  <si>
    <t>-708.846822982943 323.993488648705 774.492963716164</t>
  </si>
  <si>
    <t>-561.343406528766 299.965345325119 834.068329426224</t>
  </si>
  <si>
    <t>-638.993404007909 95.1958817704108 -91.5368162384716</t>
  </si>
  <si>
    <t>-642.947693398685 69.795227550833 323.242379421702</t>
  </si>
  <si>
    <t>-692.932786204096 18.1219900253157 781.017991817373</t>
  </si>
  <si>
    <t>-541.101505950228 1.5965450961894 831.594645848313</t>
  </si>
  <si>
    <t>9763-20170724T120320.951536400.bin</t>
  </si>
  <si>
    <t>-616.283814546762 186.728581598049 -91.3000579069449</t>
  </si>
  <si>
    <t>-636.387853783405 189.685189708943 -200.132828020535</t>
  </si>
  <si>
    <t>-646.765095645231 191.251286079229 -292.413463494655</t>
  </si>
  <si>
    <t>-654.429564964871 192.515475746777 -375.946600152822</t>
  </si>
  <si>
    <t>-659.826629960618 193.504737127689 -459.660506437881</t>
  </si>
  <si>
    <t>-665.226556057483 194.653189255742 -582.194053509497</t>
  </si>
  <si>
    <t>-638.348079763288 191.44468122478 -655.729380286156</t>
  </si>
  <si>
    <t>-655.961927111778 224.743115242677 -528.444564149289</t>
  </si>
  <si>
    <t>-617.104891828488 373.423135728446 -501.563787335397</t>
  </si>
  <si>
    <t>-539.437047268262 383.661143994126 -230.563013235635</t>
  </si>
  <si>
    <t>-312.855024053556 337.269499692166 -209.187026025798</t>
  </si>
  <si>
    <t>-669.752324423984 163.555406069631 -528.410180812083</t>
  </si>
  <si>
    <t>-710.419819813535 15.8478897273164 -498.989823111433</t>
  </si>
  <si>
    <t>-536.295488769115 37.097352443478 -259.521150522032</t>
  </si>
  <si>
    <t>-594.088269978597 277.925724020579 -94.4879083484583</t>
  </si>
  <si>
    <t>-638.806948406827 284.051576977555 318.628654467352</t>
  </si>
  <si>
    <t>-708.871585407396 324.009848437866 774.499683746175</t>
  </si>
  <si>
    <t>-561.388674003211 299.860415013605 834.076581105762</t>
  </si>
  <si>
    <t>-638.771347179515 95.499176503218 -91.5097048667063</t>
  </si>
  <si>
    <t>-642.795014736828 69.8950163359907 323.256295542279</t>
  </si>
  <si>
    <t>-692.852464344978 18.119440806066 781.029779326225</t>
  </si>
  <si>
    <t>-541.004920060019 1.95329306743724 831.673705219556</t>
  </si>
  <si>
    <t>9763-20170724T120321.015312500.bin</t>
  </si>
  <si>
    <t>-615.758950342108 187.248926459848 -91.2276743776117</t>
  </si>
  <si>
    <t>-635.576396540335 190.130450325086 -200.115115721104</t>
  </si>
  <si>
    <t>-645.727664767864 191.542624676559 -292.423226299384</t>
  </si>
  <si>
    <t>-653.194333175352 192.630842949118 -375.976817210928</t>
  </si>
  <si>
    <t>-658.39991851352 193.405738981742 -459.705132341627</t>
  </si>
  <si>
    <t>-663.527267125182 194.197402437274 -582.253178237434</t>
  </si>
  <si>
    <t>-636.598861081407 190.814228282705 -655.762526915443</t>
  </si>
  <si>
    <t>-654.297987581311 224.424705529782 -528.574595352148</t>
  </si>
  <si>
    <t>-615.143487299925 373.12328814153 -502.225646306571</t>
  </si>
  <si>
    <t>-532.425138197862 382.434049217177 -232.689961399821</t>
  </si>
  <si>
    <t>-305.874314355378 335.874441084345 -211.348248153373</t>
  </si>
  <si>
    <t>-668.256848816056 163.275484024452 -528.385593117179</t>
  </si>
  <si>
    <t>-709.224175304144 15.7005946729755 -498.741980003302</t>
  </si>
  <si>
    <t>-535.422436233274 37.4493662293726 -259.166949423433</t>
  </si>
  <si>
    <t>-593.502230111446 278.479502502934 -94.4383330751168</t>
  </si>
  <si>
    <t>-638.737092492061 284.362197089686 318.62559493261</t>
  </si>
  <si>
    <t>-708.947832886038 323.957738456201 774.508347025198</t>
  </si>
  <si>
    <t>-561.458324711025 299.866789173262 834.092667646839</t>
  </si>
  <si>
    <t>-638.308589414888 96.0328207467626 -91.4263733553532</t>
  </si>
  <si>
    <t>-642.568740476492 70.0443803503063 323.313347374614</t>
  </si>
  <si>
    <t>-692.68551783651 18.0244052602372 781.056505665627</t>
  </si>
  <si>
    <t>-540.995999451713 1.00336597030014 831.893478264586</t>
  </si>
  <si>
    <t>9763-20170724T120321.048400000.bin</t>
  </si>
  <si>
    <t>-615.474344759727 187.546882001118 -91.1936379576896</t>
  </si>
  <si>
    <t>-635.160482668053 190.396521720809 -200.105721063509</t>
  </si>
  <si>
    <t>-645.202997158855 191.725268899155 -292.426957973334</t>
  </si>
  <si>
    <t>-652.572095413406 192.715182631275 -375.990477621763</t>
  </si>
  <si>
    <t>-657.681108259223 193.367456451233 -459.725771538581</t>
  </si>
  <si>
    <t>-662.668260742628 193.953131140763 -582.280774101646</t>
  </si>
  <si>
    <t>-635.703893909445 190.469716124697 -655.772193419462</t>
  </si>
  <si>
    <t>-653.466248121775 224.262703632007 -528.643933145899</t>
  </si>
  <si>
    <t>-614.212504672099 372.988560272323 -502.595162669849</t>
  </si>
  <si>
    <t>-529.245485521528 382.113531004937 -233.75321915309</t>
  </si>
  <si>
    <t>-302.768138287866 335.19603362173 -212.4159629554</t>
  </si>
  <si>
    <t>-667.493659875915 163.129590149999 -528.365447108487</t>
  </si>
  <si>
    <t>-708.578167262862 15.6130496612379 -498.580121669181</t>
  </si>
  <si>
    <t>-535.061944958191 37.5109034005602 -258.903086003412</t>
  </si>
  <si>
    <t>-593.223653131974 278.725697026567 -94.4036165777998</t>
  </si>
  <si>
    <t>-638.756482365601 284.498839708914 318.629106863658</t>
  </si>
  <si>
    <t>-708.9821863255 323.927675943356 774.511151852505</t>
  </si>
  <si>
    <t>-561.488261797183 299.900974239281 834.11064891226</t>
  </si>
  <si>
    <t>-637.998399006607 96.3957718940917 -91.3836991332824</t>
  </si>
  <si>
    <t>-642.386486597553 70.1783702717125 323.340240149458</t>
  </si>
  <si>
    <t>-692.594869589018 18.1022997234591 781.069717971482</t>
  </si>
  <si>
    <t>-540.861797397935 1.71363365101502 831.984425283875</t>
  </si>
  <si>
    <t>9763-20170724T120321.118340200.bin</t>
  </si>
  <si>
    <t>-614.787420748602 188.021687640613 -91.1333807185923</t>
  </si>
  <si>
    <t>-634.256857177155 190.816349333709 -200.085721228999</t>
  </si>
  <si>
    <t>-644.130498030164 192.002573636684 -292.427218153687</t>
  </si>
  <si>
    <t>-651.352794607193 192.824176199766 -376.005320678302</t>
  </si>
  <si>
    <t>-656.320678782046 193.268084408952 -459.750478171523</t>
  </si>
  <si>
    <t>-661.108149943832 193.504053412455 -582.314550768529</t>
  </si>
  <si>
    <t>-634.111501845757 189.831289742734 -655.785003749752</t>
  </si>
  <si>
    <t>-651.96267642703 223.959494159091 -528.750771140191</t>
  </si>
  <si>
    <t>-612.697641680673 372.770031706509 -503.256965658444</t>
  </si>
  <si>
    <t>-523.617062547794 381.665231098769 -235.74221793483</t>
  </si>
  <si>
    <t>-297.25699716586 334.374484081209 -213.98843176616</t>
  </si>
  <si>
    <t>-666.052265636944 162.841502049365 -528.318121709248</t>
  </si>
  <si>
    <t>-707.21150408022 15.4033403142043 -498.216137902882</t>
  </si>
  <si>
    <t>-534.14981662389 37.5581950875337 -258.186653293231</t>
  </si>
  <si>
    <t>-592.611217938493 279.195162117909 -94.3500340895023</t>
  </si>
  <si>
    <t>-638.589210454877 284.742204000122 318.636442260851</t>
  </si>
  <si>
    <t>-709.046305049262 323.85615539885 774.527295319154</t>
  </si>
  <si>
    <t>-561.596940738816 299.708496274666 834.188124135978</t>
  </si>
  <si>
    <t>-637.234452205036 96.837314986722 -91.3105373289906</t>
  </si>
  <si>
    <t>-641.938359637165 70.3092144245011 323.390297462245</t>
  </si>
  <si>
    <t>-692.36658533021 18.075713926999 781.103611040192</t>
  </si>
  <si>
    <t>-540.797269731622 1.15160847268248 832.329918817378</t>
  </si>
  <si>
    <t>9763-20170724T120321.151428000.bin</t>
  </si>
  <si>
    <t>-614.417352955078 188.268347058179 -91.0909983629824</t>
  </si>
  <si>
    <t>-633.813372662484 191.052727277258 -200.056771727566</t>
  </si>
  <si>
    <t>-643.63051163784 192.188478462935 -292.40487550339</t>
  </si>
  <si>
    <t>-650.804097884264 192.94720599911 -375.987788053623</t>
  </si>
  <si>
    <t>-655.725502239807 193.310780241808 -459.736151791218</t>
  </si>
  <si>
    <t>-660.447421536354 193.410508995408 -582.302854442621</t>
  </si>
  <si>
    <t>-633.458389373082 189.656110371702 -655.772025864202</t>
  </si>
  <si>
    <t>-651.328309275692 223.924922881567 -528.768305923421</t>
  </si>
  <si>
    <t>-612.166047616723 372.809497192223 -503.548968296355</t>
  </si>
  <si>
    <t>-521.241334972894 381.415484479845 -236.645934780294</t>
  </si>
  <si>
    <t>-295.007781357514 333.742139070462 -214.415443495197</t>
  </si>
  <si>
    <t>-665.422733116598 162.808473777695 -528.275045552994</t>
  </si>
  <si>
    <t>-706.583917699944 15.4007284909198 -498.023086907295</t>
  </si>
  <si>
    <t>-533.648157651929 37.6364731053618 -257.857754955809</t>
  </si>
  <si>
    <t>-592.264915019899 279.496132339877 -94.2953181551039</t>
  </si>
  <si>
    <t>-638.451534239505 284.863054412912 318.670283972209</t>
  </si>
  <si>
    <t>-709.01972807215 323.938130127819 774.53563668169</t>
  </si>
  <si>
    <t>-561.612170644155 299.64991569214 834.242624286176</t>
  </si>
  <si>
    <t>-636.845865185984 97.0353509884978 -91.2676150761916</t>
  </si>
  <si>
    <t>-641.674931395652 70.3543857156114 323.421898033356</t>
  </si>
  <si>
    <t>-692.235284676376 18.0514055759522 781.126022893409</t>
  </si>
  <si>
    <t>-540.702519531151 1.32923633169025 832.526501348087</t>
  </si>
  <si>
    <t>9763-20170724T120321.218627000.bin</t>
  </si>
  <si>
    <t>-613.84345245117 188.722230909325 -90.9590814180475</t>
  </si>
  <si>
    <t>-633.093238204265 191.491646042313 -199.95116420317</t>
  </si>
  <si>
    <t>-642.806395601396 192.536225441337 -292.311305409444</t>
  </si>
  <si>
    <t>-649.893957234236 193.179867187537 -375.902600512539</t>
  </si>
  <si>
    <t>-654.737552895081 193.394661668132 -459.655915732237</t>
  </si>
  <si>
    <t>-659.354920620816 193.238823220275 -582.226630498138</t>
  </si>
  <si>
    <t>-632.501875000283 189.381443659139 -655.740218851344</t>
  </si>
  <si>
    <t>-650.233972186671 223.853743857718 -528.749825614702</t>
  </si>
  <si>
    <t>-610.923906162453 372.780688443543 -503.990712176902</t>
  </si>
  <si>
    <t>-517.365457450451 380.710899008752 -237.978525599028</t>
  </si>
  <si>
    <t>-291.251854823657 332.615158539952 -215.440296552675</t>
  </si>
  <si>
    <t>-664.423831232599 162.76053678159 -528.137603608726</t>
  </si>
  <si>
    <t>-705.704237998011 15.4493932884818 -497.59182433753</t>
  </si>
  <si>
    <t>-532.820319893441 37.7721324800029 -257.413975607882</t>
  </si>
  <si>
    <t>-591.749630374359 279.980104135687 -94.1573224747135</t>
  </si>
  <si>
    <t>-638.376647392675 285.014276380544 318.762942317181</t>
  </si>
  <si>
    <t>-709.096004262727 323.819381135992 774.603971456011</t>
  </si>
  <si>
    <t>-561.697509286034 299.627768474235 834.372564301042</t>
  </si>
  <si>
    <t>-636.241528331727 97.4146442204292 -91.144531952209</t>
  </si>
  <si>
    <t>-641.165426306935 70.4048701911993 323.522599761314</t>
  </si>
  <si>
    <t>-691.990937465707 18.0220357915252 781.176741825342</t>
  </si>
  <si>
    <t>-540.589254232384 1.14496893443879 832.91171787587</t>
  </si>
  <si>
    <t>9763-20170724T120321.246701300.bin</t>
  </si>
  <si>
    <t>-613.591702591733 188.9004047828 -90.8951314879341</t>
  </si>
  <si>
    <t>-632.744901596064 191.663924571366 -199.904373987169</t>
  </si>
  <si>
    <t>-642.398836663008 192.666432173447 -292.271177836373</t>
  </si>
  <si>
    <t>-649.441748274305 193.257482749206 -375.866536871332</t>
  </si>
  <si>
    <t>-654.249786796812 193.404115934045 -459.62224074465</t>
  </si>
  <si>
    <t>-658.825103927671 193.131630713722 -582.19426524305</t>
  </si>
  <si>
    <t>-632.144024667838 189.272709916229 -655.770350670647</t>
  </si>
  <si>
    <t>-649.693626261532 223.790815322002 -528.744566901603</t>
  </si>
  <si>
    <t>-610.286828614235 372.720538209504 -504.182314105489</t>
  </si>
  <si>
    <t>-515.524453459903 380.357437111304 -238.588073249597</t>
  </si>
  <si>
    <t>-289.454730102822 332.152558613509 -215.843192472469</t>
  </si>
  <si>
    <t>-663.941307324732 162.711618110098 -528.076906752809</t>
  </si>
  <si>
    <t>-705.324754947769 15.4608586607594 -497.389348021729</t>
  </si>
  <si>
    <t>-532.396002803399 37.7973344046561 -257.321898113209</t>
  </si>
  <si>
    <t>-591.448015571386 280.16343547289 -94.0832671007865</t>
  </si>
  <si>
    <t>-638.334588720968 285.058123937336 318.80933582155</t>
  </si>
  <si>
    <t>-709.144000912311 323.752975485583 774.652453806115</t>
  </si>
  <si>
    <t>-561.723597146645 299.716888074317 834.429731499723</t>
  </si>
  <si>
    <t>-636.002620533426 97.5809757655393 -91.0926732129896</t>
  </si>
  <si>
    <t>-640.989947629514 70.3949563346473 323.5621615117</t>
  </si>
  <si>
    <t>-691.866893966438 17.9504052878096 781.204602114209</t>
  </si>
  <si>
    <t>-540.562580282404 0.744953364213643 833.116075302034</t>
  </si>
  <si>
    <t>9763-20170724T120321.317871400.bin</t>
  </si>
  <si>
    <t>-613.063129936455 189.467158834154 -90.7383004087382</t>
  </si>
  <si>
    <t>-632.021292463606 192.226600832775 -199.781749178719</t>
  </si>
  <si>
    <t>-641.559196280752 193.149211652385 -292.161408932637</t>
  </si>
  <si>
    <t>-648.516724670175 193.638237960658 -375.764591701101</t>
  </si>
  <si>
    <t>-653.258937584234 193.65218884538 -459.524121681914</t>
  </si>
  <si>
    <t>-657.759718347954 193.151873251705 -582.098198251298</t>
  </si>
  <si>
    <t>-631.837447457249 189.376519267328 -655.949397286007</t>
  </si>
  <si>
    <t>-648.610701602687 223.89861187717 -528.701710974046</t>
  </si>
  <si>
    <t>-608.98970416958 372.843425258096 -504.527294645772</t>
  </si>
  <si>
    <t>-512.143107863213 379.722858056501 -239.665129112223</t>
  </si>
  <si>
    <t>-286.262541104657 330.926046700035 -216.311985698326</t>
  </si>
  <si>
    <t>-662.958940630114 162.844174322217 -527.925699178463</t>
  </si>
  <si>
    <t>-704.547811934149 15.6994680974963 -497.013747523105</t>
  </si>
  <si>
    <t>-531.773955702178 38.2737509477715 -257.145723671429</t>
  </si>
  <si>
    <t>-590.773784160639 280.696478384289 -93.9219056927415</t>
  </si>
  <si>
    <t>-638.120973013259 285.249557753016 318.922006291554</t>
  </si>
  <si>
    <t>-709.177313917366 323.767078646413 774.731278589461</t>
  </si>
  <si>
    <t>-561.779804633253 299.658406419898 834.535717186656</t>
  </si>
  <si>
    <t>-635.59466426006 98.2339032039552 -90.9587783185314</t>
  </si>
  <si>
    <t>-640.68915205054 70.6553139912635 323.668881306399</t>
  </si>
  <si>
    <t>-691.659788515151 17.9803647278027 781.261504519578</t>
  </si>
  <si>
    <t>-540.395216018153 1.17437453767252 833.419062611732</t>
  </si>
  <si>
    <t>9763-20170724T120321.355507700.bin</t>
  </si>
  <si>
    <t>-612.815965706806 189.680518666865 -90.6648470854551</t>
  </si>
  <si>
    <t>-631.661647213923 192.438842116813 -199.727777012539</t>
  </si>
  <si>
    <t>-641.133844639135 193.334922987007 -292.114583208191</t>
  </si>
  <si>
    <t>-648.043450025609 193.79068863007 -375.721927450231</t>
  </si>
  <si>
    <t>-652.749701613364 193.760920665974 -459.483357271601</t>
  </si>
  <si>
    <t>-657.210861354679 193.185295256209 -582.058568174048</t>
  </si>
  <si>
    <t>-631.887927242972 189.526973576962 -656.123337390515</t>
  </si>
  <si>
    <t>-648.04106887684 223.95578845004 -528.679514666761</t>
  </si>
  <si>
    <t>-608.160797254833 372.852804214127 -504.654476957954</t>
  </si>
  <si>
    <t>-510.552871634466 379.63312949834 -240.069287542111</t>
  </si>
  <si>
    <t>-284.819836986524 330.28276286693 -216.454457160385</t>
  </si>
  <si>
    <t>-662.465592925101 162.919991749877 -527.867814710339</t>
  </si>
  <si>
    <t>-704.240817700519 15.8429976976317 -496.885637486333</t>
  </si>
  <si>
    <t>-531.57338904808 38.4934981834501 -257.033838243399</t>
  </si>
  <si>
    <t>-590.413192697639 280.870343463987 -93.8395389810499</t>
  </si>
  <si>
    <t>-638.019083041597 285.368870763212 318.97521880586</t>
  </si>
  <si>
    <t>-709.214508382904 323.744987343968 774.767022825279</t>
  </si>
  <si>
    <t>-561.825448188665 299.592605729834 834.574614414778</t>
  </si>
  <si>
    <t>-635.47619280085 98.4633672518441 -90.9052909786576</t>
  </si>
  <si>
    <t>-640.605101458919 70.7360266167996 323.711991192698</t>
  </si>
  <si>
    <t>-691.586707460961 17.9520548816515 781.282864048747</t>
  </si>
  <si>
    <t>-540.433703160354 0.443391895760897 833.532549473943</t>
  </si>
  <si>
    <t>9763-20170724T120321.415154300.bin</t>
  </si>
  <si>
    <t>-612.284370760104 190.067109929353 -90.5460592131453</t>
  </si>
  <si>
    <t>-630.918936518603 192.836712650636 -199.644926337835</t>
  </si>
  <si>
    <t>-640.352210057801 193.721616716308 -292.035874309046</t>
  </si>
  <si>
    <t>-647.282628962685 194.160067889324 -375.641579866136</t>
  </si>
  <si>
    <t>-652.066088203929 194.104362221934 -459.39857903379</t>
  </si>
  <si>
    <t>-656.702269209286 193.48084576153 -581.967116039174</t>
  </si>
  <si>
    <t>-632.755222326972 190.047828148747 -656.498803948209</t>
  </si>
  <si>
    <t>-647.372986515261 224.252278105251 -528.616139775237</t>
  </si>
  <si>
    <t>-606.978383095384 373.044417510647 -504.817154148788</t>
  </si>
  <si>
    <t>-507.740397883559 379.225450488868 -240.824352585077</t>
  </si>
  <si>
    <t>-282.322606466817 329.026690692753 -216.016341578475</t>
  </si>
  <si>
    <t>-661.962949040964 163.256476818877 -527.753939611262</t>
  </si>
  <si>
    <t>-704.113923762996 16.2960672463557 -496.703931511403</t>
  </si>
  <si>
    <t>-531.391894853979 38.866244042234 -256.833996446786</t>
  </si>
  <si>
    <t>-589.678694852253 281.191592764887 -93.6954562453834</t>
  </si>
  <si>
    <t>-637.796017265167 285.572480866231 319.061359411321</t>
  </si>
  <si>
    <t>-709.342234170875 323.585543046342 774.830604151636</t>
  </si>
  <si>
    <t>-561.930193186917 299.555960816472 834.631118949258</t>
  </si>
  <si>
    <t>-635.144168070033 98.9718332330137 -90.8287504277929</t>
  </si>
  <si>
    <t>-640.431278139659 70.8890676193644 323.762599889851</t>
  </si>
  <si>
    <t>-691.446548625831 18.0020422753576 781.310116978224</t>
  </si>
  <si>
    <t>-540.306291006685 0.733878191805388 833.676634217575</t>
  </si>
  <si>
    <t>9763-20170724T120321.451233400.bin</t>
  </si>
  <si>
    <t>-611.976042153141 190.29536956272 -90.4901351443224</t>
  </si>
  <si>
    <t>-630.548382822489 193.092477110909 -199.598995619113</t>
  </si>
  <si>
    <t>-640.009244996394 193.998802841706 -291.986814539656</t>
  </si>
  <si>
    <t>-646.996727835122 194.456658329991 -375.587578771171</t>
  </si>
  <si>
    <t>-651.869780553293 194.419450346 -459.33957744795</t>
  </si>
  <si>
    <t>-656.672620531635 193.82194675457 -581.901826376894</t>
  </si>
  <si>
    <t>-633.364708207675 190.469389467178 -656.639425060974</t>
  </si>
  <si>
    <t>-647.221163304329 224.570061921541 -528.558948491921</t>
  </si>
  <si>
    <t>-606.47982584587 373.272432464532 -504.787725605302</t>
  </si>
  <si>
    <t>-506.343998902007 378.942938989423 -241.12270774971</t>
  </si>
  <si>
    <t>-281.082782120187 328.416772234931 -215.568512501252</t>
  </si>
  <si>
    <t>-661.90926879178 163.597981430042 -527.686200633562</t>
  </si>
  <si>
    <t>-704.226580548879 16.6844117291021 -496.634333936727</t>
  </si>
  <si>
    <t>-531.306274886608 39.1095891648788 -256.810184261183</t>
  </si>
  <si>
    <t>-589.252590263925 281.432105058248 -93.6263525887774</t>
  </si>
  <si>
    <t>-637.593428866945 285.696681979003 319.105496882124</t>
  </si>
  <si>
    <t>-709.352546744899 323.595386097383 774.843056868673</t>
  </si>
  <si>
    <t>-561.972667863494 299.414955479117 834.661957322093</t>
  </si>
  <si>
    <t>-634.950766186252 99.1831548847506 -90.7894732908894</t>
  </si>
  <si>
    <t>-640.304481754329 70.9620203112336 323.791637638176</t>
  </si>
  <si>
    <t>-691.377545977758 17.9054076287052 781.324482296318</t>
  </si>
  <si>
    <t>-540.368870012299 -0.243505121979524 833.772816768869</t>
  </si>
  <si>
    <t>9763-20170724T120321.520245100.bin</t>
  </si>
  <si>
    <t>-611.340564533674 190.688247717145 -90.4012774349408</t>
  </si>
  <si>
    <t>-629.911383192895 193.543518033584 -199.508861897915</t>
  </si>
  <si>
    <t>-639.520555425433 194.539491752139 -291.880491437423</t>
  </si>
  <si>
    <t>-646.701981834159 195.096136269067 -375.464305798697</t>
  </si>
  <si>
    <t>-651.829756630415 195.17327199444 -459.201031650059</t>
  </si>
  <si>
    <t>-657.071998199853 194.758938396346 -581.745922780637</t>
  </si>
  <si>
    <t>-634.807716310465 191.543586553817 -656.807050721572</t>
  </si>
  <si>
    <t>-647.318156985772 225.400483511559 -528.396225411257</t>
  </si>
  <si>
    <t>-605.784604285605 373.886417277746 -504.674769368885</t>
  </si>
  <si>
    <t>-504.160763113402 378.380683363523 -241.556944603996</t>
  </si>
  <si>
    <t>-279.176864241316 327.198336339133 -214.889505877233</t>
  </si>
  <si>
    <t>-662.225299144184 164.481119437901 -527.552543328941</t>
  </si>
  <si>
    <t>-704.904209430856 17.6665737766987 -496.538476074082</t>
  </si>
  <si>
    <t>-531.1263983965 39.5941052289172 -256.85505537106</t>
  </si>
  <si>
    <t>-588.453968156881 281.76589423957 -93.5138957556844</t>
  </si>
  <si>
    <t>-637.09917141185 285.735340112327 319.185149679835</t>
  </si>
  <si>
    <t>-709.421394224089 323.510089197881 774.85278337284</t>
  </si>
  <si>
    <t>-562.041091807827 299.44238295991 834.716191739264</t>
  </si>
  <si>
    <t>-634.500013060531 99.5976331042041 -90.7165585826081</t>
  </si>
  <si>
    <t>-639.925879812391 71.203718394228 323.851803536975</t>
  </si>
  <si>
    <t>-691.244989578273 18.0591652177493 781.348047258423</t>
  </si>
  <si>
    <t>-540.206698031943 0.450665011164119 833.895286343924</t>
  </si>
  <si>
    <t>9763-20170724T120321.550324400.bin</t>
  </si>
  <si>
    <t>-611.043407596772 190.825682505834 -90.3697478016276</t>
  </si>
  <si>
    <t>-629.643322491429 193.708839052534 -199.471681454005</t>
  </si>
  <si>
    <t>-639.350785616485 194.75733154084 -291.832361521713</t>
  </si>
  <si>
    <t>-646.650669101728 195.373554624223 -375.405549368066</t>
  </si>
  <si>
    <t>-651.926929216389 195.521263419411 -459.1329449231</t>
  </si>
  <si>
    <t>-657.41931218195 195.221911519143 -581.667259566228</t>
  </si>
  <si>
    <t>-635.577162500067 192.075043124167 -656.855206420728</t>
  </si>
  <si>
    <t>-647.502482906826 225.80003719963 -528.311079434496</t>
  </si>
  <si>
    <t>-605.598311274311 374.193011352187 -504.606535625958</t>
  </si>
  <si>
    <t>-503.220097992427 378.131395005574 -241.772497986298</t>
  </si>
  <si>
    <t>-278.324731520185 326.588150544183 -215.053202176701</t>
  </si>
  <si>
    <t>-662.516075494777 164.906549957866 -527.489356558499</t>
  </si>
  <si>
    <t>-705.303196375275 18.1181388253424 -496.509900136932</t>
  </si>
  <si>
    <t>-531.154649661165 39.7623445958093 -256.983044440303</t>
  </si>
  <si>
    <t>-588.08157910259 281.891225607905 -93.4682660819227</t>
  </si>
  <si>
    <t>-636.826511933449 285.744500896702 319.220116951202</t>
  </si>
  <si>
    <t>-709.425325612002 323.523672985956 774.850954962049</t>
  </si>
  <si>
    <t>-562.060121476889 299.448914570448 834.748580787279</t>
  </si>
  <si>
    <t>-634.245210010968 99.7381856102891 -90.6832585663954</t>
  </si>
  <si>
    <t>-639.676890395307 71.3229124502921 323.883628841925</t>
  </si>
  <si>
    <t>-691.172326886479 18.0962975455204 781.358805321614</t>
  </si>
  <si>
    <t>-540.153789232478 0.516044653336166 833.972112630433</t>
  </si>
  <si>
    <t>9763-20170724T120321.616525100.bin</t>
  </si>
  <si>
    <t>-610.717617139615 191.003456058451 -90.2978676810948</t>
  </si>
  <si>
    <t>-629.393616902815 193.927849996328 -199.385686957078</t>
  </si>
  <si>
    <t>-639.316822821055 195.086917233156 -291.722101006182</t>
  </si>
  <si>
    <t>-646.872758456342 195.833816461811 -375.271449037288</t>
  </si>
  <si>
    <t>-652.466693022925 196.141904854698 -458.977730827334</t>
  </si>
  <si>
    <t>-658.491267852737 196.108968486509 -581.487490680424</t>
  </si>
  <si>
    <t>-637.392786839946 193.137893370758 -656.894562474674</t>
  </si>
  <si>
    <t>-648.265191995961 226.551862637339 -528.112301779208</t>
  </si>
  <si>
    <t>-605.767288307118 374.783790424561 -504.46110510959</t>
  </si>
  <si>
    <t>-501.618245685388 377.560804058066 -242.308641898681</t>
  </si>
  <si>
    <t>-276.822367164685 325.605518661538 -215.551252492561</t>
  </si>
  <si>
    <t>-663.430253639226 165.695070588723 -527.350204936944</t>
  </si>
  <si>
    <t>-706.298947837203 18.9056264284259 -496.497140589185</t>
  </si>
  <si>
    <t>-531.62042421251 39.9150208753128 -257.315047156162</t>
  </si>
  <si>
    <t>-587.728482822137 282.035090798658 -93.3854549217385</t>
  </si>
  <si>
    <t>-636.514266443503 285.795543919731 319.298863029485</t>
  </si>
  <si>
    <t>-709.460570095767 323.56780189652 774.891299172582</t>
  </si>
  <si>
    <t>-562.165970596848 299.170768385324 834.832174003419</t>
  </si>
  <si>
    <t>-633.941332204264 99.9232285166431 -90.5984499274595</t>
  </si>
  <si>
    <t>-639.19506170024 71.5563987608591 323.973988028347</t>
  </si>
  <si>
    <t>-691.032461465829 18.1097820245782 781.3810109252</t>
  </si>
  <si>
    <t>-540.124552122813 0.0229422496740881 834.13990243017</t>
  </si>
  <si>
    <t>9763-20170724T120321.650609800.bin</t>
  </si>
  <si>
    <t>-610.779835566715 190.966564351394 -90.2594826522001</t>
  </si>
  <si>
    <t>-629.489953470088 193.891360715461 -199.341476695889</t>
  </si>
  <si>
    <t>-639.512726001514 195.096726858203 -291.666622674599</t>
  </si>
  <si>
    <t>-647.187115934678 195.904166946988 -375.204512511475</t>
  </si>
  <si>
    <t>-652.928275193969 196.291100146623 -458.900488174332</t>
  </si>
  <si>
    <t>-659.199593244387 196.393428857935 -581.397841819549</t>
  </si>
  <si>
    <t>-638.414012715165 193.520299028217 -656.895582257017</t>
  </si>
  <si>
    <t>-648.849414190312 226.773214959648 -528.010664864688</t>
  </si>
  <si>
    <t>-606.178818366257 374.953491119422 -504.312925469322</t>
  </si>
  <si>
    <t>-501.088044788135 377.295360857389 -242.532550507534</t>
  </si>
  <si>
    <t>-276.312718291447 325.352693429937 -215.578039329334</t>
  </si>
  <si>
    <t>-664.046123632577 165.923864452378 -527.283442913905</t>
  </si>
  <si>
    <t>-706.853634272915 19.0967258674154 -496.530563005963</t>
  </si>
  <si>
    <t>-532.016262232528 39.890598104535 -257.471428641308</t>
  </si>
  <si>
    <t>-587.825642870962 281.953591460454 -93.3553897361581</t>
  </si>
  <si>
    <t>-636.577925110165 285.739283889066 319.3327617799</t>
  </si>
  <si>
    <t>-709.529986193199 323.507160904905 774.93004202634</t>
  </si>
  <si>
    <t>-562.198454090496 299.304783298018 834.858973392368</t>
  </si>
  <si>
    <t>-633.962446283575 99.8933104670743 -90.5555623707504</t>
  </si>
  <si>
    <t>-639.003761905304 71.6698070169775 324.029352098607</t>
  </si>
  <si>
    <t>-690.982485723357 18.1346297736104 781.392647803254</t>
  </si>
  <si>
    <t>-540.050315013818 0.309498576923261 834.171146254781</t>
  </si>
  <si>
    <t>9763-20170724T120321.748288600.bin</t>
  </si>
  <si>
    <t>-611.304973718661 190.253992755029 -90.2431032932293</t>
  </si>
  <si>
    <t>-630.089683568995 193.137523053832 -199.313358466708</t>
  </si>
  <si>
    <t>-640.366304121574 194.495997494764 -291.608447121325</t>
  </si>
  <si>
    <t>-648.347064139674 195.516653630502 -375.115300839969</t>
  </si>
  <si>
    <t>-654.472120868414 196.191793642783 -458.782294423461</t>
  </si>
  <si>
    <t>-661.389613998378 196.797861689733 -581.243341911473</t>
  </si>
  <si>
    <t>-641.335528894663 194.240617446021 -656.950001780902</t>
  </si>
  <si>
    <t>-650.752102267861 226.956474474588 -527.787374867369</t>
  </si>
  <si>
    <t>-607.662203988535 374.946594276834 -503.670422391433</t>
  </si>
  <si>
    <t>-502.791831003387 378.287437293952 -241.812409373098</t>
  </si>
  <si>
    <t>-277.909174471333 326.426547414103 -215.606262026619</t>
  </si>
  <si>
    <t>-665.956484578422 166.10733027541 -527.22959947375</t>
  </si>
  <si>
    <t>-708.658705802164 19.1659634302393 -496.894003464823</t>
  </si>
  <si>
    <t>-533.367807088176 39.775932910836 -257.94275008969</t>
  </si>
  <si>
    <t>-588.66724071342 281.287121505375 -93.346855292752</t>
  </si>
  <si>
    <t>-637.303718412263 285.46444211982 319.35114800043</t>
  </si>
  <si>
    <t>-709.695343755646 323.516190231704 775.072786136079</t>
  </si>
  <si>
    <t>-562.355188913997 299.156786799643 834.916889662086</t>
  </si>
  <si>
    <t>-634.14824993538 99.1264784294913 -90.5327324019814</t>
  </si>
  <si>
    <t>-638.911108766646 71.8410330572463 324.118274406866</t>
  </si>
  <si>
    <t>-690.887275555583 18.2758938481029 781.407101332792</t>
  </si>
  <si>
    <t>-539.941060455979 0.617794340213095 834.201428043823</t>
  </si>
  <si>
    <t>9763-20170724T120321.814900800.bin</t>
  </si>
  <si>
    <t>-611.673681603741 189.322711644603 -90.2781669005689</t>
  </si>
  <si>
    <t>-630.427572945258 192.20355381013 -199.353770756997</t>
  </si>
  <si>
    <t>-640.911748624687 193.661794324123 -291.624004720959</t>
  </si>
  <si>
    <t>-649.174241405067 194.813864624215 -375.101862956237</t>
  </si>
  <si>
    <t>-655.675460336071 195.662781691818 -458.738695259757</t>
  </si>
  <si>
    <t>-663.246590940955 196.569478028433 -581.159317077802</t>
  </si>
  <si>
    <t>-643.598902477681 194.153546065419 -656.977162982585</t>
  </si>
  <si>
    <t>-652.356739523535 226.605067467217 -527.684850085838</t>
  </si>
  <si>
    <t>-609.350126472457 374.575262104232 -503.224348653934</t>
  </si>
  <si>
    <t>-507.803330482777 379.511149654425 -240.084678309474</t>
  </si>
  <si>
    <t>-282.87192068179 327.809207518249 -213.98271498328</t>
  </si>
  <si>
    <t>-667.49213754192 165.738167339835 -527.199672422833</t>
  </si>
  <si>
    <t>-709.855624440975 18.64020867099 -497.129403399555</t>
  </si>
  <si>
    <t>-534.591570104174 39.5525675869646 -258.348194580231</t>
  </si>
  <si>
    <t>-589.335591699407 280.490925960215 -93.3943564401985</t>
  </si>
  <si>
    <t>-637.868718884662 284.982490649974 319.312524030186</t>
  </si>
  <si>
    <t>-709.726985644681 323.599179125795 775.126358637037</t>
  </si>
  <si>
    <t>-562.410757702691 299.017459756052 834.938595383591</t>
  </si>
  <si>
    <t>-634.238503750377 98.165543583387 -90.5975727684936</t>
  </si>
  <si>
    <t>-639.070578034498 71.7996471528575 324.112150138941</t>
  </si>
  <si>
    <t>-690.836534355302 18.3303922509385 781.417002540404</t>
  </si>
  <si>
    <t>-539.901497312034 0.643413729683971 834.233772180197</t>
  </si>
  <si>
    <t>9763-20170724T120321.847988300.bin</t>
  </si>
  <si>
    <t>-611.830084636394 188.880022886937 -90.2957389630981</t>
  </si>
  <si>
    <t>-630.564805422458 191.730919874775 -199.37555799897</t>
  </si>
  <si>
    <t>-641.140026907055 193.233790651309 -291.634536533102</t>
  </si>
  <si>
    <t>-649.528158412 194.45382913615 -375.098789770151</t>
  </si>
  <si>
    <t>-656.198487721885 195.397928202834 -458.72152896082</t>
  </si>
  <si>
    <t>-664.06484574093 196.473265965192 -581.122023058446</t>
  </si>
  <si>
    <t>-644.571019828765 194.10416489387 -656.980965079727</t>
  </si>
  <si>
    <t>-653.014852507227 226.427362555435 -527.634790122922</t>
  </si>
  <si>
    <t>-609.731478573658 374.241457949497 -502.851725720067</t>
  </si>
  <si>
    <t>-511.359623799294 380.626281123774 -238.539666512275</t>
  </si>
  <si>
    <t>-286.38430231586 329.475152166458 -211.7404901582</t>
  </si>
  <si>
    <t>-668.211516436444 165.575387576604 -527.192798699452</t>
  </si>
  <si>
    <t>-710.599296007035 18.4461718671259 -497.24603128348</t>
  </si>
  <si>
    <t>-535.047498115423 39.5420026842148 -258.666537426271</t>
  </si>
  <si>
    <t>-589.658435236927 280.091838904144 -93.4225108081804</t>
  </si>
  <si>
    <t>-638.115193935812 284.660455815737 319.292526983893</t>
  </si>
  <si>
    <t>-709.781818447788 323.519390595822 775.148687072698</t>
  </si>
  <si>
    <t>-562.428913036539 299.132213573815 834.950063035863</t>
  </si>
  <si>
    <t>-634.259015560764 97.7333140153698 -90.6152002020312</t>
  </si>
  <si>
    <t>-639.109422857984 71.7131903874315 324.116045707721</t>
  </si>
  <si>
    <t>-690.819571984306 18.3090405217445 781.421199780169</t>
  </si>
  <si>
    <t>-539.937569150797 0.223504874336186 834.254462380493</t>
  </si>
  <si>
    <t>9763-20170724T120321.914253900.bin</t>
  </si>
  <si>
    <t>-612.014657285187 188.179165888622 -90.339685162558</t>
  </si>
  <si>
    <t>-630.755059635962 190.999808195942 -199.419239083373</t>
  </si>
  <si>
    <t>-641.459144281061 192.601658885828 -291.661835941738</t>
  </si>
  <si>
    <t>-650.013511880222 193.961309113158 -375.107072070648</t>
  </si>
  <si>
    <t>-656.900428507591 195.094353564428 -458.709872556197</t>
  </si>
  <si>
    <t>-665.138468831269 196.500202942955 -581.082477612669</t>
  </si>
  <si>
    <t>-645.866782378816 194.220778809985 -657.000969300311</t>
  </si>
  <si>
    <t>-653.884006206669 226.299268548219 -527.551442768735</t>
  </si>
  <si>
    <t>-610.090543138664 373.89186611901 -502.312841055172</t>
  </si>
  <si>
    <t>-520.860671428472 384.264052213647 -234.901067972428</t>
  </si>
  <si>
    <t>-296.108114810971 334.528223771631 -203.898257822047</t>
  </si>
  <si>
    <t>-669.163412302835 165.46727072023 -527.221531561144</t>
  </si>
  <si>
    <t>-711.752947089007 18.346937399295 -497.552735438143</t>
  </si>
  <si>
    <t>-535.450359299782 39.2973113743471 -259.913383440603</t>
  </si>
  <si>
    <t>-589.972516603701 279.321350470845 -93.4678070270484</t>
  </si>
  <si>
    <t>-638.291576668157 284.194384099013 319.259912706468</t>
  </si>
  <si>
    <t>-709.826140665176 323.454671048387 775.151853929316</t>
  </si>
  <si>
    <t>-562.475476603222 299.052750336249 834.952767050727</t>
  </si>
  <si>
    <t>-634.30522026611 97.0520829328152 -90.6323878779939</t>
  </si>
  <si>
    <t>-639.149580789485 71.5147734781997 324.128951592901</t>
  </si>
  <si>
    <t>-690.826154709222 18.3655715939535 781.424249726073</t>
  </si>
  <si>
    <t>-539.962765257474 0.0647717200570241 834.236488307568</t>
  </si>
  <si>
    <t>9763-20170724T120321.952355900.bin</t>
  </si>
  <si>
    <t>-612.100605132658 187.886862246519 -90.3509889485752</t>
  </si>
  <si>
    <t>-630.887774590827 190.721827723422 -199.421988591968</t>
  </si>
  <si>
    <t>-641.640638520736 192.375345677873 -291.658155416337</t>
  </si>
  <si>
    <t>-650.242639716099 193.798522655295 -375.09729106065</t>
  </si>
  <si>
    <t>-657.180708819316 195.012662742442 -458.694785723113</t>
  </si>
  <si>
    <t>-665.49749477019 196.55660049345 -581.060557203272</t>
  </si>
  <si>
    <t>-646.292019905775 194.329512549615 -656.997317558868</t>
  </si>
  <si>
    <t>-654.249441624356 226.305473126461 -527.499971408555</t>
  </si>
  <si>
    <t>-610.500702814781 373.867405367855 -502.096923912339</t>
  </si>
  <si>
    <t>-526.426882843262 386.591429509215 -233.120539301906</t>
  </si>
  <si>
    <t>-301.991114114798 337.556763257382 -198.875712784039</t>
  </si>
  <si>
    <t>-669.446934327078 165.452730181367 -527.234850596073</t>
  </si>
  <si>
    <t>-711.968608669094 18.284884166769 -497.710950838419</t>
  </si>
  <si>
    <t>-535.494608572915 38.8460717412984 -260.543738764982</t>
  </si>
  <si>
    <t>-590.061753538713 278.988768597451 -93.4844271145782</t>
  </si>
  <si>
    <t>-638.288004673995 283.944750246302 319.253114073959</t>
  </si>
  <si>
    <t>-709.88150623798 323.312468560213 775.126455091308</t>
  </si>
  <si>
    <t>-562.513127570295 299.030236784973 834.932364758045</t>
  </si>
  <si>
    <t>-634.431484763925 96.8294134406719 -90.6389733960062</t>
  </si>
  <si>
    <t>-639.192663613916 71.3459980034763 324.126635419802</t>
  </si>
  <si>
    <t>-690.845570988415 18.4328565527485 781.425255775926</t>
  </si>
  <si>
    <t>-539.971730114963 0.126713314099788 834.205796044659</t>
  </si>
  <si>
    <t>9763-20170724T120321.984447300.bin</t>
  </si>
  <si>
    <t>-612.219923765148 187.709298303319 -90.372052772853</t>
  </si>
  <si>
    <t>-631.101611337073 190.577722124669 -199.425904772037</t>
  </si>
  <si>
    <t>-641.896914185712 192.287614354196 -291.655978019021</t>
  </si>
  <si>
    <t>-650.522284920585 193.773622424478 -375.091676759863</t>
  </si>
  <si>
    <t>-657.46842440827 195.064434356081 -458.687217898312</t>
  </si>
  <si>
    <t>-665.779925245523 196.736450030652 -581.051657833996</t>
  </si>
  <si>
    <t>-646.621583537613 194.570161938911 -657.00218415091</t>
  </si>
  <si>
    <t>-654.61321675544 226.449017340522 -527.454110087185</t>
  </si>
  <si>
    <t>-611.270760216115 374.122190376978 -501.966028657118</t>
  </si>
  <si>
    <t>-532.44904087502 388.672274249059 -231.495956090688</t>
  </si>
  <si>
    <t>-308.435448804417 340.430521201129 -193.559387833063</t>
  </si>
  <si>
    <t>-669.652551591513 165.5566923187 -527.264536670042</t>
  </si>
  <si>
    <t>-711.894211719309 18.2778872428196 -497.913634561356</t>
  </si>
  <si>
    <t>-535.433098399455 38.432140611704 -261.115043985558</t>
  </si>
  <si>
    <t>-590.158189961344 278.828896534786 -93.5120983687905</t>
  </si>
  <si>
    <t>-638.27399070886 283.818201634889 319.23793636338</t>
  </si>
  <si>
    <t>-709.847784212566 323.368831114304 775.092523177038</t>
  </si>
  <si>
    <t>-562.516817046779 298.880025522795 834.906377099135</t>
  </si>
  <si>
    <t>-634.59515348761 96.6740303973888 -90.665260241988</t>
  </si>
  <si>
    <t>-639.297622942206 71.1976002551619 324.101486577472</t>
  </si>
  <si>
    <t>-690.868795145368 18.4160429664992 781.420063231402</t>
  </si>
  <si>
    <t>-539.982544058825 0.0709963679767043 834.151771748708</t>
  </si>
  <si>
    <t>9763-20170724T120322.050623600.bin</t>
  </si>
  <si>
    <t>-612.739161148365 187.448525627099 -90.4730844365912</t>
  </si>
  <si>
    <t>-631.839313309187 190.348164763534 -199.48811440329</t>
  </si>
  <si>
    <t>-642.768284129971 192.162618076066 -291.700308157235</t>
  </si>
  <si>
    <t>-651.494614236868 193.774018925071 -375.123444306986</t>
  </si>
  <si>
    <t>-658.521043093669 195.225493256255 -458.709472298612</t>
  </si>
  <si>
    <t>-666.927055653448 197.173081771776 -581.063408449224</t>
  </si>
  <si>
    <t>-647.937108741063 195.176378303981 -657.06081867064</t>
  </si>
  <si>
    <t>-655.942769224345 226.819281062157 -527.391399683348</t>
  </si>
  <si>
    <t>-613.876980790126 374.812810177431 -501.531752528948</t>
  </si>
  <si>
    <t>-546.680103966092 391.524246112882 -228.065341879426</t>
  </si>
  <si>
    <t>-323.44247162919 345.934787567591 -182.95332112552</t>
  </si>
  <si>
    <t>-670.534351093458 165.817747962363 -527.359834890053</t>
  </si>
  <si>
    <t>-711.688691032813 18.1411516647731 -498.4801221833</t>
  </si>
  <si>
    <t>-535.337646131736 37.3540712413685 -261.880007567223</t>
  </si>
  <si>
    <t>-590.833410469149 278.466948633737 -93.6004446200293</t>
  </si>
  <si>
    <t>-638.563385924746 283.61385845887 319.19243516216</t>
  </si>
  <si>
    <t>-709.943812753507 323.152165060257 775.065376505231</t>
  </si>
  <si>
    <t>-562.561337598737 298.893057413226 834.845979952918</t>
  </si>
  <si>
    <t>-634.938441504391 96.4467452219985 -90.7639717482841</t>
  </si>
  <si>
    <t>-639.682689785675 70.9460476319744 324.000795370591</t>
  </si>
  <si>
    <t>-690.925190872589 18.5238025355538 781.400404018899</t>
  </si>
  <si>
    <t>-539.992674343802 0.253316173023677 834.025419284331</t>
  </si>
  <si>
    <t>9763-20170724T120322.118416000.bin</t>
  </si>
  <si>
    <t>-613.52044172404 187.282830194994 -90.6181080691615</t>
  </si>
  <si>
    <t>-632.806435414781 190.130896988312 -199.601743223375</t>
  </si>
  <si>
    <t>-643.903188309232 192.032151148106 -291.79223262565</t>
  </si>
  <si>
    <t>-652.787052782382 193.770397215355 -375.195977524709</t>
  </si>
  <si>
    <t>-659.976100679274 195.402396479437 -458.764968846357</t>
  </si>
  <si>
    <t>-668.625497265799 197.673936257346 -581.096316312148</t>
  </si>
  <si>
    <t>-649.846279821739 195.941258824697 -657.152555168296</t>
  </si>
  <si>
    <t>-657.800338322313 227.24037513849 -527.347889936445</t>
  </si>
  <si>
    <t>-617.366714122458 375.570942906531 -500.970996212552</t>
  </si>
  <si>
    <t>-563.340649512302 393.115121195024 -224.652349021216</t>
  </si>
  <si>
    <t>-341.33690572295 350.547096543046 -171.258988766705</t>
  </si>
  <si>
    <t>-671.860049314537 166.11417268225 -527.48899154605</t>
  </si>
  <si>
    <t>-711.733807001277 18.0027174274512 -499.016428768584</t>
  </si>
  <si>
    <t>-534.814327285856 36.3308541139277 -263.360503704241</t>
  </si>
  <si>
    <t>-592.039400532786 278.34028875272 -93.7469145299627</t>
  </si>
  <si>
    <t>-639.242805122166 283.728344990781 319.10347893137</t>
  </si>
  <si>
    <t>-709.949162341921 323.18981260044 775.075029772126</t>
  </si>
  <si>
    <t>-562.552381314936 298.848453649592 834.786896651939</t>
  </si>
  <si>
    <t>-635.297895826364 96.2221525137563 -90.8998158898287</t>
  </si>
  <si>
    <t>-640.079847443347 70.6907707612911 323.862680313967</t>
  </si>
  <si>
    <t>-690.968727461927 18.6550739294375 781.361898324192</t>
  </si>
  <si>
    <t>-539.958301123952 0.727856026120207 833.881330888325</t>
  </si>
  <si>
    <t>9763-20170724T120322.149502800.bin</t>
  </si>
  <si>
    <t>-613.994927707749 187.206683252431 -90.6776821082336</t>
  </si>
  <si>
    <t>-633.40754924234 190.028533499635 -199.63957483988</t>
  </si>
  <si>
    <t>-644.56935037971 191.972719454093 -291.821264123294</t>
  </si>
  <si>
    <t>-653.495735317793 193.773878703115 -375.219194405836</t>
  </si>
  <si>
    <t>-660.710834265239 195.495012114722 -458.784197610518</t>
  </si>
  <si>
    <t>-669.380052039034 197.926286963329 -581.111054547275</t>
  </si>
  <si>
    <t>-650.679695449931 196.325677736036 -657.189632313353</t>
  </si>
  <si>
    <t>-658.672649496799 227.451299550499 -527.316327113336</t>
  </si>
  <si>
    <t>-619.092052634715 375.99594673938 -500.772755963364</t>
  </si>
  <si>
    <t>-572.352861062009 394.440403482148 -223.186957280508</t>
  </si>
  <si>
    <t>-351.287897261498 355.653789764142 -163.400352760998</t>
  </si>
  <si>
    <t>-672.479487017449 166.267776232307 -527.553935484881</t>
  </si>
  <si>
    <t>-711.720218299487 17.9367457666258 -499.330887011283</t>
  </si>
  <si>
    <t>-534.391912991792 35.9761914482917 -264.837056056344</t>
  </si>
  <si>
    <t>-592.743758012427 278.29780252163 -93.8165055649409</t>
  </si>
  <si>
    <t>-639.625528390339 283.763073063494 319.069453420382</t>
  </si>
  <si>
    <t>-709.964736323117 323.175548773346 775.093134447867</t>
  </si>
  <si>
    <t>-562.556355537872 298.821220109017 834.771119986844</t>
  </si>
  <si>
    <t>-635.548458379955 96.1236021806722 -90.9546326081232</t>
  </si>
  <si>
    <t>-640.232056014463 70.5238958486207 323.804750824728</t>
  </si>
  <si>
    <t>-690.99467338032 18.6569143562397 781.344913924473</t>
  </si>
  <si>
    <t>-539.992686284912 0.509526688552569 833.812961423139</t>
  </si>
  <si>
    <t>9763-20170724T120322.214220000.bin</t>
  </si>
  <si>
    <t>-614.960456423504 187.127605434328 -90.799688463886</t>
  </si>
  <si>
    <t>-634.627386887447 189.925193662738 -199.716486914119</t>
  </si>
  <si>
    <t>-645.879507282174 191.967214224587 -291.885190461514</t>
  </si>
  <si>
    <t>-654.838678798447 193.90105665487 -375.276539326577</t>
  </si>
  <si>
    <t>-662.037017782571 195.80361424842 -458.83910407964</t>
  </si>
  <si>
    <t>-670.627172884862 198.555146391532 -581.164812457713</t>
  </si>
  <si>
    <t>-652.088755539913 197.233507635462 -657.288282804688</t>
  </si>
  <si>
    <t>-660.194337804647 227.992133323716 -527.267927998249</t>
  </si>
  <si>
    <t>-622.198179746142 376.921681826899 -500.566959703145</t>
  </si>
  <si>
    <t>-591.618299985581 399.024146906628 -221.00494131635</t>
  </si>
  <si>
    <t>-374.131558762373 367.40625787023 -145.849413499225</t>
  </si>
  <si>
    <t>-673.521423596159 166.703598802026 -527.710705680411</t>
  </si>
  <si>
    <t>-711.655916974054 17.9849140014539 -500.078881734339</t>
  </si>
  <si>
    <t>-533.358140080447 35.448119680842 -268.821644782113</t>
  </si>
  <si>
    <t>-594.086792322166 278.217188160009 -93.931697940072</t>
  </si>
  <si>
    <t>-640.338449331132 283.812158828418 319.023645273522</t>
  </si>
  <si>
    <t>-710.032666132073 323.061462044628 775.151518359764</t>
  </si>
  <si>
    <t>-562.574563072349 298.833175793791 834.757833503041</t>
  </si>
  <si>
    <t>-636.105571858618 96.0455498231463 -91.0663155344813</t>
  </si>
  <si>
    <t>-640.533602248036 70.4473914110977 323.695951529782</t>
  </si>
  <si>
    <t>-691.07704241429 18.7468313794909 781.290974415416</t>
  </si>
  <si>
    <t>-539.933836030331 1.27604646697273 833.581850109579</t>
  </si>
  <si>
    <t>9763-20170724T120322.249314600.bin</t>
  </si>
  <si>
    <t>-615.419145255484 187.08407676154 -90.8612827748675</t>
  </si>
  <si>
    <t>-635.208700556993 189.883926560398 -199.755890988959</t>
  </si>
  <si>
    <t>-646.521316472332 191.968506768248 -291.916066597082</t>
  </si>
  <si>
    <t>-655.518494587635 193.955717746992 -375.302258652691</t>
  </si>
  <si>
    <t>-662.737618499405 195.929571085976 -458.861316912388</t>
  </si>
  <si>
    <t>-671.339497028663 198.805285266831 -581.183293782039</t>
  </si>
  <si>
    <t>-652.873730336189 197.605441254574 -657.326381255457</t>
  </si>
  <si>
    <t>-661.027043539728 228.214420298058 -527.248167508738</t>
  </si>
  <si>
    <t>-623.801912935537 377.338254538412 -500.625922184334</t>
  </si>
  <si>
    <t>-600.991043441524 401.734137143926 -220.51327978759</t>
  </si>
  <si>
    <t>-386.285612555094 372.892630058974 -136.738214051188</t>
  </si>
  <si>
    <t>-674.103111317147 166.87241454307 -527.77074227771</t>
  </si>
  <si>
    <t>-711.66088405322 17.9541187862801 -500.367770102155</t>
  </si>
  <si>
    <t>-532.608295004848 34.856826702254 -270.966572315351</t>
  </si>
  <si>
    <t>-594.734308431506 278.139961014322 -93.9693770475463</t>
  </si>
  <si>
    <t>-640.695374133862 283.782659705804 319.017715897896</t>
  </si>
  <si>
    <t>-710.068072487162 323.008735682371 775.195240671873</t>
  </si>
  <si>
    <t>-562.585261373153 298.842609042718 834.765804272264</t>
  </si>
  <si>
    <t>-636.383645790742 96.0213315111691 -91.1240626253152</t>
  </si>
  <si>
    <t>-640.658799253921 70.5087735334166 323.645129131078</t>
  </si>
  <si>
    <t>-691.106017128032 18.7865536209702 781.26430530032</t>
  </si>
  <si>
    <t>-539.950050975532 1.27235317637633 833.503627468739</t>
  </si>
  <si>
    <t>9763-20170724T120322.315561800.bin</t>
  </si>
  <si>
    <t>-616.509674420234 187.095449033425 -90.8814906561474</t>
  </si>
  <si>
    <t>-636.553041612897 189.868453441868 -199.730409075557</t>
  </si>
  <si>
    <t>-647.93104147974 192.076767707697 -291.879591236388</t>
  </si>
  <si>
    <t>-656.928828350856 194.231671137496 -375.261425263181</t>
  </si>
  <si>
    <t>-664.08932834222 196.43416161499 -458.819927387108</t>
  </si>
  <si>
    <t>-672.540487562631 199.712686922612 -581.142220350707</t>
  </si>
  <si>
    <t>-654.18392653141 198.804546989654 -657.315859446089</t>
  </si>
  <si>
    <t>-662.533548292927 228.993962009396 -527.080157557071</t>
  </si>
  <si>
    <t>-626.111729478308 378.288006170446 -500.20771822128</t>
  </si>
  <si>
    <t>-618.541116806846 406.226696347927 -219.60003658631</t>
  </si>
  <si>
    <t>-409.072516787909 385.383379392333 -121.431894553408</t>
  </si>
  <si>
    <t>-675.130762086984 167.554325285618 -527.856434173942</t>
  </si>
  <si>
    <t>-711.760588025925 18.3106118938013 -501.02543637001</t>
  </si>
  <si>
    <t>-531.028362305153 33.6891514363301 -275.268025758145</t>
  </si>
  <si>
    <t>-596.169694040105 278.1682822447 -94.0212617723918</t>
  </si>
  <si>
    <t>-641.544309204221 283.858597843625 319.030070058962</t>
  </si>
  <si>
    <t>-710.0959729519 323.014299033406 775.295199234768</t>
  </si>
  <si>
    <t>-562.622775274951 298.628602923138 834.799942858856</t>
  </si>
  <si>
    <t>-637.157446933875 96.0372326598651 -91.1611297523152</t>
  </si>
  <si>
    <t>-640.977441599475 70.6695280274953 323.621365988713</t>
  </si>
  <si>
    <t>-691.21007617732 18.8935430440924 781.221443588555</t>
  </si>
  <si>
    <t>-539.996680058388 1.28407601678714 833.262290206201</t>
  </si>
  <si>
    <t>9763-20170724T120322.348654600.bin</t>
  </si>
  <si>
    <t>-617.210571873889 187.131943727155 -90.9300995431208</t>
  </si>
  <si>
    <t>-637.403126227854 189.864820483227 -199.752421135374</t>
  </si>
  <si>
    <t>-648.818003281497 192.100888127101 -291.896471534202</t>
  </si>
  <si>
    <t>-657.814080860774 194.304293156627 -375.27722787689</t>
  </si>
  <si>
    <t>-664.937606791828 196.582185611876 -458.836907796148</t>
  </si>
  <si>
    <t>-673.295900951946 200.002046952655 -581.161741859974</t>
  </si>
  <si>
    <t>-655.011148186863 199.248475706771 -657.354239246038</t>
  </si>
  <si>
    <t>-663.52296450597 229.259529016743 -527.043881841444</t>
  </si>
  <si>
    <t>-628.041996030099 378.748323645343 -499.999025203043</t>
  </si>
  <si>
    <t>-625.152908526677 407.358243362992 -219.371824982032</t>
  </si>
  <si>
    <t>-417.815892256506 389.868736833363 -116.153323875517</t>
  </si>
  <si>
    <t>-675.73366504201 167.743449454886 -527.92942079708</t>
  </si>
  <si>
    <t>-711.630436329675 18.2677016218311 -501.399634294635</t>
  </si>
  <si>
    <t>-530.422699682762 32.9825223764799 -277.320550229062</t>
  </si>
  <si>
    <t>-597.12505053238 278.194124447575 -94.0858884979258</t>
  </si>
  <si>
    <t>-642.103119916873 283.886285093279 319.008783872509</t>
  </si>
  <si>
    <t>-710.123732655617 323.002195486046 775.353271304476</t>
  </si>
  <si>
    <t>-562.62831962699 298.635940432844 834.810946135442</t>
  </si>
  <si>
    <t>-637.621649015009 96.0829007494892 -91.2090697180648</t>
  </si>
  <si>
    <t>-641.297402221488 70.7353284301162 323.575897260684</t>
  </si>
  <si>
    <t>-691.275646506002 18.9884903666809 781.188214174831</t>
  </si>
  <si>
    <t>-539.969555439666 1.7813879663338 833.094064305786</t>
  </si>
  <si>
    <t>9763-20170724T120322.416841600.bin</t>
  </si>
  <si>
    <t>-618.954936081648 187.210633300276 -91.0799368122326</t>
  </si>
  <si>
    <t>-639.392902906619 189.818671199446 -199.859540387807</t>
  </si>
  <si>
    <t>-650.923762576754 192.107737151442 -291.987880669343</t>
  </si>
  <si>
    <t>-659.990683026984 194.417132307449 -375.357997097335</t>
  </si>
  <si>
    <t>-667.150107574934 196.868855719297 -458.909669922699</t>
  </si>
  <si>
    <t>-675.523108215565 200.620141359118 -581.223753729929</t>
  </si>
  <si>
    <t>-657.376129331141 200.196551001602 -657.451748342424</t>
  </si>
  <si>
    <t>-666.231360565963 229.822904416789 -526.991831761024</t>
  </si>
  <si>
    <t>-633.62632709229 379.921486495452 -499.761913620009</t>
  </si>
  <si>
    <t>-634.557845355032 410.785625727342 -219.360229159296</t>
  </si>
  <si>
    <t>-429.02060268088 398.867071450566 -111.838492893588</t>
  </si>
  <si>
    <t>-677.466896473544 168.125206927484 -528.114841842501</t>
  </si>
  <si>
    <t>-711.499684778236 18.0676174641735 -502.418553810107</t>
  </si>
  <si>
    <t>-528.682081396133 31.306969326942 -280.200484368293</t>
  </si>
  <si>
    <t>-599.601441550813 278.328979455707 -94.2360764713303</t>
  </si>
  <si>
    <t>-643.592374433818 284.075390126028 318.964142141657</t>
  </si>
  <si>
    <t>-710.18927515311 323.058181997221 775.522537495585</t>
  </si>
  <si>
    <t>-562.651360640255 298.591822972581 834.833511229363</t>
  </si>
  <si>
    <t>-638.608038274765 96.0974331934738 -91.3323269346791</t>
  </si>
  <si>
    <t>-641.9309110753 70.6275208627651 323.448122273498</t>
  </si>
  <si>
    <t>-691.344891733613 19.0576254020332 781.148168074191</t>
  </si>
  <si>
    <t>-539.997603806534 1.75071016131665 832.900479079233</t>
  </si>
  <si>
    <t>9763-20170724T120322.449929400.bin</t>
  </si>
  <si>
    <t>-619.941813115959 187.246360175917 -91.1329514965942</t>
  </si>
  <si>
    <t>-640.491879233722 189.746428564311 -199.893906336458</t>
  </si>
  <si>
    <t>-652.102336844428 192.036330235093 -292.012276982062</t>
  </si>
  <si>
    <t>-661.236748876776 194.378385652579 -375.374112432199</t>
  </si>
  <si>
    <t>-668.458700927762 196.899027867559 -458.918318525589</t>
  </si>
  <si>
    <t>-676.917958924763 200.790833215467 -581.222188922205</t>
  </si>
  <si>
    <t>-658.886545049151 200.489734377549 -657.478214810893</t>
  </si>
  <si>
    <t>-667.787166839717 229.966711215264 -526.948309545042</t>
  </si>
  <si>
    <t>-636.445540489268 380.329577714213 -499.710508796672</t>
  </si>
  <si>
    <t>-637.727280471891 412.892739254655 -219.502397261806</t>
  </si>
  <si>
    <t>-431.405403677709 401.003106267597 -113.490780456425</t>
  </si>
  <si>
    <t>-678.625054086992 168.199595644958 -528.164281553715</t>
  </si>
  <si>
    <t>-711.712613435486 17.8779383795134 -502.742236895113</t>
  </si>
  <si>
    <t>-527.568322486519 30.0390351885526 -280.557398185688</t>
  </si>
  <si>
    <t>-601.1073351671 278.394790801417 -94.3114598256452</t>
  </si>
  <si>
    <t>-644.589080190682 284.232870702463 318.9413653526</t>
  </si>
  <si>
    <t>-710.234020729129 323.088693000631 775.639962819567</t>
  </si>
  <si>
    <t>-562.660175423349 298.594802505661 834.850076778278</t>
  </si>
  <si>
    <t>-639.06644909726 96.0713850925069 -91.3724261812848</t>
  </si>
  <si>
    <t>-642.223521222541 70.621649216878 323.410595122682</t>
  </si>
  <si>
    <t>-691.387640134124 19.1051072457815 781.131053675949</t>
  </si>
  <si>
    <t>-540.04027379506 1.54427999855102 832.79742444486</t>
  </si>
  <si>
    <t>9763-20170724T120322.515640700.bin</t>
  </si>
  <si>
    <t>-622.052926532218 187.193602243414 -91.2332259878649</t>
  </si>
  <si>
    <t>-642.771797899703 189.446590920121 -199.967466673045</t>
  </si>
  <si>
    <t>-654.423274296829 191.629640394061 -292.083383877874</t>
  </si>
  <si>
    <t>-663.555451063829 193.906565205692 -375.447372886751</t>
  </si>
  <si>
    <t>-670.734960333671 196.396824464824 -458.995985755895</t>
  </si>
  <si>
    <t>-679.088028875065 200.281644132525 -581.307428117622</t>
  </si>
  <si>
    <t>-661.344732531728 200.1381325803 -657.631519663594</t>
  </si>
  <si>
    <t>-670.212997786312 229.49611035676 -527.011991732473</t>
  </si>
  <si>
    <t>-640.129353894213 380.163399349781 -499.828934909835</t>
  </si>
  <si>
    <t>-642.246389112965 413.33016885114 -219.69666336755</t>
  </si>
  <si>
    <t>-431.658751193977 396.783879380961 -123.117315414657</t>
  </si>
  <si>
    <t>-680.632591234913 167.657850151416 -528.264424129263</t>
  </si>
  <si>
    <t>-712.612663322987 17.0770109841542 -503.07512771879</t>
  </si>
  <si>
    <t>-526.045410393114 27.5482983947873 -280.793926085092</t>
  </si>
  <si>
    <t>-604.166188793095 278.271139759817 -94.4492185143329</t>
  </si>
  <si>
    <t>-646.728427927169 284.463310036729 318.89411637774</t>
  </si>
  <si>
    <t>-710.347004240516 323.174137182773 775.904277628215</t>
  </si>
  <si>
    <t>-562.651588881205 298.76037837436 834.843670954937</t>
  </si>
  <si>
    <t>-640.218104115792 96.0175319468681 -91.4371063446571</t>
  </si>
  <si>
    <t>-643.006579612068 70.7354811264308 323.358815010997</t>
  </si>
  <si>
    <t>-691.545656702031 19.2387341008903 781.077774067098</t>
  </si>
  <si>
    <t>-540.010585809551 2.3758846531141 832.425517479026</t>
  </si>
  <si>
    <t>9763-20170724T120322.549726700.bin</t>
  </si>
  <si>
    <t>-623.176979555732 187.170765213376 -91.3231476782285</t>
  </si>
  <si>
    <t>-643.906216614165 189.320773689794 -200.057566715634</t>
  </si>
  <si>
    <t>-655.514123851433 191.368424787995 -292.181964179247</t>
  </si>
  <si>
    <t>-664.586157090635 193.50022962302 -375.556241444584</t>
  </si>
  <si>
    <t>-671.684146496225 195.824413497491 -459.116844118534</t>
  </si>
  <si>
    <t>-679.894323199144 199.443294950082 -581.445969778775</t>
  </si>
  <si>
    <t>-662.316790523091 199.309958013835 -657.808380552309</t>
  </si>
  <si>
    <t>-671.16631831721 228.78955821624 -527.197852397147</t>
  </si>
  <si>
    <t>-641.56223734527 379.567451090898 -500.269292729708</t>
  </si>
  <si>
    <t>-643.627914904202 413.223597796202 -220.195114288922</t>
  </si>
  <si>
    <t>-430.694377300785 392.841330091934 -129.683277848578</t>
  </si>
  <si>
    <t>-681.417249172451 166.92117205789 -528.340103827918</t>
  </si>
  <si>
    <t>-712.922535828921 16.2306080200331 -503.118290130497</t>
  </si>
  <si>
    <t>-525.982663864627 25.6612895091864 -281.363279792168</t>
  </si>
  <si>
    <t>-605.605325890777 278.217567345654 -94.5384374627045</t>
  </si>
  <si>
    <t>-647.704150302962 284.557751017863 318.85009161372</t>
  </si>
  <si>
    <t>-710.369803325565 323.284623742212 776.013164830008</t>
  </si>
  <si>
    <t>-562.670495678242 298.595708005656 834.827979772997</t>
  </si>
  <si>
    <t>-641.034906396295 96.0621959099781 -91.4967096704511</t>
  </si>
  <si>
    <t>-643.455821099412 70.8560342508001 323.306141643565</t>
  </si>
  <si>
    <t>-691.61816454758 19.3080982461192 781.048435592874</t>
  </si>
  <si>
    <t>-539.989626087376 2.85129488972984 832.251697789631</t>
  </si>
  <si>
    <t>9763-20170724T120322.584842800.bin</t>
  </si>
  <si>
    <t>-624.357929652041 187.047047596324 -91.3985385806321</t>
  </si>
  <si>
    <t>-645.060070684585 189.10403312667 -200.139880753276</t>
  </si>
  <si>
    <t>-656.594991188628 191.020120279917 -292.276323628675</t>
  </si>
  <si>
    <t>-665.581002864431 193.009541497967 -375.663448548804</t>
  </si>
  <si>
    <t>-672.572450345017 195.168943628723 -459.237313484477</t>
  </si>
  <si>
    <t>-680.604241757828 198.52251672623 -581.585866773297</t>
  </si>
  <si>
    <t>-663.191301212052 198.404054089682 -657.986141534649</t>
  </si>
  <si>
    <t>-672.02523804946 227.99801280149 -527.383959337105</t>
  </si>
  <si>
    <t>-642.668849879879 378.849574178345 -500.622895593766</t>
  </si>
  <si>
    <t>-644.265314673554 413.325326517309 -220.645234121158</t>
  </si>
  <si>
    <t>-428.799674326285 389.964783817613 -137.114717234961</t>
  </si>
  <si>
    <t>-682.134632791587 166.104084083964 -528.416782181236</t>
  </si>
  <si>
    <t>-713.338234411199 15.3408500684566 -503.158773405686</t>
  </si>
  <si>
    <t>-526.393276084092 24.8633141842379 -281.711389948847</t>
  </si>
  <si>
    <t>-607.097800226728 278.006690852128 -94.6261677862576</t>
  </si>
  <si>
    <t>-648.645888285443 284.479226659319 318.816005051689</t>
  </si>
  <si>
    <t>-710.486910079166 323.164228521569 776.107188928218</t>
  </si>
  <si>
    <t>-562.674884269604 298.837132512109 834.789647592429</t>
  </si>
  <si>
    <t>-641.932613745468 96.0468486642178 -91.5459119087413</t>
  </si>
  <si>
    <t>-643.964496670063 70.9105145201472 323.263267092354</t>
  </si>
  <si>
    <t>-691.680394568594 19.3548656813196 781.030125563054</t>
  </si>
  <si>
    <t>-539.990660409988 3.10615236755416 832.118539347025</t>
  </si>
  <si>
    <t>9763-20170724T120322.652021700.bin</t>
  </si>
  <si>
    <t>-626.522616513984 186.748735278457 -91.499071605887</t>
  </si>
  <si>
    <t>-647.198497904469 188.652790652957 -200.248288844503</t>
  </si>
  <si>
    <t>-658.612577415217 190.30434888586 -292.404733440209</t>
  </si>
  <si>
    <t>-667.449673924118 191.996728051708 -375.814490967762</t>
  </si>
  <si>
    <t>-674.251380315153 193.802258523737 -459.412493907636</t>
  </si>
  <si>
    <t>-681.960754797789 196.57550772717 -581.796266778368</t>
  </si>
  <si>
    <t>-664.828200318905 196.361019371763 -658.259541368876</t>
  </si>
  <si>
    <t>-673.592646008888 226.318666067065 -527.707763760903</t>
  </si>
  <si>
    <t>-644.517677512004 377.310086519204 -501.39809358784</t>
  </si>
  <si>
    <t>-642.315895860822 413.194515621497 -221.601714179596</t>
  </si>
  <si>
    <t>-423.173638611114 383.971772756158 -150.389218893499</t>
  </si>
  <si>
    <t>-683.563308929978 164.398541977183 -528.48271616592</t>
  </si>
  <si>
    <t>-714.567520099921 13.6432046802495 -502.94486382077</t>
  </si>
  <si>
    <t>-528.007197597665 25.9479001601919 -281.745495594788</t>
  </si>
  <si>
    <t>-609.703901425939 277.682862131793 -94.7838403032406</t>
  </si>
  <si>
    <t>-650.539086609731 284.450290711057 318.724700972745</t>
  </si>
  <si>
    <t>-710.551435991194 323.334455575821 776.261351527217</t>
  </si>
  <si>
    <t>-562.677603988532 298.756175416164 834.682784918823</t>
  </si>
  <si>
    <t>-643.669506385068 95.816033910492 -91.6340839539837</t>
  </si>
  <si>
    <t>-645.061349564295 70.9312690492663 323.192895770518</t>
  </si>
  <si>
    <t>-691.81717160853 19.4612943157281 781.007526867779</t>
  </si>
  <si>
    <t>-539.998387034583 3.65197651037215 831.849847215316</t>
  </si>
  <si>
    <t>9763-20170724T120322.717244900.bin</t>
  </si>
  <si>
    <t>-628.484736352197 186.46213784159 -91.6435009775365</t>
  </si>
  <si>
    <t>-649.185406526095 188.215396504222 -200.390431105743</t>
  </si>
  <si>
    <t>-660.497515025177 189.566356695528 -292.564482262921</t>
  </si>
  <si>
    <t>-669.192514014265 190.913762341804 -375.995341878419</t>
  </si>
  <si>
    <t>-675.801316738123 192.300665914976 -459.616867780673</t>
  </si>
  <si>
    <t>-683.172533431951 194.37955993258 -582.035092676498</t>
  </si>
  <si>
    <t>-666.07232392339 193.919992063687 -658.504694049609</t>
  </si>
  <si>
    <t>-674.948092359926 224.4282244413 -528.093812305715</t>
  </si>
  <si>
    <t>-645.59840509132 375.422916663339 -502.112103277462</t>
  </si>
  <si>
    <t>-637.790173304473 411.729252304604 -222.470366350372</t>
  </si>
  <si>
    <t>-416.406200493715 377.198506152154 -161.271478332811</t>
  </si>
  <si>
    <t>-684.928131898552 162.506441056777 -528.544372127942</t>
  </si>
  <si>
    <t>-715.843024690557 11.8451192754796 -502.406772634144</t>
  </si>
  <si>
    <t>-530.245503182394 26.1805707920512 -281.425668988528</t>
  </si>
  <si>
    <t>-612.031126885918 277.369695159685 -94.9996570830434</t>
  </si>
  <si>
    <t>-652.151857135487 284.484044662877 318.573011917552</t>
  </si>
  <si>
    <t>-710.647946106635 323.367019275427 776.341995002321</t>
  </si>
  <si>
    <t>-562.682055884696 298.786052679504 834.528768755315</t>
  </si>
  <si>
    <t>-645.259305990352 95.5342398627031 -91.7286559911079</t>
  </si>
  <si>
    <t>-646.152222306999 70.8931536119992 323.114283593271</t>
  </si>
  <si>
    <t>-691.951573283459 19.5469543948084 780.989895789453</t>
  </si>
  <si>
    <t>-540.026909083268 3.98956322021058 831.593162137933</t>
  </si>
  <si>
    <t>9763-20170724T120322.751346200.bin</t>
  </si>
  <si>
    <t>-629.315922710973 186.3007417261 -91.7548131799542</t>
  </si>
  <si>
    <t>-650.02618315142 187.949101827668 -200.501657561901</t>
  </si>
  <si>
    <t>-661.263031320345 189.136702443677 -292.687057374513</t>
  </si>
  <si>
    <t>-669.856081197677 190.305739907406 -376.131297998314</t>
  </si>
  <si>
    <t>-676.328839221174 191.482722803152 -459.766503846079</t>
  </si>
  <si>
    <t>-683.463300424372 193.220560256539 -582.204224607925</t>
  </si>
  <si>
    <t>-666.334724156047 192.636473547932 -658.666523616571</t>
  </si>
  <si>
    <t>-675.340640542726 223.419043966147 -528.331100072783</t>
  </si>
  <si>
    <t>-645.825408627396 374.418388145477 -502.574726510707</t>
  </si>
  <si>
    <t>-634.861361914583 410.79856844032 -223.048607542017</t>
  </si>
  <si>
    <t>-412.866435577688 373.794198551096 -165.625054744308</t>
  </si>
  <si>
    <t>-685.324883211995 161.497009230901 -528.62816953672</t>
  </si>
  <si>
    <t>-716.242127635487 10.8799180295835 -502.230710862774</t>
  </si>
  <si>
    <t>-531.344209839109 26.2331154780095 -281.559735990584</t>
  </si>
  <si>
    <t>-612.949558977645 277.257362713772 -95.144795354145</t>
  </si>
  <si>
    <t>-652.793155184589 284.436152040113 318.453515488025</t>
  </si>
  <si>
    <t>-710.667270368382 323.436538214976 776.333222262001</t>
  </si>
  <si>
    <t>-562.693143923606 298.706038393656 834.435519948925</t>
  </si>
  <si>
    <t>-645.970102620642 95.3150254255108 -91.7916306212071</t>
  </si>
  <si>
    <t>-646.733129221348 70.8294826793733 323.060750493235</t>
  </si>
  <si>
    <t>-692.015187805886 19.5504222652446 780.984588565771</t>
  </si>
  <si>
    <t>-540.06036919438 3.94843235135386 831.483482379514</t>
  </si>
  <si>
    <t>9763-20170724T120322.817902300.bin</t>
  </si>
  <si>
    <t>-630.811029313339 185.671022222611 -91.9698026288986</t>
  </si>
  <si>
    <t>-651.613919865062 187.188175808143 -200.700799295532</t>
  </si>
  <si>
    <t>-662.748017202642 188.10696478354 -292.901798727948</t>
  </si>
  <si>
    <t>-671.175034121651 188.967963057227 -376.366558009655</t>
  </si>
  <si>
    <t>-677.407718151166 189.771888085434 -460.024504254862</t>
  </si>
  <si>
    <t>-684.109513214881 190.892788542468 -582.493927571199</t>
  </si>
  <si>
    <t>-666.911396677927 190.111839883549 -658.938822372211</t>
  </si>
  <si>
    <t>-676.184248400648 221.363483309404 -528.744809074163</t>
  </si>
  <si>
    <t>-646.463424368934 372.422422069606 -503.521597960578</t>
  </si>
  <si>
    <t>-629.225126109904 407.888556186884 -224.194480085637</t>
  </si>
  <si>
    <t>-406.498567867439 367.015052367186 -172.514990134977</t>
  </si>
  <si>
    <t>-686.153423177625 159.438406408006 -528.7659570001</t>
  </si>
  <si>
    <t>-717.204364103641 8.95874127093271 -501.729884587367</t>
  </si>
  <si>
    <t>-532.978720975699 25.902541162973 -282.053653056149</t>
  </si>
  <si>
    <t>-614.656726536705 276.598783039928 -95.4225964901054</t>
  </si>
  <si>
    <t>-653.75639021951 284.087679982463 318.241238015157</t>
  </si>
  <si>
    <t>-710.757048018778 323.39426726754 776.228123104941</t>
  </si>
  <si>
    <t>-562.696512185212 298.856090117617 834.191705301756</t>
  </si>
  <si>
    <t>-647.283942333407 94.6975928145573 -91.9175249965917</t>
  </si>
  <si>
    <t>-647.720821146008 70.5130598077585 322.952949013694</t>
  </si>
  <si>
    <t>-692.127642628864 19.595898915034 780.992989982336</t>
  </si>
  <si>
    <t>-540.082684621258 4.24490477895347 831.297044106548</t>
  </si>
  <si>
    <t>9763-20170724T120322.852991900.bin</t>
  </si>
  <si>
    <t>-631.553873329282 185.245366561799 -92.0742684103235</t>
  </si>
  <si>
    <t>-652.397856668275 186.716251789292 -200.797995705852</t>
  </si>
  <si>
    <t>-663.506332461733 187.526940293223 -293.003116143209</t>
  </si>
  <si>
    <t>-671.885575184325 188.262395466534 -376.47393304045</t>
  </si>
  <si>
    <t>-678.045629620339 188.912787761667 -460.138488665168</t>
  </si>
  <si>
    <t>-684.614088162606 189.778038099874 -582.617204229877</t>
  </si>
  <si>
    <t>-667.417213441975 188.930227474309 -659.061767383424</t>
  </si>
  <si>
    <t>-676.742948540657 220.360088550912 -528.92352788039</t>
  </si>
  <si>
    <t>-646.881668600916 371.427129868708 -503.899201763668</t>
  </si>
  <si>
    <t>-627.018256892312 406.10946009585 -224.648220729862</t>
  </si>
  <si>
    <t>-403.963904939356 364.598751882355 -174.927347276238</t>
  </si>
  <si>
    <t>-686.720918216334 158.436562102536 -528.825890616582</t>
  </si>
  <si>
    <t>-717.871890263706 8.05420447531878 -501.400406636421</t>
  </si>
  <si>
    <t>-533.929300640719 26.2239658691353 -282.827715455938</t>
  </si>
  <si>
    <t>-615.476770264867 276.198895785387 -95.5633586698136</t>
  </si>
  <si>
    <t>-654.294731012922 283.826121344568 318.124459693092</t>
  </si>
  <si>
    <t>-710.804874447909 323.331275337684 776.152609202868</t>
  </si>
  <si>
    <t>-562.694776537525 298.96280860365 834.06111383782</t>
  </si>
  <si>
    <t>-647.962724892551 94.2580498763186 -91.986075156306</t>
  </si>
  <si>
    <t>-648.232537386428 70.3072482575194 322.898085653426</t>
  </si>
  <si>
    <t>-692.202849993064 19.5709195888392 780.986208859425</t>
  </si>
  <si>
    <t>-540.160808263881 3.83888809981295 831.181307668263</t>
  </si>
  <si>
    <t>9763-20170724T120322.884081500.bin</t>
  </si>
  <si>
    <t>-632.148966831774 184.972746565013 -92.1966743046786</t>
  </si>
  <si>
    <t>-653.044375530218 186.386853148227 -200.911292792566</t>
  </si>
  <si>
    <t>-664.139733314979 187.0972762714 -293.118822428291</t>
  </si>
  <si>
    <t>-672.484196068494 187.720680784556 -376.594106096878</t>
  </si>
  <si>
    <t>-678.586406899985 188.237378641909 -460.263894745806</t>
  </si>
  <si>
    <t>-685.044774006507 188.883246483284 -582.749776429771</t>
  </si>
  <si>
    <t>-667.868199595697 187.973944668941 -659.198115981434</t>
  </si>
  <si>
    <t>-677.213448423103 219.560154821131 -529.104186496696</t>
  </si>
  <si>
    <t>-647.171819840011 370.62197681725 -504.276148676643</t>
  </si>
  <si>
    <t>-624.93881744339 404.398271154718 -225.092568642906</t>
  </si>
  <si>
    <t>-401.585428778744 362.88062855866 -176.738674578274</t>
  </si>
  <si>
    <t>-687.208362978492 157.639455682117 -528.903760527629</t>
  </si>
  <si>
    <t>-718.434835409867 7.34133996843889 -501.135954206321</t>
  </si>
  <si>
    <t>-534.595276389397 26.3054950141766 -283.862202313533</t>
  </si>
  <si>
    <t>-616.117484360177 275.955393599017 -95.7211080112011</t>
  </si>
  <si>
    <t>-654.661158923632 283.79544280972 317.988401693919</t>
  </si>
  <si>
    <t>-710.770788416432 323.4472067025 776.065436097172</t>
  </si>
  <si>
    <t>-562.715467459367 298.660453086002 833.936393711627</t>
  </si>
  <si>
    <t>-648.489152916191 94.0304577333325 -92.059075180056</t>
  </si>
  <si>
    <t>-648.731180809416 70.2200005076463 322.833151128913</t>
  </si>
  <si>
    <t>-692.282887987573 19.6508101628183 780.966406664321</t>
  </si>
  <si>
    <t>-540.120794927052 4.65116587084708 831.021885484118</t>
  </si>
  <si>
    <t>9763-20170724T120322.950255700.bin</t>
  </si>
  <si>
    <t>-633.137825906548 184.400155294457 -92.4308701040923</t>
  </si>
  <si>
    <t>-654.145441026331 185.725690081351 -201.124988211907</t>
  </si>
  <si>
    <t>-665.254725597419 186.27606090283 -293.331911597442</t>
  </si>
  <si>
    <t>-673.578981111622 186.720337614785 -376.810370597241</t>
  </si>
  <si>
    <t>-679.627747727536 187.024138749213 -460.485137759745</t>
  </si>
  <si>
    <t>-685.971449949837 187.322213775092 -582.978265120468</t>
  </si>
  <si>
    <t>-668.873242755377 186.307147172947 -659.44291044078</t>
  </si>
  <si>
    <t>-678.225441015326 218.157023642678 -529.410889410466</t>
  </si>
  <si>
    <t>-648.101961534196 369.229560700828 -504.848540552474</t>
  </si>
  <si>
    <t>-621.307485478449 400.986897782046 -225.82857786021</t>
  </si>
  <si>
    <t>-397.72269341677 359.422019290626 -178.598107901672</t>
  </si>
  <si>
    <t>-688.150269684766 156.225912662186 -529.047713675357</t>
  </si>
  <si>
    <t>-719.332849142831 5.99917037885371 -500.7784530986</t>
  </si>
  <si>
    <t>-535.636129693197 26.2567334263792 -285.213230813157</t>
  </si>
  <si>
    <t>-617.216529192463 275.348719695109 -96.0347433428716</t>
  </si>
  <si>
    <t>-655.229861976572 283.555051888722 317.716692029042</t>
  </si>
  <si>
    <t>-710.804402587537 323.430366085706 775.87211991874</t>
  </si>
  <si>
    <t>-562.694700901349 298.769510650196 833.657836589305</t>
  </si>
  <si>
    <t>-649.363881505363 93.5122978493503 -92.2043860981222</t>
  </si>
  <si>
    <t>-649.579025943209 69.9214627182789 322.700477456211</t>
  </si>
  <si>
    <t>-692.417217865949 19.6802284390656 780.939409394357</t>
  </si>
  <si>
    <t>-540.189713165903 4.70001127449927 830.80128897641</t>
  </si>
  <si>
    <t>9763-20170724T120323.017975500.bin</t>
  </si>
  <si>
    <t>-633.9874684449 183.638896960059 -92.6311750612125</t>
  </si>
  <si>
    <t>-655.189725770259 184.897051761972 -201.288317693366</t>
  </si>
  <si>
    <t>-666.325556628477 185.364275079923 -293.492528034215</t>
  </si>
  <si>
    <t>-674.61825785918 185.722521738335 -376.974510138403</t>
  </si>
  <si>
    <t>-680.57938367741 185.931623990102 -460.65577039344</t>
  </si>
  <si>
    <t>-686.733105295506 186.082895136768 -583.158916666846</t>
  </si>
  <si>
    <t>-669.740274260752 185.041874563732 -659.646737050093</t>
  </si>
  <si>
    <t>-679.171092648951 216.997861273631 -529.611626874852</t>
  </si>
  <si>
    <t>-649.361383770158 368.158085654071 -505.092626090262</t>
  </si>
  <si>
    <t>-617.354118059214 398.122590642419 -226.42388377962</t>
  </si>
  <si>
    <t>-393.461677689101 356.30785602937 -180.901758356551</t>
  </si>
  <si>
    <t>-688.89479497667 155.035143113665 -529.19960368889</t>
  </si>
  <si>
    <t>-719.761819216418 4.81297947375151 -500.658631785287</t>
  </si>
  <si>
    <t>-536.152783226404 25.8620614102872 -285.249321408966</t>
  </si>
  <si>
    <t>-618.264853078143 274.556221109716 -96.3000410275018</t>
  </si>
  <si>
    <t>-655.764542696265 283.067227688794 317.49210861259</t>
  </si>
  <si>
    <t>-710.830060132927 323.411652548431 775.667460589067</t>
  </si>
  <si>
    <t>-562.70747225831 298.705973642582 833.40101414534</t>
  </si>
  <si>
    <t>-650.029515600662 92.7363634780556 -92.3592020427332</t>
  </si>
  <si>
    <t>-650.200399757436 69.4606634608667 322.563546021801</t>
  </si>
  <si>
    <t>-692.520383709679 19.6976597504233 780.91103544354</t>
  </si>
  <si>
    <t>-540.255524243087 4.64066070388117 830.635564553098</t>
  </si>
  <si>
    <t>9763-20170724T120323.050060800.bin</t>
  </si>
  <si>
    <t>-634.40093591359 183.21781693447 -92.7280793348203</t>
  </si>
  <si>
    <t>-655.701833697613 184.433882993111 -201.366513640839</t>
  </si>
  <si>
    <t>-666.869093632477 184.863042849586 -293.566986022594</t>
  </si>
  <si>
    <t>-675.169511799545 185.184210009949 -377.048404191368</t>
  </si>
  <si>
    <t>-681.117453233134 185.354766168654 -460.730650320237</t>
  </si>
  <si>
    <t>-687.22878175028 185.448105216996 -583.236062924212</t>
  </si>
  <si>
    <t>-670.282851824615 184.417391572755 -659.734347653763</t>
  </si>
  <si>
    <t>-679.740887430926 216.397229127895 -529.697891243939</t>
  </si>
  <si>
    <t>-650.274319144507 367.619636889039 -505.197863969492</t>
  </si>
  <si>
    <t>-615.232380675335 396.69320218633 -226.799981472047</t>
  </si>
  <si>
    <t>-391.239879683312 354.878138569669 -181.773490091554</t>
  </si>
  <si>
    <t>-689.353387510351 154.417293244628 -529.265630272669</t>
  </si>
  <si>
    <t>-719.986933283911 4.14762285093047 -500.665679114793</t>
  </si>
  <si>
    <t>-536.130509458775 25.0027493860432 -284.801243589232</t>
  </si>
  <si>
    <t>-618.883932617126 274.094575558089 -96.4165666255443</t>
  </si>
  <si>
    <t>-656.060424762634 282.787688800626 317.400958028619</t>
  </si>
  <si>
    <t>-710.886557048312 323.300955145007 775.585755019696</t>
  </si>
  <si>
    <t>-562.725139669587 298.749292064393 833.285338066571</t>
  </si>
  <si>
    <t>-650.222303560793 92.340695397472 -92.4205136402232</t>
  </si>
  <si>
    <t>-650.408546140197 69.2165837802536 322.510616597996</t>
  </si>
  <si>
    <t>-692.566326732253 19.7045372609152 780.89822353374</t>
  </si>
  <si>
    <t>-540.261986462757 4.86786103489203 830.567939143148</t>
  </si>
  <si>
    <t>9763-20170724T120323.118271100.bin</t>
  </si>
  <si>
    <t>-635.468579414335 182.338826667015 -92.8753125680468</t>
  </si>
  <si>
    <t>-656.93099147137 183.455745181219 -201.48295705932</t>
  </si>
  <si>
    <t>-668.160799702473 183.83975053647 -293.676109549393</t>
  </si>
  <si>
    <t>-676.488639207327 184.131060983068 -377.154863231167</t>
  </si>
  <si>
    <t>-682.434617637414 184.284276711379 -460.837365539886</t>
  </si>
  <si>
    <t>-688.510738280784 184.366005979148 -583.344458060823</t>
  </si>
  <si>
    <t>-671.639655309095 183.411444159906 -659.860313660171</t>
  </si>
  <si>
    <t>-681.151766645923 215.337628168322 -529.801475466953</t>
  </si>
  <si>
    <t>-652.015938292139 366.594436053082 -505.073859545433</t>
  </si>
  <si>
    <t>-611.53424986504 392.962742266513 -227.144809281401</t>
  </si>
  <si>
    <t>-387.210556676956 351.736576290574 -183.237910420855</t>
  </si>
  <si>
    <t>-690.537362098234 153.322728106699 -529.377389183367</t>
  </si>
  <si>
    <t>-720.623706455492 2.9536177253085 -500.71300276004</t>
  </si>
  <si>
    <t>-536.600863171219 23.2759785113042 -284.912852333778</t>
  </si>
  <si>
    <t>-620.501945879613 273.181146430213 -96.6052460604097</t>
  </si>
  <si>
    <t>-656.997936926949 282.224306377957 317.265420507586</t>
  </si>
  <si>
    <t>-710.945257163975 323.231872458357 775.480018289544</t>
  </si>
  <si>
    <t>-562.714613317975 298.897693735357 833.093816540423</t>
  </si>
  <si>
    <t>-650.782590135377 91.4367528479311 -92.5322059619889</t>
  </si>
  <si>
    <t>-650.8541597712 68.688832940155 322.419700012252</t>
  </si>
  <si>
    <t>-692.668429551389 19.6842338528941 780.86858018301</t>
  </si>
  <si>
    <t>-540.266932877345 5.43180018472435 830.41131284734</t>
  </si>
  <si>
    <t>9763-20170724T120323.147351100.bin</t>
  </si>
  <si>
    <t>-636.092004405556 181.92895580469 -92.9602667995626</t>
  </si>
  <si>
    <t>-657.597833402948 182.996784043262 -201.559758731876</t>
  </si>
  <si>
    <t>-668.816201953622 183.377411898673 -293.754328130942</t>
  </si>
  <si>
    <t>-677.114703777025 183.678734990188 -377.235939729819</t>
  </si>
  <si>
    <t>-683.011909677048 183.856323892355 -460.921840904962</t>
  </si>
  <si>
    <t>-688.995713096118 183.988734955765 -583.433518654061</t>
  </si>
  <si>
    <t>-672.148742302901 183.102532331345 -659.95545430269</t>
  </si>
  <si>
    <t>-681.726687042086 214.945589652218 -529.869805088224</t>
  </si>
  <si>
    <t>-652.717644095109 366.194943802159 -505.050950566613</t>
  </si>
  <si>
    <t>-609.952587823019 391.73250029017 -227.386548566274</t>
  </si>
  <si>
    <t>-385.36985037724 350.836860786671 -184.506597512818</t>
  </si>
  <si>
    <t>-691.013505307519 152.91560362459 -529.483257129443</t>
  </si>
  <si>
    <t>-720.976346333133 2.51839442825258 -500.846081228206</t>
  </si>
  <si>
    <t>-536.422902533607 22.1753515961198 -285.232476516591</t>
  </si>
  <si>
    <t>-621.380066038183 272.750026405124 -96.6909229088812</t>
  </si>
  <si>
    <t>-657.593955966801 282.00086127373 317.199882536709</t>
  </si>
  <si>
    <t>-710.932078176801 323.304652965735 775.453069910971</t>
  </si>
  <si>
    <t>-562.711809343572 298.788536416237 833.016476855578</t>
  </si>
  <si>
    <t>-651.125091044722 91.0381121690307 -92.6014703060936</t>
  </si>
  <si>
    <t>-651.162865679267 68.45338502616 322.359443906169</t>
  </si>
  <si>
    <t>-692.723273889095 19.6771829703946 780.847217561479</t>
  </si>
  <si>
    <t>-540.315564471322 5.30185506243765 830.335205021539</t>
  </si>
  <si>
    <t>9763-20170724T120323.186494400.bin</t>
  </si>
  <si>
    <t>-636.844767748596 181.509023395636 -93.0546901090219</t>
  </si>
  <si>
    <t>-658.377797908647 182.520923466979 -201.649422612211</t>
  </si>
  <si>
    <t>-669.587341212129 182.869256820643 -293.845222543493</t>
  </si>
  <si>
    <t>-677.865429151988 183.14524286007 -377.328761638109</t>
  </si>
  <si>
    <t>-683.729540858992 183.30265840524 -461.017159447613</t>
  </si>
  <si>
    <t>-689.65090610151 183.411439370951 -583.531786071274</t>
  </si>
  <si>
    <t>-672.839836092211 182.578093665627 -660.062188111489</t>
  </si>
  <si>
    <t>-682.470372108334 214.387742749847 -529.967410057316</t>
  </si>
  <si>
    <t>-653.778864347357 365.723897754179 -505.164381844987</t>
  </si>
  <si>
    <t>-608.502755465334 390.445617981273 -227.824508497886</t>
  </si>
  <si>
    <t>-383.720522510686 349.643054156543 -185.912311686328</t>
  </si>
  <si>
    <t>-691.634918496226 152.339687686081 -529.579561867238</t>
  </si>
  <si>
    <t>-721.397703913862 1.91310064803361 -500.912737966063</t>
  </si>
  <si>
    <t>-536.232213397101 20.6705859655297 -285.516654960448</t>
  </si>
  <si>
    <t>-622.410596320171 272.313686416597 -96.7900237281884</t>
  </si>
  <si>
    <t>-658.242642122792 281.713619959414 317.13065578436</t>
  </si>
  <si>
    <t>-710.975360423623 323.247923011855 775.44090837539</t>
  </si>
  <si>
    <t>-562.69945689578 298.911734253036 832.937367471451</t>
  </si>
  <si>
    <t>-651.615721524453 90.6287499420528 -92.6758655695418</t>
  </si>
  <si>
    <t>-651.503711358527 68.2066742234094 322.293743650391</t>
  </si>
  <si>
    <t>-692.781944268747 19.6861504478468 780.826223766278</t>
  </si>
  <si>
    <t>-540.336982738804 5.48801205330415 830.250555544228</t>
  </si>
  <si>
    <t>9763-20170724T120323.247659400.bin</t>
  </si>
  <si>
    <t>-638.565605613514 180.788913300254 -93.2042983401401</t>
  </si>
  <si>
    <t>-660.073244423871 181.699919820767 -201.804969187182</t>
  </si>
  <si>
    <t>-671.222736106476 181.985851737896 -294.008186259115</t>
  </si>
  <si>
    <t>-679.431475939155 182.210740444793 -377.49888802665</t>
  </si>
  <si>
    <t>-685.210849956401 182.323926439005 -461.193076837218</t>
  </si>
  <si>
    <t>-690.991576228431 182.375179197473 -583.714512235895</t>
  </si>
  <si>
    <t>-674.216138956897 181.657839751122 -660.253954199286</t>
  </si>
  <si>
    <t>-683.97350092852 213.391469443089 -530.151666919322</t>
  </si>
  <si>
    <t>-655.712500840635 364.784177874617 -505.269120651279</t>
  </si>
  <si>
    <t>-605.848537851819 388.770074186904 -228.652322259567</t>
  </si>
  <si>
    <t>-380.743465330218 347.671466814478 -188.81356147545</t>
  </si>
  <si>
    <t>-692.936516671234 151.313920777757 -529.754745879509</t>
  </si>
  <si>
    <t>-722.366434249187 0.835174114569782 -501.000901490368</t>
  </si>
  <si>
    <t>-536.049538447256 17.8884215150381 -286.156805701168</t>
  </si>
  <si>
    <t>-624.630540388981 271.665266681476 -96.9677440169991</t>
  </si>
  <si>
    <t>-659.55252225293 281.412824156537 317.022673473033</t>
  </si>
  <si>
    <t>-711.001809491167 323.297807909009 775.449984538615</t>
  </si>
  <si>
    <t>-562.690961130529 298.857935673729 832.812042904756</t>
  </si>
  <si>
    <t>-652.825269285472 89.862384975748 -92.8219893786955</t>
  </si>
  <si>
    <t>-652.283444985553 67.842207585549 322.168913233162</t>
  </si>
  <si>
    <t>-692.890939122492 19.6999982831271 780.788419937614</t>
  </si>
  <si>
    <t>-540.36554225902 6.00556221853594 830.106600566648</t>
  </si>
  <si>
    <t>9763-20170724T120323.317336500.bin</t>
  </si>
  <si>
    <t>-640.414683120281 180.095296640764 -93.3684605880047</t>
  </si>
  <si>
    <t>-661.827323360816 180.867634099521 -201.988859050598</t>
  </si>
  <si>
    <t>-672.873103896519 181.065669731732 -294.204917152616</t>
  </si>
  <si>
    <t>-680.97921182673 181.217986548834 -377.705863993229</t>
  </si>
  <si>
    <t>-686.646993608818 181.265752869854 -461.407731045513</t>
  </si>
  <si>
    <t>-692.254536124481 181.228692135807 -583.937093964915</t>
  </si>
  <si>
    <t>-675.532559987045 180.602839926212 -660.489119384923</t>
  </si>
  <si>
    <t>-685.374333495195 212.292428941093 -530.38390705706</t>
  </si>
  <si>
    <t>-657.319332015426 363.727129922273 -505.535507600369</t>
  </si>
  <si>
    <t>-603.031239212166 387.752776376177 -229.75640706676</t>
  </si>
  <si>
    <t>-377.846396902842 346.713756122619 -190.308591657727</t>
  </si>
  <si>
    <t>-694.213687085194 150.19746467316 -529.960703179783</t>
  </si>
  <si>
    <t>-535.870952254533 15.7469057224614 -287.679450721117</t>
  </si>
  <si>
    <t>-626.994212978599 271.012042343111 -97.134643360267</t>
  </si>
  <si>
    <t>-661.089856132395 281.11346032995 316.916189490817</t>
  </si>
  <si>
    <t>-711.087907486579 323.243809936116 775.50232842101</t>
  </si>
  <si>
    <t>-562.674798560344 299.011215836988 832.687666521865</t>
  </si>
  <si>
    <t>-654.182399507478 89.0765353557429 -92.9568602942563</t>
  </si>
  <si>
    <t>-653.197906485201 67.4253684953005 322.052634873083</t>
  </si>
  <si>
    <t>-692.988439460501 19.6589438928731 780.771607729211</t>
  </si>
  <si>
    <t>-540.423932142164 6.1404171065426 830.017294314634</t>
  </si>
  <si>
    <t>9763-20170724T120323.350422600.bin</t>
  </si>
  <si>
    <t>-641.415903906742 179.858018956603 -93.447481607338</t>
  </si>
  <si>
    <t>-662.753480720663 180.563587729178 -202.083107106195</t>
  </si>
  <si>
    <t>-673.722561216395 180.731485508402 -294.308318254595</t>
  </si>
  <si>
    <t>-681.754367701603 180.864879361141 -377.816408848043</t>
  </si>
  <si>
    <t>-687.342576742172 180.902159979441 -461.523732737789</t>
  </si>
  <si>
    <t>-692.828386241868 180.858288035051 -584.058771388834</t>
  </si>
  <si>
    <t>-676.110359652508 180.262818561708 -660.611644873766</t>
  </si>
  <si>
    <t>-686.021944773497 211.927910585949 -530.499485332493</t>
  </si>
  <si>
    <t>-657.891059906682 363.338652162391 -505.5495429047</t>
  </si>
  <si>
    <t>-601.843258813747 387.595728376318 -230.142911366515</t>
  </si>
  <si>
    <t>-376.524887658492 347.133854674204 -190.861812589982</t>
  </si>
  <si>
    <t>-694.82060063221 149.827137586436 -530.083426426479</t>
  </si>
  <si>
    <t>-535.707605968834 15.1430383734153 -288.487930845704</t>
  </si>
  <si>
    <t>-628.199615556364 270.867305595617 -97.2240004444864</t>
  </si>
  <si>
    <t>-661.90407501303 281.128494662992 316.85489777723</t>
  </si>
  <si>
    <t>-711.060108997474 323.392636634893 775.530094255744</t>
  </si>
  <si>
    <t>-562.661751213338 298.850364447934 832.621488364568</t>
  </si>
  <si>
    <t>-654.99287964576 88.7864235648817 -93.0215242102693</t>
  </si>
  <si>
    <t>-653.706098094541 67.248835959678 321.993084881641</t>
  </si>
  <si>
    <t>-693.035230168623 19.6644642919644 780.765715987271</t>
  </si>
  <si>
    <t>-540.428130198449 6.50143097952423 829.975860400683</t>
  </si>
  <si>
    <t>9763-20170724T120323.415621200.bin</t>
  </si>
  <si>
    <t>-643.44823719548 179.386387802644 -93.5840851977798</t>
  </si>
  <si>
    <t>-664.669275501885 179.978046505104 -202.243300106341</t>
  </si>
  <si>
    <t>-675.503564444392 180.043499921227 -294.484526783746</t>
  </si>
  <si>
    <t>-683.399436625974 180.077398161401 -378.005690293261</t>
  </si>
  <si>
    <t>-688.837233440441 180.008952948033 -461.722897646564</t>
  </si>
  <si>
    <t>-694.087129671128 179.802921171141 -584.267963527149</t>
  </si>
  <si>
    <t>-677.398467722285 179.186714627497 -660.82724647648</t>
  </si>
  <si>
    <t>-687.428939994126 210.949850922422 -530.735074446724</t>
  </si>
  <si>
    <t>-659.520701426788 362.424852398236 -505.951929452414</t>
  </si>
  <si>
    <t>-600.461208291021 387.111298843314 -231.21364115368</t>
  </si>
  <si>
    <t>-374.745307424451 348.476887569283 -192.377626625703</t>
  </si>
  <si>
    <t>-696.138073577561 148.836825259598 -530.257455085559</t>
  </si>
  <si>
    <t>-536.278856334904 14.6508955378231 -290.390694301969</t>
  </si>
  <si>
    <t>-630.625677067926 270.432856471762 -97.3781769990629</t>
  </si>
  <si>
    <t>-663.629148675685 281.009974441604 316.749215104262</t>
  </si>
  <si>
    <t>-711.147981046083 323.367115245255 775.594053612933</t>
  </si>
  <si>
    <t>-562.642186613724 298.935567326969 832.453178813823</t>
  </si>
  <si>
    <t>-656.641972939853 88.3010974705674 -93.1650146836045</t>
  </si>
  <si>
    <t>-654.894024491811 66.9269269007043 321.856309488242</t>
  </si>
  <si>
    <t>-693.125365460091 19.7665934512447 780.758117475138</t>
  </si>
  <si>
    <t>-540.41960311452 7.52612351949756 829.900189710026</t>
  </si>
  <si>
    <t>9763-20170724T120323.452709100.bin</t>
  </si>
  <si>
    <t>-644.429656608191 179.209075036554 -93.6596416687772</t>
  </si>
  <si>
    <t>-665.590278762951 179.759802691734 -202.33078148282</t>
  </si>
  <si>
    <t>-676.375454191068 179.766689865338 -294.577792729126</t>
  </si>
  <si>
    <t>-684.227673601176 179.737121690971 -378.103086378897</t>
  </si>
  <si>
    <t>-689.622558932875 179.59468560897 -461.822919233267</t>
  </si>
  <si>
    <t>-694.810705957835 179.268810126342 -584.370516026231</t>
  </si>
  <si>
    <t>-678.143371639834 178.615995376633 -660.934146925026</t>
  </si>
  <si>
    <t>-688.209963895608 210.472256814311 -530.863390417192</t>
  </si>
  <si>
    <t>-660.439560966688 361.991447559497 -506.209196600237</t>
  </si>
  <si>
    <t>-599.913170257366 386.896889709205 -231.810116526613</t>
  </si>
  <si>
    <t>-374.00240400288 349.370849496775 -193.020186976277</t>
  </si>
  <si>
    <t>-696.858447036002 148.351232819346 -530.33210264856</t>
  </si>
  <si>
    <t>-536.597891083326 14.2153940246726 -290.875966694378</t>
  </si>
  <si>
    <t>-631.741961266057 270.305670651048 -97.4705267419279</t>
  </si>
  <si>
    <t>-664.444993731617 280.938548831221 316.679338949196</t>
  </si>
  <si>
    <t>-711.167000398028 323.387576264963 775.585307109323</t>
  </si>
  <si>
    <t>-562.685068920359 298.597522007534 832.351473715634</t>
  </si>
  <si>
    <t>-657.468060329627 88.0879758350484 -93.2343727249433</t>
  </si>
  <si>
    <t>-655.442164760941 66.7841554609142 321.789267262668</t>
  </si>
  <si>
    <t>-693.156751651943 19.6918506137984 780.755998851166</t>
  </si>
  <si>
    <t>-540.509446246588 6.78679039922713 829.909713321296</t>
  </si>
  <si>
    <t>9763-20170724T120323.486441800.bin</t>
  </si>
  <si>
    <t>-645.376682052574 179.105220211677 -93.7328783402072</t>
  </si>
  <si>
    <t>-666.481656380114 179.613240611536 -202.415183266288</t>
  </si>
  <si>
    <t>-677.236165537323 179.567986722965 -294.665658624533</t>
  </si>
  <si>
    <t>-685.067390853538 179.483575611884 -378.193035008423</t>
  </si>
  <si>
    <t>-690.447983555445 179.278994250099 -461.913560715576</t>
  </si>
  <si>
    <t>-695.622490017908 178.854176023617 -584.461417993856</t>
  </si>
  <si>
    <t>-678.98654273828 178.151314516107 -661.031405262294</t>
  </si>
  <si>
    <t>-689.05311295149 210.104347265975 -530.977795846079</t>
  </si>
  <si>
    <t>-661.351994482226 361.662296686382 -506.443208771662</t>
  </si>
  <si>
    <t>-599.563750235511 386.806358100265 -232.347205571472</t>
  </si>
  <si>
    <t>-373.498203513253 350.036960330954 -193.7349818242</t>
  </si>
  <si>
    <t>-697.650809688246 147.976785824935 -530.399250623193</t>
  </si>
  <si>
    <t>-536.875453997719 14.0024512782495 -290.84872925917</t>
  </si>
  <si>
    <t>-632.793965478923 270.283284519858 -97.5728736775884</t>
  </si>
  <si>
    <t>-665.196054633607 280.983778661288 316.598792015925</t>
  </si>
  <si>
    <t>-711.179271203922 323.405499297842 775.558785029437</t>
  </si>
  <si>
    <t>-562.62767612882 298.779896724105 832.214013079775</t>
  </si>
  <si>
    <t>-658.305369801169 87.9175957466659 -93.2895981341394</t>
  </si>
  <si>
    <t>-655.945284967837 66.6898578950065 321.736146298577</t>
  </si>
  <si>
    <t>-693.191557662031 19.6370435490051 780.753497775292</t>
  </si>
  <si>
    <t>-540.56162462678 6.52428858275584 829.906230692895</t>
  </si>
  <si>
    <t>9763-20170724T120323.550610000.bin</t>
  </si>
  <si>
    <t>-647.006260886939 179.072693571331 -93.8840725522288</t>
  </si>
  <si>
    <t>-667.979773951663 179.491150569906 -202.5921212218</t>
  </si>
  <si>
    <t>-678.656981552073 179.324563267269 -294.851621439833</t>
  </si>
  <si>
    <t>-686.432322259583 179.108910017954 -378.383855718328</t>
  </si>
  <si>
    <t>-691.770813658514 178.751591352001 -462.106644597752</t>
  </si>
  <si>
    <t>-696.899069960354 178.07911176992 -584.655203620008</t>
  </si>
  <si>
    <t>-680.278255816323 177.20479965778 -661.226707850889</t>
  </si>
  <si>
    <t>-690.375760589402 209.440993609056 -531.231345811133</t>
  </si>
  <si>
    <t>-662.793642011536 361.073028175626 -507.03224007189</t>
  </si>
  <si>
    <t>-598.285734146128 386.546634089859 -233.594138208938</t>
  </si>
  <si>
    <t>-371.828125952325 351.674259395297 -195.523073982196</t>
  </si>
  <si>
    <t>-698.921914142877 147.307449733335 -530.532640974916</t>
  </si>
  <si>
    <t>-536.878762070125 13.9182735171216 -291.239248946931</t>
  </si>
  <si>
    <t>-634.5991667985 270.300523508751 -97.7593436948279</t>
  </si>
  <si>
    <t>-666.554298106397 281.148363004204 316.443262524585</t>
  </si>
  <si>
    <t>-711.273884455898 323.384451037867 775.534571945718</t>
  </si>
  <si>
    <t>-562.651895523541 298.692644878714 831.976155038524</t>
  </si>
  <si>
    <t>-659.726535972299 87.8322357136258 -93.4023721701652</t>
  </si>
  <si>
    <t>-656.844368270606 66.6552847396974 321.622705472136</t>
  </si>
  <si>
    <t>-693.253770964217 19.58608708579 780.735343011021</t>
  </si>
  <si>
    <t>-540.614800469915 6.56207439635205 829.883596844389</t>
  </si>
  <si>
    <t>9763-20170724T120323.585421100.bin</t>
  </si>
  <si>
    <t>-647.729281910068 179.179429174271 -93.9367998325075</t>
  </si>
  <si>
    <t>-668.6366397946 179.538625683607 -202.657809383503</t>
  </si>
  <si>
    <t>-679.286728847408 179.297511728597 -294.920225446761</t>
  </si>
  <si>
    <t>-687.049542421171 179.002513051327 -378.453404080633</t>
  </si>
  <si>
    <t>-692.387226825151 178.554456058937 -462.175716572008</t>
  </si>
  <si>
    <t>-697.527282556409 177.73592782341 -584.722985908707</t>
  </si>
  <si>
    <t>-680.887097043402 176.740230860986 -661.288904860015</t>
  </si>
  <si>
    <t>-691.01110043472 209.163084936137 -531.336516011364</t>
  </si>
  <si>
    <t>-663.482267331898 360.826599812841 -507.294174906722</t>
  </si>
  <si>
    <t>-597.416494977384 386.349653951703 -234.232807915465</t>
  </si>
  <si>
    <t>-370.78791327922 351.951406988478 -196.752566428019</t>
  </si>
  <si>
    <t>-699.532705161627 147.026949124941 -530.564075190169</t>
  </si>
  <si>
    <t>-536.90276916871 14.066590831002 -291.627268026293</t>
  </si>
  <si>
    <t>-635.435113235858 270.409775904164 -97.8395259890153</t>
  </si>
  <si>
    <t>-667.115720582833 281.273920483562 316.383757110738</t>
  </si>
  <si>
    <t>-711.317753073688 323.375909628477 775.534358440033</t>
  </si>
  <si>
    <t>-562.656853437855 298.686371696787 831.874290246658</t>
  </si>
  <si>
    <t>-660.36631148579 87.9438949604171 -93.4377241983048</t>
  </si>
  <si>
    <t>-657.237331042357 66.7584909699963 321.585105700476</t>
  </si>
  <si>
    <t>-693.287436741467 19.6075314310347 780.73012354099</t>
  </si>
  <si>
    <t>-540.594381053601 7.15822046057497 829.859284875193</t>
  </si>
  <si>
    <t>9763-20170724T120323.651588700.bin</t>
  </si>
  <si>
    <t>-648.905971391197 179.545568945712 -93.9780525419719</t>
  </si>
  <si>
    <t>-669.82217993627 179.825265977753 -202.697545158327</t>
  </si>
  <si>
    <t>-680.521142657915 179.45090796382 -294.953778861536</t>
  </si>
  <si>
    <t>-688.344986987664 179.006089670122 -378.480678777645</t>
  </si>
  <si>
    <t>-693.760644428938 178.378389971561 -462.196980853631</t>
  </si>
  <si>
    <t>-699.033340974652 177.263391999837 -584.736287708518</t>
  </si>
  <si>
    <t>-682.378493616467 175.99284798894 -661.294787546795</t>
  </si>
  <si>
    <t>-692.466549797797 208.820682250498 -531.43283681445</t>
  </si>
  <si>
    <t>-665.07374100223 360.568256077155 -507.813718267846</t>
  </si>
  <si>
    <t>-595.966516376422 386.992270903161 -235.59208248194</t>
  </si>
  <si>
    <t>-368.788157816674 353.944199105485 -200.28874266801</t>
  </si>
  <si>
    <t>-700.972933333881 146.684545719249 -530.501237067076</t>
  </si>
  <si>
    <t>-537.198941480041 14.6344147356231 -292.59405712272</t>
  </si>
  <si>
    <t>-636.785688487476 270.804937082186 -97.9376624757739</t>
  </si>
  <si>
    <t>-668.015333753083 281.606557552544 316.321483517895</t>
  </si>
  <si>
    <t>-711.417418025973 323.326754287998 775.564996830673</t>
  </si>
  <si>
    <t>-562.696371052352 298.582070123656 831.721764347465</t>
  </si>
  <si>
    <t>-661.377149012396 88.2891817665873 -93.4609876084055</t>
  </si>
  <si>
    <t>-657.8220167652 67.1020862034377 321.558355633109</t>
  </si>
  <si>
    <t>-693.36461075484 19.6066413098756 780.716003831117</t>
  </si>
  <si>
    <t>-540.67030002508 7.06436232485339 829.81758248071</t>
  </si>
  <si>
    <t>9763-20170724T120323.715768500.bin</t>
  </si>
  <si>
    <t>-649.872371737102 180.084510383884 -94.0040529803617</t>
  </si>
  <si>
    <t>-670.928208073147 180.332213160027 -202.696687174262</t>
  </si>
  <si>
    <t>-681.777083363308 179.860524300196 -294.935043282861</t>
  </si>
  <si>
    <t>-689.749391429501 179.297687177701 -378.44715444446</t>
  </si>
  <si>
    <t>-695.326700350429 178.521361671489 -462.151491747894</t>
  </si>
  <si>
    <t>-700.849920112693 177.155199035181 -584.6772572101</t>
  </si>
  <si>
    <t>-684.198706439834 175.543142005169 -661.230225340196</t>
  </si>
  <si>
    <t>-694.170192101797 208.820932240421 -531.452242462035</t>
  </si>
  <si>
    <t>-666.842060653112 360.662372503549 -508.322368775773</t>
  </si>
  <si>
    <t>-594.122158548581 387.465052587015 -237.080851299363</t>
  </si>
  <si>
    <t>-366.426322466695 356.059833066835 -203.661452137895</t>
  </si>
  <si>
    <t>-702.682610880906 146.688184578067 -530.375729884739</t>
  </si>
  <si>
    <t>-537.018502847676 13.8901431926377 -292.477850076046</t>
  </si>
  <si>
    <t>-637.834471689779 271.301553481277 -97.9827821539131</t>
  </si>
  <si>
    <t>-668.617103596011 281.928751373536 316.314302222698</t>
  </si>
  <si>
    <t>-711.493642370139 323.272702764841 775.622456981045</t>
  </si>
  <si>
    <t>-562.738104813167 298.40005991837 831.631171419685</t>
  </si>
  <si>
    <t>-662.28545984796 88.8862249624865 -93.4371041544163</t>
  </si>
  <si>
    <t>-658.097687126246 67.8240964529891 321.582740383148</t>
  </si>
  <si>
    <t>-693.471501576068 19.6698017361532 780.690660397291</t>
  </si>
  <si>
    <t>-540.700417648594 7.66731685386253 829.688167857916</t>
  </si>
  <si>
    <t>9763-20170724T120323.749858800.bin</t>
  </si>
  <si>
    <t>-650.23971424253 180.498054314054 -93.9810916605412</t>
  </si>
  <si>
    <t>-671.38306205493 180.731919457799 -202.656829161407</t>
  </si>
  <si>
    <t>-682.339141060158 180.226910533592 -294.882317571472</t>
  </si>
  <si>
    <t>-690.421823149745 179.624731705718 -378.383380334271</t>
  </si>
  <si>
    <t>-696.122990426945 178.799345015514 -462.079015317963</t>
  </si>
  <si>
    <t>-701.842341260189 177.350220798038 -584.594802568913</t>
  </si>
  <si>
    <t>-685.208083415188 175.551488702033 -661.14726395432</t>
  </si>
  <si>
    <t>-695.062286839263 209.0501094882 -531.402717676143</t>
  </si>
  <si>
    <t>-667.646403924066 360.904810178299 -508.460238785203</t>
  </si>
  <si>
    <t>-593.077092512615 388.082028419824 -237.758608676836</t>
  </si>
  <si>
    <t>-365.158578282201 357.300645020833 -205.290307740596</t>
  </si>
  <si>
    <t>-703.603193863437 146.922147097078 -530.269245316042</t>
  </si>
  <si>
    <t>-536.783016894058 14.5954873647454 -290.797404204692</t>
  </si>
  <si>
    <t>-638.200801557046 271.663802740346 -97.9784584404511</t>
  </si>
  <si>
    <t>-668.825325173402 282.16021559664 316.333704807036</t>
  </si>
  <si>
    <t>-711.530348066086 323.244970687748 775.668837057784</t>
  </si>
  <si>
    <t>-562.785924902187 298.19540310152 831.628220548276</t>
  </si>
  <si>
    <t>-662.639473090711 89.3647295612857 -93.3949959941857</t>
  </si>
  <si>
    <t>-658.161867824811 68.3665610437699 321.625011243996</t>
  </si>
  <si>
    <t>-693.533788415766 19.6254365475049 780.670270215352</t>
  </si>
  <si>
    <t>-540.759679953087 7.40267717311508 829.603826114544</t>
  </si>
  <si>
    <t>9763-20170724T120323.816622700.bin</t>
  </si>
  <si>
    <t>-650.564381082575 181.285688216018 -93.9358871637609</t>
  </si>
  <si>
    <t>-671.921940303359 181.51170311536 -202.569676130319</t>
  </si>
  <si>
    <t>-683.078997217316 180.932104973767 -294.770681798559</t>
  </si>
  <si>
    <t>-691.351320363776 180.234572390401 -378.252404838893</t>
  </si>
  <si>
    <t>-697.25034723543 179.285281835531 -461.933091923908</t>
  </si>
  <si>
    <t>-703.267851718735 177.623288636169 -584.43179817222</t>
  </si>
  <si>
    <t>-686.667425244627 175.402087894131 -660.980461427272</t>
  </si>
  <si>
    <t>-696.328237811972 209.41124977612 -531.313050008386</t>
  </si>
  <si>
    <t>-668.831126503218 361.307652319539 -508.717023442679</t>
  </si>
  <si>
    <t>-590.322090117043 389.603860643429 -239.246771259051</t>
  </si>
  <si>
    <t>-362.01790279805 359.861705735914 -208.568416925682</t>
  </si>
  <si>
    <t>-704.926647975505 147.29378752385 -530.047823924539</t>
  </si>
  <si>
    <t>-535.842104952737 13.3211862830908 -284.935577501178</t>
  </si>
  <si>
    <t>-638.446922192507 272.330492496206 -97.9458139604562</t>
  </si>
  <si>
    <t>-668.916448295311 282.6172128224 316.382974437471</t>
  </si>
  <si>
    <t>-711.552753314419 323.239824353882 775.752660775026</t>
  </si>
  <si>
    <t>-562.762909759735 298.252822228567 831.619014016041</t>
  </si>
  <si>
    <t>-662.979475723572 90.2229529770689 -93.3216553943785</t>
  </si>
  <si>
    <t>-658.190616926242 69.1991730753566 321.693660347206</t>
  </si>
  <si>
    <t>-693.643609587529 19.6528482558629 780.637005564652</t>
  </si>
  <si>
    <t>-540.811092855999 7.67150602434867 829.447791992516</t>
  </si>
  <si>
    <t>9763-20170724T120323.848707300.bin</t>
  </si>
  <si>
    <t>-650.619296349571 181.592911332094 -93.9184371336511</t>
  </si>
  <si>
    <t>-672.061700698868 181.815372824516 -202.535429274285</t>
  </si>
  <si>
    <t>-683.298510892747 181.174987196552 -294.726421694205</t>
  </si>
  <si>
    <t>-691.646072034406 180.399630548585 -378.199950440708</t>
  </si>
  <si>
    <t>-697.623665705755 179.348896393029 -461.873827389946</t>
  </si>
  <si>
    <t>-703.759563093249 177.51275699127 -584.364267585065</t>
  </si>
  <si>
    <t>-687.198759391889 175.074240088305 -660.91491601774</t>
  </si>
  <si>
    <t>-696.755961460206 209.374454375033 -531.297939114235</t>
  </si>
  <si>
    <t>-669.280778474112 361.301615684215 -508.922922924419</t>
  </si>
  <si>
    <t>-588.866155860882 390.229996111121 -240.082427496629</t>
  </si>
  <si>
    <t>-360.403220876493 360.898474004138 -210.200870982651</t>
  </si>
  <si>
    <t>-705.378356893176 147.262512581284 -529.934997852009</t>
  </si>
  <si>
    <t>-536.300482933209 12.6033120341579 -283.614490692042</t>
  </si>
  <si>
    <t>-638.481162859602 272.638624955285 -97.9361950583874</t>
  </si>
  <si>
    <t>-668.869194962821 282.761350081531 316.402729536958</t>
  </si>
  <si>
    <t>-711.560026353095 323.234808508038 775.785575730769</t>
  </si>
  <si>
    <t>-562.77008035378 298.187111638571 831.624379514036</t>
  </si>
  <si>
    <t>-663.048989969027 90.5017739498921 -93.2934717504271</t>
  </si>
  <si>
    <t>-658.142132013242 69.4918623549456 321.72110877754</t>
  </si>
  <si>
    <t>-693.689703012657 19.698392445182 780.628699669272</t>
  </si>
  <si>
    <t>-540.81708251667 8.02258594592331 829.387786202271</t>
  </si>
  <si>
    <t>9763-20170724T120323.915965100.bin</t>
  </si>
  <si>
    <t>-650.673249987039 181.98896300183 -93.9137578764199</t>
  </si>
  <si>
    <t>-672.146587645094 182.179481843508 -202.524857361788</t>
  </si>
  <si>
    <t>-683.439757197245 181.357174728405 -294.707362261624</t>
  </si>
  <si>
    <t>-691.850587646833 180.354214839997 -378.172146475356</t>
  </si>
  <si>
    <t>-697.903874849928 179.011185827022 -461.836365124035</t>
  </si>
  <si>
    <t>-704.164286320824 176.675388518772 -584.311967273221</t>
  </si>
  <si>
    <t>-687.704192459501 173.837897593032 -660.870616340312</t>
  </si>
  <si>
    <t>-697.037870528048 208.743451272179 -531.386679356634</t>
  </si>
  <si>
    <t>-669.468824527612 360.753928897557 -509.689095463482</t>
  </si>
  <si>
    <t>-585.809152752151 390.922839011046 -241.977665207496</t>
  </si>
  <si>
    <t>-357.17296995905 362.010912394349 -213.026809446113</t>
  </si>
  <si>
    <t>-705.796711038534 146.657146495837 -529.754951831161</t>
  </si>
  <si>
    <t>-537.468588645434 11.2632521166097 -280.540313283313</t>
  </si>
  <si>
    <t>-638.51130529593 273.032156689636 -97.9314310382373</t>
  </si>
  <si>
    <t>-668.886971059165 282.969489757236 316.412870177759</t>
  </si>
  <si>
    <t>-711.545023630314 323.275449075664 775.829984215681</t>
  </si>
  <si>
    <t>-562.744638563716 298.214765559765 831.635312263297</t>
  </si>
  <si>
    <t>-663.127349740418 90.8696116764368 -93.2352017441084</t>
  </si>
  <si>
    <t>-658.030821825386 69.8910278084036 321.778706430294</t>
  </si>
  <si>
    <t>-693.743910026293 19.6946844015467 780.631623585841</t>
  </si>
  <si>
    <t>-540.891700351605 7.71710226139498 829.381532243797</t>
  </si>
  <si>
    <t>9763-20170724T120323.949054700.bin</t>
  </si>
  <si>
    <t>-650.706169825489 182.073878228657 -93.8893279531798</t>
  </si>
  <si>
    <t>-672.128039888939 182.240941680775 -202.510633561236</t>
  </si>
  <si>
    <t>-683.40721530502 181.321778334955 -294.693950962147</t>
  </si>
  <si>
    <t>-691.817344152759 180.199705063383 -378.157440226257</t>
  </si>
  <si>
    <t>-697.882216333669 178.704511544397 -461.818028120537</t>
  </si>
  <si>
    <t>-704.173038856531 176.109488022964 -584.286972435556</t>
  </si>
  <si>
    <t>-687.782327208518 173.089314728967 -660.853399175723</t>
  </si>
  <si>
    <t>-696.978422170961 208.281795435909 -531.434056468962</t>
  </si>
  <si>
    <t>-669.192927287542 360.298179707719 -510.079811674024</t>
  </si>
  <si>
    <t>-584.211486366014 391.019749189408 -242.847873403679</t>
  </si>
  <si>
    <t>-355.625223997051 361.740418977352 -213.872497695914</t>
  </si>
  <si>
    <t>-705.846890619167 146.214587337938 -529.663343377296</t>
  </si>
  <si>
    <t>-538.407332380736 10.7224353977169 -279.547160377924</t>
  </si>
  <si>
    <t>-638.489039633025 273.135542611499 -97.9261191623477</t>
  </si>
  <si>
    <t>-668.974417704462 283.08021954596 316.409923730591</t>
  </si>
  <si>
    <t>-711.516791913767 323.325026642982 775.840624089789</t>
  </si>
  <si>
    <t>-562.664379372161 298.50222435008 831.613470733664</t>
  </si>
  <si>
    <t>-663.209244609408 90.9204280445119 -93.2033408372296</t>
  </si>
  <si>
    <t>-658.021663783091 69.9196357888636 321.808294422015</t>
  </si>
  <si>
    <t>-693.759062720216 19.62788458318 780.643741553868</t>
  </si>
  <si>
    <t>-540.938585936481 7.30281535579911 829.406689763453</t>
  </si>
  <si>
    <t>9763-20170724T120323.985154300.bin</t>
  </si>
  <si>
    <t>-650.741859498128 182.11789832877 -93.8734552163851</t>
  </si>
  <si>
    <t>-672.078679683075 182.252263972941 -202.511535100841</t>
  </si>
  <si>
    <t>-683.329860785311 181.253026021376 -294.697419148324</t>
  </si>
  <si>
    <t>-691.732553421669 180.037235408372 -378.160346578991</t>
  </si>
  <si>
    <t>-697.808012261657 178.425576633882 -461.818210100045</t>
  </si>
  <si>
    <t>-704.134460417099 175.634314371358 -584.280874584373</t>
  </si>
  <si>
    <t>-687.821074705918 172.444372246838 -660.856949389553</t>
  </si>
  <si>
    <t>-696.860231909164 207.881846273608 -531.4847482027</t>
  </si>
  <si>
    <t>-668.758219074388 359.868530503738 -510.397296538427</t>
  </si>
  <si>
    <t>-582.664219996985 391.105415996179 -243.581524566881</t>
  </si>
  <si>
    <t>-354.104213204862 361.579329974318 -214.649301845807</t>
  </si>
  <si>
    <t>-705.856644231342 145.836403380222 -529.605875243097</t>
  </si>
  <si>
    <t>-539.198594049103 10.7216028391615 -278.792880057631</t>
  </si>
  <si>
    <t>-638.444384627391 273.178501494223 -97.9346540261882</t>
  </si>
  <si>
    <t>-669.091498168191 283.149654589216 316.388799876486</t>
  </si>
  <si>
    <t>-711.526843865164 323.342775782533 775.837250779269</t>
  </si>
  <si>
    <t>-562.672835012999 298.464830979904 831.581163230188</t>
  </si>
  <si>
    <t>-663.319161313504 90.9493113890244 -93.1834663625738</t>
  </si>
  <si>
    <t>-658.117219489186 69.9246085995937 321.826784622771</t>
  </si>
  <si>
    <t>-693.778895154657 19.6296837391196 780.651889495539</t>
  </si>
  <si>
    <t>-540.929283791883 7.64819387744842 829.409246483686</t>
  </si>
  <si>
    <t>9763-20170724T120324.047319600.bin</t>
  </si>
  <si>
    <t>-650.816396968644 181.966381283638 -93.8989800191044</t>
  </si>
  <si>
    <t>-671.92532766927 182.070439971831 -202.58160941129</t>
  </si>
  <si>
    <t>-683.097981208942 180.971039609552 -294.775856177537</t>
  </si>
  <si>
    <t>-691.475428497106 179.637207944276 -378.239472086294</t>
  </si>
  <si>
    <t>-697.572021871196 177.87739458607 -461.892735971883</t>
  </si>
  <si>
    <t>-703.980331480218 174.836661671159 -584.345228073724</t>
  </si>
  <si>
    <t>-687.876083387597 171.346880085891 -660.952615465456</t>
  </si>
  <si>
    <t>-696.560331170223 207.175291108234 -531.625207204279</t>
  </si>
  <si>
    <t>-667.928638543229 359.12879930757 -510.949610383185</t>
  </si>
  <si>
    <t>-579.711313584169 390.719512107241 -244.870095222696</t>
  </si>
  <si>
    <t>-351.199001951517 360.82704752364 -215.937280660826</t>
  </si>
  <si>
    <t>-705.776485071823 145.166528268712 -529.603075015835</t>
  </si>
  <si>
    <t>-540.319236841561 10.793296553398 -278.093739066297</t>
  </si>
  <si>
    <t>-638.20142437177 273.100201420858 -97.9935257181362</t>
  </si>
  <si>
    <t>-669.144770161037 283.132740416244 316.306402701055</t>
  </si>
  <si>
    <t>-711.53155413619 323.377923994897 775.777001643767</t>
  </si>
  <si>
    <t>-562.708056232925 298.276363292569 831.502323315677</t>
  </si>
  <si>
    <t>-663.755965747567 90.7329297531412 -93.1854634040519</t>
  </si>
  <si>
    <t>-658.477052619314 69.5821789278366 321.817355529582</t>
  </si>
  <si>
    <t>-693.796534652689 19.5413798489569 780.68836064693</t>
  </si>
  <si>
    <t>-540.986145144126 7.22329179438725 829.484678362377</t>
  </si>
  <si>
    <t>9763-20170724T120324.118515500.bin</t>
  </si>
  <si>
    <t>-650.737383807784 181.676898420408 -93.9557645990502</t>
  </si>
  <si>
    <t>-671.578297348574 181.774606181333 -202.690000996982</t>
  </si>
  <si>
    <t>-682.66370442696 180.614579801295 -294.894124674791</t>
  </si>
  <si>
    <t>-691.017989109017 179.207589757154 -378.358963245882</t>
  </si>
  <si>
    <t>-697.147612737284 177.354187430039 -462.007810810118</t>
  </si>
  <si>
    <t>-703.665844672207 174.154479506827 -584.450381762051</t>
  </si>
  <si>
    <t>-687.796371383694 170.459723204941 -661.097099553758</t>
  </si>
  <si>
    <t>-696.09009322286 206.545018929301 -531.784476750282</t>
  </si>
  <si>
    <t>-666.919867141331 358.433986304394 -511.383435559477</t>
  </si>
  <si>
    <t>-576.593539584625 389.635595018661 -245.966314241291</t>
  </si>
  <si>
    <t>-348.015625803552 360.326712120922 -216.954737193164</t>
  </si>
  <si>
    <t>-705.521286640407 144.571981633372 -529.662845006785</t>
  </si>
  <si>
    <t>-541.069894233077 10.7342669402674 -278.649238865383</t>
  </si>
  <si>
    <t>-637.68886546378 272.873770838725 -98.0778728292478</t>
  </si>
  <si>
    <t>-669.040123073037 283.05223933273 316.187845002952</t>
  </si>
  <si>
    <t>-711.497446393707 323.439903702361 775.657071587687</t>
  </si>
  <si>
    <t>-562.697833461921 298.223292371883 831.394047001507</t>
  </si>
  <si>
    <t>-664.099652736407 90.4674913746053 -93.2276982287015</t>
  </si>
  <si>
    <t>-658.893355679347 69.1586091632087 321.768017408251</t>
  </si>
  <si>
    <t>-693.805956241624 19.5692403918179 780.73249130147</t>
  </si>
  <si>
    <t>-540.962975215287 7.81456487225 829.565705584643</t>
  </si>
  <si>
    <t>9763-20170724T120324.151602600.bin</t>
  </si>
  <si>
    <t>-650.600345682599 181.510477397633 -93.9883796290019</t>
  </si>
  <si>
    <t>-671.322313918206 181.597109582447 -202.745439971049</t>
  </si>
  <si>
    <t>-682.358697414897 180.428148817782 -294.955334886816</t>
  </si>
  <si>
    <t>-690.6894572671 179.013623276538 -378.422277689562</t>
  </si>
  <si>
    <t>-696.816582378684 177.152365548299 -462.071142971654</t>
  </si>
  <si>
    <t>-703.354425823531 173.940000832982 -584.512353125144</t>
  </si>
  <si>
    <t>-687.574629214083 170.186644136642 -661.174788898964</t>
  </si>
  <si>
    <t>-695.704547182597 206.325757726416 -531.854297520055</t>
  </si>
  <si>
    <t>-666.209834616863 358.153867731457 -511.496097941401</t>
  </si>
  <si>
    <t>-574.860064548414 389.046241417434 -246.393215224754</t>
  </si>
  <si>
    <t>-346.266477131534 359.877279862415 -217.364586481548</t>
  </si>
  <si>
    <t>-705.266808265345 144.373325480806 -529.718325744911</t>
  </si>
  <si>
    <t>-541.14068830348 10.8290694423501 -279.164561792845</t>
  </si>
  <si>
    <t>-637.39509813841 272.713572542893 -98.1257074973098</t>
  </si>
  <si>
    <t>-668.982562680013 282.955043803402 316.120579185951</t>
  </si>
  <si>
    <t>-711.462514430963 323.484189277119 775.586310239174</t>
  </si>
  <si>
    <t>-562.637766470937 298.440560157682 831.334426953341</t>
  </si>
  <si>
    <t>-664.090069064424 90.3247442536765 -93.2501452866869</t>
  </si>
  <si>
    <t>-659.015102110838 68.9396639598638 321.743283559917</t>
  </si>
  <si>
    <t>-693.81161011867 19.5223695732061 780.746631558403</t>
  </si>
  <si>
    <t>-540.986993255313 7.61995100997751 829.60147835251</t>
  </si>
  <si>
    <t>9763-20170724T120324.215800800.bin</t>
  </si>
  <si>
    <t>-649.978829995642 181.090632321192 -94.0305150538618</t>
  </si>
  <si>
    <t>-670.528723322218 181.165701922816 -202.820185706457</t>
  </si>
  <si>
    <t>-681.526583032212 180.012833701808 -295.034874122254</t>
  </si>
  <si>
    <t>-689.865681030181 178.623447242205 -378.501406182999</t>
  </si>
  <si>
    <t>-696.044880417118 176.79559644179 -462.147190317953</t>
  </si>
  <si>
    <t>-702.707266917134 173.640025558621 -584.58323583031</t>
  </si>
  <si>
    <t>-687.122453562129 169.837375489985 -661.283106437219</t>
  </si>
  <si>
    <t>-694.896976512502 205.984566571515 -531.923181456629</t>
  </si>
  <si>
    <t>-664.840769865477 357.714095757342 -511.609563876991</t>
  </si>
  <si>
    <t>-571.313289705718 388.080533633979 -247.206255970154</t>
  </si>
  <si>
    <t>-342.695804825011 359.030192673809 -218.246969336248</t>
  </si>
  <si>
    <t>-704.670795768031 144.064771502639 -529.795520161524</t>
  </si>
  <si>
    <t>-541.01195458277 11.3482100796566 -280.32522690249</t>
  </si>
  <si>
    <t>-636.647277884014 272.29741829649 -98.1743013165955</t>
  </si>
  <si>
    <t>-668.653312186749 282.739407291219 316.034798586197</t>
  </si>
  <si>
    <t>-711.387408157858 323.552545837375 775.45122217483</t>
  </si>
  <si>
    <t>-562.549332936487 298.690049542239 831.244637260751</t>
  </si>
  <si>
    <t>-663.568360032952 89.9056022439074 -93.2867943939593</t>
  </si>
  <si>
    <t>-658.948416170514 68.4128194744385 321.70634744354</t>
  </si>
  <si>
    <t>-693.820632238052 19.4863417438933 780.7663825959</t>
  </si>
  <si>
    <t>-541.053237520818 7.05408806046717 829.668350416522</t>
  </si>
  <si>
    <t>9763-20170724T120324.249885500.bin</t>
  </si>
  <si>
    <t>-649.551006331012 180.899304415441 -94.026925975188</t>
  </si>
  <si>
    <t>-670.041499862788 180.980575765218 -202.827803917344</t>
  </si>
  <si>
    <t>-681.048100822739 179.853433204465 -295.041715281882</t>
  </si>
  <si>
    <t>-689.4188867742 178.495583298482 -378.505710702975</t>
  </si>
  <si>
    <t>-695.653746131813 176.706683405214 -462.148057194996</t>
  </si>
  <si>
    <t>-702.423955436239 173.61637234031 -584.579851167769</t>
  </si>
  <si>
    <t>-686.935676228397 169.816813100168 -661.299394144175</t>
  </si>
  <si>
    <t>-694.538276479842 205.928186362859 -531.911124539223</t>
  </si>
  <si>
    <t>-664.311461542869 357.62035207254 -511.595714166258</t>
  </si>
  <si>
    <t>-569.499550901976 387.544679974957 -247.599880185508</t>
  </si>
  <si>
    <t>-340.871483827153 358.644257110774 -218.573880260042</t>
  </si>
  <si>
    <t>-704.368237049946 144.016529211749 -529.804670249864</t>
  </si>
  <si>
    <t>-540.744981246374 11.5471991369477 -280.460983627362</t>
  </si>
  <si>
    <t>-636.191162604404 272.093939156734 -98.1738478018148</t>
  </si>
  <si>
    <t>-668.385597520507 282.612136853345 316.018776431713</t>
  </si>
  <si>
    <t>-711.357756955037 323.5566726395 775.393553649008</t>
  </si>
  <si>
    <t>-562.520301570746 298.785320710651 831.229176300759</t>
  </si>
  <si>
    <t>-663.180703831175 89.7388321729934 -93.2938252138672</t>
  </si>
  <si>
    <t>-658.802946689365 68.1983160569275 321.699414373686</t>
  </si>
  <si>
    <t>-693.834486515397 19.4780671704657 780.76967268522</t>
  </si>
  <si>
    <t>-541.061477055918 7.14567716694432 829.679239092212</t>
  </si>
  <si>
    <t>9763-20170724T120324.317628500.bin</t>
  </si>
  <si>
    <t>-648.520986907633 180.482726095772 -94.0211639811707</t>
  </si>
  <si>
    <t>-668.992251140393 180.570344459388 -202.825740044528</t>
  </si>
  <si>
    <t>-680.085311596671 179.517563892903 -295.030259502651</t>
  </si>
  <si>
    <t>-688.575681567808 178.254479929482 -378.483592763983</t>
  </si>
  <si>
    <t>-694.971977828625 176.587468823778 -462.116309498629</t>
  </si>
  <si>
    <t>-702.024074504087 173.704773179342 -584.537212920488</t>
  </si>
  <si>
    <t>-686.746323283467 169.956580651915 -661.301480864179</t>
  </si>
  <si>
    <t>-693.992053540655 205.923162326673 -531.83332079663</t>
  </si>
  <si>
    <t>-663.604158845814 357.569668642836 -511.415637970167</t>
  </si>
  <si>
    <t>-565.999786222994 386.318246956295 -248.308268104537</t>
  </si>
  <si>
    <t>-337.308872491531 358.009580787294 -219.194811935668</t>
  </si>
  <si>
    <t>-703.867287047911 144.016251576831 -529.806650899472</t>
  </si>
  <si>
    <t>-540.297038658753 12.1887360948201 -280.66225117559</t>
  </si>
  <si>
    <t>-635.191232652928 271.65333963219 -98.1544131523382</t>
  </si>
  <si>
    <t>-667.680039817057 282.302212019964 316.011829482047</t>
  </si>
  <si>
    <t>-711.275196951643 323.584645646486 775.293401708963</t>
  </si>
  <si>
    <t>-562.462133127405 298.876096319983 831.221752917315</t>
  </si>
  <si>
    <t>-662.144510792341 89.2917585752725 -93.2894282922397</t>
  </si>
  <si>
    <t>-658.298020818406 67.7046243489444 321.706713228228</t>
  </si>
  <si>
    <t>-693.860824428266 19.3797010031608 780.773093604452</t>
  </si>
  <si>
    <t>-541.093288148324 6.9975883304412 829.687138717702</t>
  </si>
  <si>
    <t>9763-20170724T120324.351716700.bin</t>
  </si>
  <si>
    <t>-648.012243253181 180.247642890224 -94.0124921391954</t>
  </si>
  <si>
    <t>-668.498655379984 180.341752685545 -202.814192654004</t>
  </si>
  <si>
    <t>-679.62811431362 179.332026500825 -295.014825876779</t>
  </si>
  <si>
    <t>-688.160871080688 178.12280237145 -378.464571803313</t>
  </si>
  <si>
    <t>-694.609095697581 176.524747776837 -462.094713789859</t>
  </si>
  <si>
    <t>-701.747615592643 173.759331876581 -584.513261166623</t>
  </si>
  <si>
    <t>-686.557886952645 170.067585341836 -661.297823963004</t>
  </si>
  <si>
    <t>-693.683171351548 205.928093841535 -531.783876802398</t>
  </si>
  <si>
    <t>-663.3329212471 357.574329258167 -511.328217619724</t>
  </si>
  <si>
    <t>-564.172820250539 385.845757989459 -248.751307671503</t>
  </si>
  <si>
    <t>-335.40222819524 357.9625891224 -219.854088074472</t>
  </si>
  <si>
    <t>-703.547425322378 144.017428967119 -529.810281171651</t>
  </si>
  <si>
    <t>-540.131240194828 12.8387416225057 -281.175203093423</t>
  </si>
  <si>
    <t>-634.751948104663 271.430884221006 -98.1409345238814</t>
  </si>
  <si>
    <t>-667.314780074376 282.118088037137 316.018528465977</t>
  </si>
  <si>
    <t>-711.250111011897 323.581362263561 775.247558632647</t>
  </si>
  <si>
    <t>-562.45909532596 298.845979244061 831.222771445697</t>
  </si>
  <si>
    <t>-661.588283375136 89.0280527062923 -93.2867263357771</t>
  </si>
  <si>
    <t>-658.036496748505 67.4740281457889 321.713772961305</t>
  </si>
  <si>
    <t>-693.886142605775 19.3421392154262 780.771871266715</t>
  </si>
  <si>
    <t>-541.163532550466 6.41678821377081 829.685635577245</t>
  </si>
  <si>
    <t>9763-20170724T120324.416926200.bin</t>
  </si>
  <si>
    <t>-647.007846383217 179.896552567413 -94.0076778984258</t>
  </si>
  <si>
    <t>-667.477021879627 179.994291062294 -202.812696183291</t>
  </si>
  <si>
    <t>-678.661262067702 179.019528748832 -295.007014968661</t>
  </si>
  <si>
    <t>-687.271689002482 177.853952647007 -378.449369937211</t>
  </si>
  <si>
    <t>-693.825677665441 176.312274332612 -462.072427470038</t>
  </si>
  <si>
    <t>-701.149794733947 173.642801672881 -584.482188923705</t>
  </si>
  <si>
    <t>-686.124379303103 170.066864735656 -661.304401521841</t>
  </si>
  <si>
    <t>-693.014601834683 205.771577934991 -531.739394452331</t>
  </si>
  <si>
    <t>-662.720867196629 357.432386276471 -511.28407113499</t>
  </si>
  <si>
    <t>-560.585620859544 384.92699589124 -249.767406280327</t>
  </si>
  <si>
    <t>-331.668606016996 357.752170177363 -221.359082941813</t>
  </si>
  <si>
    <t>-702.857513328651 143.856628584453 -529.800284168127</t>
  </si>
  <si>
    <t>-539.302338372209 13.4949987222469 -281.80030380305</t>
  </si>
  <si>
    <t>-633.780454100277 270.985132755604 -98.110300536095</t>
  </si>
  <si>
    <t>-666.674942070822 281.80653927051 316.01941572143</t>
  </si>
  <si>
    <t>-711.167811601655 323.615925241714 775.156586508655</t>
  </si>
  <si>
    <t>-562.365949791447 299.092339266231 831.196022976343</t>
  </si>
  <si>
    <t>-660.532704397235 88.7528249033987 -93.2851248620676</t>
  </si>
  <si>
    <t>-657.495315621616 67.1744462848551 321.718243028005</t>
  </si>
  <si>
    <t>-693.937649459118 19.3334518013371 780.76224536736</t>
  </si>
  <si>
    <t>-541.152994538703 6.99589898246609 829.634105272552</t>
  </si>
  <si>
    <t>9763-20170724T120324.450014700.bin</t>
  </si>
  <si>
    <t>-646.572017424261 179.72733405121 -93.9832822184046</t>
  </si>
  <si>
    <t>-667.044318654253 179.820325827638 -202.78764777047</t>
  </si>
  <si>
    <t>-678.269033892578 178.85039270958 -294.977004713826</t>
  </si>
  <si>
    <t>-686.931439138488 177.692333606396 -378.414305865444</t>
  </si>
  <si>
    <t>-693.552805183842 176.161608578913 -462.032099749321</t>
  </si>
  <si>
    <t>-700.992287332505 173.512063395549 -584.435384187036</t>
  </si>
  <si>
    <t>-686.04418625367 169.990200202214 -661.275275550267</t>
  </si>
  <si>
    <t>-692.821091916739 205.634471156342 -531.694303169438</t>
  </si>
  <si>
    <t>-662.609483558778 357.311690311171 -511.249339802192</t>
  </si>
  <si>
    <t>-558.837297975839 384.726682053709 -250.369390148782</t>
  </si>
  <si>
    <t>-329.903156312767 357.596584100473 -222.056225753691</t>
  </si>
  <si>
    <t>-702.634712845302 143.714815611394 -529.757567655496</t>
  </si>
  <si>
    <t>-538.843005041702 13.624769925171 -282.005970497708</t>
  </si>
  <si>
    <t>-633.410786822383 270.795264305618 -98.0967120917754</t>
  </si>
  <si>
    <t>-666.379215854477 281.664394580718 316.025931216883</t>
  </si>
  <si>
    <t>-711.136686827163 323.621092476565 775.11776390032</t>
  </si>
  <si>
    <t>-562.327272038771 299.202982484901 831.183268845406</t>
  </si>
  <si>
    <t>-660.035067718707 88.591193017041 -93.2712602409498</t>
  </si>
  <si>
    <t>-657.236907458095 67.0056014274664 321.733312101263</t>
  </si>
  <si>
    <t>-693.96055337456 19.2260510527574 780.759428700647</t>
  </si>
  <si>
    <t>-541.226228882653 6.28609266596141 829.632747950711</t>
  </si>
  <si>
    <t>9763-20170724T120324.485615700.bin</t>
  </si>
  <si>
    <t>-646.187751804428 179.593936257488 -93.9665730220811</t>
  </si>
  <si>
    <t>-666.671070162355 179.683373320156 -202.768756293767</t>
  </si>
  <si>
    <t>-677.93341995692 178.720347192395 -294.9537900972</t>
  </si>
  <si>
    <t>-686.64131366458 177.571923963026 -378.386315929722</t>
  </si>
  <si>
    <t>-693.319775833654 176.054473320612 -461.999872986226</t>
  </si>
  <si>
    <t>-700.855357478941 173.428363441725 -584.397805772518</t>
  </si>
  <si>
    <t>-685.975524329739 169.963409735211 -661.253439789977</t>
  </si>
  <si>
    <t>-692.658316766181 205.543143739646 -531.656097657705</t>
  </si>
  <si>
    <t>-662.509726963875 357.239201356153 -511.197784944257</t>
  </si>
  <si>
    <t>-557.214776695133 384.374539259884 -250.899370971664</t>
  </si>
  <si>
    <t>-328.265664210431 357.257395061713 -222.694687524933</t>
  </si>
  <si>
    <t>-702.439318970069 143.618143286521 -529.725258688195</t>
  </si>
  <si>
    <t>-538.323908472399 13.8465640291849 -282.062145870907</t>
  </si>
  <si>
    <t>-633.101360782667 270.634356622431 -98.0828863865124</t>
  </si>
  <si>
    <t>-666.118778300074 281.544822499823 316.03477818411</t>
  </si>
  <si>
    <t>-711.101653893571 323.635988788616 775.085042824412</t>
  </si>
  <si>
    <t>-562.289861950775 299.288963952211 831.175282762592</t>
  </si>
  <si>
    <t>-659.582245798421 88.4733170141737 -93.2566534964283</t>
  </si>
  <si>
    <t>-657.008188547534 66.8929110819986 321.749636090172</t>
  </si>
  <si>
    <t>-693.993356842127 19.2087247893483 780.754827758872</t>
  </si>
  <si>
    <t>-541.244938991519 6.33196438402797 829.600804977398</t>
  </si>
  <si>
    <t>9763-20170724T120324.552795600.bin</t>
  </si>
  <si>
    <t>-645.556264917626 179.418883717538 -93.9703144869243</t>
  </si>
  <si>
    <t>-666.041938248702 179.485549378094 -202.77210393218</t>
  </si>
  <si>
    <t>-677.355235434459 178.536688985561 -294.950938259155</t>
  </si>
  <si>
    <t>-686.12892171844 177.414011797135 -378.376906407307</t>
  </si>
  <si>
    <t>-692.893007493288 175.935864029274 -461.984399054449</t>
  </si>
  <si>
    <t>-700.575377399934 173.382588623393 -584.374704404699</t>
  </si>
  <si>
    <t>-685.83384183539 170.04454180077 -661.262692582115</t>
  </si>
  <si>
    <t>-692.362229449432 205.473506038142 -531.620880636343</t>
  </si>
  <si>
    <t>-662.393992842913 357.200464976268 -511.21530071753</t>
  </si>
  <si>
    <t>-554.326483838516 384.549104980488 -252.078162459363</t>
  </si>
  <si>
    <t>-325.311515976117 357.721843635931 -224.132472950242</t>
  </si>
  <si>
    <t>-702.046608172233 143.532354059043 -529.720758759411</t>
  </si>
  <si>
    <t>-537.371800489787 13.8163316940652 -281.992533396385</t>
  </si>
  <si>
    <t>-632.571329486179 270.393510218663 -98.0726184342622</t>
  </si>
  <si>
    <t>-665.771513710769 281.408438704818 316.027622773689</t>
  </si>
  <si>
    <t>-711.072438619695 323.641859723172 775.026392412604</t>
  </si>
  <si>
    <t>-562.25603802493 299.36658316056 831.135303486574</t>
  </si>
  <si>
    <t>-658.835739273105 88.3582561134897 -93.2399761550066</t>
  </si>
  <si>
    <t>-656.624754153028 66.7256767230895 321.765734182846</t>
  </si>
  <si>
    <t>-694.052830623577 19.13723626661 780.741492296182</t>
  </si>
  <si>
    <t>-541.32773541732 5.87254326905077 829.55663315958</t>
  </si>
  <si>
    <t>9763-20170724T120324.617660200.bin</t>
  </si>
  <si>
    <t>-645.046226811391 179.404019618534 -93.9430553126693</t>
  </si>
  <si>
    <t>-665.515004936246 179.46024120551 -202.747990322083</t>
  </si>
  <si>
    <t>-676.868385152413 178.512184293354 -294.921900409765</t>
  </si>
  <si>
    <t>-685.700367837656 177.393261361148 -378.341891208622</t>
  </si>
  <si>
    <t>-692.544651921441 175.922852237978 -461.94286064841</t>
  </si>
  <si>
    <t>-700.368728803774 173.384557612577 -584.324548141413</t>
  </si>
  <si>
    <t>-685.745168864498 170.172574149102 -661.240326196274</t>
  </si>
  <si>
    <t>-692.116199927174 205.472469521291 -531.575081598147</t>
  </si>
  <si>
    <t>-662.286241605247 357.235969822341 -511.251088759921</t>
  </si>
  <si>
    <t>-551.704898130551 384.933607746377 -253.213905956126</t>
  </si>
  <si>
    <t>-322.615286002618 358.417031476661 -225.584961738299</t>
  </si>
  <si>
    <t>-701.755047401553 143.524152349892 -529.67393215454</t>
  </si>
  <si>
    <t>-536.61489411205 13.9763629392669 -283.234681030885</t>
  </si>
  <si>
    <t>-632.130667803991 270.321878211047 -98.0596931480768</t>
  </si>
  <si>
    <t>-665.53002976134 281.379860232597 316.023364552644</t>
  </si>
  <si>
    <t>-711.019450030244 323.694313481711 774.975220243613</t>
  </si>
  <si>
    <t>-562.191042614464 299.502455483111 831.088278848194</t>
  </si>
  <si>
    <t>-658.291431896142 88.3821131266586 -93.2328814226864</t>
  </si>
  <si>
    <t>-656.361077727055 66.6121246191485 321.766990145423</t>
  </si>
  <si>
    <t>-694.103406481668 19.1397094056952 780.735074120147</t>
  </si>
  <si>
    <t>-541.309440438393 6.53800009958513 829.51019223276</t>
  </si>
  <si>
    <t>9763-20170724T120324.648743000.bin</t>
  </si>
  <si>
    <t>-644.874349949036 179.426467612229 -93.948142947297</t>
  </si>
  <si>
    <t>-665.342669241308 179.4812912693 -202.753182044065</t>
  </si>
  <si>
    <t>-676.732532427291 178.542040977218 -294.922733424101</t>
  </si>
  <si>
    <t>-685.612399423757 177.435123941499 -378.337678682107</t>
  </si>
  <si>
    <t>-692.519667031988 175.980411872335 -461.933775992208</t>
  </si>
  <si>
    <t>-700.452139939246 173.469816048444 -584.309053157029</t>
  </si>
  <si>
    <t>-685.885985187409 170.322787075163 -661.238461848029</t>
  </si>
  <si>
    <t>-692.149274346985 205.545123767457 -531.559815995688</t>
  </si>
  <si>
    <t>-662.313515059237 357.318884123623 -511.273175038157</t>
  </si>
  <si>
    <t>-550.447316015879 385.042716918654 -253.793100258964</t>
  </si>
  <si>
    <t>-321.346056003505 358.577511170411 -226.211268505939</t>
  </si>
  <si>
    <t>-701.793662360359 143.59765816625 -529.663747530459</t>
  </si>
  <si>
    <t>-536.265518163507 14.2647071512865 -283.894890570265</t>
  </si>
  <si>
    <t>-631.950947587989 270.347713912032 -98.0619608401919</t>
  </si>
  <si>
    <t>-665.413579302783 281.372632039192 316.016967227432</t>
  </si>
  <si>
    <t>-711.011846687805 323.701482191912 774.960041457663</t>
  </si>
  <si>
    <t>-562.183264536999 299.518324751264 831.076485900949</t>
  </si>
  <si>
    <t>-658.134453300962 88.4009795466689 -93.2281974539064</t>
  </si>
  <si>
    <t>-656.259423103624 66.6213927874226 321.771520143349</t>
  </si>
  <si>
    <t>-694.123328358239 19.1730990751082 780.730785692361</t>
  </si>
  <si>
    <t>-541.322248329356 6.65472342913563 829.50514049441</t>
  </si>
  <si>
    <t>9763-20170724T120324.718459000.bin</t>
  </si>
  <si>
    <t>-644.551122433899 179.64266974087 -93.9445553972485</t>
  </si>
  <si>
    <t>-664.997144197795 179.666865287436 -202.753902265747</t>
  </si>
  <si>
    <t>-676.470215446697 178.744901956379 -294.9132707497</t>
  </si>
  <si>
    <t>-685.466531608639 177.670432168942 -378.316142050743</t>
  </si>
  <si>
    <t>-692.531580510064 176.265545530985 -461.899878483641</t>
  </si>
  <si>
    <t>-700.740333188409 173.846426203379 -584.258815667043</t>
  </si>
  <si>
    <t>-686.294712669053 170.810229739532 -661.215430831618</t>
  </si>
  <si>
    <t>-692.329213521978 205.88406970617 -531.503889023603</t>
  </si>
  <si>
    <t>-662.469268604564 357.652751162378 -511.220657170253</t>
  </si>
  <si>
    <t>-548.065194425837 385.091130260127 -254.827600058773</t>
  </si>
  <si>
    <t>-319.030431146799 358.322996606328 -226.987410948364</t>
  </si>
  <si>
    <t>-701.947620217044 143.931725614172 -529.63377863404</t>
  </si>
  <si>
    <t>-535.638973223973 14.7263020986823 -284.295084355276</t>
  </si>
  <si>
    <t>-631.603986300403 270.56875373444 -98.0714777310561</t>
  </si>
  <si>
    <t>-665.181273163049 281.487137760474 316.000922929351</t>
  </si>
  <si>
    <t>-710.990439706592 323.748336693942 774.921640365401</t>
  </si>
  <si>
    <t>-562.134914660757 299.741364298287 831.042259786273</t>
  </si>
  <si>
    <t>-657.803911707181 88.6479123041806 -93.1950092980067</t>
  </si>
  <si>
    <t>-656.055660544036 66.7071139986328 321.796701526984</t>
  </si>
  <si>
    <t>-694.142397576583 19.1107136514611 780.727866284183</t>
  </si>
  <si>
    <t>-541.356380389049 6.47570266085359 829.519275216885</t>
  </si>
  <si>
    <t>9763-20170724T120324.751546500.bin</t>
  </si>
  <si>
    <t>-644.401590568135 179.802029534231 -93.9344272026947</t>
  </si>
  <si>
    <t>-664.830825140613 179.817689542957 -202.746901362033</t>
  </si>
  <si>
    <t>-676.333817531647 178.903679222606 -294.902608311009</t>
  </si>
  <si>
    <t>-685.374945792179 177.842273131711 -378.300811607475</t>
  </si>
  <si>
    <t>-692.502798511666 176.456198825866 -461.879636059722</t>
  </si>
  <si>
    <t>-700.822882554686 174.071119177622 -584.231482054756</t>
  </si>
  <si>
    <t>-686.455443666901 171.077188369358 -661.204479968778</t>
  </si>
  <si>
    <t>-692.364381199428 206.094158914545 -531.475410911628</t>
  </si>
  <si>
    <t>-662.517228408971 357.86930289417 -511.228422000634</t>
  </si>
  <si>
    <t>-546.9674582611 385.319021339786 -255.350715509892</t>
  </si>
  <si>
    <t>-317.963218272094 358.38601546276 -227.418564141482</t>
  </si>
  <si>
    <t>-701.97983060271 144.141138536278 -529.613817847496</t>
  </si>
  <si>
    <t>-535.257617830195 14.5989285708561 -283.988729006225</t>
  </si>
  <si>
    <t>-631.474281942872 270.759095294271 -98.0750973372826</t>
  </si>
  <si>
    <t>-665.134834507409 281.600734109295 315.992556222559</t>
  </si>
  <si>
    <t>-710.968761022441 323.785719784779 774.909004495742</t>
  </si>
  <si>
    <t>-562.114892533376 299.774373442137 831.032142474896</t>
  </si>
  <si>
    <t>-657.646719554667 88.7925411811177 -93.1816124485625</t>
  </si>
  <si>
    <t>-655.9691601374 66.7500382885721 321.805093590042</t>
  </si>
  <si>
    <t>-694.146889923436 19.0451885136874 780.726667614266</t>
  </si>
  <si>
    <t>-541.422778332275 5.7717706368644 829.542475838893</t>
  </si>
  <si>
    <t>9763-20170724T120324.817855800.bin</t>
  </si>
  <si>
    <t>-644.241524026019 180.277729337323 -93.9231649956846</t>
  </si>
  <si>
    <t>-664.645787062551 180.254948623283 -202.740338364743</t>
  </si>
  <si>
    <t>-676.210913237794 179.340696623571 -294.888247972088</t>
  </si>
  <si>
    <t>-685.341780825307 178.291250073408 -378.276887549112</t>
  </si>
  <si>
    <t>-692.593401279448 176.928601777458 -461.845361347988</t>
  </si>
  <si>
    <t>-701.131826523694 174.589929127935 -584.18313562572</t>
  </si>
  <si>
    <t>-686.911934338686 171.681348768763 -661.186661303726</t>
  </si>
  <si>
    <t>-692.564385514772 206.590715740438 -531.431060943159</t>
  </si>
  <si>
    <t>-662.644402507807 358.379178231735 -511.343822642727</t>
  </si>
  <si>
    <t>-545.507491376957 385.455361079985 -256.148775438966</t>
  </si>
  <si>
    <t>-316.570309623672 358.119999336511 -228.058207648256</t>
  </si>
  <si>
    <t>-702.206116553495 144.641509565527 -529.573774255348</t>
  </si>
  <si>
    <t>-534.995425113622 14.2230558506908 -282.654863075275</t>
  </si>
  <si>
    <t>-631.362513661566 271.199962275354 -98.0878715254092</t>
  </si>
  <si>
    <t>-665.144663702578 281.905749107623 315.973418746001</t>
  </si>
  <si>
    <t>-710.95526575619 323.856346555008 774.901692446434</t>
  </si>
  <si>
    <t>-562.10329428228 299.809242746072 831.014464055252</t>
  </si>
  <si>
    <t>-657.43498178588 89.2705918645347 -93.1442947576157</t>
  </si>
  <si>
    <t>-655.782266346716 67.0475956337127 321.832779530236</t>
  </si>
  <si>
    <t>-694.164966457603 19.1158088401912 780.722337454526</t>
  </si>
  <si>
    <t>-541.371103973836 6.66042635737449 829.535317892638</t>
  </si>
  <si>
    <t>9763-20170724T120324.851946400.bin</t>
  </si>
  <si>
    <t>-644.221874126661 180.539483499967 -93.9155798692161</t>
  </si>
  <si>
    <t>-664.610714620079 180.48855318159 -202.735659475195</t>
  </si>
  <si>
    <t>-676.203943487537 179.556612660196 -294.879833846986</t>
  </si>
  <si>
    <t>-685.377005384193 178.493048469791 -378.263722059736</t>
  </si>
  <si>
    <t>-692.687537616661 177.118175962497 -461.826784386156</t>
  </si>
  <si>
    <t>-701.330651472585 174.763508022026 -584.156966850426</t>
  </si>
  <si>
    <t>-687.195194071185 171.889492820497 -661.177324059225</t>
  </si>
  <si>
    <t>-692.704721723867 206.768983535623 -531.417191411984</t>
  </si>
  <si>
    <t>-662.749270377793 358.561765949677 -511.444071131755</t>
  </si>
  <si>
    <t>-544.853239493763 385.312773858765 -256.564633613254</t>
  </si>
  <si>
    <t>-316.001351382327 357.780836348379 -227.975851431335</t>
  </si>
  <si>
    <t>-702.371585847169 144.824376069524 -529.541911233131</t>
  </si>
  <si>
    <t>-535.205858846103 14.3629941836739 -282.188837059445</t>
  </si>
  <si>
    <t>-631.334893133 271.482376089697 -98.1033673216471</t>
  </si>
  <si>
    <t>-665.14683337696 282.080258180776 315.95829919471</t>
  </si>
  <si>
    <t>-710.956198035998 323.892250516891 774.898420177168</t>
  </si>
  <si>
    <t>-562.118525064354 299.736071733978 831.002399509007</t>
  </si>
  <si>
    <t>-657.423896650931 89.5088030413333 -93.1156757296201</t>
  </si>
  <si>
    <t>-655.731750439109 67.208995104977 321.857191917848</t>
  </si>
  <si>
    <t>-694.169317379317 19.105364602799 780.720247375947</t>
  </si>
  <si>
    <t>-541.371907713716 6.70696677906449 829.53681762707</t>
  </si>
  <si>
    <t>9763-20170724T120324.920661600.bin</t>
  </si>
  <si>
    <t>-644.238039457419 181.093386119491 -93.9095378268962</t>
  </si>
  <si>
    <t>-664.596596930106 181.008213864802 -202.735154555889</t>
  </si>
  <si>
    <t>-676.264307652368 180.035146091079 -294.869613282215</t>
  </si>
  <si>
    <t>-685.54499572738 178.929657904676 -378.240897718205</t>
  </si>
  <si>
    <t>-693.004065091666 177.507093276318 -461.790152468591</t>
  </si>
  <si>
    <t>-701.909119788188 175.076215058214 -584.100158022893</t>
  </si>
  <si>
    <t>-687.972251888054 172.294642094176 -661.160062320832</t>
  </si>
  <si>
    <t>-693.125943290312 207.107659244585 -531.401943664208</t>
  </si>
  <si>
    <t>-662.902155345963 358.874487176069 -511.667266702321</t>
  </si>
  <si>
    <t>-543.946019680721 384.710837776232 -257.186436271046</t>
  </si>
  <si>
    <t>-315.50502310353 355.611882410659 -226.912824056473</t>
  </si>
  <si>
    <t>-702.877328724527 145.178165370836 -529.461155760571</t>
  </si>
  <si>
    <t>-536.40131631444 15.8147046055692 -282.020369868374</t>
  </si>
  <si>
    <t>-631.268063198936 272.083771232453 -98.129303131607</t>
  </si>
  <si>
    <t>-665.111421764353 282.472162487143 315.935032098512</t>
  </si>
  <si>
    <t>-710.968602135575 323.962753905102 774.888892872035</t>
  </si>
  <si>
    <t>-562.113989084785 299.818459468549 830.95291699961</t>
  </si>
  <si>
    <t>-657.519251257073 90.0152521854661 -93.0790115905562</t>
  </si>
  <si>
    <t>-655.747653286074 67.5201221856164 321.883019036234</t>
  </si>
  <si>
    <t>-694.178248335442 19.0625486158006 780.720573774833</t>
  </si>
  <si>
    <t>-541.408889038777 6.39319825689631 829.555383757818</t>
  </si>
  <si>
    <t>9763-20170724T120324.949743000.bin</t>
  </si>
  <si>
    <t>-644.300306768733 181.324883528472 -93.9066599948053</t>
  </si>
  <si>
    <t>-664.631635592551 181.226209364535 -202.737419251762</t>
  </si>
  <si>
    <t>-676.326462203753 180.233429208587 -294.868249998145</t>
  </si>
  <si>
    <t>-685.651629200961 179.107644468824 -378.234308036605</t>
  </si>
  <si>
    <t>-693.175460486498 177.66131045511 -461.777298509404</t>
  </si>
  <si>
    <t>-702.197664238615 175.191811709521 -584.077869251419</t>
  </si>
  <si>
    <t>-688.379444395078 172.473865037149 -661.161449899522</t>
  </si>
  <si>
    <t>-693.324083936854 207.233413774515 -531.401022432256</t>
  </si>
  <si>
    <t>-662.863657360624 358.97419705631 -511.807522409954</t>
  </si>
  <si>
    <t>-543.635120077 384.372147875999 -257.409935241527</t>
  </si>
  <si>
    <t>-315.401970093215 354.390479423092 -226.438569533404</t>
  </si>
  <si>
    <t>-703.153452416672 145.317527686098 -529.425708159009</t>
  </si>
  <si>
    <t>-537.057683347153 16.5307799024333 -282.293977522064</t>
  </si>
  <si>
    <t>-631.229460298634 272.33769783649 -98.1507184826004</t>
  </si>
  <si>
    <t>-665.133423299874 282.635166501101 315.91098971159</t>
  </si>
  <si>
    <t>-710.97576017658 323.990031278464 774.882215306484</t>
  </si>
  <si>
    <t>-562.118034487162 299.81415577783 830.924433664502</t>
  </si>
  <si>
    <t>-657.675404457234 90.190574770327 -93.0661058305037</t>
  </si>
  <si>
    <t>-655.805409324229 67.6315888753577 321.891968339145</t>
  </si>
  <si>
    <t>-694.178211624413 19.028590540282 780.726342184194</t>
  </si>
  <si>
    <t>-541.433443560666 6.11934736473063 829.575316991083</t>
  </si>
  <si>
    <t>9763-20170724T120325.014936300.bin</t>
  </si>
  <si>
    <t>-644.47208890651 181.712045591652 -93.918111847002</t>
  </si>
  <si>
    <t>-664.75557570456 181.579030541851 -202.757707352041</t>
  </si>
  <si>
    <t>-676.494935320492 180.53637084256 -294.882221081607</t>
  </si>
  <si>
    <t>-685.894678055633 179.358170377422 -378.23926206684</t>
  </si>
  <si>
    <t>-693.527560992483 177.851184511912 -461.771218844758</t>
  </si>
  <si>
    <t>-702.747288649084 175.283231787125 -584.055153263752</t>
  </si>
  <si>
    <t>-689.192649649446 172.735670434033 -661.191352732447</t>
  </si>
  <si>
    <t>-693.705306349884 207.353665347835 -531.42460354475</t>
  </si>
  <si>
    <t>-662.85948118031 359.052833847609 -512.121272170001</t>
  </si>
  <si>
    <t>-543.23020296567 383.068628601714 -257.777743824781</t>
  </si>
  <si>
    <t>-315.642734947874 350.37336381659 -224.861150988361</t>
  </si>
  <si>
    <t>-703.698206819645 145.466461011642 -529.37157745379</t>
  </si>
  <si>
    <t>-538.518407619566 18.7088406207304 -284.480706583917</t>
  </si>
  <si>
    <t>-631.196365361109 272.797942048207 -98.2127160285638</t>
  </si>
  <si>
    <t>-665.118754529514 282.941481771836 315.851316686817</t>
  </si>
  <si>
    <t>-710.996617794491 324.056484018281 774.849776217424</t>
  </si>
  <si>
    <t>-562.1194629383 299.90263812295 830.849854829033</t>
  </si>
  <si>
    <t>-658.027862219412 90.5538452368755 -93.0330293851317</t>
  </si>
  <si>
    <t>-655.918748897763 67.9098002398609 321.919254607367</t>
  </si>
  <si>
    <t>-694.183432895382 18.9979323464643 780.734878839613</t>
  </si>
  <si>
    <t>-541.461000108093 5.89504850541107 829.601957405997</t>
  </si>
  <si>
    <t>9763-20170724T120325.050043600.bin</t>
  </si>
  <si>
    <t>-644.530424409499 181.878877926544 -93.9241781834655</t>
  </si>
  <si>
    <t>-664.802055500007 181.732699194374 -202.766065862647</t>
  </si>
  <si>
    <t>-676.577130093664 180.690279911077 -294.886038600179</t>
  </si>
  <si>
    <t>-686.027373893142 179.51766065374 -378.237297043266</t>
  </si>
  <si>
    <t>-693.729424040757 178.020435572033 -461.763165432612</t>
  </si>
  <si>
    <t>-703.070676610256 175.471559387271 -584.038309742898</t>
  </si>
  <si>
    <t>-689.665740893331 173.050843119722 -661.204630602178</t>
  </si>
  <si>
    <t>-693.932870083327 207.526583358684 -531.414886337217</t>
  </si>
  <si>
    <t>-662.829151569508 359.184081057325 -512.18467167655</t>
  </si>
  <si>
    <t>-543.025149582402 382.225504379335 -257.833236549941</t>
  </si>
  <si>
    <t>-315.782092885859 348.194139829386 -223.907127374248</t>
  </si>
  <si>
    <t>-704.010803847747 145.653323032794 -529.355197398023</t>
  </si>
  <si>
    <t>-538.970994649998 19.615741934532 -285.769078433525</t>
  </si>
  <si>
    <t>-631.166157490823 272.979844646829 -98.2437480722574</t>
  </si>
  <si>
    <t>-665.106082908001 283.051027167554 315.820586722321</t>
  </si>
  <si>
    <t>-711.019551771493 324.067698484272 774.830235562209</t>
  </si>
  <si>
    <t>-562.167189403155 299.734449121566 830.818536847321</t>
  </si>
  <si>
    <t>-658.171957398774 90.7286107506848 -93.0241967976419</t>
  </si>
  <si>
    <t>-655.996739263765 68.0354253316452 321.925083146985</t>
  </si>
  <si>
    <t>-694.188106180159 18.9934212957342 780.741498044404</t>
  </si>
  <si>
    <t>-541.446633733849 6.11194817427122 829.608046345844</t>
  </si>
  <si>
    <t>9763-20170724T120325.116713900.bin</t>
  </si>
  <si>
    <t>-644.639481518547 182.05817074393 -93.9445988292625</t>
  </si>
  <si>
    <t>-664.925188695474 181.939421525319 -202.783793012791</t>
  </si>
  <si>
    <t>-676.825586988524 181.001581984865 -294.888866267876</t>
  </si>
  <si>
    <t>-686.43461088437 179.957557364364 -378.223664986355</t>
  </si>
  <si>
    <t>-694.341141897309 178.622655744432 -461.733277597253</t>
  </si>
  <si>
    <t>-704.031550262503 176.347974737512 -583.986420791387</t>
  </si>
  <si>
    <t>-690.971085105886 174.260072977709 -661.221649702561</t>
  </si>
  <si>
    <t>-694.695607082802 208.277061279028 -531.321394969804</t>
  </si>
  <si>
    <t>-663.265246612982 359.854520253801 -512.013647081588</t>
  </si>
  <si>
    <t>-542.998525224923 380.730989133219 -257.693584110149</t>
  </si>
  <si>
    <t>-316.683773894346 342.880092217863 -221.672967240193</t>
  </si>
  <si>
    <t>-704.863333729861 146.415212301655 -529.364411542281</t>
  </si>
  <si>
    <t>-539.810695522976 21.4673207240928 -288.693827358121</t>
  </si>
  <si>
    <t>-631.110744400438 273.207715052396 -98.2740339482785</t>
  </si>
  <si>
    <t>-665.079944915361 283.215927763318 315.789439950253</t>
  </si>
  <si>
    <t>-710.999172175999 324.144300980215 774.796627034715</t>
  </si>
  <si>
    <t>-562.133088648563 299.862298956191 830.770779238602</t>
  </si>
  <si>
    <t>-658.444007522015 90.8620969665349 -93.0326722147623</t>
  </si>
  <si>
    <t>-656.08401975172 68.172823889817 321.915798426495</t>
  </si>
  <si>
    <t>-694.195220078206 18.995230721571 780.743558075907</t>
  </si>
  <si>
    <t>-541.464741689224 6.02235455447476 829.620190210233</t>
  </si>
  <si>
    <t>9763-20170724T120325.149801800.bin</t>
  </si>
  <si>
    <t>-644.729188266463 182.082947117862 -93.9501941461911</t>
  </si>
  <si>
    <t>-665.020774561629 181.97155330924 -202.788323920689</t>
  </si>
  <si>
    <t>-676.959508699078 181.110056194641 -294.889156248166</t>
  </si>
  <si>
    <t>-686.616509388692 180.163666916758 -378.219774786276</t>
  </si>
  <si>
    <t>-694.584294838158 178.955232678114 -461.725447116719</t>
  </si>
  <si>
    <t>-704.378900041529 176.89702809004 -583.974125024007</t>
  </si>
  <si>
    <t>-691.475956288086 175.015587699703 -661.241023569193</t>
  </si>
  <si>
    <t>-695.00029575782 208.73311899663 -531.260302463099</t>
  </si>
  <si>
    <t>-663.598326456583 360.30481110684 -511.791242235849</t>
  </si>
  <si>
    <t>-542.866585024703 379.619556067215 -257.568307540563</t>
  </si>
  <si>
    <t>-316.758445573884 340.971019048642 -221.099962711668</t>
  </si>
  <si>
    <t>-705.161977372226 146.867204317482 -529.404597010848</t>
  </si>
  <si>
    <t>-540.187261548043 22.234238048125 -290.181448809287</t>
  </si>
  <si>
    <t>-631.172168578398 273.253893849924 -98.2816287332884</t>
  </si>
  <si>
    <t>-665.095498593842 283.232856414072 315.78621018675</t>
  </si>
  <si>
    <t>-711.012070191749 324.145942913295 774.792081666881</t>
  </si>
  <si>
    <t>-562.160351496348 299.784635875791 830.769895544558</t>
  </si>
  <si>
    <t>-658.539384022841 90.8659139643883 -93.0381686576713</t>
  </si>
  <si>
    <t>-656.10145118645 68.2036729667745 321.911316998871</t>
  </si>
  <si>
    <t>-694.19815328042 18.9372076076536 780.740556338565</t>
  </si>
  <si>
    <t>-541.49123523808 5.71197592847807 829.623252107571</t>
  </si>
  <si>
    <t>9763-20170724T120325.218668300.bin</t>
  </si>
  <si>
    <t>-644.764640644791 181.964789696693 -93.9613435138502</t>
  </si>
  <si>
    <t>-665.074108720665 181.90282370411 -202.796267480696</t>
  </si>
  <si>
    <t>-676.99623733214 181.254612348507 -294.90093192365</t>
  </si>
  <si>
    <t>-686.625257708562 180.569464730293 -378.237195112114</t>
  </si>
  <si>
    <t>-694.551739279803 179.691836529714 -461.750920233514</t>
  </si>
  <si>
    <t>-704.271088525608 178.193974318105 -584.013829884029</t>
  </si>
  <si>
    <t>-691.645990604027 176.86300237163 -661.338095484902</t>
  </si>
  <si>
    <t>-694.953405124151 209.792926810603 -531.146693945682</t>
  </si>
  <si>
    <t>-663.63388846018 361.303254492056 -511.121606645319</t>
  </si>
  <si>
    <t>-542.339962246719 378.285757772516 -256.999689988048</t>
  </si>
  <si>
    <t>-316.926250010099 336.133566698025 -220.116339693372</t>
  </si>
  <si>
    <t>-705.059234057126 147.909621236203 -529.585139450068</t>
  </si>
  <si>
    <t>-540.449000147962 23.2986404916048 -293.170588478662</t>
  </si>
  <si>
    <t>-631.216239482837 273.137566709804 -98.2492694992219</t>
  </si>
  <si>
    <t>-665.07403077416 283.221825809949 315.821406227715</t>
  </si>
  <si>
    <t>-710.991065816428 324.175168129926 774.811351612722</t>
  </si>
  <si>
    <t>-562.137482697243 299.834766756486 830.793429508786</t>
  </si>
  <si>
    <t>-658.534543924012 90.7488590671908 -93.0643149680146</t>
  </si>
  <si>
    <t>-656.035839241454 68.1718170848778 321.889458864295</t>
  </si>
  <si>
    <t>-694.218931594528 18.9388192459728 780.726894390852</t>
  </si>
  <si>
    <t>-541.486925269314 5.9468196527298 829.59377221699</t>
  </si>
  <si>
    <t>9763-20170724T120325.250739100.bin</t>
  </si>
  <si>
    <t>-644.752734821605 181.803039336384 -93.9413774838933</t>
  </si>
  <si>
    <t>-665.057671761314 181.778716255726 -202.777073273472</t>
  </si>
  <si>
    <t>-676.958328590501 181.236943731635 -294.885208581502</t>
  </si>
  <si>
    <t>-686.560682452663 180.678046606684 -378.225607798209</t>
  </si>
  <si>
    <t>-694.453273188848 179.95651259689 -461.744083390526</t>
  </si>
  <si>
    <t>-704.114784339796 178.720017855535 -584.014417154544</t>
  </si>
  <si>
    <t>-691.616784177561 177.67987879991 -661.363822850305</t>
  </si>
  <si>
    <t>-694.826786950441 210.206540481685 -531.075077803357</t>
  </si>
  <si>
    <t>-663.560521008464 361.700759564626 -510.808261472876</t>
  </si>
  <si>
    <t>-542.03749198746 377.504395069377 -256.719819907533</t>
  </si>
  <si>
    <t>-316.815969908549 334.313152343202 -219.864501600164</t>
  </si>
  <si>
    <t>-704.924028081328 148.318499079003 -529.651283759777</t>
  </si>
  <si>
    <t>-540.482067147236 23.6910449179422 -294.305278416348</t>
  </si>
  <si>
    <t>-631.241001637779 272.966302169485 -98.2060416908338</t>
  </si>
  <si>
    <t>-665.039338054294 283.125906847867 315.867681509757</t>
  </si>
  <si>
    <t>-710.994758291401 324.159062739249 774.83808929997</t>
  </si>
  <si>
    <t>-562.140877716694 299.826612501314 830.822744227892</t>
  </si>
  <si>
    <t>-658.495552400208 90.5794202976995 -93.0789518695581</t>
  </si>
  <si>
    <t>-655.962551832846 68.0616803134553 321.877857310871</t>
  </si>
  <si>
    <t>-694.230652611814 18.8534567245324 780.717024633643</t>
  </si>
  <si>
    <t>-541.512850791526 5.66998085142177 829.57693522418</t>
  </si>
  <si>
    <t>9763-20170724T120325.314913300.bin</t>
  </si>
  <si>
    <t>-644.588235777251 181.448905254499 -93.8730522835335</t>
  </si>
  <si>
    <t>-664.967514837603 181.552814948186 -202.694802352703</t>
  </si>
  <si>
    <t>-676.877499094525 181.275246393288 -294.802952480954</t>
  </si>
  <si>
    <t>-686.466492799071 181.018416864228 -378.146305424564</t>
  </si>
  <si>
    <t>-694.323619063195 180.663138212252 -461.670318450463</t>
  </si>
  <si>
    <t>-703.908944215851 180.032461054295 -583.951383721697</t>
  </si>
  <si>
    <t>-691.592430134444 179.605958905462 -661.335819204695</t>
  </si>
  <si>
    <t>-694.667833358777 211.258607769875 -530.849979247213</t>
  </si>
  <si>
    <t>-663.381312369476 362.640033068701 -509.898246635946</t>
  </si>
  <si>
    <t>-541.212077208506 376.399903800338 -256.000707858587</t>
  </si>
  <si>
    <t>-316.602219252313 329.845040548083 -219.509979115165</t>
  </si>
  <si>
    <t>-704.738150176257 149.359733360075 -529.741233670208</t>
  </si>
  <si>
    <t>-540.957556143904 25.5063972453474 -296.70072908569</t>
  </si>
  <si>
    <t>-631.075524183377 272.596521696898 -98.0652818318678</t>
  </si>
  <si>
    <t>-664.75960033904 282.912112324461 316.01383643617</t>
  </si>
  <si>
    <t>-710.993907767894 324.123434885279 774.928396488696</t>
  </si>
  <si>
    <t>-562.135964784805 299.851539824455 830.928511724774</t>
  </si>
  <si>
    <t>-658.380174660849 90.2624204759916 -93.0966264916908</t>
  </si>
  <si>
    <t>-655.788885741839 67.9476656132617 321.870784721661</t>
  </si>
  <si>
    <t>-694.296574663244 18.8622799631621 780.694248852923</t>
  </si>
  <si>
    <t>-541.509497821725 6.23461400974861 829.484544182245</t>
  </si>
  <si>
    <t>9763-20170724T120325.351010800.bin</t>
  </si>
  <si>
    <t>-644.453740520301 181.263782256796 -93.8445811386589</t>
  </si>
  <si>
    <t>-664.90187861969 181.446597230524 -202.653327785491</t>
  </si>
  <si>
    <t>-676.852399296445 181.32292931214 -294.756487655219</t>
  </si>
  <si>
    <t>-686.470724621329 181.2410316973 -378.096854914071</t>
  </si>
  <si>
    <t>-694.349813116581 181.096941061106 -461.619513575974</t>
  </si>
  <si>
    <t>-703.959282872831 180.814775056917 -583.899934782045</t>
  </si>
  <si>
    <t>-691.713534295126 180.704059960537 -661.296693108637</t>
  </si>
  <si>
    <t>-694.717276350884 211.890966728545 -530.710718052447</t>
  </si>
  <si>
    <t>-663.439493755872 363.239972636107 -509.452435773847</t>
  </si>
  <si>
    <t>-540.79125254801 375.984935424749 -255.733062599674</t>
  </si>
  <si>
    <t>-316.180419512751 329.131321710968 -219.632896623745</t>
  </si>
  <si>
    <t>-704.768236775389 149.986135228144 -529.778077735449</t>
  </si>
  <si>
    <t>-541.119741366701 26.7964537019036 -298.067859818292</t>
  </si>
  <si>
    <t>-630.915674577562 272.384788281793 -97.9868305554708</t>
  </si>
  <si>
    <t>-664.572735424605 282.741729361341 316.093449894556</t>
  </si>
  <si>
    <t>-710.986966113452 324.109789847635 774.978344584719</t>
  </si>
  <si>
    <t>-562.13321890569 299.845994123503 830.993137265806</t>
  </si>
  <si>
    <t>-658.302941003503 90.1040331299128 -93.1053553164934</t>
  </si>
  <si>
    <t>-655.633414882898 67.9243708385472 321.868792118642</t>
  </si>
  <si>
    <t>-694.33737282378 18.8357930878956 780.680391676201</t>
  </si>
  <si>
    <t>-541.567248405873 5.86614659050429 829.433821384436</t>
  </si>
  <si>
    <t>9763-20170724T120325.415810500.bin</t>
  </si>
  <si>
    <t>-644.224519209792 180.978064044156 -93.7768887856391</t>
  </si>
  <si>
    <t>-664.788894525919 181.318222188405 -202.563239029548</t>
  </si>
  <si>
    <t>-676.879763832985 181.507021647324 -294.648107628845</t>
  </si>
  <si>
    <t>-686.641560377991 181.781171206554 -377.971260566357</t>
  </si>
  <si>
    <t>-694.681015545852 182.067337230815 -461.478292698654</t>
  </si>
  <si>
    <t>-704.543274773288 182.496397648184 -583.738164303944</t>
  </si>
  <si>
    <t>-692.414839260668 182.965798113806 -661.151949647739</t>
  </si>
  <si>
    <t>-695.212983156292 213.266356794788 -530.386576424491</t>
  </si>
  <si>
    <t>-663.996554113036 364.543769539635 -508.5241265199</t>
  </si>
  <si>
    <t>-540.063212099066 375.041860376894 -255.326661437387</t>
  </si>
  <si>
    <t>-315.710961816019 326.485887747061 -219.873433839861</t>
  </si>
  <si>
    <t>-705.218586625733 151.349918493642 -529.79673398352</t>
  </si>
  <si>
    <t>-735.19368610054 1.09685784286012 -500.39229651853</t>
  </si>
  <si>
    <t>-540.937571717567 29.1997966507199 -300.370399742955</t>
  </si>
  <si>
    <t>-630.653857633417 272.089512984271 -97.8163120612088</t>
  </si>
  <si>
    <t>-664.224362145664 282.474651689161 316.27039656595</t>
  </si>
  <si>
    <t>-710.937573228361 324.122560722831 775.098831703128</t>
  </si>
  <si>
    <t>-562.058795837808 300.072651246033 831.13930307021</t>
  </si>
  <si>
    <t>-658.120761835029 89.848499203501 -93.1255206714227</t>
  </si>
  <si>
    <t>-655.35267050212 67.8962923062209 321.860095307225</t>
  </si>
  <si>
    <t>-694.403245879427 18.8115927464673 780.650127315709</t>
  </si>
  <si>
    <t>-541.606269557385 5.87583248183773 829.328284274447</t>
  </si>
  <si>
    <t>9763-20170724T120325.449901500.bin</t>
  </si>
  <si>
    <t>-644.082435988897 180.935903361145 -93.7288972976654</t>
  </si>
  <si>
    <t>-664.704555136222 181.332428039517 -202.504220461926</t>
  </si>
  <si>
    <t>-676.860697152501 181.655206863305 -294.580060147774</t>
  </si>
  <si>
    <t>-686.688264899129 182.085059104455 -377.894941429677</t>
  </si>
  <si>
    <t>-694.800141487442 182.562350062696 -461.393967723062</t>
  </si>
  <si>
    <t>-704.775432710627 183.309781992225 -583.643244484363</t>
  </si>
  <si>
    <t>-692.672152541972 184.046792806305 -661.058896181012</t>
  </si>
  <si>
    <t>-695.408998924099 213.942882056557 -530.21920212228</t>
  </si>
  <si>
    <t>-664.169060917719 365.163783742536 -508.026427171566</t>
  </si>
  <si>
    <t>-539.550501014315 374.599203641827 -255.123741193816</t>
  </si>
  <si>
    <t>-315.178789285366 325.741459644112 -220.212664488707</t>
  </si>
  <si>
    <t>-705.387690803746 152.020892523364 -529.783624056751</t>
  </si>
  <si>
    <t>-735.214272914198 1.6774926265648 -500.703995948903</t>
  </si>
  <si>
    <t>-540.82114486765 30.1722145071958 -301.479021382155</t>
  </si>
  <si>
    <t>-630.51778821619 272.021615142585 -97.7211754759874</t>
  </si>
  <si>
    <t>-664.179106151924 282.427394540504 316.357633842144</t>
  </si>
  <si>
    <t>-710.933099286306 324.116386778806 775.166361727698</t>
  </si>
  <si>
    <t>-562.060917520678 300.044909703036 831.215132852402</t>
  </si>
  <si>
    <t>-657.993837031929 89.8374792466132 -93.1206453113609</t>
  </si>
  <si>
    <t>-655.274283029396 67.8542295652505 321.86363688879</t>
  </si>
  <si>
    <t>-694.428744995433 18.8184507514929 780.640503682086</t>
  </si>
  <si>
    <t>-541.597928649478 6.18955917936341 829.293179299251</t>
  </si>
  <si>
    <t>9763-20170724T120325.485905900.bin</t>
  </si>
  <si>
    <t>-643.896469264973 180.94682277266 -93.6940593181439</t>
  </si>
  <si>
    <t>-664.541986833797 181.36847494708 -202.46484087003</t>
  </si>
  <si>
    <t>-676.735504509877 181.812037169408 -294.535236639641</t>
  </si>
  <si>
    <t>-686.603937290019 182.390509713553 -377.844376370062</t>
  </si>
  <si>
    <t>-694.763703947984 183.056274455749 -461.337533283051</t>
  </si>
  <si>
    <t>-704.81668513479 184.12343712964 -583.577972045037</t>
  </si>
  <si>
    <t>-692.729693725264 185.105316378575 -660.993412017335</t>
  </si>
  <si>
    <t>-695.424659496359 214.618052366991 -530.079234140685</t>
  </si>
  <si>
    <t>-664.143932738262 365.783784853001 -507.573142975515</t>
  </si>
  <si>
    <t>-538.915478248402 374.331626800653 -254.940243032989</t>
  </si>
  <si>
    <t>-314.483993724071 325.327984432485 -220.622959842795</t>
  </si>
  <si>
    <t>-705.386427506967 152.692312617975 -529.800425588317</t>
  </si>
  <si>
    <t>-735.134788613219 2.26795819983454 -501.054620277036</t>
  </si>
  <si>
    <t>-540.532673541544 31.1356726750012 -302.26122538479</t>
  </si>
  <si>
    <t>-630.344917947941 272.02963795976 -97.6597845747408</t>
  </si>
  <si>
    <t>-664.095069848868 282.445119985814 316.411567651791</t>
  </si>
  <si>
    <t>-710.925066140385 324.128321975566 775.219427193969</t>
  </si>
  <si>
    <t>-562.046353186522 300.09467694997 831.267050357146</t>
  </si>
  <si>
    <t>-657.755188578334 89.8286297521488 -93.1140454143939</t>
  </si>
  <si>
    <t>-655.177037390842 67.8005335229627 321.868758412394</t>
  </si>
  <si>
    <t>-694.43997757635 18.7852938532899 780.634787101188</t>
  </si>
  <si>
    <t>-541.640111444173 5.8084169482197 829.293026397563</t>
  </si>
  <si>
    <t>9763-20170724T120325.551079000.bin</t>
  </si>
  <si>
    <t>-643.51229853516 181.171119626203 -93.5997579325987</t>
  </si>
  <si>
    <t>-664.212467401528 181.608827217768 -202.360163646838</t>
  </si>
  <si>
    <t>-676.478906436134 182.234936131537 -294.419638709144</t>
  </si>
  <si>
    <t>-686.423987078157 183.04555507664 -377.717838726873</t>
  </si>
  <si>
    <t>-694.671211291822 184.01169192259 -461.199388851018</t>
  </si>
  <si>
    <t>-704.863887091341 185.592818096982 -583.422812725582</t>
  </si>
  <si>
    <t>-692.830476421934 186.959137188678 -660.840756050993</t>
  </si>
  <si>
    <t>-695.46735108499 215.871185701182 -529.802270336205</t>
  </si>
  <si>
    <t>-664.326250869199 366.982725467097 -506.756656551064</t>
  </si>
  <si>
    <t>-537.697454075617 373.87772753334 -254.772323482367</t>
  </si>
  <si>
    <t>-313.312441394804 324.11317344772 -221.255043037468</t>
  </si>
  <si>
    <t>-705.315574283281 153.926724087437 -529.78220871996</t>
  </si>
  <si>
    <t>-734.676353613993 3.31871083478882 -501.627656181486</t>
  </si>
  <si>
    <t>-540.230555788379 32.8394645735343 -303.05904705881</t>
  </si>
  <si>
    <t>-630.085961002091 272.25794306418 -97.5508203610267</t>
  </si>
  <si>
    <t>-663.882000132713 282.552055066328 316.519844399162</t>
  </si>
  <si>
    <t>-710.921583490255 324.164661793156 775.322539622826</t>
  </si>
  <si>
    <t>-562.083942527831 299.911110186827 831.384469034609</t>
  </si>
  <si>
    <t>-657.250997788931 90.0326597934225 -93.0582646998612</t>
  </si>
  <si>
    <t>-654.797793234398 67.889735493515 321.919184709589</t>
  </si>
  <si>
    <t>-694.448403143853 18.7159906485479 780.63988897503</t>
  </si>
  <si>
    <t>-541.678554285385 5.46645289326921 829.319040421706</t>
  </si>
  <si>
    <t>9763-20170724T120325.618266700.bin</t>
  </si>
  <si>
    <t>-643.158172261617 181.55403213861 -93.5160373809605</t>
  </si>
  <si>
    <t>-663.849452315447 181.959929905885 -202.278176405229</t>
  </si>
  <si>
    <t>-676.210433619716 182.703520547894 -294.3242647116</t>
  </si>
  <si>
    <t>-686.28242832094 183.676788148136 -377.605506193543</t>
  </si>
  <si>
    <t>-694.697945229609 184.863752118637 -461.067384189085</t>
  </si>
  <si>
    <t>-705.182204275604 186.831870385429 -583.260376731336</t>
  </si>
  <si>
    <t>-693.240081183605 188.502216375465 -660.686584187957</t>
  </si>
  <si>
    <t>-695.730074872548 216.95186297258 -529.560447774768</t>
  </si>
  <si>
    <t>-664.767364311205 368.04174487789 -506.06504301459</t>
  </si>
  <si>
    <t>-536.267014704541 373.365919665378 -254.991617784374</t>
  </si>
  <si>
    <t>-311.852803619085 322.974890727929 -222.625794408626</t>
  </si>
  <si>
    <t>-705.433474637835 154.984767918701 -529.725966593508</t>
  </si>
  <si>
    <t>-734.304434051972 4.2099541827431 -501.966029368408</t>
  </si>
  <si>
    <t>-539.795310833395 34.5493500997354 -302.992961246025</t>
  </si>
  <si>
    <t>-629.875880992065 272.630149479634 -97.4509309933958</t>
  </si>
  <si>
    <t>-663.824030916686 282.791039755742 316.610462681838</t>
  </si>
  <si>
    <t>-710.90094489887 324.236133393609 775.414519715753</t>
  </si>
  <si>
    <t>-562.053566040582 300.012322529117 831.463533160884</t>
  </si>
  <si>
    <t>-656.757044827714 90.4151733774099 -92.9744108729554</t>
  </si>
  <si>
    <t>-654.372947155662 68.0749919318932 321.992796878482</t>
  </si>
  <si>
    <t>-694.451718142607 18.7065177408533 780.646749846907</t>
  </si>
  <si>
    <t>-541.690719174005 5.4271159312666 829.345369842292</t>
  </si>
  <si>
    <t>9763-20170724T120325.652388800.bin</t>
  </si>
  <si>
    <t>-643.001444169355 181.770880526988 -93.46999335742</t>
  </si>
  <si>
    <t>-663.670157274722 182.154411933726 -202.236406892844</t>
  </si>
  <si>
    <t>-676.068994967957 182.923786875408 -294.277281151917</t>
  </si>
  <si>
    <t>-686.198137643774 183.937336550381 -377.551033514875</t>
  </si>
  <si>
    <t>-694.693885426881 185.182136245151 -461.004066891739</t>
  </si>
  <si>
    <t>-705.320824508029 187.254018107011 -583.1829997281</t>
  </si>
  <si>
    <t>-693.408555903663 189.03363931739 -660.611320368719</t>
  </si>
  <si>
    <t>-695.837969159265 217.333170041489 -529.465675496082</t>
  </si>
  <si>
    <t>-664.923826819605 368.405353163678 -505.812238416748</t>
  </si>
  <si>
    <t>-535.583076239259 373.102343552149 -255.1580206477</t>
  </si>
  <si>
    <t>-311.127689395644 322.42108826625 -223.539920015696</t>
  </si>
  <si>
    <t>-705.477717530862 155.356404199261 -529.678267214625</t>
  </si>
  <si>
    <t>-734.111821196804 4.52041368213281 -502.017481812316</t>
  </si>
  <si>
    <t>-539.640169108709 35.5352451164613 -302.926415763232</t>
  </si>
  <si>
    <t>-629.795796301753 272.822283948399 -97.4071036903275</t>
  </si>
  <si>
    <t>-663.834950482546 282.959261979366 316.647362798371</t>
  </si>
  <si>
    <t>-710.88188113877 324.289786664031 775.455559190334</t>
  </si>
  <si>
    <t>-561.98920319777 300.292775668973 831.481876899541</t>
  </si>
  <si>
    <t>-656.526713923003 90.6583732347708 -92.9379965223987</t>
  </si>
  <si>
    <t>-654.250830079787 68.1636393486119 322.021553900046</t>
  </si>
  <si>
    <t>-694.459811415351 18.7946180074839 780.651678251059</t>
  </si>
  <si>
    <t>-541.634505940597 6.25101061437135 829.343566962309</t>
  </si>
  <si>
    <t>9763-20170724T120325.719380700.bin</t>
  </si>
  <si>
    <t>-642.705810201549 182.251793035225 -93.3863158828158</t>
  </si>
  <si>
    <t>-663.330695248371 182.592347314327 -202.16133675981</t>
  </si>
  <si>
    <t>-675.784126671124 183.393337578325 -294.194477395851</t>
  </si>
  <si>
    <t>-685.99988367229 184.460647664736 -377.45698551946</t>
  </si>
  <si>
    <t>-694.619529677331 185.785844637866 -460.896045050205</t>
  </si>
  <si>
    <t>-705.468348425635 188.004487972066 -583.052969183184</t>
  </si>
  <si>
    <t>-693.620344173189 189.942190766214 -660.487301909934</t>
  </si>
  <si>
    <t>-695.943968211515 218.027913634983 -529.311665843357</t>
  </si>
  <si>
    <t>-665.248358016785 369.110327470268 -505.477956123713</t>
  </si>
  <si>
    <t>-534.218734020558 372.815522287325 -255.685828486791</t>
  </si>
  <si>
    <t>-309.864687452317 320.856401174925 -225.45285849918</t>
  </si>
  <si>
    <t>-705.471950714332 156.034097885695 -529.591403096291</t>
  </si>
  <si>
    <t>-733.699569578049 5.08814294780382 -502.078857523084</t>
  </si>
  <si>
    <t>-539.319370346739 37.2253194467808 -302.546728949763</t>
  </si>
  <si>
    <t>-629.636899236494 273.352608618428 -97.3416638862223</t>
  </si>
  <si>
    <t>-663.775976565746 283.278869366864 316.709769937842</t>
  </si>
  <si>
    <t>-710.87149662729 324.356136995452 775.541913549749</t>
  </si>
  <si>
    <t>-561.976836414108 300.340190610307 831.554710868616</t>
  </si>
  <si>
    <t>-656.08376461097 91.1006436022662 -92.8623719776068</t>
  </si>
  <si>
    <t>-653.981695843474 68.3289219945345 322.082950728808</t>
  </si>
  <si>
    <t>-694.45312774117 18.7564358053698 780.666610923703</t>
  </si>
  <si>
    <t>-541.643303516731 6.16628501799073 829.395204626113</t>
  </si>
  <si>
    <t>9763-20170724T120325.748464900.bin</t>
  </si>
  <si>
    <t>-642.510795868999 182.476102386203 -93.3372711110602</t>
  </si>
  <si>
    <t>-663.118217543277 182.802371837814 -202.115608006396</t>
  </si>
  <si>
    <t>-675.585210112609 183.614447011905 -294.146957034406</t>
  </si>
  <si>
    <t>-685.824633198255 184.700701616519 -377.406168336035</t>
  </si>
  <si>
    <t>-694.47925168581 186.054121215004 -460.841151564499</t>
  </si>
  <si>
    <t>-705.391808596995 188.3239544627 -582.991477853497</t>
  </si>
  <si>
    <t>-693.582725316694 190.30012900075 -660.430765736144</t>
  </si>
  <si>
    <t>-695.854599770091 218.327195416427 -529.241210799319</t>
  </si>
  <si>
    <t>-665.251689513504 369.428121922108 -505.351687226254</t>
  </si>
  <si>
    <t>-533.515158024537 372.481951022296 -255.922929138367</t>
  </si>
  <si>
    <t>-309.299017906375 319.51560255902 -226.423206510578</t>
  </si>
  <si>
    <t>-705.352350869355 156.328754149449 -529.544739370042</t>
  </si>
  <si>
    <t>-733.466540044817 5.35605603290605 -502.101115733606</t>
  </si>
  <si>
    <t>-539.099751456262 37.8221870754294 -302.323511884977</t>
  </si>
  <si>
    <t>-629.459753948494 273.583647972408 -97.2964964511276</t>
  </si>
  <si>
    <t>-663.707480237536 283.432547623606 316.747854460734</t>
  </si>
  <si>
    <t>-710.878082526141 324.385378531351 775.581169248934</t>
  </si>
  <si>
    <t>-561.995179003718 300.282912384231 831.588078104764</t>
  </si>
  <si>
    <t>-655.848479787578 91.3161105800675 -92.8143963136048</t>
  </si>
  <si>
    <t>-653.773655154308 68.4328790390184 322.124948262232</t>
  </si>
  <si>
    <t>-694.44777528013 18.6835972075178 780.674922010016</t>
  </si>
  <si>
    <t>-541.683007229432 5.65580819322918 829.429626090042</t>
  </si>
  <si>
    <t>9763-20170724T120325.816419200.bin</t>
  </si>
  <si>
    <t>-642.037419541094 182.932764934145 -93.2427179435089</t>
  </si>
  <si>
    <t>-662.63017804426 183.22310216211 -202.023927822262</t>
  </si>
  <si>
    <t>-675.108965056057 184.028612708117 -294.053604835744</t>
  </si>
  <si>
    <t>-685.368837545049 185.11763884261 -377.310336526318</t>
  </si>
  <si>
    <t>-694.053830152639 186.482916159239 -460.741982076472</t>
  </si>
  <si>
    <t>-705.021582288998 188.780547547572 -582.886781980885</t>
  </si>
  <si>
    <t>-693.266133982514 190.726238999715 -660.335058775373</t>
  </si>
  <si>
    <t>-695.498457496713 218.777448872713 -529.130492060326</t>
  </si>
  <si>
    <t>-665.117326266454 369.888060600733 -505.042486264714</t>
  </si>
  <si>
    <t>-531.666368727742 371.835437597066 -256.515453756501</t>
  </si>
  <si>
    <t>-307.606606768798 318.249798544029 -226.946276175553</t>
  </si>
  <si>
    <t>-704.919588894566 156.767339560653 -529.451074809644</t>
  </si>
  <si>
    <t>-732.726131783333 5.70778389175189 -502.175038400194</t>
  </si>
  <si>
    <t>-538.673684893216 38.8674094925789 -302.118453942731</t>
  </si>
  <si>
    <t>-629.073087385951 274.030409237772 -97.2012375216913</t>
  </si>
  <si>
    <t>-663.475499124479 283.699489257709 316.834520012484</t>
  </si>
  <si>
    <t>-710.869167795732 324.453697328071 775.647473928852</t>
  </si>
  <si>
    <t>-561.957842652128 300.505235648231 831.644916554072</t>
  </si>
  <si>
    <t>-655.290476339449 91.811202306001 -92.7211114734239</t>
  </si>
  <si>
    <t>-653.340856989663 68.6477446098845 322.203302255779</t>
  </si>
  <si>
    <t>-694.449343834655 18.7122476113125 780.686442061287</t>
  </si>
  <si>
    <t>-541.672629744756 5.89436362773313 829.459261799241</t>
  </si>
  <si>
    <t>9763-20170724T120325.848502800.bin</t>
  </si>
  <si>
    <t>-641.771318054086 183.143072845696 -93.1919666205667</t>
  </si>
  <si>
    <t>-662.391758289399 183.437137819629 -201.967962802359</t>
  </si>
  <si>
    <t>-674.897531085539 184.253862638976 -293.993916101836</t>
  </si>
  <si>
    <t>-685.183435383031 185.355409224297 -377.247233661675</t>
  </si>
  <si>
    <t>-693.896015378244 186.735859922012 -460.675719851502</t>
  </si>
  <si>
    <t>-704.905751729599 189.058619615023 -582.816245088291</t>
  </si>
  <si>
    <t>-693.160334426524 190.966509368067 -660.267036167741</t>
  </si>
  <si>
    <t>-695.384019908651 219.047394793269 -529.055309594972</t>
  </si>
  <si>
    <t>-665.085068425979 370.152702357145 -504.837723068328</t>
  </si>
  <si>
    <t>-530.812665187885 371.755689110175 -256.751167588637</t>
  </si>
  <si>
    <t>-307.064905346492 317.082782057094 -226.812090337148</t>
  </si>
  <si>
    <t>-704.76551102936 157.031435604301 -529.388864056666</t>
  </si>
  <si>
    <t>-732.427498323107 5.93117359458824 -502.17296619832</t>
  </si>
  <si>
    <t>-538.290567840009 39.321297711432 -302.177865225929</t>
  </si>
  <si>
    <t>-628.888977905722 274.252942885927 -97.1441320361165</t>
  </si>
  <si>
    <t>-663.317475918379 283.813457153821 316.892010636445</t>
  </si>
  <si>
    <t>-710.856360540821 324.485670406862 775.690910728169</t>
  </si>
  <si>
    <t>-561.962896560891 300.459828348367 831.702712337594</t>
  </si>
  <si>
    <t>-654.946115449461 92.0388253873216 -92.6796875779664</t>
  </si>
  <si>
    <t>-653.069746227218 68.7533004489014 322.23829186925</t>
  </si>
  <si>
    <t>-694.453033921628 18.690597720059 780.68723697747</t>
  </si>
  <si>
    <t>-541.704008971708 5.59798088131652 829.474031043534</t>
  </si>
  <si>
    <t>9763-20170724T120325.917383700.bin</t>
  </si>
  <si>
    <t>-641.23873971578 183.503629053928 -93.0921876133093</t>
  </si>
  <si>
    <t>-661.995163469043 183.816485887731 -201.84214269846</t>
  </si>
  <si>
    <t>-674.627307130684 184.694077095679 -293.850382249295</t>
  </si>
  <si>
    <t>-685.032146286994 185.866378949312 -377.087953476266</t>
  </si>
  <si>
    <t>-693.868167277217 187.334359582135 -460.502045014705</t>
  </si>
  <si>
    <t>-705.063404148442 189.802511050709 -582.622898918779</t>
  </si>
  <si>
    <t>-693.364263807606 191.671084457223 -660.081498566266</t>
  </si>
  <si>
    <t>-695.482183450611 219.730610602132 -528.838491200052</t>
  </si>
  <si>
    <t>-665.228602494212 370.797443590501 -504.35471312456</t>
  </si>
  <si>
    <t>-529.54639866937 371.57472563391 -257.032426331199</t>
  </si>
  <si>
    <t>-306.236287146651 315.276610290625 -226.838737630355</t>
  </si>
  <si>
    <t>-704.819867317504 157.708324874609 -529.235978704369</t>
  </si>
  <si>
    <t>-732.266806969375 6.54418189152398 -502.122070059009</t>
  </si>
  <si>
    <t>-537.667345456751 40.7854753518845 -301.974651372779</t>
  </si>
  <si>
    <t>-628.525436392448 274.606891378018 -97.0145820095445</t>
  </si>
  <si>
    <t>-662.86463952817 283.947094687479 317.033898700753</t>
  </si>
  <si>
    <t>-710.817589332192 324.52566421604 775.802673922448</t>
  </si>
  <si>
    <t>-561.990497282879 300.280552348765 831.896212282533</t>
  </si>
  <si>
    <t>-654.259904041902 92.3275394277002 -92.602400054152</t>
  </si>
  <si>
    <t>-652.462878817953 69.039293487278 322.315669218571</t>
  </si>
  <si>
    <t>-694.463410454611 18.6352573399965 780.684620745161</t>
  </si>
  <si>
    <t>-541.723717222872 5.42247851398838 829.46824833839</t>
  </si>
  <si>
    <t>9763-20170724T120325.948468000.bin</t>
  </si>
  <si>
    <t>-640.982441032148 183.634392893855 -93.034570116437</t>
  </si>
  <si>
    <t>-661.81983279087 183.963114513658 -201.7691320704</t>
  </si>
  <si>
    <t>-674.492212515141 184.882440075066 -293.771241986645</t>
  </si>
  <si>
    <t>-684.922002239706 186.103239696387 -377.00509333816</t>
  </si>
  <si>
    <t>-693.771642652194 187.630353584863 -460.416731480977</t>
  </si>
  <si>
    <t>-704.9740313152 190.197016458972 -582.534853118048</t>
  </si>
  <si>
    <t>-693.276384639871 192.080327571796 -659.9933938096</t>
  </si>
  <si>
    <t>-695.395286130253 220.082589808066 -528.726350682494</t>
  </si>
  <si>
    <t>-665.179346129789 371.13932146979 -504.103190395781</t>
  </si>
  <si>
    <t>-528.919376412223 371.683147099202 -257.098035719186</t>
  </si>
  <si>
    <t>-305.722634347123 314.914316769375 -226.947785736145</t>
  </si>
  <si>
    <t>-704.721706338141 158.058919545203 -529.17441442373</t>
  </si>
  <si>
    <t>-732.133961004224 6.88654514689142 -502.090107201916</t>
  </si>
  <si>
    <t>-537.643498996172 41.9896403957184 -302.092851386222</t>
  </si>
  <si>
    <t>-628.287404206366 274.745279886423 -96.935741573937</t>
  </si>
  <si>
    <t>-662.580581393262 284.009149650978 317.118370316834</t>
  </si>
  <si>
    <t>-710.78976381863 324.551406206076 775.861911792125</t>
  </si>
  <si>
    <t>-561.949304592942 300.470263647546 831.990759730107</t>
  </si>
  <si>
    <t>-653.980420233053 92.437340079299 -92.5539390793698</t>
  </si>
  <si>
    <t>-652.1452217104 69.178749995885 322.36567670301</t>
  </si>
  <si>
    <t>-694.47452201586 18.6166824262248 780.682499572155</t>
  </si>
  <si>
    <t>-541.764810166982 5.05641478874077 829.464497272259</t>
  </si>
  <si>
    <t>9763-20170724T120326.017657100.bin</t>
  </si>
  <si>
    <t>-640.546894467084 183.810679984828 -92.940280999902</t>
  </si>
  <si>
    <t>-661.496563810174 184.208599477172 -201.652998893512</t>
  </si>
  <si>
    <t>-674.146272840685 185.218477802354 -293.657256304548</t>
  </si>
  <si>
    <t>-684.508116657772 186.534370800131 -376.89824691668</t>
  </si>
  <si>
    <t>-693.242067166116 188.169582223679 -460.319865341977</t>
  </si>
  <si>
    <t>-704.223089653671 190.908087769861 -582.454437823301</t>
  </si>
  <si>
    <t>-692.51393076359 192.824843293379 -659.910409616067</t>
  </si>
  <si>
    <t>-694.721900262379 220.714918407327 -528.588520852203</t>
  </si>
  <si>
    <t>-664.464223498632 371.727445276951 -503.741293025992</t>
  </si>
  <si>
    <t>-527.354257312771 371.912904378673 -257.206350936435</t>
  </si>
  <si>
    <t>-304.207595121119 315.136772886194 -226.701435795184</t>
  </si>
  <si>
    <t>-704.087486706055 158.698001181989 -529.137157790036</t>
  </si>
  <si>
    <t>-731.642568572512 7.51584311383454 -502.269746337886</t>
  </si>
  <si>
    <t>-537.803153587743 44.0486786855229 -302.927561698823</t>
  </si>
  <si>
    <t>-627.756628472853 274.911819078694 -96.7822907323502</t>
  </si>
  <si>
    <t>-662.029929768326 284.074093195389 317.275622808483</t>
  </si>
  <si>
    <t>-710.780892193775 324.547185837313 775.972973678255</t>
  </si>
  <si>
    <t>-561.991174663545 300.312518630207 832.170130284228</t>
  </si>
  <si>
    <t>-653.636391086958 92.6085290177641 -92.4805806203286</t>
  </si>
  <si>
    <t>-651.757800254813 69.4199815189284 322.442712268734</t>
  </si>
  <si>
    <t>-694.488037689636 18.5451264225683 780.679510711261</t>
  </si>
  <si>
    <t>-541.762123206782 5.12096902097096 829.448368095496</t>
  </si>
  <si>
    <t>9763-20170724T120326.061783200.bin</t>
  </si>
  <si>
    <t>-640.351815221218 183.859633195747 -92.8901954669522</t>
  </si>
  <si>
    <t>-661.319297603811 184.312285685181 -201.599289650854</t>
  </si>
  <si>
    <t>-673.940885153522 185.374432760397 -293.606783140858</t>
  </si>
  <si>
    <t>-684.25958829379 186.741413429071 -376.852116712935</t>
  </si>
  <si>
    <t>-692.932811287049 188.430482429405 -460.279126788877</t>
  </si>
  <si>
    <t>-703.805629428738 191.250870460874 -582.421556209951</t>
  </si>
  <si>
    <t>-692.096934711092 193.164628438812 -659.877682969</t>
  </si>
  <si>
    <t>-694.314062357703 221.015749196405 -528.530820090168</t>
  </si>
  <si>
    <t>-663.87512247319 371.969859120668 -503.560087562065</t>
  </si>
  <si>
    <t>-526.496931615178 372.114177503898 -257.174510628974</t>
  </si>
  <si>
    <t>-303.354415141501 315.3808533004 -226.559799516407</t>
  </si>
  <si>
    <t>-703.755395073552 159.01082517132 -529.122187893662</t>
  </si>
  <si>
    <t>-731.507182882845 7.84938473293209 -502.329292738665</t>
  </si>
  <si>
    <t>-537.94088992085 44.622403328864 -303.49451172449</t>
  </si>
  <si>
    <t>-627.424976486729 274.939677639731 -96.6989528066632</t>
  </si>
  <si>
    <t>-661.805479335113 284.073917816939 317.350806333007</t>
  </si>
  <si>
    <t>-710.76046737459 324.572346481893 776.014348072679</t>
  </si>
  <si>
    <t>-561.96817625236 300.413780454873 832.237460075489</t>
  </si>
  <si>
    <t>-653.579480956091 92.6953382905324 -92.4573198275401</t>
  </si>
  <si>
    <t>-651.714706666181 69.5023509477735 322.465770054597</t>
  </si>
  <si>
    <t>-694.496822895872 18.5598984408039 780.685253039319</t>
  </si>
  <si>
    <t>-541.761828745451 5.22918797787247 829.451389730434</t>
  </si>
  <si>
    <t>9763-20170724T120326.116933300.bin</t>
  </si>
  <si>
    <t>-639.912368062314 184.001615166782 -92.7972822628941</t>
  </si>
  <si>
    <t>-660.917940187065 184.585433912906 -201.498289789983</t>
  </si>
  <si>
    <t>-673.477519967149 185.730312369994 -293.513512894229</t>
  </si>
  <si>
    <t>-683.701874636311 187.163358729478 -376.769254197068</t>
  </si>
  <si>
    <t>-692.242397139822 188.908038467505 -460.208856520308</t>
  </si>
  <si>
    <t>-702.878931544843 191.798023475905 -582.370404883304</t>
  </si>
  <si>
    <t>-691.157154094408 193.62611545194 -659.826608025634</t>
  </si>
  <si>
    <t>-693.376103895022 221.514497116916 -528.45493305378</t>
  </si>
  <si>
    <t>-662.490156216282 372.346172011142 -503.297920249867</t>
  </si>
  <si>
    <t>-524.358316975854 372.388708082479 -257.334136962803</t>
  </si>
  <si>
    <t>-301.252845411286 315.516507025795 -226.706921524851</t>
  </si>
  <si>
    <t>-703.047316887849 159.545269377298 -529.078970753602</t>
  </si>
  <si>
    <t>-731.36698376869 8.47752124741237 -502.360888688635</t>
  </si>
  <si>
    <t>-537.877155798759 44.9298809249585 -303.667601168434</t>
  </si>
  <si>
    <t>-626.657099636235 275.0232062109 -96.558419266479</t>
  </si>
  <si>
    <t>-661.387076485929 284.101669561746 317.463310311561</t>
  </si>
  <si>
    <t>-710.73949427803 324.59033813291 776.088943596013</t>
  </si>
  <si>
    <t>-561.974531630714 300.406588192792 832.373543722298</t>
  </si>
  <si>
    <t>-653.465522994164 92.9305937802299 -92.4376603377794</t>
  </si>
  <si>
    <t>-651.808163135442 69.6059300034249 322.47896954024</t>
  </si>
  <si>
    <t>-694.518816295966 18.5279310025987 780.690184829731</t>
  </si>
  <si>
    <t>-541.741824536139 5.5795665306448 829.42766257136</t>
  </si>
  <si>
    <t>9763-20170724T120326.149016900.bin</t>
  </si>
  <si>
    <t>-639.694708260577 183.978652964854 -92.7805630423422</t>
  </si>
  <si>
    <t>-660.730578192647 184.640620765303 -201.475394263102</t>
  </si>
  <si>
    <t>-673.273103806082 185.836744178162 -293.492097741111</t>
  </si>
  <si>
    <t>-683.464674815667 187.311673044733 -376.751228842219</t>
  </si>
  <si>
    <t>-691.955104265217 189.092486058753 -460.195174170086</t>
  </si>
  <si>
    <t>-702.499258318382 192.029182195177 -582.363534476341</t>
  </si>
  <si>
    <t>-690.767849476865 193.81911616838 -659.819264823493</t>
  </si>
  <si>
    <t>-692.974133629258 221.715298479338 -528.435393830059</t>
  </si>
  <si>
    <t>-661.832638443422 372.477323446696 -503.216700007344</t>
  </si>
  <si>
    <t>-523.297947130542 372.438009984876 -257.479667538619</t>
  </si>
  <si>
    <t>-300.23526862711 315.425307178308 -226.8021976375</t>
  </si>
  <si>
    <t>-702.770962465047 159.766053811787 -529.078988814418</t>
  </si>
  <si>
    <t>-731.447397758612 8.75605308237709 -502.384671748713</t>
  </si>
  <si>
    <t>-537.933352513942 44.9205097285949 -303.604073802587</t>
  </si>
  <si>
    <t>-626.245186057266 275.015613665449 -96.5059773747105</t>
  </si>
  <si>
    <t>-661.135165201995 284.078308734888 317.502728848332</t>
  </si>
  <si>
    <t>-710.737720815981 324.584000203276 776.112762403496</t>
  </si>
  <si>
    <t>-562.012092210538 300.249711024279 832.436448951689</t>
  </si>
  <si>
    <t>-653.43647433503 92.8823046945058 -92.4487371934498</t>
  </si>
  <si>
    <t>-651.86827308178 69.5428947759017 322.467397205367</t>
  </si>
  <si>
    <t>-694.513910257837 18.5013286365895 780.696176247826</t>
  </si>
  <si>
    <t>-541.757210617954 5.36840396333037 829.448055063872</t>
  </si>
  <si>
    <t>9763-20170724T120326.219080100.bin</t>
  </si>
  <si>
    <t>-639.300918651139 183.898895304056 -92.7226105249822</t>
  </si>
  <si>
    <t>-660.393082425035 184.721683806181 -201.405349854158</t>
  </si>
  <si>
    <t>-672.937819874114 186.034237989761 -293.420175493018</t>
  </si>
  <si>
    <t>-683.11245662188 187.609834243362 -376.679667846647</t>
  </si>
  <si>
    <t>-691.567081949524 189.484489879016 -460.125078084928</t>
  </si>
  <si>
    <t>-702.038363123931 192.549947423168 -582.296684476928</t>
  </si>
  <si>
    <t>-690.31422087131 194.266452568476 -659.755011235855</t>
  </si>
  <si>
    <t>-692.402236531793 222.156200732538 -528.344326112842</t>
  </si>
  <si>
    <t>-660.669792439116 372.776227236896 -502.982513333169</t>
  </si>
  <si>
    <t>-521.134626374872 372.381052532857 -257.81240420202</t>
  </si>
  <si>
    <t>-298.170930527551 315.103639243768 -226.908874964737</t>
  </si>
  <si>
    <t>-702.485118540622 160.253398876277 -529.033307896491</t>
  </si>
  <si>
    <t>-731.987062736691 9.38810419209062 -502.421197517626</t>
  </si>
  <si>
    <t>-538.373654522381 44.7658122138585 -303.634273239981</t>
  </si>
  <si>
    <t>-625.454172039509 274.993440692045 -96.3897575740846</t>
  </si>
  <si>
    <t>-660.59427925174 284.014734068036 317.598642885031</t>
  </si>
  <si>
    <t>-710.73408833571 324.577236984376 776.149432019437</t>
  </si>
  <si>
    <t>-562.051628721768 300.122198630407 832.534665808444</t>
  </si>
  <si>
    <t>-653.47441224888 92.7505414564082 -92.4577570261135</t>
  </si>
  <si>
    <t>-651.809224996079 69.4636796245766 322.460975405799</t>
  </si>
  <si>
    <t>-694.501584686651 18.4235003756291 780.714651611389</t>
  </si>
  <si>
    <t>-541.778036787923 4.99636691798128 829.490136125292</t>
  </si>
  <si>
    <t>9763-20170724T120326.259193800.bin</t>
  </si>
  <si>
    <t>-639.035801628463 183.946103478598 -92.6850096309398</t>
  </si>
  <si>
    <t>-660.174141157313 184.826204226369 -201.358370996212</t>
  </si>
  <si>
    <t>-672.730183323675 186.187311613731 -293.371054563212</t>
  </si>
  <si>
    <t>-682.903442717339 187.808487784215 -376.629630671606</t>
  </si>
  <si>
    <t>-691.345263029383 189.728942193861 -460.075506767519</t>
  </si>
  <si>
    <t>-701.785149806073 192.861308649422 -582.248010834289</t>
  </si>
  <si>
    <t>-690.049932288423 194.544370983441 -659.705419453002</t>
  </si>
  <si>
    <t>-692.083479584954 222.425087723777 -528.284076815578</t>
  </si>
  <si>
    <t>-659.96361970951 372.954664641657 -502.84415662117</t>
  </si>
  <si>
    <t>-519.998261910294 372.368350218474 -257.919734225292</t>
  </si>
  <si>
    <t>-297.08098440307 314.940215640071 -226.961175845393</t>
  </si>
  <si>
    <t>-702.324957411621 160.548495177813 -528.99528091269</t>
  </si>
  <si>
    <t>-732.28033513242 9.77163781305376 -502.419335305686</t>
  </si>
  <si>
    <t>-538.493111363956 44.6323372308748 -303.503071189187</t>
  </si>
  <si>
    <t>-625.00807765028 275.054261859704 -96.3404856270553</t>
  </si>
  <si>
    <t>-660.281542987909 284.029825997579 317.637563134018</t>
  </si>
  <si>
    <t>-710.719367401161 324.583171291232 776.16030361086</t>
  </si>
  <si>
    <t>-562.035614434121 300.209267022825 832.577275544569</t>
  </si>
  <si>
    <t>-653.398249854919 92.7892022106516 -92.4408967790546</t>
  </si>
  <si>
    <t>-651.711898571073 69.5204018972952 322.478732287367</t>
  </si>
  <si>
    <t>-694.501282073573 18.4290157215548 780.719576913675</t>
  </si>
  <si>
    <t>-541.753989861674 5.25458573831702 829.489712138917</t>
  </si>
  <si>
    <t>9763-20170724T120326.316343600.bin</t>
  </si>
  <si>
    <t>-638.494500567973 184.138207176251 -92.6181996487346</t>
  </si>
  <si>
    <t>-659.681499400721 185.131905288258 -201.281148870613</t>
  </si>
  <si>
    <t>-672.229447651352 186.555082468505 -293.293797802246</t>
  </si>
  <si>
    <t>-682.374759964271 188.221842711459 -376.555074164438</t>
  </si>
  <si>
    <t>-690.768373195108 190.174337835344 -460.004883093641</t>
  </si>
  <si>
    <t>-701.115239508839 193.338637305533 -582.184471610191</t>
  </si>
  <si>
    <t>-689.320345430857 194.947015360322 -659.634444854816</t>
  </si>
  <si>
    <t>-691.295140089465 222.861647014716 -528.219770733937</t>
  </si>
  <si>
    <t>-658.47101580051 373.22965600715 -502.723907467312</t>
  </si>
  <si>
    <t>-517.692973073416 372.318943832051 -258.266779530347</t>
  </si>
  <si>
    <t>-294.868905755084 314.694246281194 -227.003876309356</t>
  </si>
  <si>
    <t>-701.855136518332 161.03864171275 -528.926529155578</t>
  </si>
  <si>
    <t>-732.599496002001 10.4213769519006 -502.341572317131</t>
  </si>
  <si>
    <t>-538.350331996636 43.9671445029892 -302.995643746054</t>
  </si>
  <si>
    <t>-624.072120164505 275.299992040683 -96.2493716353243</t>
  </si>
  <si>
    <t>-659.703305061475 284.060798138529 317.702678596137</t>
  </si>
  <si>
    <t>-710.704030395032 324.59157771899 776.166404623317</t>
  </si>
  <si>
    <t>-562.050657368903 300.177625720532 832.646011888454</t>
  </si>
  <si>
    <t>-653.253655820552 92.9705221344987 -92.3997315818086</t>
  </si>
  <si>
    <t>-651.534077225972 69.6570218180882 322.517261861361</t>
  </si>
  <si>
    <t>-694.498189946303 18.3725875269008 780.728291818146</t>
  </si>
  <si>
    <t>-541.789162505726 4.77748173552368 829.502737227541</t>
  </si>
  <si>
    <t>9763-20170724T120326.348428200.bin</t>
  </si>
  <si>
    <t>-638.226426506454 184.278333106891 -92.5960437923256</t>
  </si>
  <si>
    <t>-659.434757835418 185.320076295729 -201.254288881539</t>
  </si>
  <si>
    <t>-671.991670403268 186.783070342762 -293.265275153231</t>
  </si>
  <si>
    <t>-682.141060001926 188.487271688887 -376.525123804002</t>
  </si>
  <si>
    <t>-690.534890939198 190.477252756612 -459.974129704344</t>
  </si>
  <si>
    <t>-700.87785051601 193.696156715137 -582.15262194362</t>
  </si>
  <si>
    <t>-689.060275736206 195.295046142753 -659.599368453928</t>
  </si>
  <si>
    <t>-690.992888790737 223.183743565616 -528.180281361199</t>
  </si>
  <si>
    <t>-657.838596118813 373.464441606207 -502.621370115911</t>
  </si>
  <si>
    <t>-516.680370610255 372.265145019597 -258.384909659416</t>
  </si>
  <si>
    <t>-293.912279637521 314.431560469746 -227.10871985473</t>
  </si>
  <si>
    <t>-701.685968068108 161.383797546619 -528.90323453866</t>
  </si>
  <si>
    <t>-732.783819374997 10.8357502832184 -502.305416310838</t>
  </si>
  <si>
    <t>-538.361114796054 43.888373864437 -302.892178003702</t>
  </si>
  <si>
    <t>-623.605432605267 275.468151686365 -96.2173071952164</t>
  </si>
  <si>
    <t>-659.403789054385 284.121506351547 317.722558935147</t>
  </si>
  <si>
    <t>-710.690706083458 324.601153753168 776.163368552072</t>
  </si>
  <si>
    <t>-562.032393476996 300.267711540466 832.664909391983</t>
  </si>
  <si>
    <t>-653.174284353317 93.0613683197564 -92.3799199980493</t>
  </si>
  <si>
    <t>-651.468369604105 69.7023236906409 322.534630752617</t>
  </si>
  <si>
    <t>-694.488100033014 18.2581378514608 780.737773909859</t>
  </si>
  <si>
    <t>-541.863082129197 3.82423028852531 829.534314556307</t>
  </si>
  <si>
    <t>9763-20170724T120326.416622200.bin</t>
  </si>
  <si>
    <t>-637.680788017985 184.680965588247 -92.5512636613216</t>
  </si>
  <si>
    <t>-658.892800895324 185.821152649843 -201.207751361925</t>
  </si>
  <si>
    <t>-671.460844360907 187.387048089252 -293.215484771417</t>
  </si>
  <si>
    <t>-681.622872888075 189.195341415044 -376.4718125682</t>
  </si>
  <si>
    <t>-690.032298292584 191.298700705562 -459.916321407951</t>
  </si>
  <si>
    <t>-700.401348125514 194.693429125935 -582.087808853421</t>
  </si>
  <si>
    <t>-688.581901901536 196.314141305877 -659.533931686552</t>
  </si>
  <si>
    <t>-690.40302015514 224.085650422641 -528.084356934439</t>
  </si>
  <si>
    <t>-656.710351020783 374.2301736933 -502.409833186885</t>
  </si>
  <si>
    <t>-514.914296944269 372.463595832118 -258.546522213489</t>
  </si>
  <si>
    <t>-292.227045164105 314.15510009123 -227.578105773579</t>
  </si>
  <si>
    <t>-701.300012342241 162.32213005939 -528.875604627065</t>
  </si>
  <si>
    <t>-732.99516559119 11.8938591524977 -502.355751404016</t>
  </si>
  <si>
    <t>-538.221102561521 43.9402135160212 -302.779087087251</t>
  </si>
  <si>
    <t>-622.716681206356 275.885414992064 -96.1446147583927</t>
  </si>
  <si>
    <t>-658.862896899233 284.285508591414 317.770214785755</t>
  </si>
  <si>
    <t>-710.698673260765 324.592720935982 776.156010305518</t>
  </si>
  <si>
    <t>-562.049446523034 300.257176350135 832.680527284327</t>
  </si>
  <si>
    <t>-652.975647316704 93.4776421626864 -92.3459513065402</t>
  </si>
  <si>
    <t>-651.311019026735 69.9587624500812 322.559709917222</t>
  </si>
  <si>
    <t>-694.464797401594 18.3379697314567 780.74374673877</t>
  </si>
  <si>
    <t>-541.780933198549 4.5520509392793 829.543461837409</t>
  </si>
  <si>
    <t>9763-20170724T120326.449709400.bin</t>
  </si>
  <si>
    <t>-637.407822978292 184.918861837113 -92.5319098592352</t>
  </si>
  <si>
    <t>-658.601579547775 186.085106469234 -201.191748682946</t>
  </si>
  <si>
    <t>-671.171962672739 187.685412308263 -293.198652017624</t>
  </si>
  <si>
    <t>-681.343113759412 189.530815713907 -376.452879002973</t>
  </si>
  <si>
    <t>-689.768775669843 191.676494221583 -459.894676894268</t>
  </si>
  <si>
    <t>-700.169341796215 195.138925266464 -582.061706425214</t>
  </si>
  <si>
    <t>-688.354865350933 196.771730888815 -659.508195191883</t>
  </si>
  <si>
    <t>-690.119311657721 224.494572546786 -528.047927589082</t>
  </si>
  <si>
    <t>-656.235138202324 374.579200616931 -502.297138470113</t>
  </si>
  <si>
    <t>-514.097106807051 372.407159459006 -258.636255878992</t>
  </si>
  <si>
    <t>-291.450464686894 313.781397384952 -227.976468460374</t>
  </si>
  <si>
    <t>-701.092062906914 162.74469303867 -528.863863111824</t>
  </si>
  <si>
    <t>-732.955760336052 12.3404575177199 -502.388190663602</t>
  </si>
  <si>
    <t>-538.182023082672 44.1020926201852 -302.695212201029</t>
  </si>
  <si>
    <t>-622.317161135485 276.129932919584 -96.1187262670284</t>
  </si>
  <si>
    <t>-658.660808587849 284.388027562068 317.781665764512</t>
  </si>
  <si>
    <t>-710.70170307688 324.600364782289 776.151615049479</t>
  </si>
  <si>
    <t>-562.064151594897 300.212722213895 832.684266418853</t>
  </si>
  <si>
    <t>-652.828647986604 93.7000083607898 -92.3233440921003</t>
  </si>
  <si>
    <t>-651.207221544675 70.0222491205259 322.573410115385</t>
  </si>
  <si>
    <t>-694.435021279677 18.2464282713906 780.749660263487</t>
  </si>
  <si>
    <t>-541.845303311238 3.62844934322652 829.601598424428</t>
  </si>
  <si>
    <t>9763-20170724T120326.513903700.bin</t>
  </si>
  <si>
    <t>-636.853279834614 185.497416041917 -92.4738359764427</t>
  </si>
  <si>
    <t>-657.986073108135 186.69403741105 -201.1452825248</t>
  </si>
  <si>
    <t>-670.54302993968 188.355557757227 -293.152805395825</t>
  </si>
  <si>
    <t>-680.717040030162 190.27113747859 -376.405102385532</t>
  </si>
  <si>
    <t>-689.160660623827 192.500742051544 -459.842945605296</t>
  </si>
  <si>
    <t>-699.603886032839 196.100807193005 -582.002314336655</t>
  </si>
  <si>
    <t>-687.820310802751 197.799945457155 -659.45215283103</t>
  </si>
  <si>
    <t>-689.464115751446 225.383159769894 -527.965445726346</t>
  </si>
  <si>
    <t>-655.225416514273 375.375615726925 -502.134136072239</t>
  </si>
  <si>
    <t>-512.448208922478 372.660994390056 -258.852673395234</t>
  </si>
  <si>
    <t>-289.773709202019 313.80050526368 -228.851695059328</t>
  </si>
  <si>
    <t>-700.578761902046 163.659341462902 -528.834362264543</t>
  </si>
  <si>
    <t>-732.79012320948 13.3215632381011 -502.409621070988</t>
  </si>
  <si>
    <t>-537.97581967307 45.0408420796814 -302.573096679898</t>
  </si>
  <si>
    <t>-621.594742301972 276.700034015305 -96.0669229236092</t>
  </si>
  <si>
    <t>-658.328010342207 284.702837989206 317.804137708598</t>
  </si>
  <si>
    <t>-710.717094973171 324.629084736747 776.145716884898</t>
  </si>
  <si>
    <t>-562.064474973355 300.354592376761 832.687633590851</t>
  </si>
  <si>
    <t>-652.421385209684 94.2834145925194 -92.2708109872449</t>
  </si>
  <si>
    <t>-650.938602274884 70.3335923401817 322.61085502406</t>
  </si>
  <si>
    <t>-694.380336338144 18.3075615013456 780.75501590097</t>
  </si>
  <si>
    <t>-541.733143565959 4.45838594096995 829.651418484697</t>
  </si>
  <si>
    <t>9763-20170724T120326.550992300.bin</t>
  </si>
  <si>
    <t>-636.59425564698 185.791157023429 -92.4344042707741</t>
  </si>
  <si>
    <t>-657.692060058788 186.999469887836 -201.112429349947</t>
  </si>
  <si>
    <t>-670.23665229378 188.683139886773 -293.121413717129</t>
  </si>
  <si>
    <t>-680.406421564023 190.623757720943 -376.373614859048</t>
  </si>
  <si>
    <t>-688.852525947967 192.883721917454 -459.810401898171</t>
  </si>
  <si>
    <t>-699.307006433463 196.533130287551 -581.967283035015</t>
  </si>
  <si>
    <t>-687.556554926664 198.260558094417 -659.421541960905</t>
  </si>
  <si>
    <t>-689.14296682958 225.789985544192 -527.921354241073</t>
  </si>
  <si>
    <t>-654.786262797817 375.751474572838 -502.057735097487</t>
  </si>
  <si>
    <t>-511.714347489675 372.920583641224 -258.950753485422</t>
  </si>
  <si>
    <t>-289.067540162768 313.874499962878 -229.109710025505</t>
  </si>
  <si>
    <t>-700.296335174911 164.073637956883 -528.810481809388</t>
  </si>
  <si>
    <t>-732.596515953313 13.758088714937 -502.382202252641</t>
  </si>
  <si>
    <t>-537.814490888806 45.5649661824953 -302.425973462391</t>
  </si>
  <si>
    <t>-621.302439344219 276.98177386411 -96.0264061879749</t>
  </si>
  <si>
    <t>-658.217840637134 284.857301112402 317.830850226236</t>
  </si>
  <si>
    <t>-710.745748466236 324.624600843987 776.157999510384</t>
  </si>
  <si>
    <t>-562.133800388298 300.132367673033 832.712815439717</t>
  </si>
  <si>
    <t>-652.217430599387 94.5723455351019 -92.2320866664933</t>
  </si>
  <si>
    <t>-650.76478264109 70.4577417758517 322.640176548254</t>
  </si>
  <si>
    <t>-694.344873239176 18.2661115139222 780.758018782414</t>
  </si>
  <si>
    <t>-541.751482165763 4.00162484346788 829.702972157536</t>
  </si>
  <si>
    <t>9763-20170724T120326.614797300.bin</t>
  </si>
  <si>
    <t>-636.002701831004 186.28615822597 -92.3620829014586</t>
  </si>
  <si>
    <t>-657.022468676608 187.537194754258 -201.054874089748</t>
  </si>
  <si>
    <t>-669.515511718924 189.241132038533 -293.070308642006</t>
  </si>
  <si>
    <t>-679.644409838856 191.19457310868 -376.327305495646</t>
  </si>
  <si>
    <t>-688.055497725376 193.461557809071 -459.76744238249</t>
  </si>
  <si>
    <t>-698.46524536115 197.115257255894 -581.928068430305</t>
  </si>
  <si>
    <t>-686.803578910926 198.823000450977 -659.39609416608</t>
  </si>
  <si>
    <t>-688.310101027334 226.368375245537 -527.878316506203</t>
  </si>
  <si>
    <t>-653.91296007582 376.318686448896 -501.992256489756</t>
  </si>
  <si>
    <t>-510.166440742541 373.328835921199 -259.285438788652</t>
  </si>
  <si>
    <t>-287.517515187657 314.212727869382 -229.598907416589</t>
  </si>
  <si>
    <t>-699.484880725882 164.65587866363 -528.77167716667</t>
  </si>
  <si>
    <t>-731.792426907917 14.3414539884041 -502.374934798945</t>
  </si>
  <si>
    <t>-537.532708256783 46.685422163378 -302.580344178988</t>
  </si>
  <si>
    <t>-620.544428763315 277.510506706774 -95.9310346726336</t>
  </si>
  <si>
    <t>-657.881252404762 285.153290251451 317.892747178807</t>
  </si>
  <si>
    <t>-710.754727367185 324.673448377737 776.18621516787</t>
  </si>
  <si>
    <t>-562.139170099822 300.241881682158 832.757745427312</t>
  </si>
  <si>
    <t>-651.743321155686 95.0384149872432 -92.1876997625286</t>
  </si>
  <si>
    <t>-650.450391668457 70.5528703564917 322.663339726056</t>
  </si>
  <si>
    <t>-694.244871683371 18.2278158171744 780.769006198659</t>
  </si>
  <si>
    <t>-541.721518962053 3.69229344000382 829.852348405324</t>
  </si>
  <si>
    <t>9763-20170724T120326.648888000.bin</t>
  </si>
  <si>
    <t>-635.687166100184 186.540357171513 -92.328425606038</t>
  </si>
  <si>
    <t>-656.65677375009 187.79711300335 -201.030745424172</t>
  </si>
  <si>
    <t>-669.132207537044 189.504953047121 -293.048601098642</t>
  </si>
  <si>
    <t>-679.255180165623 191.461538644122 -376.306248311946</t>
  </si>
  <si>
    <t>-687.670425084529 193.731263211742 -459.745818103343</t>
  </si>
  <si>
    <t>-698.097078324311 197.388835236901 -581.904848335209</t>
  </si>
  <si>
    <t>-686.49356877368 199.056178311403 -659.382562509274</t>
  </si>
  <si>
    <t>-687.9357288736 226.640333112977 -527.855518045041</t>
  </si>
  <si>
    <t>-653.553560047045 376.583283988653 -501.945052038779</t>
  </si>
  <si>
    <t>-509.455062821185 373.534932420083 -259.447649561311</t>
  </si>
  <si>
    <t>-286.819298873424 314.343761349855 -229.81209682154</t>
  </si>
  <si>
    <t>-699.108163720739 164.92746165098 -528.74968457573</t>
  </si>
  <si>
    <t>-731.407192788317 14.5955391349596 -502.386901199547</t>
  </si>
  <si>
    <t>-537.401532404997 47.2926953342799 -302.865130143005</t>
  </si>
  <si>
    <t>-620.176218161552 277.813663122126 -95.8956480623555</t>
  </si>
  <si>
    <t>-657.618593734654 285.334669276213 317.920866237718</t>
  </si>
  <si>
    <t>-710.791637258776 324.627040724866 776.19845811476</t>
  </si>
  <si>
    <t>-562.158814879712 300.35030355098 832.791334037662</t>
  </si>
  <si>
    <t>-651.4696615018 95.2373464450438 -92.1643644865205</t>
  </si>
  <si>
    <t>-650.23674500936 70.6229430227177 322.679271982179</t>
  </si>
  <si>
    <t>-694.185541808127 18.2515564064061 780.780350884668</t>
  </si>
  <si>
    <t>-541.652278849013 4.07930547087767 829.938890454137</t>
  </si>
  <si>
    <t>9763-20170724T120326.715723700.bin</t>
  </si>
  <si>
    <t>-635.077107209255 187.018149794784 -92.2278014499128</t>
  </si>
  <si>
    <t>-656.022942887041 188.294300486849 -200.934418829371</t>
  </si>
  <si>
    <t>-668.529715569749 190.022711796613 -292.947527475732</t>
  </si>
  <si>
    <t>-678.701489923766 191.999593136719 -376.198833290992</t>
  </si>
  <si>
    <t>-687.186202095762 194.291101666658 -459.630765004516</t>
  </si>
  <si>
    <t>-697.73732666999 197.981891379308 -581.778192860029</t>
  </si>
  <si>
    <t>-686.26703126447 199.558725212752 -659.27751088158</t>
  </si>
  <si>
    <t>-687.515768828443 227.217769261583 -527.73168471217</t>
  </si>
  <si>
    <t>-653.009865005614 377.128420514993 -501.777103156302</t>
  </si>
  <si>
    <t>-508.459732382039 374.009054669064 -259.549595670501</t>
  </si>
  <si>
    <t>-285.886292713193 314.74251268541 -229.598341059302</t>
  </si>
  <si>
    <t>-698.699372531831 165.506997800641 -528.6302773062</t>
  </si>
  <si>
    <t>-731.03291161549 15.1924216275154 -502.210508193915</t>
  </si>
  <si>
    <t>-537.022971124975 48.3139380006648 -303.78604767145</t>
  </si>
  <si>
    <t>-619.557535086559 278.396410040382 -95.7907398246193</t>
  </si>
  <si>
    <t>-657.244630953972 285.701054179359 318.007351657008</t>
  </si>
  <si>
    <t>-710.804366271651 324.675575965775 776.241939988947</t>
  </si>
  <si>
    <t>-562.188960033191 300.401123473901 832.881616178571</t>
  </si>
  <si>
    <t>-650.920594272682 95.5809709327716 -92.0883292650021</t>
  </si>
  <si>
    <t>-649.674700885633 70.812510603967 322.746029968341</t>
  </si>
  <si>
    <t>-694.07607877288 18.1934673513076 780.803869371572</t>
  </si>
  <si>
    <t>-541.563615537166 4.24005146650279 830.089443687431</t>
  </si>
  <si>
    <t>9763-20170724T120326.748811900.bin</t>
  </si>
  <si>
    <t>-634.827852105462 187.254898636027 -92.1655608344859</t>
  </si>
  <si>
    <t>-655.772917288565 188.540020204645 -200.872301954661</t>
  </si>
  <si>
    <t>-668.281189809455 190.259238706494 -292.885378138561</t>
  </si>
  <si>
    <t>-678.455147374438 192.221101898581 -376.136729765539</t>
  </si>
  <si>
    <t>-686.942920447297 194.490247083833 -459.568986034305</t>
  </si>
  <si>
    <t>-697.499341522205 198.140470738851 -581.717193408564</t>
  </si>
  <si>
    <t>-686.074448611328 199.661121541004 -659.224427525877</t>
  </si>
  <si>
    <t>-687.256285446166 227.390971390634 -527.682545378335</t>
  </si>
  <si>
    <t>-652.663566909245 377.275395662103 -501.713129541828</t>
  </si>
  <si>
    <t>-508.066584725133 374.375544790754 -259.510945114293</t>
  </si>
  <si>
    <t>-285.554762637986 314.993153221781 -229.332217397784</t>
  </si>
  <si>
    <t>-698.478195328735 165.686724494485 -528.556744318357</t>
  </si>
  <si>
    <t>-730.885061456777 15.3961919544863 -502.097245957433</t>
  </si>
  <si>
    <t>-536.882428354053 48.3286768774854 -304.078688478451</t>
  </si>
  <si>
    <t>-619.295996863804 278.625469749348 -95.732283956739</t>
  </si>
  <si>
    <t>-657.079618416247 285.811661707626 318.059181938241</t>
  </si>
  <si>
    <t>-710.826459041589 324.644646755241 776.272118497093</t>
  </si>
  <si>
    <t>-562.208617975624 300.423908175476 832.928210054822</t>
  </si>
  <si>
    <t>-650.686822336133 95.8291557063692 -92.0329744034719</t>
  </si>
  <si>
    <t>-649.435785416928 70.9693237999059 322.795982633153</t>
  </si>
  <si>
    <t>-694.044374415806 18.2045856745408 780.80764463762</t>
  </si>
  <si>
    <t>-541.574713672921 3.93779685352047 830.135914885795</t>
  </si>
  <si>
    <t>9763-20170724T120326.813587700.bin</t>
  </si>
  <si>
    <t>-634.370655726358 187.824073576181 -92.0847350945945</t>
  </si>
  <si>
    <t>-655.317457690445 189.120726500209 -200.791086127362</t>
  </si>
  <si>
    <t>-667.785682918154 190.819046887607 -292.809938740219</t>
  </si>
  <si>
    <t>-677.906717833666 192.751096524784 -376.068520859032</t>
  </si>
  <si>
    <t>-686.324741018897 194.979307841268 -459.508812858282</t>
  </si>
  <si>
    <t>-696.760872373456 198.557259892656 -581.669477999249</t>
  </si>
  <si>
    <t>-685.391807937903 200.019903960902 -659.186052099502</t>
  </si>
  <si>
    <t>-686.538219171751 227.833669352525 -527.645257112847</t>
  </si>
  <si>
    <t>-651.68779369543 377.659753681565 -501.654465054091</t>
  </si>
  <si>
    <t>-507.491033241891 375.291502370587 -259.208010717807</t>
  </si>
  <si>
    <t>-285.164022946427 315.550879481873 -228.381303780573</t>
  </si>
  <si>
    <t>-697.825020242333 166.140875665099 -528.487900351577</t>
  </si>
  <si>
    <t>-730.452882702949 15.9101730539417 -501.969235969845</t>
  </si>
  <si>
    <t>-536.739367842775 48.4473351158249 -304.97911744256</t>
  </si>
  <si>
    <t>-618.666074987311 279.193504797997 -95.6453088211772</t>
  </si>
  <si>
    <t>-656.735556552642 286.053690360493 318.125495019968</t>
  </si>
  <si>
    <t>-710.867757749807 324.641550917275 776.336865902282</t>
  </si>
  <si>
    <t>-562.255034110543 300.450501780049 833.019117619438</t>
  </si>
  <si>
    <t>-650.371951650839 96.4086980144104 -91.9324002589091</t>
  </si>
  <si>
    <t>-649.144745734882 71.3685548052172 322.885724466212</t>
  </si>
  <si>
    <t>-693.983897965966 18.2077119364199 780.814473618442</t>
  </si>
  <si>
    <t>-541.565377053181 3.59687536303613 830.200049711041</t>
  </si>
  <si>
    <t>9763-20170724T120326.849689000.bin</t>
  </si>
  <si>
    <t>-634.165195542844 188.072598794118 -92.0596165473594</t>
  </si>
  <si>
    <t>-655.086931500492 189.376777047727 -200.77057041201</t>
  </si>
  <si>
    <t>-667.527573197499 191.05456926218 -292.793551158574</t>
  </si>
  <si>
    <t>-677.620988571591 192.958371167501 -376.056074217939</t>
  </si>
  <si>
    <t>-686.008825326387 195.147646061414 -459.500624641326</t>
  </si>
  <si>
    <t>-696.397964684268 198.657172265109 -581.667126068877</t>
  </si>
  <si>
    <t>-685.055804824687 200.078541847412 -659.188472419079</t>
  </si>
  <si>
    <t>-686.167625469054 227.958673725833 -527.657837135194</t>
  </si>
  <si>
    <t>-651.147856702512 377.746710456017 -501.649185648122</t>
  </si>
  <si>
    <t>-507.390903841597 375.404429443988 -258.941435758211</t>
  </si>
  <si>
    <t>-285.1411753447 315.584096421698 -227.714704272943</t>
  </si>
  <si>
    <t>-697.510969429934 166.27575048598 -528.465267947065</t>
  </si>
  <si>
    <t>-730.307632464325 16.0897363580009 -501.887914308328</t>
  </si>
  <si>
    <t>-536.62161998682 48.2561812171921 -305.340099405459</t>
  </si>
  <si>
    <t>-618.348565517648 279.46059154682 -95.6207099750702</t>
  </si>
  <si>
    <t>-656.546485205943 286.168600341208 318.140702696031</t>
  </si>
  <si>
    <t>-710.869325369032 324.676749683759 776.345874073586</t>
  </si>
  <si>
    <t>-562.272405600092 300.447887910107 833.053445523787</t>
  </si>
  <si>
    <t>-650.26425461268 96.6255612998875 -91.9045588614121</t>
  </si>
  <si>
    <t>-649.01102645524 71.4933043389215 322.907879865311</t>
  </si>
  <si>
    <t>-693.942260105383 18.2503160823319 780.824746558352</t>
  </si>
  <si>
    <t>-541.48702825831 4.12108891685853 830.237285607133</t>
  </si>
  <si>
    <t>9763-20170724T120326.916876600.bin</t>
  </si>
  <si>
    <t>-633.774565854491 188.433843453122 -92.053311232634</t>
  </si>
  <si>
    <t>-654.701639537421 189.735300149755 -200.763340148353</t>
  </si>
  <si>
    <t>-667.108844306351 191.374581558687 -292.79155855786</t>
  </si>
  <si>
    <t>-677.156224150837 193.230545128244 -376.060753612529</t>
  </si>
  <si>
    <t>-685.482492418335 195.357021162261 -459.513008839976</t>
  </si>
  <si>
    <t>-695.764341401132 198.75799151865 -581.691727656912</t>
  </si>
  <si>
    <t>-684.440619059927 200.064916889846 -659.217699875415</t>
  </si>
  <si>
    <t>-685.481506221199 228.089085366655 -527.708454260283</t>
  </si>
  <si>
    <t>-649.846159600797 377.712062148195 -501.630290126328</t>
  </si>
  <si>
    <t>-507.767719336488 376.153791190491 -257.930015221692</t>
  </si>
  <si>
    <t>-285.52885662121 316.557351389179 -226.201440157999</t>
  </si>
  <si>
    <t>-697.024005368966 166.442258794313 -528.452993056761</t>
  </si>
  <si>
    <t>-730.410811428315 16.4324868980937 -501.637195472948</t>
  </si>
  <si>
    <t>-536.046530857407 47.4016784897258 -305.764158038147</t>
  </si>
  <si>
    <t>-617.828019267448 280.085923407591 -95.6472005548879</t>
  </si>
  <si>
    <t>-656.647790297647 286.450215495887 318.061798653132</t>
  </si>
  <si>
    <t>-710.907131047397 324.948480828511 776.307244266333</t>
  </si>
  <si>
    <t>-562.369614108649 300.33674598326 833.005599104298</t>
  </si>
  <si>
    <t>-649.97547576049 96.6585302002175 -91.8622444589854</t>
  </si>
  <si>
    <t>-648.767251021857 71.8951107586051 322.972574864152</t>
  </si>
  <si>
    <t>-693.876007131735 18.327700129513 780.852439318809</t>
  </si>
  <si>
    <t>-541.409674357111 4.47679052712738 830.309452031211</t>
  </si>
  <si>
    <t>9763-20170724T120326.954976600.bin</t>
  </si>
  <si>
    <t>-633.578992545927 188.45280242557 -92.0976287701749</t>
  </si>
  <si>
    <t>-654.506976695994 189.706106416032 -200.808038713221</t>
  </si>
  <si>
    <t>-666.908643932599 191.302929509804 -292.837735558732</t>
  </si>
  <si>
    <t>-676.948324641599 193.119616429501 -376.108684433802</t>
  </si>
  <si>
    <t>-685.264056496408 195.205318254489 -459.563000426743</t>
  </si>
  <si>
    <t>-695.527645308739 198.544325496048 -581.745120983551</t>
  </si>
  <si>
    <t>-684.213226044698 199.768855602806 -659.273766106868</t>
  </si>
  <si>
    <t>-685.215357720304 227.895740232437 -527.778523268474</t>
  </si>
  <si>
    <t>-649.325957123946 377.452216200453 -501.578467493485</t>
  </si>
  <si>
    <t>-508.258122645612 376.406876432839 -257.288969447136</t>
  </si>
  <si>
    <t>-285.9731909229 317.136159212176 -225.274521713018</t>
  </si>
  <si>
    <t>-696.832828457159 166.262624615303 -528.486810724315</t>
  </si>
  <si>
    <t>-730.451201660307 16.3261496944681 -501.554137002646</t>
  </si>
  <si>
    <t>-535.817868886124 46.733652450064 -305.838923253144</t>
  </si>
  <si>
    <t>-617.723237552903 280.306268409704 -95.7348034803354</t>
  </si>
  <si>
    <t>-656.740393254196 286.554109748199 317.957422345384</t>
  </si>
  <si>
    <t>-710.895952865029 325.150813723078 776.229483762445</t>
  </si>
  <si>
    <t>-562.355563344311 300.485843291717 832.897112268335</t>
  </si>
  <si>
    <t>-649.70297412596 96.4822399075294 -91.8655078079743</t>
  </si>
  <si>
    <t>-648.595287400288 72.1348965965522 322.994251056032</t>
  </si>
  <si>
    <t>-693.831694617734 18.2920205843611 780.865591326076</t>
  </si>
  <si>
    <t>-541.439271155121 3.84303470547775 830.37914076166</t>
  </si>
  <si>
    <t>9763-20170724T120327.014811500.bin</t>
  </si>
  <si>
    <t>-633.354377543719 188.537896216178 -92.1914931582668</t>
  </si>
  <si>
    <t>-654.268860634606 189.652414162468 -200.905951114397</t>
  </si>
  <si>
    <t>-666.661801996197 191.169194287048 -292.938397359908</t>
  </si>
  <si>
    <t>-676.694517695098 192.927631818805 -376.211344323792</t>
  </si>
  <si>
    <t>-685.004021965722 194.9687088363 -459.66735433832</t>
  </si>
  <si>
    <t>-695.259244212683 198.256576583309 -581.851451163616</t>
  </si>
  <si>
    <t>-683.920498628748 199.349852422359 -659.378597370781</t>
  </si>
  <si>
    <t>-684.925879256997 227.625911079155 -527.898612064205</t>
  </si>
  <si>
    <t>-648.561398857701 376.977462746081 -501.271768102401</t>
  </si>
  <si>
    <t>-510.839122311439 377.90411203579 -255.080058102546</t>
  </si>
  <si>
    <t>-288.545873831644 318.81460253499 -222.789796715721</t>
  </si>
  <si>
    <t>-696.592841656948 166.001788177313 -528.577776748787</t>
  </si>
  <si>
    <t>-730.476618399655 16.1553332706246 -501.489821011052</t>
  </si>
  <si>
    <t>-535.672050119425 45.8977509164608 -305.763499191939</t>
  </si>
  <si>
    <t>-617.758267482329 280.726910186548 -95.9320072260791</t>
  </si>
  <si>
    <t>-657.191451937333 286.74410661263 317.724121802579</t>
  </si>
  <si>
    <t>-710.826747561002 325.678854562354 776.078660738206</t>
  </si>
  <si>
    <t>-562.28599723457 300.895042964982 832.693451748667</t>
  </si>
  <si>
    <t>-649.266957918963 96.3644690495726 -91.829117965928</t>
  </si>
  <si>
    <t>-648.165938507259 72.771182158473 323.074167175484</t>
  </si>
  <si>
    <t>-693.758272243597 18.3630344360929 780.877320802418</t>
  </si>
  <si>
    <t>-541.435088598778 3.48504394459701 830.476842203297</t>
  </si>
  <si>
    <t>9763-20170724T120327.049900400.bin</t>
  </si>
  <si>
    <t>-633.335359757888 188.681840989478 -92.2180308483124</t>
  </si>
  <si>
    <t>-654.222580690214 189.705292945356 -200.938549159679</t>
  </si>
  <si>
    <t>-666.600419558652 191.164943047373 -292.973916069799</t>
  </si>
  <si>
    <t>-676.622707587118 192.878658737814 -376.249067991359</t>
  </si>
  <si>
    <t>-684.924879469699 194.882078209419 -459.706858537124</t>
  </si>
  <si>
    <t>-695.172795400314 198.123124857795 -581.892755642431</t>
  </si>
  <si>
    <t>-683.823987257521 199.165177411136 -659.419002986958</t>
  </si>
  <si>
    <t>-684.861382093721 227.516697395299 -527.948904788977</t>
  </si>
  <si>
    <t>-648.575573897921 376.86391078274 -501.116263013465</t>
  </si>
  <si>
    <t>-513.073061439191 378.626751464856 -253.700449982773</t>
  </si>
  <si>
    <t>-290.561996163363 320.412695920026 -221.320166967705</t>
  </si>
  <si>
    <t>-696.490772448506 165.885314339565 -528.608312119378</t>
  </si>
  <si>
    <t>-730.306554874493 16.0286743429178 -501.475810428342</t>
  </si>
  <si>
    <t>-535.625715811885 45.6087468517696 -305.699049501064</t>
  </si>
  <si>
    <t>-617.902791453823 280.965693212775 -96.0138536196456</t>
  </si>
  <si>
    <t>-657.481039757863 286.862482507577 317.630184902376</t>
  </si>
  <si>
    <t>-710.787302240469 325.932962257276 776.013699764908</t>
  </si>
  <si>
    <t>-562.234270204167 301.142618923224 832.593349809697</t>
  </si>
  <si>
    <t>-649.079528283736 96.4070961770753 -91.7969378768175</t>
  </si>
  <si>
    <t>-648.021191922554 73.0372790714011 323.119122144587</t>
  </si>
  <si>
    <t>-693.734292042158 18.3190595738351 780.876571312537</t>
  </si>
  <si>
    <t>-541.477535248372 2.90643022628547 830.51684868163</t>
  </si>
  <si>
    <t>9763-20170724T120327.117814100.bin</t>
  </si>
  <si>
    <t>-633.508316083127 188.895162910744 -92.2405926762355</t>
  </si>
  <si>
    <t>-654.287080478839 189.754779811037 -200.983443576525</t>
  </si>
  <si>
    <t>-666.573426185597 191.157437727181 -293.031856846108</t>
  </si>
  <si>
    <t>-676.513092052864 192.849588254104 -376.317433294011</t>
  </si>
  <si>
    <t>-684.732314356466 194.862380479864 -459.783116178422</t>
  </si>
  <si>
    <t>-694.85832103074 198.150524133404 -581.977966090629</t>
  </si>
  <si>
    <t>-683.463402059065 199.199083796136 -659.497430833551</t>
  </si>
  <si>
    <t>-684.650884246138 227.532643896179 -528.008087662575</t>
  </si>
  <si>
    <t>-648.578835148527 376.802830013424 -500.569852153298</t>
  </si>
  <si>
    <t>-518.875089651013 381.050585695536 -250.095369464764</t>
  </si>
  <si>
    <t>-295.970947641567 324.89520939876 -216.795764458735</t>
  </si>
  <si>
    <t>-696.179280222503 165.882829748867 -528.711749093796</t>
  </si>
  <si>
    <t>-729.857685002796 15.9872427363146 -501.588717268889</t>
  </si>
  <si>
    <t>-535.399632730063 45.4448323733825 -305.621330876088</t>
  </si>
  <si>
    <t>-618.43552150816 281.211071088873 -96.1274420637227</t>
  </si>
  <si>
    <t>-658.1414741372 287.085833845071 317.504735480333</t>
  </si>
  <si>
    <t>-710.758642295458 326.240423110139 775.956885142151</t>
  </si>
  <si>
    <t>-562.162739376239 301.497027248951 832.444485017643</t>
  </si>
  <si>
    <t>-648.880122475583 96.5652646873496 -91.7555344066432</t>
  </si>
  <si>
    <t>-647.995947280324 73.4189293381778 323.17343476138</t>
  </si>
  <si>
    <t>-693.72657032926 18.4452981105132 780.871303018715</t>
  </si>
  <si>
    <t>-541.404071172316 3.67074619427649 830.503790073077</t>
  </si>
  <si>
    <t>9763-20170724T120327.152908300.bin</t>
  </si>
  <si>
    <t>-633.682002492635 188.880542512394 -92.2421695924157</t>
  </si>
  <si>
    <t>-654.40671439584 189.686320095831 -200.995797011042</t>
  </si>
  <si>
    <t>-666.61715181066 191.076818532691 -293.054507640076</t>
  </si>
  <si>
    <t>-676.476250853764 192.770268571644 -376.349406617846</t>
  </si>
  <si>
    <t>-684.602679875033 194.797599712527 -459.82406282747</t>
  </si>
  <si>
    <t>-694.579487373908 198.122088963586 -582.03002283231</t>
  </si>
  <si>
    <t>-683.162370109155 199.202602371193 -659.545789510156</t>
  </si>
  <si>
    <t>-684.494892381827 227.498733638118 -528.034214464659</t>
  </si>
  <si>
    <t>-648.820552177847 376.809784434509 -500.297175706117</t>
  </si>
  <si>
    <t>-522.485910798046 383.443777961272 -248.158005433441</t>
  </si>
  <si>
    <t>-299.328177860868 329.048534826615 -213.657140289385</t>
  </si>
  <si>
    <t>-695.908607247363 165.827881222595 -528.779978793779</t>
  </si>
  <si>
    <t>-729.388208479935 15.881045817147 -501.726909860781</t>
  </si>
  <si>
    <t>-535.195155547191 45.3335783778978 -305.596802925497</t>
  </si>
  <si>
    <t>-618.749860956586 281.196427740616 -96.1623463566602</t>
  </si>
  <si>
    <t>-658.436295252051 287.092110288243 317.4713264557</t>
  </si>
  <si>
    <t>-710.774028194123 326.286762403052 775.956176974397</t>
  </si>
  <si>
    <t>-562.15359601045 301.557781307063 832.385501602847</t>
  </si>
  <si>
    <t>-648.932212120693 96.5322962674368 -91.7567581400223</t>
  </si>
  <si>
    <t>-648.123450284606 73.4510996325471 323.176005054045</t>
  </si>
  <si>
    <t>-693.738237861432 18.5161082930463 780.86746972839</t>
  </si>
  <si>
    <t>-541.393475952704 3.92689948990324 830.486429913598</t>
  </si>
  <si>
    <t>9763-20170724T120327.213802500.bin</t>
  </si>
  <si>
    <t>-633.837307240658 188.54879561113 -92.2868024177639</t>
  </si>
  <si>
    <t>-654.371299397241 189.275269301216 -201.077169537653</t>
  </si>
  <si>
    <t>-666.519670586768 190.617071042324 -293.14467971483</t>
  </si>
  <si>
    <t>-676.36266822943 192.273302731591 -376.44253162472</t>
  </si>
  <si>
    <t>-684.513107991948 194.270872962849 -459.915377947783</t>
  </si>
  <si>
    <t>-694.569109804939 197.560209457189 -582.116002014488</t>
  </si>
  <si>
    <t>-683.213919064042 198.631349870441 -659.640861039605</t>
  </si>
  <si>
    <t>-684.487385642738 226.959308703623 -528.131637802856</t>
  </si>
  <si>
    <t>-649.489844311332 376.394250377758 -500.091735986968</t>
  </si>
  <si>
    <t>-534.490921055356 389.243550957247 -242.819850997616</t>
  </si>
  <si>
    <t>-310.769040864213 339.375089192078 -205.267609895289</t>
  </si>
  <si>
    <t>-695.825823255622 165.274511865092 -528.858921294588</t>
  </si>
  <si>
    <t>-728.986632486889 15.2307255539263 -501.952811849429</t>
  </si>
  <si>
    <t>-534.836736491497 44.8303758668048 -305.556356366433</t>
  </si>
  <si>
    <t>-618.992909564831 280.690909116156 -96.2024201191424</t>
  </si>
  <si>
    <t>-658.751384690697 286.882228549273 317.420016137932</t>
  </si>
  <si>
    <t>-710.807248119144 326.2796471642 775.953105301529</t>
  </si>
  <si>
    <t>-562.184641913718 301.442462511338 832.32915484395</t>
  </si>
  <si>
    <t>-648.976546877339 96.3476465414246 -91.7875388861094</t>
  </si>
  <si>
    <t>-648.38351131684 73.1228762656899 323.137573550535</t>
  </si>
  <si>
    <t>-693.751551357645 18.4948752679868 780.868346371398</t>
  </si>
  <si>
    <t>-541.465279798677 3.30925624507131 830.487797402923</t>
  </si>
  <si>
    <t>9763-20170724T120327.251903100.bin</t>
  </si>
  <si>
    <t>-633.694279186819 188.288923873102 -92.2739100105939</t>
  </si>
  <si>
    <t>-654.08935538383 189.03896548958 -201.090049706384</t>
  </si>
  <si>
    <t>-666.229893059154 190.361385826811 -293.159070999369</t>
  </si>
  <si>
    <t>-676.109667811642 191.985577138638 -376.4531451134</t>
  </si>
  <si>
    <t>-684.341002226242 193.935625227381 -459.919072308727</t>
  </si>
  <si>
    <t>-694.563891220508 197.138269857917 -582.108083149388</t>
  </si>
  <si>
    <t>-683.280992401136 198.138707302297 -659.644695832031</t>
  </si>
  <si>
    <t>-684.347368640067 226.564393745061 -528.164032671073</t>
  </si>
  <si>
    <t>-649.181869241802 375.971484057549 -500.051612596008</t>
  </si>
  <si>
    <t>-543.868920583856 391.266179618872 -238.797295665597</t>
  </si>
  <si>
    <t>-319.825948903663 345.651238934254 -197.900430430175</t>
  </si>
  <si>
    <t>-695.809019185841 164.901546364213 -528.821324444126</t>
  </si>
  <si>
    <t>-729.096077936342 14.8989677975201 -501.838378623315</t>
  </si>
  <si>
    <t>-534.623954497625 44.3945682993797 -305.52578389307</t>
  </si>
  <si>
    <t>-618.685053500971 280.311776282341 -96.1461302160592</t>
  </si>
  <si>
    <t>-658.659031393554 286.738888512356 317.451933251481</t>
  </si>
  <si>
    <t>-710.828395745261 326.223095049974 775.954079365464</t>
  </si>
  <si>
    <t>-562.197801830951 301.4281197515 832.327738834482</t>
  </si>
  <si>
    <t>-648.997633662997 96.227210319614 -91.7976684187188</t>
  </si>
  <si>
    <t>-648.462007611864 72.795451452849 323.115931560324</t>
  </si>
  <si>
    <t>-693.757256133605 18.4571279566912 780.870536290671</t>
  </si>
  <si>
    <t>-541.464285891431 3.31313908202992 830.482459912827</t>
  </si>
  <si>
    <t>9763-20170724T120327.317088300.bin</t>
  </si>
  <si>
    <t>-632.924400690991 187.842823695194 -92.1839901190295</t>
  </si>
  <si>
    <t>-653.096150301935 188.771696376028 -201.04052290758</t>
  </si>
  <si>
    <t>-665.044825862307 190.171048626812 -293.133521242029</t>
  </si>
  <si>
    <t>-674.749724788392 191.840823851296 -376.447159051691</t>
  </si>
  <si>
    <t>-682.804991024403 193.811593225774 -459.929763212812</t>
  </si>
  <si>
    <t>-692.769725517873 197.01784069619 -582.140100680624</t>
  </si>
  <si>
    <t>-681.510903407733 197.929000965346 -659.681145661324</t>
  </si>
  <si>
    <t>-682.588860680258 226.427734696649 -528.180357191804</t>
  </si>
  <si>
    <t>-646.628461044573 375.481798804958 -499.620851450112</t>
  </si>
  <si>
    <t>-564.469814180241 394.71778038156 -230.43973915381</t>
  </si>
  <si>
    <t>-341.5908420625 361.236137533266 -174.292818203717</t>
  </si>
  <si>
    <t>-694.205727358121 164.794148229694 -528.850167195416</t>
  </si>
  <si>
    <t>-728.05014939236 14.9689307895567 -501.516199490639</t>
  </si>
  <si>
    <t>-533.435372192277 43.7489708831777 -306.015355126723</t>
  </si>
  <si>
    <t>-617.246917581191 279.631460776068 -95.9658961282329</t>
  </si>
  <si>
    <t>-657.964180620437 286.257674775179 317.556511573072</t>
  </si>
  <si>
    <t>-710.786607364654 326.067544289402 775.954606704616</t>
  </si>
  <si>
    <t>-562.179731964284 301.354586483588 832.426714282783</t>
  </si>
  <si>
    <t>-648.893958719425 96.1051425938183 -91.8311778675024</t>
  </si>
  <si>
    <t>-648.804287473463 71.9628277432148 323.041981330354</t>
  </si>
  <si>
    <t>-693.761365227652 18.4828548317787 780.888119361714</t>
  </si>
  <si>
    <t>-541.447403957941 3.62453387153528 830.521781380803</t>
  </si>
  <si>
    <t>9763-20170724T120327.349166900.bin</t>
  </si>
  <si>
    <t>-632.363620916932 187.659127407419 -92.1391708640056</t>
  </si>
  <si>
    <t>-652.527052757443 188.68943550677 -200.996332388075</t>
  </si>
  <si>
    <t>-664.299593183586 190.172187692201 -293.110594680947</t>
  </si>
  <si>
    <t>-673.777378549694 191.919278591148 -376.448717586416</t>
  </si>
  <si>
    <t>-681.537559042239 193.969856632831 -459.957509732373</t>
  </si>
  <si>
    <t>-690.996281684706 197.296721804757 -582.204723146467</t>
  </si>
  <si>
    <t>-679.69974288334 198.245880016311 -659.739949698915</t>
  </si>
  <si>
    <t>-681.079003128491 226.660884524847 -528.171118695719</t>
  </si>
  <si>
    <t>-644.217353824521 375.434936477227 -499.154508826829</t>
  </si>
  <si>
    <t>-575.543879876957 397.421887932966 -226.429170447646</t>
  </si>
  <si>
    <t>-354.406129204733 369.556505946647 -161.082885177115</t>
  </si>
  <si>
    <t>-692.612741010416 165.012941024698 -528.956378329473</t>
  </si>
  <si>
    <t>-726.581320790588 15.2071718368913 -501.65312428809</t>
  </si>
  <si>
    <t>-532.640867465151 43.4703294195574 -306.488140763802</t>
  </si>
  <si>
    <t>-616.410402216981 279.342386080784 -95.8778006012009</t>
  </si>
  <si>
    <t>-657.406247566024 285.958297147884 317.617266629602</t>
  </si>
  <si>
    <t>-710.750840473572 325.973554643773 775.946877280881</t>
  </si>
  <si>
    <t>-562.151556907803 301.411489649772 832.504502939444</t>
  </si>
  <si>
    <t>-648.586243144367 96.0537499053498 -91.8471512047921</t>
  </si>
  <si>
    <t>-648.941450714209 71.5467170441045 323.004516616631</t>
  </si>
  <si>
    <t>-693.742336246585 18.4110245942502 780.909238050227</t>
  </si>
  <si>
    <t>-541.458604602746 3.35750123256457 830.576960808866</t>
  </si>
  <si>
    <t>9763-20170724T120327.415350000.bin</t>
  </si>
  <si>
    <t>-631.620099143448 187.224090398438 -92.1436570212536</t>
  </si>
  <si>
    <t>-651.794332548304 188.369255024483 -200.997624679726</t>
  </si>
  <si>
    <t>-663.168040969166 190.030787236414 -293.159022319474</t>
  </si>
  <si>
    <t>-672.122504906456 191.974029733126 -376.550642974208</t>
  </si>
  <si>
    <t>-679.195521636642 194.261300890219 -460.114271663451</t>
  </si>
  <si>
    <t>-687.470377367152 197.981532396127 -582.436036224668</t>
  </si>
  <si>
    <t>-676.121562012609 199.137318564146 -659.96078396901</t>
  </si>
  <si>
    <t>-678.376456592819 227.225630432662 -528.192834801515</t>
  </si>
  <si>
    <t>-642.98259733702 376.394885335396 -499.337160848193</t>
  </si>
  <si>
    <t>-596.58388149316 403.097290838475 -222.366494637728</t>
  </si>
  <si>
    <t>-378.039857051188 380.464055432566 -147.035396821412</t>
  </si>
  <si>
    <t>-689.30238672454 165.472670919004 -529.331789809559</t>
  </si>
  <si>
    <t>-722.605240572939 15.4226865097148 -502.769026329514</t>
  </si>
  <si>
    <t>-531.336507166601 42.4986379659388 -307.252003391667</t>
  </si>
  <si>
    <t>-615.660327660093 278.739140929982 -95.7607489411492</t>
  </si>
  <si>
    <t>-656.62733173202 285.352475493424 317.737222108603</t>
  </si>
  <si>
    <t>-710.664292613812 325.815935027894 775.927647943941</t>
  </si>
  <si>
    <t>-562.081609118718 301.609395253389 832.681973026711</t>
  </si>
  <si>
    <t>-647.851857693186 95.7428996625406 -91.8903932310483</t>
  </si>
  <si>
    <t>-648.557467877147 70.9514255767851 322.943869106586</t>
  </si>
  <si>
    <t>-693.71842688908 18.4258581819474 780.918891691612</t>
  </si>
  <si>
    <t>-541.368515452128 4.1186561626605 830.60426804458</t>
  </si>
  <si>
    <t>9763-20170724T120327.451448100.bin</t>
  </si>
  <si>
    <t>-631.672568074729 187.040932416736 -92.1173757169855</t>
  </si>
  <si>
    <t>-651.867403975823 188.151346500126 -200.967881327831</t>
  </si>
  <si>
    <t>-663.187859356713 189.894425532403 -293.134352310092</t>
  </si>
  <si>
    <t>-672.066822537201 191.952587222633 -376.531294398183</t>
  </si>
  <si>
    <t>-679.036791865952 194.400289686086 -460.099019228573</t>
  </si>
  <si>
    <t>-687.13045499341 198.406818935166 -582.423841050362</t>
  </si>
  <si>
    <t>-675.843240936414 199.731897316711 -659.954845429593</t>
  </si>
  <si>
    <t>-678.355546142597 227.564843073802 -528.081864495115</t>
  </si>
  <si>
    <t>-644.67063179504 377.093640277031 -499.039265362422</t>
  </si>
  <si>
    <t>-604.164487697437 403.350663771953 -221.103221374845</t>
  </si>
  <si>
    <t>-385.556268544107 382.842780895329 -145.351027605987</t>
  </si>
  <si>
    <t>-688.802391771323 165.732825554149 -529.415724950888</t>
  </si>
  <si>
    <t>-721.039308626717 15.3234804890399 -503.439069974052</t>
  </si>
  <si>
    <t>-531.076067819098 42.2246842635902 -307.375130958794</t>
  </si>
  <si>
    <t>-616.185388088981 278.497297073108 -95.7250741483043</t>
  </si>
  <si>
    <t>-656.733334265844 285.169296782989 317.813330620521</t>
  </si>
  <si>
    <t>-710.639543212634 325.747977041914 775.967708112809</t>
  </si>
  <si>
    <t>-562.077648049797 301.596249432391 832.799758719267</t>
  </si>
  <si>
    <t>-647.430024482794 95.6071283253905 -91.8817809409054</t>
  </si>
  <si>
    <t>-648.101056507286 70.7618472200534 322.94940998804</t>
  </si>
  <si>
    <t>-693.713458305842 18.364649802106 780.907757466663</t>
  </si>
  <si>
    <t>-541.393973716028 3.77486771134704 830.604169031644</t>
  </si>
  <si>
    <t>9763-20170724T120327.515627600.bin</t>
  </si>
  <si>
    <t>-632.31133694412 186.679718807617 -92.0190378914651</t>
  </si>
  <si>
    <t>-652.595503222498 187.551481826852 -200.855220107729</t>
  </si>
  <si>
    <t>-663.948604990328 189.525659544835 -293.012874226627</t>
  </si>
  <si>
    <t>-672.842293576755 191.951578404537 -376.398364007256</t>
  </si>
  <si>
    <t>-679.81060023641 194.935455103961 -459.948935203676</t>
  </si>
  <si>
    <t>-687.884174675167 199.910202412673 -582.239448356044</t>
  </si>
  <si>
    <t>-676.644561740658 201.705370652873 -659.767802886146</t>
  </si>
  <si>
    <t>-679.592003992765 228.712332765659 -527.632440509153</t>
  </si>
  <si>
    <t>-648.892370724221 378.592842065356 -497.253486837914</t>
  </si>
  <si>
    <t>-609.481470679368 398.515996187385 -218.634724321694</t>
  </si>
  <si>
    <t>-388.82422306745 377.748576144421 -149.15355714427</t>
  </si>
  <si>
    <t>-689.091100777927 166.742303415748 -529.526314714741</t>
  </si>
  <si>
    <t>-719.214897025893 15.6727264638835 -504.86926670139</t>
  </si>
  <si>
    <t>-529.804574385022 42.6525364830886 -307.872300701944</t>
  </si>
  <si>
    <t>-618.335766297316 277.94776130663 -95.6410399276439</t>
  </si>
  <si>
    <t>-657.91195598836 285.062794890711 317.984121845045</t>
  </si>
  <si>
    <t>-710.687469613054 325.577948484676 776.160676905973</t>
  </si>
  <si>
    <t>-562.11839521329 301.520229387591 833.013879114564</t>
  </si>
  <si>
    <t>-646.580148478744 95.3113276575402 -91.8152475935681</t>
  </si>
  <si>
    <t>-647.50653311469 70.4675598920121 323.015482185789</t>
  </si>
  <si>
    <t>-693.786047535761 18.3990542011786 780.850753616431</t>
  </si>
  <si>
    <t>-541.416973266316 3.95111296278242 830.43636704414</t>
  </si>
  <si>
    <t>9763-20170724T120327.547712900.bin</t>
  </si>
  <si>
    <t>-632.766207675168 186.513972007388 -92.0330636981337</t>
  </si>
  <si>
    <t>-653.056668697677 187.243263397183 -200.868968986184</t>
  </si>
  <si>
    <t>-664.444593350614 189.31948269078 -293.020199954089</t>
  </si>
  <si>
    <t>-673.382413431081 191.920455637458 -376.395714286781</t>
  </si>
  <si>
    <t>-680.407171506898 195.165566041577 -459.931752142092</t>
  </si>
  <si>
    <t>-688.576819035661 200.616890084832 -582.195720921531</t>
  </si>
  <si>
    <t>-677.343948539601 202.643423912422 -659.719469143373</t>
  </si>
  <si>
    <t>-680.445083163809 229.235984328678 -527.468431364305</t>
  </si>
  <si>
    <t>-650.957789351566 379.246617386028 -496.430711499129</t>
  </si>
  <si>
    <t>-609.270225049248 394.680383402971 -217.858390814073</t>
  </si>
  <si>
    <t>-386.886717655247 374.782315842176 -153.841640471405</t>
  </si>
  <si>
    <t>-689.539005500016 167.213819945385 -529.626150738502</t>
  </si>
  <si>
    <t>-718.616436517707 15.832119547586 -505.612494745853</t>
  </si>
  <si>
    <t>-529.307244049601 43.3020110417492 -308.551139006544</t>
  </si>
  <si>
    <t>-619.470338976213 277.637497715099 -95.6426933916606</t>
  </si>
  <si>
    <t>-658.657596174449 285.032688769767 318.014515661918</t>
  </si>
  <si>
    <t>-710.730180102001 325.521182136597 776.265095287454</t>
  </si>
  <si>
    <t>-562.145988622328 301.462703817125 833.078378651106</t>
  </si>
  <si>
    <t>-646.358636486702 95.2106235699946 -91.8263940582409</t>
  </si>
  <si>
    <t>-647.494872386573 70.3013193887816 322.999828405278</t>
  </si>
  <si>
    <t>-693.822636220241 18.4046787925163 780.817096085728</t>
  </si>
  <si>
    <t>-541.402032347344 4.27593091724748 830.336378851721</t>
  </si>
  <si>
    <t>9763-20170724T120327.616900700.bin</t>
  </si>
  <si>
    <t>-633.800879542397 186.062418247208 -92.0742232537688</t>
  </si>
  <si>
    <t>-654.083211879656 186.644920673221 -200.912693831496</t>
  </si>
  <si>
    <t>-665.477014301505 188.840540846725 -293.060403015308</t>
  </si>
  <si>
    <t>-674.426902604497 191.642053228413 -376.428173148417</t>
  </si>
  <si>
    <t>-681.470417257755 195.186016768088 -459.950324831909</t>
  </si>
  <si>
    <t>-689.675251103185 201.183265754647 -582.186315926057</t>
  </si>
  <si>
    <t>-678.443026907355 203.54616274538 -659.700658844363</t>
  </si>
  <si>
    <t>-681.803135740889 229.596062663823 -527.313818028383</t>
  </si>
  <si>
    <t>-653.836863216656 379.764538209233 -495.635690746502</t>
  </si>
  <si>
    <t>-604.660984694953 390.86868089343 -218.080345289242</t>
  </si>
  <si>
    <t>-379.997399449167 368.46352355169 -163.556417623759</t>
  </si>
  <si>
    <t>-690.346944109381 167.507438944069 -529.786526269713</t>
  </si>
  <si>
    <t>-717.908437544608 15.6853137197329 -506.820640089471</t>
  </si>
  <si>
    <t>-528.945640289768 44.9968172607853 -310.172610383792</t>
  </si>
  <si>
    <t>-621.167974551982 277.086989235677 -95.6822802472141</t>
  </si>
  <si>
    <t>-659.519052355651 284.832927719164 318.046805697996</t>
  </si>
  <si>
    <t>-710.775182165224 325.435815334307 776.438568301263</t>
  </si>
  <si>
    <t>-562.150806445152 301.494823462414 833.19641033712</t>
  </si>
  <si>
    <t>-646.773804450165 94.8372950883349 -91.8907437235671</t>
  </si>
  <si>
    <t>-647.797405411246 69.9257237782401 322.93575250109</t>
  </si>
  <si>
    <t>-693.886209887732 18.3827946298693 780.782968310535</t>
  </si>
  <si>
    <t>-541.409007946298 4.51412670641412 830.201452228003</t>
  </si>
  <si>
    <t>9763-20170724T120327.648985600.bin</t>
  </si>
  <si>
    <t>-634.212579825995 185.675839855067 -92.0894981653103</t>
  </si>
  <si>
    <t>-654.503561584894 186.260000885911 -200.926240827106</t>
  </si>
  <si>
    <t>-665.905094274798 188.474161015432 -293.072421961188</t>
  </si>
  <si>
    <t>-674.862326224476 191.299896061448 -376.438694100361</t>
  </si>
  <si>
    <t>-681.913631819377 194.875737411302 -459.958908133522</t>
  </si>
  <si>
    <t>-690.130464757074 200.928409894159 -582.191312256554</t>
  </si>
  <si>
    <t>-678.911335282375 203.379136997348 -659.704775935277</t>
  </si>
  <si>
    <t>-682.262910619583 229.317476241038 -527.306101909442</t>
  </si>
  <si>
    <t>-654.271474968276 379.505047090806 -495.651679200158</t>
  </si>
  <si>
    <t>-602.461295252698 390.084219489561 -218.555306114114</t>
  </si>
  <si>
    <t>-377.199612671659 366.118608028429 -167.258337456978</t>
  </si>
  <si>
    <t>-690.787163733059 167.227423781295 -529.807560247703</t>
  </si>
  <si>
    <t>-718.14746831984 15.334903254924 -507.091347917677</t>
  </si>
  <si>
    <t>-529.120120343325 45.6145630304354 -310.765497913609</t>
  </si>
  <si>
    <t>-621.56379390999 276.744673768128 -95.6933259376352</t>
  </si>
  <si>
    <t>-659.589710748875 284.646548563702 318.06286600937</t>
  </si>
  <si>
    <t>-710.777202437217 325.402786958962 776.489325648197</t>
  </si>
  <si>
    <t>-562.127119029 301.619288865977 833.246030876487</t>
  </si>
  <si>
    <t>-647.180479721187 94.4382490328037 -91.9212846843645</t>
  </si>
  <si>
    <t>-647.986484996036 69.7084124154037 322.916447173894</t>
  </si>
  <si>
    <t>-693.914800093723 18.3611635501939 780.785931014163</t>
  </si>
  <si>
    <t>-541.441789125599 4.3532546154097 830.178052898005</t>
  </si>
  <si>
    <t>9763-20170724T120327.716148300.bin</t>
  </si>
  <si>
    <t>-634.740209507274 184.85828050156 -92.0788381728084</t>
  </si>
  <si>
    <t>-655.174384672797 185.574878568235 -200.888030157737</t>
  </si>
  <si>
    <t>-666.557744072799 187.749855541508 -293.037433017948</t>
  </si>
  <si>
    <t>-675.442074963312 190.484264356423 -376.414530605725</t>
  </si>
  <si>
    <t>-682.36395308419 193.910862211566 -459.951873886828</t>
  </si>
  <si>
    <t>-690.329517744243 199.681767279236 -582.214403229802</t>
  </si>
  <si>
    <t>-679.101398514063 202.070233001023 -659.728615993761</t>
  </si>
  <si>
    <t>-682.440893709068 228.17910762512 -527.388286932724</t>
  </si>
  <si>
    <t>-653.632020547812 378.311093246917 -496.268000186138</t>
  </si>
  <si>
    <t>-598.778714361503 390.442557600468 -219.82168634843</t>
  </si>
  <si>
    <t>-373.294192727277 363.432199549469 -171.080427293454</t>
  </si>
  <si>
    <t>-691.22772947288 166.119873587715 -529.745090335925</t>
  </si>
  <si>
    <t>-719.046960018901 14.3148584051546 -506.949611274032</t>
  </si>
  <si>
    <t>-529.80084014328 45.8504686775793 -311.097153330933</t>
  </si>
  <si>
    <t>-621.763229735983 275.99327574373 -95.6367354959342</t>
  </si>
  <si>
    <t>-659.536162055853 284.037840669994 318.139938805429</t>
  </si>
  <si>
    <t>-710.792257555295 325.296869581773 776.548991992057</t>
  </si>
  <si>
    <t>-562.180038148311 301.3621971036 833.341328617345</t>
  </si>
  <si>
    <t>-648.090743341194 93.6299276199286 -91.9663291154053</t>
  </si>
  <si>
    <t>-648.453239174637 69.34964969054 322.898568233578</t>
  </si>
  <si>
    <t>-694.013437443886 18.3656374324107 780.798638197904</t>
  </si>
  <si>
    <t>-541.456225494822 4.76448542396474 830.044218051077</t>
  </si>
  <si>
    <t>9763-20170724T120327.753246100.bin</t>
  </si>
  <si>
    <t>-634.924535841894 184.586163612647 -92.0908626086298</t>
  </si>
  <si>
    <t>-655.456386703105 185.377005779665 -200.881043209792</t>
  </si>
  <si>
    <t>-666.829311545779 187.517229699277 -293.032650266101</t>
  </si>
  <si>
    <t>-675.666435485353 190.184400218178 -376.416842453841</t>
  </si>
  <si>
    <t>-682.503500783524 193.50668903703 -459.965477014654</t>
  </si>
  <si>
    <t>-690.30381429446 199.084662181289 -582.247764465829</t>
  </si>
  <si>
    <t>-679.068289487308 201.408887592322 -659.762744831029</t>
  </si>
  <si>
    <t>-682.429322461383 227.660086272477 -527.460081442187</t>
  </si>
  <si>
    <t>-653.274353270444 377.777290916004 -496.600410333009</t>
  </si>
  <si>
    <t>-597.61391242944 391.453890302779 -220.387652484409</t>
  </si>
  <si>
    <t>-372.252816917889 363.34206670651 -171.698457871345</t>
  </si>
  <si>
    <t>-691.332897928654 165.614068632589 -529.72246989234</t>
  </si>
  <si>
    <t>-719.409675668397 13.8773347052809 -506.755202549384</t>
  </si>
  <si>
    <t>-530.374374272897 45.8018698252192 -310.994920113623</t>
  </si>
  <si>
    <t>-621.706049066693 275.742925517672 -95.6269405051463</t>
  </si>
  <si>
    <t>-659.398838905548 283.77527707049 318.157250429745</t>
  </si>
  <si>
    <t>-710.789778811295 325.23200262515 776.549435111583</t>
  </si>
  <si>
    <t>-562.202122142546 301.239522089991 833.381566130422</t>
  </si>
  <si>
    <t>-648.510410443719 93.4127093760494 -91.9949291411222</t>
  </si>
  <si>
    <t>-648.758384528941 69.2612727381213 322.877666244901</t>
  </si>
  <si>
    <t>-694.065389106986 18.3545975477443 780.798684127598</t>
  </si>
  <si>
    <t>-541.505203730448 4.55484228428782 829.97973934454</t>
  </si>
  <si>
    <t>9763-20170724T120327.814000900.bin</t>
  </si>
  <si>
    <t>-635.294960674801 184.339939821657 -92.1800385068766</t>
  </si>
  <si>
    <t>-656.013193698491 185.218961944759 -200.93421420046</t>
  </si>
  <si>
    <t>-667.418325470701 187.289762518669 -293.083367633329</t>
  </si>
  <si>
    <t>-676.233590163789 189.840134098752 -376.473658455255</t>
  </si>
  <si>
    <t>-682.997870284262 192.989981716791 -460.03467747378</t>
  </si>
  <si>
    <t>-690.635852580716 198.254847741113 -582.341140312499</t>
  </si>
  <si>
    <t>-679.407437689182 200.420231689539 -659.861769061905</t>
  </si>
  <si>
    <t>-682.740492307897 226.957104381803 -527.622894028475</t>
  </si>
  <si>
    <t>-653.118003248466 377.101203987887 -497.34078294461</t>
  </si>
  <si>
    <t>-596.305986606361 393.005103464315 -221.482027916278</t>
  </si>
  <si>
    <t>-371.242837161734 362.765686743016 -172.689735672067</t>
  </si>
  <si>
    <t>-691.828335613293 164.93211064809 -529.725408683391</t>
  </si>
  <si>
    <t>-720.309863830166 13.3226121268265 -506.466576511725</t>
  </si>
  <si>
    <t>-532.053800912161 45.7855046260545 -310.574914130964</t>
  </si>
  <si>
    <t>-621.679445701716 275.526549498926 -95.692414409127</t>
  </si>
  <si>
    <t>-659.133999658523 283.567697730865 318.113171611274</t>
  </si>
  <si>
    <t>-710.770197224188 325.150701526049 776.494868286625</t>
  </si>
  <si>
    <t>-562.190803245231 301.268427363466 833.395042718148</t>
  </si>
  <si>
    <t>-649.242111157742 93.1455813870959 -92.0509942277422</t>
  </si>
  <si>
    <t>-649.183205000986 69.2156152571872 322.834550534405</t>
  </si>
  <si>
    <t>-694.126241594657 18.3119099822579 780.812871775211</t>
  </si>
  <si>
    <t>-541.590201010236 4.0009278744792 829.922670938563</t>
  </si>
  <si>
    <t>9763-20170724T120327.851709100.bin</t>
  </si>
  <si>
    <t>-635.647255797435 184.364591075427 -92.2357131428975</t>
  </si>
  <si>
    <t>-656.41238836554 185.260536412655 -200.980904679566</t>
  </si>
  <si>
    <t>-667.831129717061 187.306782185457 -293.128983123157</t>
  </si>
  <si>
    <t>-676.647950671335 189.820028734351 -376.520145978951</t>
  </si>
  <si>
    <t>-683.403239237956 192.916839985279 -460.083972065881</t>
  </si>
  <si>
    <t>-691.0160320005 198.087567290495 -582.395859100474</t>
  </si>
  <si>
    <t>-679.789655342095 200.198177077205 -659.91837836216</t>
  </si>
  <si>
    <t>-683.105421513236 226.828119361016 -527.700095731976</t>
  </si>
  <si>
    <t>-653.341409683684 376.970690091238 -497.603354052922</t>
  </si>
  <si>
    <t>-595.905886837425 393.301987112428 -221.898756389811</t>
  </si>
  <si>
    <t>-370.93362819987 362.135205654899 -173.271007422611</t>
  </si>
  <si>
    <t>-692.24578864509 164.80931372054 -529.75290894378</t>
  </si>
  <si>
    <t>-720.856409980852 13.2366385521536 -506.370605160979</t>
  </si>
  <si>
    <t>-532.994769850696 45.8165313957672 -310.24332575577</t>
  </si>
  <si>
    <t>-621.95619816405 275.591424868639 -95.7624015036947</t>
  </si>
  <si>
    <t>-659.205905465456 283.602183308548 318.062304411004</t>
  </si>
  <si>
    <t>-710.758854589133 325.152235305865 776.438238807112</t>
  </si>
  <si>
    <t>-562.19842219833 301.187757401536 833.353327421178</t>
  </si>
  <si>
    <t>-649.679946416883 93.0951608715443 -92.0802822374001</t>
  </si>
  <si>
    <t>-649.320582464594 69.2845422894943 322.811949048581</t>
  </si>
  <si>
    <t>-694.148980308202 18.2998575419315 780.815701630377</t>
  </si>
  <si>
    <t>-541.591421877498 4.09171888940432 829.88867281603</t>
  </si>
  <si>
    <t>9763-20170724T120327.917389000.bin</t>
  </si>
  <si>
    <t>-636.537410465237 184.668116566561 -92.3498390068773</t>
  </si>
  <si>
    <t>-657.286498270775 185.512621624993 -201.098489576055</t>
  </si>
  <si>
    <t>-668.663596488684 187.486326716737 -293.25321658197</t>
  </si>
  <si>
    <t>-677.431252029068 189.922169227536 -376.651905208887</t>
  </si>
  <si>
    <t>-684.125703160674 192.929356243005 -460.223855318946</t>
  </si>
  <si>
    <t>-691.636800828573 197.955099272217 -582.548218924418</t>
  </si>
  <si>
    <t>-680.391344226109 200.008234311465 -660.069390895487</t>
  </si>
  <si>
    <t>-683.758841134264 226.75856311139 -527.880707775569</t>
  </si>
  <si>
    <t>-653.990561013351 376.975041367858 -498.135724144947</t>
  </si>
  <si>
    <t>-595.085677842157 393.263071082408 -222.73860466198</t>
  </si>
  <si>
    <t>-370.150636921428 360.195456554257 -175.206706244916</t>
  </si>
  <si>
    <t>-692.923200817431 164.741032352136 -529.866002838058</t>
  </si>
  <si>
    <t>-721.519295739671 13.1903277666654 -506.371725422514</t>
  </si>
  <si>
    <t>-534.201624590441 45.8304829680555 -309.480138286757</t>
  </si>
  <si>
    <t>-622.768487326318 275.955668337469 -95.9122531801544</t>
  </si>
  <si>
    <t>-659.736074840964 284.003153163116 317.937008552929</t>
  </si>
  <si>
    <t>-710.745716298227 325.26436718207 776.390522576471</t>
  </si>
  <si>
    <t>-562.196847911742 301.130651108958 833.264235262919</t>
  </si>
  <si>
    <t>-650.628026490624 93.3516445262865 -92.1373537580811</t>
  </si>
  <si>
    <t>-649.785807974908 69.4405190436039 322.748339672764</t>
  </si>
  <si>
    <t>-694.171603752043 18.2931083497522 780.805920242893</t>
  </si>
  <si>
    <t>-541.614805733807 3.98101916938208 829.850910371163</t>
  </si>
  <si>
    <t>9763-20170724T120327.946466900.bin</t>
  </si>
  <si>
    <t>-637.06518738681 184.930036354886 -92.3945443613945</t>
  </si>
  <si>
    <t>-657.755064765343 185.72562876644 -201.154882856596</t>
  </si>
  <si>
    <t>-669.094787190924 187.662717401035 -293.314909223195</t>
  </si>
  <si>
    <t>-677.834010051478 190.066641177126 -376.717477586458</t>
  </si>
  <si>
    <t>-684.505351389701 193.043700079805 -460.292432064098</t>
  </si>
  <si>
    <t>-691.988426525105 198.027748560604 -582.620178062862</t>
  </si>
  <si>
    <t>-680.740252356372 200.096098915956 -660.140594620266</t>
  </si>
  <si>
    <t>-684.157523775033 226.8549338095 -527.9584438646</t>
  </si>
  <si>
    <t>-654.556374155312 377.123393385634 -498.322517736572</t>
  </si>
  <si>
    <t>-594.651453932652 392.956294388391 -223.114786801059</t>
  </si>
  <si>
    <t>-369.737897369953 358.789341643771 -176.263584575107</t>
  </si>
  <si>
    <t>-693.252278026624 164.826800981818 -529.929295655868</t>
  </si>
  <si>
    <t>-721.665137882965 13.2408406317643 -506.417468017591</t>
  </si>
  <si>
    <t>-534.557671610321 45.9373870203037 -309.190145487825</t>
  </si>
  <si>
    <t>-623.303368544132 276.22163166314 -95.9925469936093</t>
  </si>
  <si>
    <t>-660.104905470691 284.274908209464 317.871480838201</t>
  </si>
  <si>
    <t>-710.77767446198 325.242902554601 776.377852804566</t>
  </si>
  <si>
    <t>-562.207533281077 301.160938880418 833.217900492931</t>
  </si>
  <si>
    <t>-651.126068802646 93.6156404288802 -92.1593234700772</t>
  </si>
  <si>
    <t>-650.133450329522 69.5464263277383 322.716909948912</t>
  </si>
  <si>
    <t>-694.178748460748 18.3301554013869 780.804379683078</t>
  </si>
  <si>
    <t>-541.597067169934 4.24799338530329 829.838542231477</t>
  </si>
  <si>
    <t>9763-20170724T120328.016293200.bin</t>
  </si>
  <si>
    <t>-638.082597791222 185.613879173813 -92.474715461409</t>
  </si>
  <si>
    <t>-658.665871434001 186.299273455885 -201.25594321425</t>
  </si>
  <si>
    <t>-669.948726698997 188.192989041382 -293.423984335789</t>
  </si>
  <si>
    <t>-678.650799316104 190.575849748046 -376.831002059408</t>
  </si>
  <si>
    <t>-685.298827482331 193.552656319008 -460.407742446347</t>
  </si>
  <si>
    <t>-692.763596077973 198.55900422358 -582.735817230981</t>
  </si>
  <si>
    <t>-681.489646014807 200.742192090826 -660.249308138131</t>
  </si>
  <si>
    <t>-685.039138794634 227.39018132265 -528.060930883799</t>
  </si>
  <si>
    <t>-655.824221417607 377.753673362265 -498.498744701584</t>
  </si>
  <si>
    <t>-593.743102894902 392.208885114338 -223.697767310258</t>
  </si>
  <si>
    <t>-368.920927794334 356.051701363901 -177.913721114661</t>
  </si>
  <si>
    <t>-693.937122947389 165.33428695079 -530.057651756001</t>
  </si>
  <si>
    <t>-721.85143254235 13.6460845803763 -506.627581840031</t>
  </si>
  <si>
    <t>-535.065707352719 47.254679272897 -309.270040570471</t>
  </si>
  <si>
    <t>-624.403570160054 276.88725249363 -96.1526467844158</t>
  </si>
  <si>
    <t>-660.779613581945 284.907789619272 317.749544936839</t>
  </si>
  <si>
    <t>-710.770537404293 325.342020310464 776.356154019548</t>
  </si>
  <si>
    <t>-562.171488622311 301.281705615786 833.129716183062</t>
  </si>
  <si>
    <t>-652.055177616893 94.3217195250877 -92.1966329520691</t>
  </si>
  <si>
    <t>-650.771659321099 69.9420469592085 322.66070349738</t>
  </si>
  <si>
    <t>-694.174204339227 18.3367954722919 780.793024315519</t>
  </si>
  <si>
    <t>-541.590822116466 4.27855773686338 829.828670100481</t>
  </si>
  <si>
    <t>9763-20170724T120328.051384900.bin</t>
  </si>
  <si>
    <t>-638.583154534768 185.865772092325 -92.5140792110263</t>
  </si>
  <si>
    <t>-659.139370049269 186.503026399647 -201.300697572273</t>
  </si>
  <si>
    <t>-670.416081155431 188.395000863989 -293.469521787136</t>
  </si>
  <si>
    <t>-679.119595471879 190.791533515962 -376.875967628433</t>
  </si>
  <si>
    <t>-685.776386569971 193.797970428827 -460.450925897955</t>
  </si>
  <si>
    <t>-693.261853583817 198.866150809748 -582.775144011647</t>
  </si>
  <si>
    <t>-681.959822497564 201.127128910465 -660.282351583581</t>
  </si>
  <si>
    <t>-685.586175327234 227.677879943072 -528.083294516422</t>
  </si>
  <si>
    <t>-656.563553927395 378.074833219795 -498.480628630856</t>
  </si>
  <si>
    <t>-593.434132132092 391.576025099904 -223.869910142584</t>
  </si>
  <si>
    <t>-368.713359681545 354.205184570138 -178.564876066584</t>
  </si>
  <si>
    <t>-694.368405287181 165.606650017767 -530.117529933313</t>
  </si>
  <si>
    <t>-721.971083673804 13.8508664911963 -506.761088849697</t>
  </si>
  <si>
    <t>-535.293761465374 48.1010993214165 -309.472726476997</t>
  </si>
  <si>
    <t>-624.985697344278 277.122015750939 -96.2208146421063</t>
  </si>
  <si>
    <t>-661.189696333503 285.110043697245 317.697174200434</t>
  </si>
  <si>
    <t>-710.828795553329 325.308997012668 776.353734449023</t>
  </si>
  <si>
    <t>-562.231726315547 301.125623819738 833.080239364377</t>
  </si>
  <si>
    <t>-652.495334634311 94.5890458881865 -92.2112375837729</t>
  </si>
  <si>
    <t>-651.007109542659 70.0958319735921 322.638724259297</t>
  </si>
  <si>
    <t>-694.159960693575 18.3030123367012 780.789502621587</t>
  </si>
  <si>
    <t>-541.589075602526 4.15991840101856 829.839890002842</t>
  </si>
  <si>
    <t>9763-20170724T120328.118571500.bin</t>
  </si>
  <si>
    <t>-639.464105946657 186.230622177176 -92.5641680834963</t>
  </si>
  <si>
    <t>-659.979997806304 186.778161039857 -201.358924525895</t>
  </si>
  <si>
    <t>-671.274024138001 188.703616625614 -293.524906522914</t>
  </si>
  <si>
    <t>-680.01456987448 191.17201230081 -376.9253371281</t>
  </si>
  <si>
    <t>-686.72974171729 194.294032231702 -460.491546935727</t>
  </si>
  <si>
    <t>-694.324468111239 199.578789004486 -582.799884638752</t>
  </si>
  <si>
    <t>-682.961652472788 202.018163387914 -660.292678242118</t>
  </si>
  <si>
    <t>-686.706392931948 228.308281313391 -528.056608477331</t>
  </si>
  <si>
    <t>-657.981456000517 378.723706203729 -498.276725684995</t>
  </si>
  <si>
    <t>-593.045369019632 390.533617548109 -224.009551658769</t>
  </si>
  <si>
    <t>-368.307017287648 351.778582408086 -179.97256994572</t>
  </si>
  <si>
    <t>-695.27749688044 166.211503067308 -530.207560512436</t>
  </si>
  <si>
    <t>-722.339670980171 14.3224554774288 -507.097064202912</t>
  </si>
  <si>
    <t>-535.679653204137 49.691145748767 -309.763925205452</t>
  </si>
  <si>
    <t>-626.103074137706 277.52446339395 -96.3165866881566</t>
  </si>
  <si>
    <t>-661.982242480173 285.401988680724 317.631786260544</t>
  </si>
  <si>
    <t>-710.909707036378 325.305428728749 776.365827665992</t>
  </si>
  <si>
    <t>-562.270947206994 301.176119991692 833.006058517584</t>
  </si>
  <si>
    <t>-653.133046940401 94.9374184864394 -92.2261714513165</t>
  </si>
  <si>
    <t>-651.374565397542 70.3343904076355 322.616233590044</t>
  </si>
  <si>
    <t>-694.14546584016 18.3157904010138 780.779276245518</t>
  </si>
  <si>
    <t>-541.55866317972 4.38554021862365 829.84084116883</t>
  </si>
  <si>
    <t>9763-20170724T120328.152661100.bin</t>
  </si>
  <si>
    <t>-639.763371962397 186.357596320438 -92.5691510032352</t>
  </si>
  <si>
    <t>-660.291975417782 186.890080595551 -201.361629581384</t>
  </si>
  <si>
    <t>-671.613294751634 188.856414019349 -293.523501652055</t>
  </si>
  <si>
    <t>-680.385598962454 191.382270474788 -376.918849310833</t>
  </si>
  <si>
    <t>-687.139820289044 194.58341299596 -460.478784044766</t>
  </si>
  <si>
    <t>-694.799561727551 200.008466840459 -582.776912074195</t>
  </si>
  <si>
    <t>-683.399338121158 202.549770227154 -660.261038638231</t>
  </si>
  <si>
    <t>-687.213369616655 228.683295336974 -528.000642085397</t>
  </si>
  <si>
    <t>-658.66486999881 379.115490787238 -498.123856397885</t>
  </si>
  <si>
    <t>-592.786072801284 390.059892849985 -224.04577887387</t>
  </si>
  <si>
    <t>-367.990614667567 350.733204337832 -180.814473595975</t>
  </si>
  <si>
    <t>-695.663729050761 166.572616027338 -530.226461130771</t>
  </si>
  <si>
    <t>-722.442003563217 14.6076039799841 -507.276268240438</t>
  </si>
  <si>
    <t>-535.770889445026 50.2359989032304 -309.841360070885</t>
  </si>
  <si>
    <t>-626.502303610663 277.657256564483 -96.3229226668901</t>
  </si>
  <si>
    <t>-662.253032861748 285.494400842636 317.637281826603</t>
  </si>
  <si>
    <t>-710.948366956783 325.287310831121 776.395325415044</t>
  </si>
  <si>
    <t>-562.320631317341 301.026179203018 833.008192370118</t>
  </si>
  <si>
    <t>-653.330216351065 95.0667091149799 -92.2328846219935</t>
  </si>
  <si>
    <t>-651.488995360212 70.4182881338174 322.606393446133</t>
  </si>
  <si>
    <t>-694.142867590021 18.2955668690338 780.770149026843</t>
  </si>
  <si>
    <t>-541.568483792094 4.23213988825637 829.832363597197</t>
  </si>
  <si>
    <t>9763-20170724T120328.217360000.bin</t>
  </si>
  <si>
    <t>-639.957333037781 186.616004539266 -92.5404579894505</t>
  </si>
  <si>
    <t>-660.547567873925 187.160685031284 -201.321184077108</t>
  </si>
  <si>
    <t>-671.945943565447 189.225619223848 -293.471285640984</t>
  </si>
  <si>
    <t>-680.798800017927 191.875264402725 -376.854378082374</t>
  </si>
  <si>
    <t>-687.644631679643 195.237318503579 -460.400500372826</t>
  </si>
  <si>
    <t>-695.451126141968 200.938638593861 -582.676908154961</t>
  </si>
  <si>
    <t>-683.955090075131 203.675316986094 -660.140073062768</t>
  </si>
  <si>
    <t>-687.902338526626 229.503322716675 -527.837750974697</t>
  </si>
  <si>
    <t>-659.837625297444 379.984810467317 -497.769689600275</t>
  </si>
  <si>
    <t>-591.499778503586 389.501438467824 -224.24093701515</t>
  </si>
  <si>
    <t>-366.345738523756 349.743692031271 -183.332347333713</t>
  </si>
  <si>
    <t>-696.149107770757 167.370557903024 -530.208331700716</t>
  </si>
  <si>
    <t>-722.39436220181 15.2572337916254 -507.626735502267</t>
  </si>
  <si>
    <t>-535.642400848842 51.2203706068281 -309.911788602737</t>
  </si>
  <si>
    <t>-626.789523952112 277.901779979887 -96.2804909483766</t>
  </si>
  <si>
    <t>-662.369263604414 285.648922628806 317.696095774304</t>
  </si>
  <si>
    <t>-711.026273747793 325.234255206153 776.476561368653</t>
  </si>
  <si>
    <t>-562.403645843457 300.859580216445 833.054013760627</t>
  </si>
  <si>
    <t>-653.388422381974 95.3309437365813 -92.228809718387</t>
  </si>
  <si>
    <t>-651.428728419221 70.616534173593 322.606045729375</t>
  </si>
  <si>
    <t>-694.145395915723 18.2534989549663 780.751341178145</t>
  </si>
  <si>
    <t>-541.559079224122 4.27726098518019 829.801247269334</t>
  </si>
  <si>
    <t>9763-20170724T120328.251453500.bin</t>
  </si>
  <si>
    <t>-639.875388067398 186.719858993061 -92.5099964959106</t>
  </si>
  <si>
    <t>-660.523246663361 187.282297965861 -201.279673550468</t>
  </si>
  <si>
    <t>-671.986763007994 189.400189956581 -293.420605617506</t>
  </si>
  <si>
    <t>-680.905517646333 192.113223855455 -376.794512371477</t>
  </si>
  <si>
    <t>-687.824514995419 195.554819451249 -460.331467173701</t>
  </si>
  <si>
    <t>-695.746097894276 201.390712565036 -582.59406532097</t>
  </si>
  <si>
    <t>-684.193596689742 204.234699225045 -660.044961892172</t>
  </si>
  <si>
    <t>-688.188578770841 229.900596515891 -527.72772868016</t>
  </si>
  <si>
    <t>-660.295100473818 380.400550329226 -497.581070397148</t>
  </si>
  <si>
    <t>-590.589320261477 389.375868082848 -224.379403913007</t>
  </si>
  <si>
    <t>-365.284866743381 349.198611647767 -184.728448985451</t>
  </si>
  <si>
    <t>-696.351819000502 167.759350011627 -530.164921806287</t>
  </si>
  <si>
    <t>-722.368029501818 15.5804321055193 -507.744775571824</t>
  </si>
  <si>
    <t>-535.469859878453 51.7195624501967 -309.944299181308</t>
  </si>
  <si>
    <t>-626.744040788539 278.008554802784 -96.2362420222314</t>
  </si>
  <si>
    <t>-662.249727208292 285.692389262356 317.74791636123</t>
  </si>
  <si>
    <t>-711.034791617891 325.223185583538 776.524459164487</t>
  </si>
  <si>
    <t>-562.417626165432 300.823209360101 833.105429072368</t>
  </si>
  <si>
    <t>-653.296825310065 95.429189590534 -92.2050241763246</t>
  </si>
  <si>
    <t>-651.289654289491 70.7199025396906 322.629879970948</t>
  </si>
  <si>
    <t>-694.151009358637 18.1958062879319 780.744362504583</t>
  </si>
  <si>
    <t>-541.619173843816 3.6423534709877 829.795888013621</t>
  </si>
  <si>
    <t>9763-20170724T120328.318053000.bin</t>
  </si>
  <si>
    <t>-639.469901772012 187.135978777 -92.4033453912322</t>
  </si>
  <si>
    <t>-660.266895044356 187.728279607463 -201.144470616125</t>
  </si>
  <si>
    <t>-671.934651411405 189.935720752342 -293.257604246291</t>
  </si>
  <si>
    <t>-681.070269881594 192.754728290531 -376.604649863385</t>
  </si>
  <si>
    <t>-688.238715124565 196.329057121673 -460.114991308571</t>
  </si>
  <si>
    <t>-696.56101685376 202.388537656833 -582.339844311995</t>
  </si>
  <si>
    <t>-684.956808000876 205.43040065531 -659.775752209287</t>
  </si>
  <si>
    <t>-688.891619721671 230.806653090488 -527.44157687544</t>
  </si>
  <si>
    <t>-661.337933606863 381.34414783313 -497.150417861709</t>
  </si>
  <si>
    <t>-588.543685569901 388.987543351145 -224.714722847773</t>
  </si>
  <si>
    <t>-362.995451269241 348.43891053321 -186.868080188064</t>
  </si>
  <si>
    <t>-696.92691905984 168.652724133993 -529.975788647525</t>
  </si>
  <si>
    <t>-722.510756344415 16.3624093859376 -507.805306972765</t>
  </si>
  <si>
    <t>-535.26502510228 52.671539949243 -309.929856001058</t>
  </si>
  <si>
    <t>-626.434854005984 278.358284825404 -96.0980919419454</t>
  </si>
  <si>
    <t>-661.963262216566 285.877359597336 317.88721710979</t>
  </si>
  <si>
    <t>-711.051821980873 325.216430859056 776.629454946512</t>
  </si>
  <si>
    <t>-562.432327045546 300.828173833557 833.209326187147</t>
  </si>
  <si>
    <t>-652.810245038851 95.9565932469245 -92.1113153410062</t>
  </si>
  <si>
    <t>-650.863897638279 71.1827708274168 322.720141987165</t>
  </si>
  <si>
    <t>-694.176897401942 18.2144822624759 780.726743636362</t>
  </si>
  <si>
    <t>-541.583457268525 4.1229226209025 829.721565656987</t>
  </si>
  <si>
    <t>9763-20170724T120328.352121900.bin</t>
  </si>
  <si>
    <t>-639.216694808437 187.367451789095 -92.3475285797974</t>
  </si>
  <si>
    <t>-660.09278137987 187.967093718524 -201.073423551286</t>
  </si>
  <si>
    <t>-671.848431913738 190.224103303907 -293.174188436745</t>
  </si>
  <si>
    <t>-681.072212825503 193.104739780701 -376.509394720622</t>
  </si>
  <si>
    <t>-688.33775334711 196.757695753725 -460.007999660761</t>
  </si>
  <si>
    <t>-696.811711061381 202.951241437337 -582.215797971662</t>
  </si>
  <si>
    <t>-685.173761010769 206.119536545119 -659.641553979904</t>
  </si>
  <si>
    <t>-689.094524955768 231.311704976696 -527.294334207857</t>
  </si>
  <si>
    <t>-661.609359683018 381.83123608227 -496.900764729571</t>
  </si>
  <si>
    <t>-587.532411312209 389.175083705162 -224.802899107826</t>
  </si>
  <si>
    <t>-361.878865853442 348.25586235245 -187.997615386059</t>
  </si>
  <si>
    <t>-697.092279196982 169.155438886684 -529.889913974282</t>
  </si>
  <si>
    <t>-722.578567561549 16.8339230888519 -507.811515822423</t>
  </si>
  <si>
    <t>-535.103428420707 53.1751455805111 -309.882063250251</t>
  </si>
  <si>
    <t>-626.251075651594 278.533494264762 -96.0309003730977</t>
  </si>
  <si>
    <t>-661.813034138465 285.991532855881 317.952611423924</t>
  </si>
  <si>
    <t>-711.062576621631 325.208015759311 776.683200248238</t>
  </si>
  <si>
    <t>-562.448075366502 300.807863899445 833.271136409477</t>
  </si>
  <si>
    <t>-652.490873526341 96.2045437932677 -92.059434547416</t>
  </si>
  <si>
    <t>-650.636445435776 71.4034374735606 322.770769120737</t>
  </si>
  <si>
    <t>-694.189521863449 18.2287640569741 780.718665251225</t>
  </si>
  <si>
    <t>-541.553907337644 4.46726943545559 829.675900130328</t>
  </si>
  <si>
    <t>9763-20170724T120328.414821100.bin</t>
  </si>
  <si>
    <t>-638.66813618469 187.727443223677 -92.2598402954629</t>
  </si>
  <si>
    <t>-659.649501847363 188.33484577193 -200.96544609908</t>
  </si>
  <si>
    <t>-671.480481690495 190.652063939453 -293.055029761051</t>
  </si>
  <si>
    <t>-680.7670307366 193.608190093314 -376.380599872205</t>
  </si>
  <si>
    <t>-688.090189586533 197.358478437136 -459.869793090297</t>
  </si>
  <si>
    <t>-696.642731246746 203.718244842836 -582.063630652958</t>
  </si>
  <si>
    <t>-684.918097272604 207.124089528757 -659.466081076633</t>
  </si>
  <si>
    <t>-688.912069660803 232.006764495436 -527.106915084692</t>
  </si>
  <si>
    <t>-661.541593223357 382.522467049876 -496.550042580821</t>
  </si>
  <si>
    <t>-585.362976027077 389.574559106872 -225.025299526391</t>
  </si>
  <si>
    <t>-359.601461228082 347.720430767666 -189.975524531767</t>
  </si>
  <si>
    <t>-696.867796931111 169.848585722553 -529.785167155513</t>
  </si>
  <si>
    <t>-722.209230124834 17.4780860823487 -507.922985652888</t>
  </si>
  <si>
    <t>-534.513671864697 53.7035601701284 -309.824912151447</t>
  </si>
  <si>
    <t>-625.710335470968 278.827079092081 -95.9153542649644</t>
  </si>
  <si>
    <t>-661.402940732278 286.161822441831 318.059054834694</t>
  </si>
  <si>
    <t>-711.049527897436 325.230815568686 776.773121027382</t>
  </si>
  <si>
    <t>-562.43497202282 300.896630398376 833.38914445472</t>
  </si>
  <si>
    <t>-651.923448986082 96.5791312218441 -91.9725174430439</t>
  </si>
  <si>
    <t>-650.228214113591 71.7324235905692 322.855565015793</t>
  </si>
  <si>
    <t>-694.208720887866 18.2906257748716 780.712633232487</t>
  </si>
  <si>
    <t>-541.536267657363 4.80577422643773 829.63211065964</t>
  </si>
  <si>
    <t>9763-20170724T120328.450921700.bin</t>
  </si>
  <si>
    <t>-638.375942544143 187.80241545125 -92.2075521225995</t>
  </si>
  <si>
    <t>-659.360919305008 188.426158492933 -200.912392113131</t>
  </si>
  <si>
    <t>-671.205038312737 190.772919075067 -292.999549870132</t>
  </si>
  <si>
    <t>-680.507508617664 193.762594795765 -376.322205961838</t>
  </si>
  <si>
    <t>-687.85084183908 197.552805143555 -459.807881205638</t>
  </si>
  <si>
    <t>-696.437530047707 203.978405158402 -581.995779326613</t>
  </si>
  <si>
    <t>-684.681675162069 207.485670740002 -659.38896757237</t>
  </si>
  <si>
    <t>-688.696134955218 232.237844175655 -527.025655507211</t>
  </si>
  <si>
    <t>-661.350264181959 382.739851850694 -496.403199427488</t>
  </si>
  <si>
    <t>-584.174895450994 389.777879628317 -225.159747942697</t>
  </si>
  <si>
    <t>-358.456556430645 347.14150654139 -190.781157681681</t>
  </si>
  <si>
    <t>-696.64338158799 170.079945712928 -529.735855675676</t>
  </si>
  <si>
    <t>-721.929121826765 17.6831868567244 -507.966248503255</t>
  </si>
  <si>
    <t>-534.182653314102 53.7644419212622 -309.757325452827</t>
  </si>
  <si>
    <t>-625.40190328669 278.904094035262 -95.8534201569025</t>
  </si>
  <si>
    <t>-661.202817399619 286.185480470519 318.112697245493</t>
  </si>
  <si>
    <t>-711.031264976231 325.273853215826 776.802588427298</t>
  </si>
  <si>
    <t>-562.394165584649 301.101898230653 833.428920650417</t>
  </si>
  <si>
    <t>-651.65249750618 96.6426423304074 -91.9400391128526</t>
  </si>
  <si>
    <t>-650.040470109781 71.7479732562642 322.885584973995</t>
  </si>
  <si>
    <t>-694.200850117646 18.2146826752005 780.716869587038</t>
  </si>
  <si>
    <t>-541.538847290582 4.62893397805487 829.640866744539</t>
  </si>
  <si>
    <t>9763-20170724T120328.516600500.bin</t>
  </si>
  <si>
    <t>-637.757745456986 187.785992267588 -92.1063270133884</t>
  </si>
  <si>
    <t>-658.77341855597 188.458408847355 -200.80492920595</t>
  </si>
  <si>
    <t>-670.65097723983 190.841285694935 -292.88691292914</t>
  </si>
  <si>
    <t>-679.986801599954 193.861580393419 -376.204630321402</t>
  </si>
  <si>
    <t>-687.366531429571 197.680774136245 -459.685831529028</t>
  </si>
  <si>
    <t>-696.01005022423 204.146466552726 -581.867590983771</t>
  </si>
  <si>
    <t>-684.212816347492 207.766959947251 -659.249350066319</t>
  </si>
  <si>
    <t>-688.240084112721 232.387590316409 -526.892031514052</t>
  </si>
  <si>
    <t>-660.97723114722 382.89781901325 -496.207373055272</t>
  </si>
  <si>
    <t>-581.612751429271 389.848369484575 -225.593958930049</t>
  </si>
  <si>
    <t>-356.035212009008 345.639293870701 -192.294045227214</t>
  </si>
  <si>
    <t>-696.194575892119 170.231233430248 -529.61851060888</t>
  </si>
  <si>
    <t>-721.343398546674 17.8094434177458 -507.911723566702</t>
  </si>
  <si>
    <t>-533.363046576532 53.6769506809965 -309.711375261912</t>
  </si>
  <si>
    <t>-624.753200561367 278.935441281747 -95.7322512914989</t>
  </si>
  <si>
    <t>-660.905148488267 286.151029191172 318.204425168548</t>
  </si>
  <si>
    <t>-711.056081293702 325.257740945643 776.845031593863</t>
  </si>
  <si>
    <t>-562.421172265894 301.132551381844 833.497172834365</t>
  </si>
  <si>
    <t>-651.057177714119 96.594100514917 -91.8878135274153</t>
  </si>
  <si>
    <t>-649.73892742775 71.5548353891877 322.930101884227</t>
  </si>
  <si>
    <t>-694.177994740178 18.165619810698 780.736672591548</t>
  </si>
  <si>
    <t>-541.548259763157 4.34140156575745 829.69468578018</t>
  </si>
  <si>
    <t>9763-20170724T120328.550695400.bin</t>
  </si>
  <si>
    <t>-637.46938160142 187.78674853431 -92.0762240219444</t>
  </si>
  <si>
    <t>-658.485047436897 188.476453739603 -200.774637615997</t>
  </si>
  <si>
    <t>-670.385514782669 190.86438106694 -292.853500523941</t>
  </si>
  <si>
    <t>-679.750992429919 193.885715073442 -376.168007867807</t>
  </si>
  <si>
    <t>-687.169495010521 197.701897386859 -459.645825845254</t>
  </si>
  <si>
    <t>-695.87966661048 204.158376949354 -581.823443024656</t>
  </si>
  <si>
    <t>-684.0676891785 207.802716238798 -659.201778711568</t>
  </si>
  <si>
    <t>-688.066242821188 232.401805818228 -526.855200861063</t>
  </si>
  <si>
    <t>-660.837142071675 382.915789593193 -496.1734866642</t>
  </si>
  <si>
    <t>-580.398780136003 389.582918016825 -225.870228179202</t>
  </si>
  <si>
    <t>-354.889203684933 344.740764069959 -192.958981559178</t>
  </si>
  <si>
    <t>-696.049195591968 170.248811202702 -529.570626502574</t>
  </si>
  <si>
    <t>-721.207251300632 17.8270862075096 -507.82796370457</t>
  </si>
  <si>
    <t>-532.913041532578 53.7476930179853 -309.725283276167</t>
  </si>
  <si>
    <t>-624.434647604805 278.942378844542 -95.6951068528975</t>
  </si>
  <si>
    <t>-660.70318702774 286.151839966182 318.231436885174</t>
  </si>
  <si>
    <t>-711.033129413613 325.325996223393 776.850314203694</t>
  </si>
  <si>
    <t>-562.427803193716 301.076884642584 833.52710951217</t>
  </si>
  <si>
    <t>-650.796392232093 96.5901524882238 -91.8696443305066</t>
  </si>
  <si>
    <t>-649.611374358137 71.4976911181363 322.945489236577</t>
  </si>
  <si>
    <t>-694.170276308373 18.1419107674362 780.7455419979</t>
  </si>
  <si>
    <t>-541.529038860534 4.46936121194335 829.710053728171</t>
  </si>
  <si>
    <t>9763-20170724T120328.583798700.bin</t>
  </si>
  <si>
    <t>-637.159590214503 187.741241815751 -92.0484283655353</t>
  </si>
  <si>
    <t>-658.185600978691 188.445314656194 -200.744754148104</t>
  </si>
  <si>
    <t>-670.11410756857 190.844245936957 -292.819851397174</t>
  </si>
  <si>
    <t>-679.512683642757 193.874920955416 -376.130131343395</t>
  </si>
  <si>
    <t>-686.972067389351 197.69966490285 -459.60379749215</t>
  </si>
  <si>
    <t>-695.750299524125 204.168198645362 -581.775909664475</t>
  </si>
  <si>
    <t>-683.917196087994 207.833407170722 -659.14999485825</t>
  </si>
  <si>
    <t>-687.890816233422 232.404213562335 -526.810562116991</t>
  </si>
  <si>
    <t>-660.590195058165 382.900119186696 -496.131394418145</t>
  </si>
  <si>
    <t>-579.292943883165 389.122404909824 -226.07466719691</t>
  </si>
  <si>
    <t>-353.804976896872 343.960602642165 -193.453472920558</t>
  </si>
  <si>
    <t>-695.906203417072 170.255352503945 -529.525199691304</t>
  </si>
  <si>
    <t>-721.117140144288 17.8489026706866 -507.732189536288</t>
  </si>
  <si>
    <t>-532.493945402228 53.9173594503816 -309.755676675446</t>
  </si>
  <si>
    <t>-624.094355273822 278.893589344098 -95.6574838025463</t>
  </si>
  <si>
    <t>-660.468501845913 286.133433483971 318.259301554006</t>
  </si>
  <si>
    <t>-711.055926223454 325.290010036309 776.859213243941</t>
  </si>
  <si>
    <t>-562.45411153049 301.060380849882 833.553475004052</t>
  </si>
  <si>
    <t>-650.536166287375 96.5224126023468 -91.8501426443161</t>
  </si>
  <si>
    <t>-649.451813220154 71.39590046799 322.963169506303</t>
  </si>
  <si>
    <t>-694.161244849861 18.0820725377964 780.752750439533</t>
  </si>
  <si>
    <t>-541.580851294821 3.84314312598053 829.745597084501</t>
  </si>
  <si>
    <t>9763-20170724T120328.648961700.bin</t>
  </si>
  <si>
    <t>-636.526134630646 187.700815385944 -91.9782455587809</t>
  </si>
  <si>
    <t>-657.625973445604 188.449027080763 -200.660056839662</t>
  </si>
  <si>
    <t>-669.609906595987 190.854267705306 -292.727506676724</t>
  </si>
  <si>
    <t>-679.055444496699 193.879800406512 -376.032721233753</t>
  </si>
  <si>
    <t>-686.55877157527 197.687388786828 -459.503333457932</t>
  </si>
  <si>
    <t>-695.397953041993 204.1174627117 -581.67311010754</t>
  </si>
  <si>
    <t>-683.5083013618 207.762125234156 -659.039506076928</t>
  </si>
  <si>
    <t>-687.468366523428 232.365519014275 -526.723946024823</t>
  </si>
  <si>
    <t>-660.03773093014 382.837952682368 -496.042150567127</t>
  </si>
  <si>
    <t>-577.117657535796 387.665479959291 -226.450741984668</t>
  </si>
  <si>
    <t>-351.595300613502 342.255384508678 -194.417266614515</t>
  </si>
  <si>
    <t>-695.570404500446 170.22651127656 -529.408305586217</t>
  </si>
  <si>
    <t>-720.899077203524 17.8478387729406 -507.529998173837</t>
  </si>
  <si>
    <t>-531.977230990204 54.1899126116602 -309.774520885642</t>
  </si>
  <si>
    <t>-623.351493268473 278.865756221671 -95.5757921693433</t>
  </si>
  <si>
    <t>-659.923465566207 286.067517303183 318.324215896218</t>
  </si>
  <si>
    <t>-711.036127411943 325.366326613834 776.85585655457</t>
  </si>
  <si>
    <t>-562.427510879208 301.24741493906 833.579540517362</t>
  </si>
  <si>
    <t>-650.02715826866 96.5118756381723 -91.8052979336894</t>
  </si>
  <si>
    <t>-649.086950429219 71.3740502643823 323.007706856209</t>
  </si>
  <si>
    <t>-694.153151905547 18.069594848969 780.763928926984</t>
  </si>
  <si>
    <t>-541.531100760949 4.25679185155923 829.748972154129</t>
  </si>
  <si>
    <t>9763-20170724T120328.715792100.bin</t>
  </si>
  <si>
    <t>-635.973241792929 187.723025654679 -91.9294413949772</t>
  </si>
  <si>
    <t>-657.203190062292 188.522589467124 -200.585600795464</t>
  </si>
  <si>
    <t>-669.252191304423 190.941391300282 -292.644143725109</t>
  </si>
  <si>
    <t>-678.738205021163 193.968147908033 -375.944797124949</t>
  </si>
  <si>
    <t>-686.263731996296 197.765394820846 -459.413892447062</t>
  </si>
  <si>
    <t>-695.11500417815 204.16766850692 -581.584278488202</t>
  </si>
  <si>
    <t>-683.172887053776 207.814834909012 -658.942427819256</t>
  </si>
  <si>
    <t>-687.136546771748 232.422755164135 -526.64566856416</t>
  </si>
  <si>
    <t>-659.540652659591 382.876246406431 -495.984824410591</t>
  </si>
  <si>
    <t>-574.991789799059 386.617699911543 -226.882362201687</t>
  </si>
  <si>
    <t>-349.473665535595 340.810777677651 -195.389477635942</t>
  </si>
  <si>
    <t>-695.32560481613 170.294224690133 -529.308182941077</t>
  </si>
  <si>
    <t>-720.769071209376 17.9518141464694 -507.380565109036</t>
  </si>
  <si>
    <t>-531.686973642037 54.447637000178 -309.630286593425</t>
  </si>
  <si>
    <t>-622.730401749082 278.869917905894 -95.5245319090034</t>
  </si>
  <si>
    <t>-659.345016452701 286.007870072329 318.372842480353</t>
  </si>
  <si>
    <t>-711.042659743805 325.346748604957 776.834379236141</t>
  </si>
  <si>
    <t>-562.440435820034 301.300942467693 833.605876456896</t>
  </si>
  <si>
    <t>-649.550184706638 96.5771023266166 -91.7628939538484</t>
  </si>
  <si>
    <t>-648.75396850312 71.4670766382058 323.052081076401</t>
  </si>
  <si>
    <t>-694.162149069695 18.037578515155 780.764299448886</t>
  </si>
  <si>
    <t>-541.563821078495 3.90993710954558 829.733566380079</t>
  </si>
  <si>
    <t>9763-20170724T120328.748883100.bin</t>
  </si>
  <si>
    <t>-635.724688788933 187.754221632401 -91.9120081605305</t>
  </si>
  <si>
    <t>-657.027624554927 188.580813787079 -200.553570177933</t>
  </si>
  <si>
    <t>-669.125641915858 191.013765601771 -292.605492005343</t>
  </si>
  <si>
    <t>-678.650820198543 194.05009999389 -375.901345278268</t>
  </si>
  <si>
    <t>-686.210235699851 197.85366907243 -459.367089347287</t>
  </si>
  <si>
    <t>-695.105433380651 204.261403651278 -581.533874574219</t>
  </si>
  <si>
    <t>-683.155065405714 207.933836537778 -658.889630129758</t>
  </si>
  <si>
    <t>-687.095214067237 232.512441435798 -526.597864003071</t>
  </si>
  <si>
    <t>-659.45097485339 382.948899403287 -495.916178537585</t>
  </si>
  <si>
    <t>-573.913754305546 386.15136399878 -227.119409644306</t>
  </si>
  <si>
    <t>-348.464397714087 339.819024364111 -195.903430719107</t>
  </si>
  <si>
    <t>-695.309383868034 170.387072989476 -529.258356293469</t>
  </si>
  <si>
    <t>-720.777936926701 18.0462901275143 -507.296546150083</t>
  </si>
  <si>
    <t>-531.665059977135 54.6458416517271 -309.533869656167</t>
  </si>
  <si>
    <t>-622.477918633902 278.871569249532 -95.4986951585281</t>
  </si>
  <si>
    <t>-659.084240555881 285.983800305918 318.399872637625</t>
  </si>
  <si>
    <t>-711.064303219361 325.294936657265 776.832146925134</t>
  </si>
  <si>
    <t>-562.455480379909 301.341682491543 833.625365125943</t>
  </si>
  <si>
    <t>-649.308280217445 96.6356014518465 -91.735814988256</t>
  </si>
  <si>
    <t>-648.581624239906 71.5474199637358 323.080568658923</t>
  </si>
  <si>
    <t>-694.170917930953 18.015054111557 780.761734652549</t>
  </si>
  <si>
    <t>-541.609135131782 3.46880693305707 829.722257580882</t>
  </si>
  <si>
    <t>9763-20170724T120328.817728800.bin</t>
  </si>
  <si>
    <t>-635.286387409661 187.940296042608 -91.8530591361147</t>
  </si>
  <si>
    <t>-656.717835828586 188.799198044139 -200.469171111289</t>
  </si>
  <si>
    <t>-668.910557562692 191.270468323979 -292.50747850484</t>
  </si>
  <si>
    <t>-678.515362092435 194.346499085736 -375.792721471864</t>
  </si>
  <si>
    <t>-686.148872133753 198.193832351757 -459.249614004847</t>
  </si>
  <si>
    <t>-695.14584285629 204.670609828026 -581.405364931981</t>
  </si>
  <si>
    <t>-683.180648029554 208.426793955288 -658.754886083527</t>
  </si>
  <si>
    <t>-687.069882643089 232.887966703547 -526.461910060907</t>
  </si>
  <si>
    <t>-659.23055539705 383.269407663423 -495.689541796133</t>
  </si>
  <si>
    <t>-571.623044888461 385.680718213848 -227.552063059916</t>
  </si>
  <si>
    <t>-346.325143049997 338.59696417302 -196.367185406584</t>
  </si>
  <si>
    <t>-695.326261474268 170.76925811063 -529.147236812909</t>
  </si>
  <si>
    <t>-720.861562769364 18.4543559765318 -507.131921314993</t>
  </si>
  <si>
    <t>-531.53182438167 55.460823902125 -309.373927202279</t>
  </si>
  <si>
    <t>-622.034600325057 278.938293620941 -95.4345031266246</t>
  </si>
  <si>
    <t>-658.663676778279 286.086658916255 318.461411848432</t>
  </si>
  <si>
    <t>-711.062727079691 325.28990826363 776.846563254939</t>
  </si>
  <si>
    <t>-562.468965353434 301.335358354643 833.678772971125</t>
  </si>
  <si>
    <t>-648.861823997292 96.9412909199225 -91.6700521265377</t>
  </si>
  <si>
    <t>-648.253940970174 71.9049592545296 323.149704697965</t>
  </si>
  <si>
    <t>-694.204739583403 18.0687662541206 780.740299893444</t>
  </si>
  <si>
    <t>-541.561844555858 4.14037820911494 829.627690825982</t>
  </si>
  <si>
    <t>9763-20170724T120328.851819100.bin</t>
  </si>
  <si>
    <t>-635.067218195656 188.145291004882 -91.8079912331362</t>
  </si>
  <si>
    <t>-656.563944457079 189.010557799204 -200.411164584793</t>
  </si>
  <si>
    <t>-668.791923675553 191.493057873053 -292.444482160264</t>
  </si>
  <si>
    <t>-678.420846599533 194.581045645819 -375.72648628234</t>
  </si>
  <si>
    <t>-686.070275968962 198.443150714467 -459.181228268288</t>
  </si>
  <si>
    <t>-695.081974562608 204.943631977428 -581.334721786802</t>
  </si>
  <si>
    <t>-683.118303977548 208.731769227543 -658.682892644068</t>
  </si>
  <si>
    <t>-687.002158318217 233.15075355912 -526.38626454256</t>
  </si>
  <si>
    <t>-659.150052661246 383.519510489666 -495.550132395874</t>
  </si>
  <si>
    <t>-570.400394705464 385.505250118277 -227.785014328961</t>
  </si>
  <si>
    <t>-345.179412309008 338.064507726581 -196.585557336574</t>
  </si>
  <si>
    <t>-695.253187034793 171.031939498119 -529.083382876214</t>
  </si>
  <si>
    <t>-720.746298024686 18.7068173842058 -507.069658663342</t>
  </si>
  <si>
    <t>-531.466722462393 55.937440003612 -309.322592536041</t>
  </si>
  <si>
    <t>-621.838874301301 279.05314414195 -95.3920968597444</t>
  </si>
  <si>
    <t>-658.481552079684 286.161864463465 318.503306302026</t>
  </si>
  <si>
    <t>-711.056535592633 325.319340105884 776.86807920081</t>
  </si>
  <si>
    <t>-562.477779092424 301.300721285216 833.712462973074</t>
  </si>
  <si>
    <t>-648.624673216793 97.2692143509471 -91.6158455679929</t>
  </si>
  <si>
    <t>-648.146430667421 72.2158450106724 323.203053538236</t>
  </si>
  <si>
    <t>-694.224289509043 18.0177411833363 780.726894915363</t>
  </si>
  <si>
    <t>-541.568993224842 4.08321790314221 829.573644327824</t>
  </si>
  <si>
    <t>9763-20170724T120328.919558700.bin</t>
  </si>
  <si>
    <t>-634.584383574555 188.632814405484 -91.6908798890128</t>
  </si>
  <si>
    <t>-656.205613777826 189.498459140355 -200.269307737229</t>
  </si>
  <si>
    <t>-668.492032935983 192.037819085719 -292.293418670134</t>
  </si>
  <si>
    <t>-678.15503173871 195.199623044611 -375.568581061777</t>
  </si>
  <si>
    <t>-685.820007438482 199.157856415453 -459.017429111279</t>
  </si>
  <si>
    <t>-694.833676724344 205.824143172931 -581.161828062733</t>
  </si>
  <si>
    <t>-682.90802174612 209.712880056015 -658.510882057092</t>
  </si>
  <si>
    <t>-686.775635103245 233.959631489751 -526.173473798571</t>
  </si>
  <si>
    <t>-658.948646075159 384.279609128244 -495.071239720068</t>
  </si>
  <si>
    <t>-568.015864131326 385.264506990337 -228.034001012737</t>
  </si>
  <si>
    <t>-342.876299963749 337.064425401648 -197.415881578128</t>
  </si>
  <si>
    <t>-694.981387692674 171.838635980132 -528.958380836543</t>
  </si>
  <si>
    <t>-720.354364384595 19.4730256625862 -507.110366948781</t>
  </si>
  <si>
    <t>-531.302294995162 57.0845787673618 -309.108436655045</t>
  </si>
  <si>
    <t>-621.475491168941 279.234193246013 -95.2690723855346</t>
  </si>
  <si>
    <t>-658.204776656799 286.309391246898 318.619179113705</t>
  </si>
  <si>
    <t>-711.064364101375 325.33034757829 776.930396422683</t>
  </si>
  <si>
    <t>-562.477335909654 301.410271636611 833.794704299577</t>
  </si>
  <si>
    <t>-648.017027663638 98.0362949015177 -91.4949528417715</t>
  </si>
  <si>
    <t>-647.986824320582 72.9060958131608 323.319545930185</t>
  </si>
  <si>
    <t>-694.268015292436 18.031959878175 780.698515488751</t>
  </si>
  <si>
    <t>-541.523053002221 4.79499641555731 829.458995131794</t>
  </si>
  <si>
    <t>9763-20170724T120328.960654800.bin</t>
  </si>
  <si>
    <t>-634.287506224134 188.758676934036 -91.6490391268291</t>
  </si>
  <si>
    <t>-655.936947833536 189.622708428682 -200.221860022392</t>
  </si>
  <si>
    <t>-668.237705631595 192.203057944946 -292.242805138749</t>
  </si>
  <si>
    <t>-677.909927363702 195.418273228714 -375.514917168382</t>
  </si>
  <si>
    <t>-685.580337295532 199.446929888311 -458.960040730316</t>
  </si>
  <si>
    <t>-694.598020748957 206.234350006592 -581.097359875439</t>
  </si>
  <si>
    <t>-682.696251154 210.173328982112 -658.447538862559</t>
  </si>
  <si>
    <t>-686.551571828621 234.31692027309 -526.080306651138</t>
  </si>
  <si>
    <t>-658.8041901605 384.616130638876 -494.814726601067</t>
  </si>
  <si>
    <t>-566.878461620418 385.032439091327 -228.116218762427</t>
  </si>
  <si>
    <t>-341.764080883265 336.521815148589 -197.805232266098</t>
  </si>
  <si>
    <t>-694.730731523105 172.19528726287 -528.928684101338</t>
  </si>
  <si>
    <t>-720.052487052287 19.7997325178139 -507.197434555925</t>
  </si>
  <si>
    <t>-531.058475365184 57.6481499280605 -308.987029289243</t>
  </si>
  <si>
    <t>-621.249586510772 279.272861539692 -95.217980173981</t>
  </si>
  <si>
    <t>-658.079170151175 286.334457002295 318.661645581007</t>
  </si>
  <si>
    <t>-711.046335255039 325.383392072395 776.961574974769</t>
  </si>
  <si>
    <t>-562.471820697219 301.414526190905 833.837963395413</t>
  </si>
  <si>
    <t>-647.634861837087 98.2083007494236 -91.4572187304942</t>
  </si>
  <si>
    <t>-647.874035127149 73.0027796829625 323.352647953517</t>
  </si>
  <si>
    <t>-694.276866455732 17.9689703388935 780.69050399165</t>
  </si>
  <si>
    <t>-541.5494823387 4.51012769696581 829.445449209435</t>
  </si>
  <si>
    <t>9763-20170724T120329.016860200.bin</t>
  </si>
  <si>
    <t>-633.727625252652 188.6207509689 -91.5828244866967</t>
  </si>
  <si>
    <t>-655.394541149464 189.515839653883 -200.151944255363</t>
  </si>
  <si>
    <t>-667.68785728749 192.174807582317 -292.171647578152</t>
  </si>
  <si>
    <t>-677.344891691471 195.482349857409 -375.442023493276</t>
  </si>
  <si>
    <t>-684.991655625636 199.625564175979 -458.883561221708</t>
  </si>
  <si>
    <t>-693.965887394515 206.605076864036 -581.013281608708</t>
  </si>
  <si>
    <t>-682.089459497396 210.65247561912 -658.361678606442</t>
  </si>
  <si>
    <t>-685.973056465175 234.605352947866 -525.946650102984</t>
  </si>
  <si>
    <t>-658.383059259259 384.87401662905 -494.392953004183</t>
  </si>
  <si>
    <t>-564.925750480856 384.241357785789 -228.227818223736</t>
  </si>
  <si>
    <t>-339.896697629645 335.231282704149 -198.086639730376</t>
  </si>
  <si>
    <t>-694.08309805766 172.479744435947 -528.901077464121</t>
  </si>
  <si>
    <t>-719.206255592307 20.0214614831702 -507.411778814579</t>
  </si>
  <si>
    <t>-530.39200342759 58.2640881155955 -308.8479468372</t>
  </si>
  <si>
    <t>-620.705422371098 279.179698193646 -95.1218859944813</t>
  </si>
  <si>
    <t>-657.740906375747 286.246366266102 318.739213643083</t>
  </si>
  <si>
    <t>-711.02820726538 325.454092125444 777.013364756035</t>
  </si>
  <si>
    <t>-562.482707067732 301.374937103688 833.919041091639</t>
  </si>
  <si>
    <t>-647.082162184963 97.948326110263 -91.4320643500623</t>
  </si>
  <si>
    <t>-647.491858455664 72.6907242998602 323.374463565044</t>
  </si>
  <si>
    <t>-694.269061208967 17.8676560357874 780.70136415222</t>
  </si>
  <si>
    <t>-541.57337988235 4.12070744676271 829.475145115237</t>
  </si>
  <si>
    <t>9763-20170724T120329.049948000.bin</t>
  </si>
  <si>
    <t>-633.498074268213 188.400844654369 -91.5587805855599</t>
  </si>
  <si>
    <t>-655.159279240641 189.313788640967 -200.128719067109</t>
  </si>
  <si>
    <t>-667.429621250294 192.014392096937 -292.15036375909</t>
  </si>
  <si>
    <t>-677.058858697323 195.370169426726 -375.421911043573</t>
  </si>
  <si>
    <t>-684.670830939707 199.572871105551 -458.863795255581</t>
  </si>
  <si>
    <t>-693.586537824506 206.65212862196 -580.992130942685</t>
  </si>
  <si>
    <t>-681.713012202867 210.771374032178 -658.33717103552</t>
  </si>
  <si>
    <t>-685.641974195602 234.610190167158 -525.897002083344</t>
  </si>
  <si>
    <t>-658.12094182008 384.856232491406 -494.191892837145</t>
  </si>
  <si>
    <t>-564.044356788325 383.893973425408 -228.245859544553</t>
  </si>
  <si>
    <t>-339.074218917375 334.694470470608 -197.97386200613</t>
  </si>
  <si>
    <t>-693.706859291952 172.481363256185 -528.909498632725</t>
  </si>
  <si>
    <t>-718.768754868068 19.9932293504564 -507.533041117176</t>
  </si>
  <si>
    <t>-530.053775372462 58.3931358644659 -308.841045276331</t>
  </si>
  <si>
    <t>-620.481421833506 279.031081994888 -95.080144963406</t>
  </si>
  <si>
    <t>-657.556383924607 286.085071669693 318.777634216463</t>
  </si>
  <si>
    <t>-711.040229410175 325.443736202988 777.02767612234</t>
  </si>
  <si>
    <t>-562.480255754928 301.482073438623 833.945092665506</t>
  </si>
  <si>
    <t>-646.839509565176 97.6623742919039 -91.4363115954192</t>
  </si>
  <si>
    <t>-647.287825816772 72.4280751420447 323.371607833978</t>
  </si>
  <si>
    <t>-694.26107653854 17.8158604273085 780.708932103027</t>
  </si>
  <si>
    <t>-541.564459522657 4.12726906830562 829.496016753311</t>
  </si>
  <si>
    <t>9763-20170724T120329.116661800.bin</t>
  </si>
  <si>
    <t>-632.909192859505 188.171810782881 -91.5110874047998</t>
  </si>
  <si>
    <t>-654.530605282247 189.120394390338 -200.088784530547</t>
  </si>
  <si>
    <t>-666.756207722715 191.907603055871 -292.113740214647</t>
  </si>
  <si>
    <t>-676.340832805355 195.364757404675 -375.38626667335</t>
  </si>
  <si>
    <t>-683.904212181499 199.69210463524 -458.826171749612</t>
  </si>
  <si>
    <t>-692.744607624506 206.979512230238 -580.947680849715</t>
  </si>
  <si>
    <t>-680.884582688368 211.235466401157 -658.287400419863</t>
  </si>
  <si>
    <t>-684.852969971262 234.845984780542 -525.798494642253</t>
  </si>
  <si>
    <t>-657.364587351891 385.042591862275 -493.838367072685</t>
  </si>
  <si>
    <t>-562.627842068682 383.525307100711 -228.129353331783</t>
  </si>
  <si>
    <t>-337.806467643071 333.675806903005 -197.816007691237</t>
  </si>
  <si>
    <t>-692.878117427485 172.717650999431 -528.92504279018</t>
  </si>
  <si>
    <t>-717.875630830286 20.1969048978617 -507.717671361742</t>
  </si>
  <si>
    <t>-529.346333706532 58.8254145754074 -308.829766896446</t>
  </si>
  <si>
    <t>-619.863963029302 278.947657403598 -94.980007480699</t>
  </si>
  <si>
    <t>-657.093807575689 286.026306306776 318.863460338446</t>
  </si>
  <si>
    <t>-711.06553840384 325.429123410757 777.065686104302</t>
  </si>
  <si>
    <t>-562.485649666608 301.638103535713 834.002774590757</t>
  </si>
  <si>
    <t>-646.27953268739 97.3830740603071 -91.4105731754736</t>
  </si>
  <si>
    <t>-646.774963946166 72.148814377985 323.397281069316</t>
  </si>
  <si>
    <t>-694.231926929666 17.7602645847362 780.726078306271</t>
  </si>
  <si>
    <t>-541.580452411138 3.81941252660181 829.583092615382</t>
  </si>
  <si>
    <t>9763-20170724T120329.151756000.bin</t>
  </si>
  <si>
    <t>-632.663305606704 188.163872588022 -91.4800210115643</t>
  </si>
  <si>
    <t>-654.235486184735 189.12189329716 -200.067366213446</t>
  </si>
  <si>
    <t>-666.40375705241 191.946959395829 -292.098792641822</t>
  </si>
  <si>
    <t>-675.930228429395 195.450726349537 -375.376077406669</t>
  </si>
  <si>
    <t>-683.429203959777 199.837374827633 -458.818580956716</t>
  </si>
  <si>
    <t>-692.168942733082 207.225190715668 -580.941415554146</t>
  </si>
  <si>
    <t>-680.292300221211 211.530451734785 -658.275832965266</t>
  </si>
  <si>
    <t>-684.32424783359 235.046525717773 -525.762729469627</t>
  </si>
  <si>
    <t>-656.85359128092 385.218429764205 -493.668079807387</t>
  </si>
  <si>
    <t>-561.8878701492 383.30928889432 -228.043394332921</t>
  </si>
  <si>
    <t>-337.107594125687 333.248958273857 -197.772460421472</t>
  </si>
  <si>
    <t>-692.343830035094 172.920429737763 -528.947196218023</t>
  </si>
  <si>
    <t>-717.347950193027 20.3809793124979 -507.854598514587</t>
  </si>
  <si>
    <t>-528.947913475562 59.0604339094505 -308.729688491178</t>
  </si>
  <si>
    <t>-619.564793412154 278.930638044954 -94.9356140221061</t>
  </si>
  <si>
    <t>-656.909435135848 286.041315522675 318.896971282889</t>
  </si>
  <si>
    <t>-711.076286637953 325.430825225724 777.075977893633</t>
  </si>
  <si>
    <t>-562.502225400334 301.630796601283 834.02454159845</t>
  </si>
  <si>
    <t>-646.10455533324 97.3559033822321 -91.3892663478531</t>
  </si>
  <si>
    <t>-646.624249896089 72.0715899005445 323.415526031871</t>
  </si>
  <si>
    <t>-694.216582753359 17.7765005553517 780.738623895969</t>
  </si>
  <si>
    <t>-541.527278231962 4.33827507994783 829.618196457974</t>
  </si>
  <si>
    <t>9763-20170724T120329.213448100.bin</t>
  </si>
  <si>
    <t>-632.28203804601 188.099819326877 -91.4401582239248</t>
  </si>
  <si>
    <t>-653.705092779684 189.067434417244 -200.056957070094</t>
  </si>
  <si>
    <t>-665.702178713737 191.94240607345 -292.109389899953</t>
  </si>
  <si>
    <t>-675.056032037341 195.509586274325 -375.403540192654</t>
  </si>
  <si>
    <t>-682.364526433968 199.977800383931 -458.858600619594</t>
  </si>
  <si>
    <t>-690.80637022562 207.505253296901 -580.993909260905</t>
  </si>
  <si>
    <t>-678.817947575176 211.900295025896 -658.305956082181</t>
  </si>
  <si>
    <t>-683.079250905447 235.261408905359 -525.765782766625</t>
  </si>
  <si>
    <t>-655.575269955217 385.38290283914 -493.446620130421</t>
  </si>
  <si>
    <t>-560.345423891186 382.823135413 -227.92194475813</t>
  </si>
  <si>
    <t>-335.709040521891 332.112219210002 -197.665899731353</t>
  </si>
  <si>
    <t>-691.125047482042 173.143249159881 -529.038108601011</t>
  </si>
  <si>
    <t>-716.204836433106 20.5873459144455 -508.182795532426</t>
  </si>
  <si>
    <t>-528.172267585473 59.4418358161904 -308.469446488559</t>
  </si>
  <si>
    <t>-618.99571892732 278.980932049015 -94.8883663239694</t>
  </si>
  <si>
    <t>-656.57509496132 286.051159577245 318.923657539804</t>
  </si>
  <si>
    <t>-711.062475928358 325.546830814214 777.066393940225</t>
  </si>
  <si>
    <t>-562.501647419357 301.704488298475 834.031702740684</t>
  </si>
  <si>
    <t>-645.912624568913 97.1850511355192 -91.3674879535857</t>
  </si>
  <si>
    <t>-646.513239345677 71.750610746851 323.428035538352</t>
  </si>
  <si>
    <t>-694.181329497984 17.6650695650546 780.775262328268</t>
  </si>
  <si>
    <t>-541.538964198456 3.95761390426219 829.726650495183</t>
  </si>
  <si>
    <t>9763-20170724T120329.252568200.bin</t>
  </si>
  <si>
    <t>-632.084426962502 188.139344327574 -91.4194988367124</t>
  </si>
  <si>
    <t>-653.414006487079 189.109265850278 -200.054709616557</t>
  </si>
  <si>
    <t>-665.328544166014 191.99381971306 -292.117469498186</t>
  </si>
  <si>
    <t>-674.606349464007 195.573336175264 -375.41958768022</t>
  </si>
  <si>
    <t>-681.837354381521 200.057199426139 -458.880670159455</t>
  </si>
  <si>
    <t>-690.164301825607 207.611607306612 -581.022117767988</t>
  </si>
  <si>
    <t>-678.10475394346 212.047470599087 -658.320785425582</t>
  </si>
  <si>
    <t>-682.475696584223 235.35381938884 -525.781797524458</t>
  </si>
  <si>
    <t>-654.9052185693 385.440632327609 -493.364411995209</t>
  </si>
  <si>
    <t>-559.579861784213 382.757564187495 -227.875496497913</t>
  </si>
  <si>
    <t>-335.055760127362 331.623998498628 -197.497568662706</t>
  </si>
  <si>
    <t>-690.54529818956 173.239816978817 -529.073308570782</t>
  </si>
  <si>
    <t>-715.683638424432 20.6865349182647 -508.270506361034</t>
  </si>
  <si>
    <t>-527.87534150942 59.686190122213 -308.315099969984</t>
  </si>
  <si>
    <t>-618.728040368003 279.034491896251 -94.8674433605814</t>
  </si>
  <si>
    <t>-656.485537054156 286.121465336197 318.928097614034</t>
  </si>
  <si>
    <t>-711.101563337437 325.500422321948 777.061622905857</t>
  </si>
  <si>
    <t>-562.516848387898 301.808850194297 834.027628207245</t>
  </si>
  <si>
    <t>-645.781012373407 97.2444159251647 -91.3506881585718</t>
  </si>
  <si>
    <t>-646.459869816905 71.6668193538994 323.435852529905</t>
  </si>
  <si>
    <t>-694.168348903478 17.6137136126586 780.787746039519</t>
  </si>
  <si>
    <t>-541.555562570397 3.66760291730589 829.764038494494</t>
  </si>
  <si>
    <t>9763-20170724T120329.316727900.bin</t>
  </si>
  <si>
    <t>-631.696730751203 188.353335747805 -91.3896418043674</t>
  </si>
  <si>
    <t>-652.86480330666 189.314810224148 -200.056558776082</t>
  </si>
  <si>
    <t>-664.638694904964 192.213066324757 -292.137030160361</t>
  </si>
  <si>
    <t>-673.787406586595 195.814480432935 -375.4525020819</t>
  </si>
  <si>
    <t>-680.887313963795 200.328839688972 -458.923064068216</t>
  </si>
  <si>
    <t>-689.020652997505 207.936726113445 -581.074170718664</t>
  </si>
  <si>
    <t>-676.828015047241 212.382969951133 -658.35147333588</t>
  </si>
  <si>
    <t>-681.376672204836 235.64922546084 -525.812749934445</t>
  </si>
  <si>
    <t>-653.643949236515 385.681788957808 -493.292556421016</t>
  </si>
  <si>
    <t>-558.254434399093 382.601249197683 -227.830879055302</t>
  </si>
  <si>
    <t>-333.982227156883 330.610362699152 -197.049956872641</t>
  </si>
  <si>
    <t>-689.526935012684 173.547559669452 -529.137909265582</t>
  </si>
  <si>
    <t>-714.869275191878 21.021233006413 -508.388261238514</t>
  </si>
  <si>
    <t>-527.290891654872 60.3759042587988 -308.129745467928</t>
  </si>
  <si>
    <t>-618.192554711011 279.218229402578 -94.8435391574269</t>
  </si>
  <si>
    <t>-656.399051256217 286.313881646998 318.910603786685</t>
  </si>
  <si>
    <t>-711.149087416249 325.473115559334 777.041323709872</t>
  </si>
  <si>
    <t>-562.540354142955 301.951956937217 834.015334239084</t>
  </si>
  <si>
    <t>-645.557855944544 97.4812116299938 -91.3222361839488</t>
  </si>
  <si>
    <t>-646.410455122323 71.6396639278601 323.447678894132</t>
  </si>
  <si>
    <t>-694.136081433493 17.5866283505422 780.806630186189</t>
  </si>
  <si>
    <t>-541.544135942238 3.62486488708169 829.84326412537</t>
  </si>
  <si>
    <t>9763-20170724T120329.353831300.bin</t>
  </si>
  <si>
    <t>-631.528498156675 188.483781556526 -91.3694423504496</t>
  </si>
  <si>
    <t>-652.656012931641 189.450117014978 -200.0441875085</t>
  </si>
  <si>
    <t>-664.381534389476 192.357528856799 -292.130604555434</t>
  </si>
  <si>
    <t>-673.480791016189 195.969401421049 -375.45099222094</t>
  </si>
  <si>
    <t>-680.525548037118 200.496197111226 -458.925495434385</t>
  </si>
  <si>
    <t>-688.571829473077 208.124582507138 -581.08124414857</t>
  </si>
  <si>
    <t>-676.3034243123 212.540660182985 -658.348239721443</t>
  </si>
  <si>
    <t>-680.951532086785 235.825808662928 -525.8109010098</t>
  </si>
  <si>
    <t>-653.122598431643 385.83278992639 -493.241395643738</t>
  </si>
  <si>
    <t>-557.775489762912 382.361117282075 -227.769298990826</t>
  </si>
  <si>
    <t>-333.605081198639 329.997333332363 -196.879682069936</t>
  </si>
  <si>
    <t>-689.13092716685 173.728672038843 -529.149936874347</t>
  </si>
  <si>
    <t>-714.562235096643 21.2110877290804 -508.416698136839</t>
  </si>
  <si>
    <t>-527.133680777595 60.7417158192941 -308.07037165258</t>
  </si>
  <si>
    <t>-617.961162869473 279.424316252281 -94.839855686967</t>
  </si>
  <si>
    <t>-656.25418277128 286.468197910623 318.907211584047</t>
  </si>
  <si>
    <t>-711.098166753914 325.634078067693 777.021976494035</t>
  </si>
  <si>
    <t>-562.524902605848 301.924236210231 834.010133258792</t>
  </si>
  <si>
    <t>-645.46111762058 97.535495052447 -91.3086755555219</t>
  </si>
  <si>
    <t>-646.341770523641 71.6000731237211 323.455347879237</t>
  </si>
  <si>
    <t>-694.105125554654 17.5015410565538 780.820492882882</t>
  </si>
  <si>
    <t>-541.57753871759 3.016253737959 829.905587864512</t>
  </si>
  <si>
    <t>9763-20170724T120329.417525300.bin</t>
  </si>
  <si>
    <t>-631.110527511052 188.789613006657 -91.3307281742378</t>
  </si>
  <si>
    <t>-652.164972007963 189.758019600504 -200.019623269381</t>
  </si>
  <si>
    <t>-663.806133905662 192.6655802563 -292.116689094288</t>
  </si>
  <si>
    <t>-672.819650430729 196.277723994935 -375.446432771647</t>
  </si>
  <si>
    <t>-679.769273818269 200.803994653838 -458.92901243802</t>
  </si>
  <si>
    <t>-687.666030193975 208.430748424269 -581.094466799652</t>
  </si>
  <si>
    <t>-675.24461214438 212.736831627674 -658.34335301735</t>
  </si>
  <si>
    <t>-680.07215447278 236.127477112713 -525.818203382973</t>
  </si>
  <si>
    <t>-652.072278279692 386.097955777873 -493.248404092872</t>
  </si>
  <si>
    <t>-556.640180469532 382.042574265023 -227.81499964429</t>
  </si>
  <si>
    <t>-332.721146545315 328.772793468143 -196.651952088785</t>
  </si>
  <si>
    <t>-688.329854752603 174.040868209446 -529.160502589148</t>
  </si>
  <si>
    <t>-713.969824018568 21.5639173969346 -508.396772791289</t>
  </si>
  <si>
    <t>-526.623770314215 61.3614598457912 -307.784670043847</t>
  </si>
  <si>
    <t>-617.387695874374 279.743229162001 -94.8177073183873</t>
  </si>
  <si>
    <t>-655.946919282718 286.64192134197 318.907079075021</t>
  </si>
  <si>
    <t>-711.148414687136 325.600033739199 776.989940292573</t>
  </si>
  <si>
    <t>-562.565358383119 302.01248758311 834.003304415187</t>
  </si>
  <si>
    <t>-645.157339218275 97.8268072371236 -91.2610960691757</t>
  </si>
  <si>
    <t>-646.067876980785 71.7003317363651 323.490858297079</t>
  </si>
  <si>
    <t>-694.073334817376 17.4822458174353 780.829429023417</t>
  </si>
  <si>
    <t>-541.519428607659 3.37539696885347 829.94293306967</t>
  </si>
  <si>
    <t>9763-20170724T120329.450613100.bin</t>
  </si>
  <si>
    <t>-630.831684390896 189.0265921589 -91.3076475814117</t>
  </si>
  <si>
    <t>-651.848386523514 189.997232603411 -200.003902898303</t>
  </si>
  <si>
    <t>-663.452543911389 192.897607121711 -292.105751757785</t>
  </si>
  <si>
    <t>-672.430491792266 196.499744183863 -375.439792897963</t>
  </si>
  <si>
    <t>-679.342134764221 201.012327066579 -458.926297893184</t>
  </si>
  <si>
    <t>-687.180739748459 208.614810277925 -581.096979326588</t>
  </si>
  <si>
    <t>-674.668462715862 212.850354669956 -658.335100258452</t>
  </si>
  <si>
    <t>-679.596705212161 236.320430335803 -525.823887983751</t>
  </si>
  <si>
    <t>-651.511392609951 386.276397733292 -493.243768598608</t>
  </si>
  <si>
    <t>-555.933251459988 381.984500769078 -227.866874184792</t>
  </si>
  <si>
    <t>-332.17095156683 328.184243377612 -196.489909995869</t>
  </si>
  <si>
    <t>-687.885754213216 174.237355460572 -529.155281387466</t>
  </si>
  <si>
    <t>-713.601285631373 21.7753719359282 -508.370338565633</t>
  </si>
  <si>
    <t>-526.322787312368 61.6372254233122 -307.63245391432</t>
  </si>
  <si>
    <t>-617.057378882701 279.999889163689 -94.7965392596549</t>
  </si>
  <si>
    <t>-655.759890852839 286.808131292943 318.916340725043</t>
  </si>
  <si>
    <t>-711.129488613817 325.685000180732 776.980637513141</t>
  </si>
  <si>
    <t>-562.575938928292 301.950821603462 834.010007593085</t>
  </si>
  <si>
    <t>-644.926147777875 98.0524221052015 -91.2262984886174</t>
  </si>
  <si>
    <t>-645.866418792502 71.7966718661467 323.517449325002</t>
  </si>
  <si>
    <t>-694.042390873457 17.4249466514163 780.833053091967</t>
  </si>
  <si>
    <t>-541.515978397982 3.16104329508062 829.986570603418</t>
  </si>
  <si>
    <t>9763-20170724T120329.515998900.bin</t>
  </si>
  <si>
    <t>-630.335242365597 189.496499899471 -91.2630351038462</t>
  </si>
  <si>
    <t>-651.264710466425 190.441606557919 -199.976254815861</t>
  </si>
  <si>
    <t>-662.777279918048 193.301708503308 -292.090950603299</t>
  </si>
  <si>
    <t>-671.664743058316 196.859314550322 -375.436474353486</t>
  </si>
  <si>
    <t>-678.477751836683 201.318561816928 -458.934043056434</t>
  </si>
  <si>
    <t>-686.163077354716 208.832620287604 -581.120017746017</t>
  </si>
  <si>
    <t>-673.468134048115 212.924847815106 -658.335853490662</t>
  </si>
  <si>
    <t>-678.606251178013 236.572672193038 -525.860378341653</t>
  </si>
  <si>
    <t>-650.252574614379 386.476449395196 -493.28347493422</t>
  </si>
  <si>
    <t>-554.431154841086 381.942886300384 -227.998129558818</t>
  </si>
  <si>
    <t>-330.886576029693 327.51879109135 -196.148823915001</t>
  </si>
  <si>
    <t>-686.975439007434 174.498249909805 -529.151306565698</t>
  </si>
  <si>
    <t>-712.892149995743 22.0831377903039 -508.257968273172</t>
  </si>
  <si>
    <t>-525.834640962887 62.0925572422782 -307.427504960161</t>
  </si>
  <si>
    <t>-616.533010607247 280.512043702061 -94.7619367978963</t>
  </si>
  <si>
    <t>-655.493199187127 287.121361176495 318.930042695942</t>
  </si>
  <si>
    <t>-711.133345984697 325.771671795465 776.971905944932</t>
  </si>
  <si>
    <t>-562.586850307114 302.042259982429 834.021667214662</t>
  </si>
  <si>
    <t>-644.459688371904 98.4609488625413 -91.1769406379916</t>
  </si>
  <si>
    <t>-645.562306440441 71.9556421891257 323.550531631003</t>
  </si>
  <si>
    <t>-694.002528747224 17.4478710600415 780.837400541126</t>
  </si>
  <si>
    <t>-541.45272166143 3.55657190450734 830.024936259534</t>
  </si>
  <si>
    <t>9763-20170724T120329.551092400.bin</t>
  </si>
  <si>
    <t>-630.096928116523 189.688260881656 -91.2403668043819</t>
  </si>
  <si>
    <t>-650.989977747081 190.629269451248 -199.960623720238</t>
  </si>
  <si>
    <t>-662.460200182394 193.472805341354 -292.081037687458</t>
  </si>
  <si>
    <t>-671.304486621009 197.01043767185 -375.432103239005</t>
  </si>
  <si>
    <t>-678.069582197237 201.444098849079 -458.934875694498</t>
  </si>
  <si>
    <t>-685.679355784349 208.914757669637 -581.128173389063</t>
  </si>
  <si>
    <t>-672.906684925134 212.93030851358 -658.335323149654</t>
  </si>
  <si>
    <t>-678.141627154001 236.672478018249 -525.874773596194</t>
  </si>
  <si>
    <t>-649.706673134525 386.580300485157 -493.371429688181</t>
  </si>
  <si>
    <t>-553.831893438025 382.05495533508 -228.105254821134</t>
  </si>
  <si>
    <t>-330.345576424967 327.478808754865 -196.107493862739</t>
  </si>
  <si>
    <t>-686.53890785575 174.600903322769 -529.146829071197</t>
  </si>
  <si>
    <t>-712.541854363367 22.2176471786722 -508.183322446179</t>
  </si>
  <si>
    <t>-525.583598457078 62.3143796322343 -307.28261231227</t>
  </si>
  <si>
    <t>-616.254404947535 280.682763440516 -94.732526394565</t>
  </si>
  <si>
    <t>-655.376264846806 287.230310206319 318.945106371074</t>
  </si>
  <si>
    <t>-711.154995934146 325.769109745126 776.974397347729</t>
  </si>
  <si>
    <t>-562.586713539673 302.188888742867 834.029344570736</t>
  </si>
  <si>
    <t>-644.251780371944 98.6574154245598 -91.147215684469</t>
  </si>
  <si>
    <t>-645.405457783532 72.0580068840602 323.574074741274</t>
  </si>
  <si>
    <t>-693.981429169775 17.4809834880371 780.838275636416</t>
  </si>
  <si>
    <t>-541.454466850979 3.43449391223771 830.05250530148</t>
  </si>
  <si>
    <t>9763-20170724T120329.616287100.bin</t>
  </si>
  <si>
    <t>-629.628676655561 190.097555158839 -91.1992153565195</t>
  </si>
  <si>
    <t>-650.415467557479 191.025988127027 -199.939922489179</t>
  </si>
  <si>
    <t>-661.804668139841 193.829330381208 -292.071716475815</t>
  </si>
  <si>
    <t>-670.579198697934 197.319327084646 -375.432120536459</t>
  </si>
  <si>
    <t>-677.277949789479 201.693686666876 -458.943460962941</t>
  </si>
  <si>
    <t>-684.79458763543 209.0649520211 -581.148460760515</t>
  </si>
  <si>
    <t>-671.879084958536 212.910014370877 -658.340555867939</t>
  </si>
  <si>
    <t>-677.280624326557 236.865139369044 -525.913350073061</t>
  </si>
  <si>
    <t>-648.786997088977 386.792832510984 -493.547795982631</t>
  </si>
  <si>
    <t>-552.574896312392 382.445669449961 -228.400756484804</t>
  </si>
  <si>
    <t>-329.147661757832 327.683229737803 -196.309145865185</t>
  </si>
  <si>
    <t>-685.712068341085 174.795864622333 -529.138694371794</t>
  </si>
  <si>
    <t>-711.83431964931 22.456254516434 -508.001275177259</t>
  </si>
  <si>
    <t>-525.127573527882 62.8680376624063 -306.835922990645</t>
  </si>
  <si>
    <t>-615.663479733553 281.132348545652 -94.7027541175518</t>
  </si>
  <si>
    <t>-655.117110745592 287.471180853997 318.94666515726</t>
  </si>
  <si>
    <t>-711.16095662323 325.834756963517 776.959158383015</t>
  </si>
  <si>
    <t>-562.606958244819 302.25536804789 834.051465940143</t>
  </si>
  <si>
    <t>-643.896982702425 99.029075907971 -91.0920175691543</t>
  </si>
  <si>
    <t>-645.189537672492 72.1594564841746 323.611398548119</t>
  </si>
  <si>
    <t>-693.945353305929 17.3570508677133 780.843324143583</t>
  </si>
  <si>
    <t>-541.42498303391 3.29205130950618 830.072626670219</t>
  </si>
  <si>
    <t>9763-20170724T120329.652382800.bin</t>
  </si>
  <si>
    <t>-629.458815207943 190.269235465678 -91.1877768568222</t>
  </si>
  <si>
    <t>-650.177227911552 191.184778099868 -199.941616006578</t>
  </si>
  <si>
    <t>-661.522941538987 193.963733595996 -292.079587990469</t>
  </si>
  <si>
    <t>-670.26399732677 197.426532108925 -375.444529752968</t>
  </si>
  <si>
    <t>-676.935004932423 201.768605713754 -458.959716868449</t>
  </si>
  <si>
    <t>-684.417501018907 209.086957566363 -581.170116080579</t>
  </si>
  <si>
    <t>-671.430351198601 212.845290983431 -658.35441133456</t>
  </si>
  <si>
    <t>-676.91236489191 236.910211514147 -525.945278911125</t>
  </si>
  <si>
    <t>-648.391540489162 386.838176363562 -493.630409521709</t>
  </si>
  <si>
    <t>-551.980834679443 382.670956428795 -228.552616453825</t>
  </si>
  <si>
    <t>-328.576263228887 327.819851099299 -196.454750514623</t>
  </si>
  <si>
    <t>-685.356175424191 174.841268769508 -529.145274241563</t>
  </si>
  <si>
    <t>-711.511309982757 22.5147247419638 -507.913556409978</t>
  </si>
  <si>
    <t>-524.894044474899 63.2043004541868 -306.538897318191</t>
  </si>
  <si>
    <t>-615.455596397854 281.32806859484 -94.6989735744478</t>
  </si>
  <si>
    <t>-655.073163972564 287.616720280241 318.935589732927</t>
  </si>
  <si>
    <t>-711.164599297478 325.8808875092 776.953035546363</t>
  </si>
  <si>
    <t>-562.630429018418 302.218978485844 834.063019545302</t>
  </si>
  <si>
    <t>-643.76146891165 99.1770418387812 -91.0751956127992</t>
  </si>
  <si>
    <t>-645.159081077316 72.1824615403143 323.619791570082</t>
  </si>
  <si>
    <t>-693.923095371558 17.3643482131167 780.846163504153</t>
  </si>
  <si>
    <t>-541.424673880552 3.16421953288204 830.104800366425</t>
  </si>
  <si>
    <t>9763-20170724T120329.717113400.bin</t>
  </si>
  <si>
    <t>-629.214865707942 190.507901026205 -91.1819675183833</t>
  </si>
  <si>
    <t>-649.767559345676 191.381269574552 -199.967691957799</t>
  </si>
  <si>
    <t>-661.021003529113 194.098780789006 -292.118628740903</t>
  </si>
  <si>
    <t>-669.697994543203 197.496038924229 -375.493128324782</t>
  </si>
  <si>
    <t>-676.324295592185 201.762766972186 -459.015613478772</t>
  </si>
  <si>
    <t>-683.762885535308 208.960010253859 -581.235953200806</t>
  </si>
  <si>
    <t>-670.647463494603 212.54940133016 -658.406677696769</t>
  </si>
  <si>
    <t>-676.279175711324 236.8381642358 -526.035899443617</t>
  </si>
  <si>
    <t>-647.744692123755 386.805368163927 -493.898772664766</t>
  </si>
  <si>
    <t>-550.91408777158 382.975940115951 -228.969011644234</t>
  </si>
  <si>
    <t>-327.535939111911 328.011626361973 -196.880898687392</t>
  </si>
  <si>
    <t>-684.718664088445 174.765537735348 -529.177675459451</t>
  </si>
  <si>
    <t>-710.868512309163 22.4693141029798 -507.749926505127</t>
  </si>
  <si>
    <t>-524.641772650097 63.8088300988825 -305.954252413681</t>
  </si>
  <si>
    <t>-615.131277242103 281.608460393627 -94.7078042130161</t>
  </si>
  <si>
    <t>-654.984741998653 287.801691829004 318.905503153324</t>
  </si>
  <si>
    <t>-711.198306893063 325.901636651462 776.922985915808</t>
  </si>
  <si>
    <t>-562.682016378392 302.225476668788 834.073471998447</t>
  </si>
  <si>
    <t>-643.603612977323 99.3410222440414 -91.0493431681768</t>
  </si>
  <si>
    <t>-645.140090228273 72.1389996325065 323.631612922143</t>
  </si>
  <si>
    <t>-693.850068597087 17.2759482848471 780.863715162624</t>
  </si>
  <si>
    <t>-541.431481079774 2.57467336080549 830.222329793968</t>
  </si>
  <si>
    <t>9763-20170724T120329.749199400.bin</t>
  </si>
  <si>
    <t>-629.147265955647 190.55688555675 -91.1888243329676</t>
  </si>
  <si>
    <t>-649.582342477314 191.404878737221 -199.996855035665</t>
  </si>
  <si>
    <t>-660.758035847512 194.085361101045 -292.158401712387</t>
  </si>
  <si>
    <t>-669.373421387055 197.443063847748 -375.540808273677</t>
  </si>
  <si>
    <t>-675.946824268088 201.663921466942 -459.070008899194</t>
  </si>
  <si>
    <t>-683.317663072741 208.787443027459 -581.298613717101</t>
  </si>
  <si>
    <t>-670.138288068922 212.294581525128 -658.462234051683</t>
  </si>
  <si>
    <t>-675.870871842472 236.699724661569 -526.110932085708</t>
  </si>
  <si>
    <t>-647.38677333908 386.692031504786 -494.03814664587</t>
  </si>
  <si>
    <t>-550.332854625206 382.991881151054 -229.188377090974</t>
  </si>
  <si>
    <t>-326.992342982443 327.898572912696 -197.059389978262</t>
  </si>
  <si>
    <t>-684.29599560469 174.623518583096 -529.220622463112</t>
  </si>
  <si>
    <t>-710.411265189006 22.3321702875082 -507.720525550919</t>
  </si>
  <si>
    <t>-524.531459120937 64.0176416301147 -305.748043570897</t>
  </si>
  <si>
    <t>-615.021980557954 281.71319809124 -94.7243212244041</t>
  </si>
  <si>
    <t>-654.9548085838 287.894910175234 318.881532924341</t>
  </si>
  <si>
    <t>-711.210766159007 325.924072940965 776.897597326869</t>
  </si>
  <si>
    <t>-562.691620768629 302.30448352199 834.063971456221</t>
  </si>
  <si>
    <t>-643.544704481054 99.3486653268428 -91.0462121905327</t>
  </si>
  <si>
    <t>-645.130602589529 72.0499609651729 323.62820124095</t>
  </si>
  <si>
    <t>-693.814795479832 17.2997258457488 780.880137707764</t>
  </si>
  <si>
    <t>-541.360419606319 3.09445540581146 830.273425709934</t>
  </si>
  <si>
    <t>9763-20170724T120329.815310200.bin</t>
  </si>
  <si>
    <t>-629.070638141857 190.690731345597 -91.2110194637221</t>
  </si>
  <si>
    <t>-649.247259631561 191.462802016753 -200.067891565005</t>
  </si>
  <si>
    <t>-660.23360683755 194.067297173546 -292.254359341829</t>
  </si>
  <si>
    <t>-668.689478581764 197.350353446469 -375.6561566137</t>
  </si>
  <si>
    <t>-675.114784232447 201.490592768989 -459.200782168907</t>
  </si>
  <si>
    <t>-682.281575891957 208.489614332819 -581.448750225069</t>
  </si>
  <si>
    <t>-668.989847416532 211.845383938255 -658.599772198171</t>
  </si>
  <si>
    <t>-674.9378783437 236.459566591642 -526.276346017824</t>
  </si>
  <si>
    <t>-646.506828138374 386.478620182904 -494.29570629153</t>
  </si>
  <si>
    <t>-549.128340648068 383.184121982385 -229.559549793903</t>
  </si>
  <si>
    <t>-325.849252774076 327.852519782765 -197.413191152091</t>
  </si>
  <si>
    <t>-683.335791891331 174.377396603365 -529.338457856425</t>
  </si>
  <si>
    <t>-709.417039931036 22.1011646338998 -507.680961076395</t>
  </si>
  <si>
    <t>-523.974058385114 64.3447215900637 -305.42753333647</t>
  </si>
  <si>
    <t>-614.977978341835 281.948429931566 -94.7664840197942</t>
  </si>
  <si>
    <t>-655.136234000149 288.037299603606 318.818907236793</t>
  </si>
  <si>
    <t>-711.263013085817 325.918661722863 776.865206885428</t>
  </si>
  <si>
    <t>-562.729986127684 302.426040788392 834.047906179323</t>
  </si>
  <si>
    <t>-643.426735745499 99.4156838363422 -91.0548416373565</t>
  </si>
  <si>
    <t>-645.191035208069 71.8883029286992 323.603775136463</t>
  </si>
  <si>
    <t>-693.739945112166 17.224961900778 780.899224750519</t>
  </si>
  <si>
    <t>-541.391855154404 2.2543633155658 830.394178839</t>
  </si>
  <si>
    <t>9763-20170724T120329.847395600.bin</t>
  </si>
  <si>
    <t>-629.07465188694 190.759285067317 -91.2291083081051</t>
  </si>
  <si>
    <t>-649.109248784951 191.501842055861 -200.112398486832</t>
  </si>
  <si>
    <t>-660.011083646979 194.071300572765 -292.31000541849</t>
  </si>
  <si>
    <t>-668.404877221073 197.317804957352 -375.719310782354</t>
  </si>
  <si>
    <t>-674.78222387319 201.416859036606 -459.269738329869</t>
  </si>
  <si>
    <t>-681.894341123326 208.350226457739 -581.524611865538</t>
  </si>
  <si>
    <t>-668.573363128184 211.626744640563 -658.673988100368</t>
  </si>
  <si>
    <t>-674.578629859101 236.350231250288 -526.363814969224</t>
  </si>
  <si>
    <t>-646.192192132409 386.392056852439 -494.457191518969</t>
  </si>
  <si>
    <t>-548.647411866884 383.251625136627 -229.780456718539</t>
  </si>
  <si>
    <t>-325.377352505928 327.966474836646 -197.491842454318</t>
  </si>
  <si>
    <t>-682.968607603172 174.265536894719 -529.39669681979</t>
  </si>
  <si>
    <t>-709.029973589098 21.9959183290516 -507.651474875534</t>
  </si>
  <si>
    <t>-523.724436804661 64.4432293147636 -305.242437582653</t>
  </si>
  <si>
    <t>-615.04718509822 282.030787789261 -94.7809824025671</t>
  </si>
  <si>
    <t>-655.286827434238 288.121217955601 318.79640157855</t>
  </si>
  <si>
    <t>-711.282292761594 325.937841595732 776.86159418086</t>
  </si>
  <si>
    <t>-562.734913979181 302.533678446709 834.043323982227</t>
  </si>
  <si>
    <t>-643.391668659816 99.4485205030091 -91.0705528734874</t>
  </si>
  <si>
    <t>-645.244983594694 71.7932505204928 323.579084821621</t>
  </si>
  <si>
    <t>-693.702465156883 17.1547660900337 780.906661795525</t>
  </si>
  <si>
    <t>-541.327254078279 2.5559833608279 830.429288065419</t>
  </si>
  <si>
    <t>9763-20170724T120329.915164300.bin</t>
  </si>
  <si>
    <t>-629.051419405024 190.748113931868 -91.2389331646197</t>
  </si>
  <si>
    <t>-648.900452323362 191.456498408185 -200.156341392281</t>
  </si>
  <si>
    <t>-659.674286354946 193.973744104861 -292.370464106376</t>
  </si>
  <si>
    <t>-667.963945375845 197.163954291498 -375.792419322562</t>
  </si>
  <si>
    <t>-674.248664782725 201.197530989264 -459.353037729393</t>
  </si>
  <si>
    <t>-681.238191335244 208.025039667645 -581.620973490221</t>
  </si>
  <si>
    <t>-667.858583456756 211.137951160475 -658.76693822441</t>
  </si>
  <si>
    <t>-673.979389667037 236.073042325256 -526.476953852229</t>
  </si>
  <si>
    <t>-645.654453293843 386.158021927818 -494.712797738355</t>
  </si>
  <si>
    <t>-547.789108314989 383.554235298363 -230.148701931472</t>
  </si>
  <si>
    <t>-324.501474924866 328.434317942731 -197.699668702262</t>
  </si>
  <si>
    <t>-682.363125437136 173.985314589824 -529.464772732535</t>
  </si>
  <si>
    <t>-708.448867384777 21.7458303162678 -507.554856655219</t>
  </si>
  <si>
    <t>-523.321432016477 64.5686740709123 -304.90403477931</t>
  </si>
  <si>
    <t>-615.006556925623 282.13331648095 -94.8197877239719</t>
  </si>
  <si>
    <t>-655.350749992413 288.17192254705 318.748219463758</t>
  </si>
  <si>
    <t>-711.309155604945 325.99380757191 776.834928178379</t>
  </si>
  <si>
    <t>-562.769692532065 302.528924994927 834.012349811237</t>
  </si>
  <si>
    <t>-643.401864388267 99.3031668835847 -91.1015920184879</t>
  </si>
  <si>
    <t>-645.346938891194 71.535721198097 323.540122878099</t>
  </si>
  <si>
    <t>-693.648738397163 17.1211693463674 780.920151814249</t>
  </si>
  <si>
    <t>-541.301825904458 2.39624269955971 830.492519202582</t>
  </si>
  <si>
    <t>9763-20170724T120329.951261400.bin</t>
  </si>
  <si>
    <t>-629.009735673128 190.766094642161 -91.2524358564031</t>
  </si>
  <si>
    <t>-648.829562644989 191.482322183561 -200.175210238131</t>
  </si>
  <si>
    <t>-659.553768338898 193.983717113381 -292.395323021189</t>
  </si>
  <si>
    <t>-667.788709058243 197.151087556837 -375.823642089438</t>
  </si>
  <si>
    <t>-674.008794953605 201.153440252519 -459.39064395093</t>
  </si>
  <si>
    <t>-680.892887366515 207.926767828454 -581.667538944244</t>
  </si>
  <si>
    <t>-667.470883166905 210.947939110807 -658.809935363423</t>
  </si>
  <si>
    <t>-673.678400275193 235.99888038082 -526.530012471522</t>
  </si>
  <si>
    <t>-645.333831198124 386.1033361925 -494.897507307937</t>
  </si>
  <si>
    <t>-547.281785389343 383.826200599466 -230.399470012034</t>
  </si>
  <si>
    <t>-323.960677481272 328.887456683316 -197.873312664082</t>
  </si>
  <si>
    <t>-682.065970342307 173.910562799596 -529.497034356692</t>
  </si>
  <si>
    <t>-708.212259039085 21.6893750662778 -507.513362401049</t>
  </si>
  <si>
    <t>-523.121111512962 64.6017592301414 -304.757527352089</t>
  </si>
  <si>
    <t>-614.915825853985 282.180569178563 -94.8274716168937</t>
  </si>
  <si>
    <t>-655.263568796525 288.146936622509 318.741201304796</t>
  </si>
  <si>
    <t>-711.336992812426 325.979005243285 776.813597631899</t>
  </si>
  <si>
    <t>-562.780120853637 302.627680457192 833.992298824772</t>
  </si>
  <si>
    <t>-643.426279886243 99.3342155234116 -91.1029630201698</t>
  </si>
  <si>
    <t>-645.381035350572 71.5481472487152 323.537528782552</t>
  </si>
  <si>
    <t>-693.632872889346 17.1562761614714 780.924666185511</t>
  </si>
  <si>
    <t>-541.254525542712 2.769078610929 830.499652749118</t>
  </si>
  <si>
    <t>9763-20170724T120330.016962800.bin</t>
  </si>
  <si>
    <t>-628.828135688942 190.90346494773 -91.2615851067957</t>
  </si>
  <si>
    <t>-648.59279033808 191.607146252516 -200.19447265544</t>
  </si>
  <si>
    <t>-659.254734839475 194.040869988036 -292.423661676873</t>
  </si>
  <si>
    <t>-667.426579080168 197.124777245337 -375.861311558909</t>
  </si>
  <si>
    <t>-673.576551104985 201.020272846102 -459.438540153929</t>
  </si>
  <si>
    <t>-680.350234056459 207.611348871432 -581.731704965046</t>
  </si>
  <si>
    <t>-666.842794440535 210.411124269138 -658.86728342582</t>
  </si>
  <si>
    <t>-673.135524064494 235.758833897096 -526.632558455858</t>
  </si>
  <si>
    <t>-644.66525231201 385.888903410497 -495.219132332662</t>
  </si>
  <si>
    <t>-545.96288374156 384.407048498001 -230.957379342617</t>
  </si>
  <si>
    <t>-322.603757951982 329.959594507893 -197.871392087758</t>
  </si>
  <si>
    <t>-681.620508996387 173.679552347569 -529.50842657928</t>
  </si>
  <si>
    <t>-707.996323699155 21.5216404045084 -507.36665229956</t>
  </si>
  <si>
    <t>-522.861859039603 64.4276495115346 -304.178920839805</t>
  </si>
  <si>
    <t>-614.648855648007 282.310934017315 -94.8457252251807</t>
  </si>
  <si>
    <t>-655.069193216559 288.193136148957 318.717153595034</t>
  </si>
  <si>
    <t>-711.366026562983 326.017249782956 776.765668950389</t>
  </si>
  <si>
    <t>-562.835552104427 302.522767383459 833.954260664526</t>
  </si>
  <si>
    <t>-643.299803896693 99.4920068846932 -91.0905858239522</t>
  </si>
  <si>
    <t>-645.320374552114 71.6212436826181 323.543887916111</t>
  </si>
  <si>
    <t>-693.607454899632 17.186193215543 780.92192513729</t>
  </si>
  <si>
    <t>-541.218977863417 2.879553009044 830.488959374204</t>
  </si>
  <si>
    <t>9763-20170724T120330.048045600.bin</t>
  </si>
  <si>
    <t>-628.670190705021 190.906110885152 -91.2564778376984</t>
  </si>
  <si>
    <t>-648.443483386684 191.616495773279 -200.187699936849</t>
  </si>
  <si>
    <t>-659.097760391561 194.022128511755 -292.418548196118</t>
  </si>
  <si>
    <t>-667.256211834219 197.067460524285 -375.859023240192</t>
  </si>
  <si>
    <t>-673.386304400397 200.910252748964 -459.440058388831</t>
  </si>
  <si>
    <t>-680.123681674858 207.408468097387 -581.740166651669</t>
  </si>
  <si>
    <t>-666.563200739502 210.081125387898 -658.871074201771</t>
  </si>
  <si>
    <t>-672.89462825452 235.593762335041 -526.662115510257</t>
  </si>
  <si>
    <t>-644.342433878847 385.741956852202 -495.393113676414</t>
  </si>
  <si>
    <t>-545.182528308567 384.849468168056 -231.300167145557</t>
  </si>
  <si>
    <t>-321.804819855391 330.692905114662 -197.86369534636</t>
  </si>
  <si>
    <t>-681.440029725782 173.52055288702 -529.489591923069</t>
  </si>
  <si>
    <t>-707.987650871125 21.4110510930363 -507.234254867552</t>
  </si>
  <si>
    <t>-522.743154139022 64.1977811827796 -303.744447063032</t>
  </si>
  <si>
    <t>-614.463214020139 282.30415007736 -94.8385453746971</t>
  </si>
  <si>
    <t>-654.98068168124 288.174283054553 318.714948662322</t>
  </si>
  <si>
    <t>-711.392771735538 326.002069698611 776.739918581952</t>
  </si>
  <si>
    <t>-562.854342147668 302.565988419805 833.931775960819</t>
  </si>
  <si>
    <t>-643.157516939975 99.4814763240702 -91.0845486666238</t>
  </si>
  <si>
    <t>-645.227510820811 71.5937429233336 323.54852306978</t>
  </si>
  <si>
    <t>-693.591884510015 17.15954752324 780.921680278578</t>
  </si>
  <si>
    <t>-541.218334961121 2.70858030846443 830.492824368226</t>
  </si>
  <si>
    <t>9763-20170724T120330.116252000.bin</t>
  </si>
  <si>
    <t>-628.403278312432 190.946181753554 -91.252181987914</t>
  </si>
  <si>
    <t>-648.235313577016 191.66256282611 -200.172639721711</t>
  </si>
  <si>
    <t>-658.916561290673 194.006051261386 -292.402128108506</t>
  </si>
  <si>
    <t>-667.089608663632 196.968123565233 -375.843970378568</t>
  </si>
  <si>
    <t>-673.224322510714 200.699305580632 -459.429694628682</t>
  </si>
  <si>
    <t>-679.9570601643 207.002727540689 -581.74023795768</t>
  </si>
  <si>
    <t>-666.282288768284 209.421703494044 -658.859416048353</t>
  </si>
  <si>
    <t>-672.674785083382 235.268011089336 -526.710473170332</t>
  </si>
  <si>
    <t>-643.985274206629 385.453232641059 -495.740163846027</t>
  </si>
  <si>
    <t>-543.635543375571 386.112381133569 -232.096269649781</t>
  </si>
  <si>
    <t>-320.241285180411 332.624167424344 -197.707795430803</t>
  </si>
  <si>
    <t>-681.330802287218 173.20555703482 -529.432447871657</t>
  </si>
  <si>
    <t>-708.17663689972 21.1821249540872 -506.946910665502</t>
  </si>
  <si>
    <t>-522.598561027061 63.9371331119382 -302.752980398384</t>
  </si>
  <si>
    <t>-614.178470898769 282.345614719885 -94.847307987495</t>
  </si>
  <si>
    <t>-654.778487253437 288.18125931596 318.69854959511</t>
  </si>
  <si>
    <t>-711.393462221526 326.088503030154 776.692228563414</t>
  </si>
  <si>
    <t>-562.888794099403 302.480127787941 833.900891847409</t>
  </si>
  <si>
    <t>-642.921637061538 99.5199018692269 -91.0657494610208</t>
  </si>
  <si>
    <t>-645.02432478181 71.638121300773 323.567586270432</t>
  </si>
  <si>
    <t>-693.568799488876 17.1490149803349 780.916327506524</t>
  </si>
  <si>
    <t>-541.220390911822 2.41410451409229 830.481093477972</t>
  </si>
  <si>
    <t>9763-20170724T120330.149342000.bin</t>
  </si>
  <si>
    <t>-628.319996516761 190.940897072925 -91.2437834734827</t>
  </si>
  <si>
    <t>-648.198356759341 191.66954643888 -200.155774396054</t>
  </si>
  <si>
    <t>-658.90006771424 193.98933620018 -292.383236122635</t>
  </si>
  <si>
    <t>-667.083999832231 196.916447324268 -375.82555510945</t>
  </si>
  <si>
    <t>-673.221846925102 200.59864484874 -459.413150766862</t>
  </si>
  <si>
    <t>-679.950495722793 206.815300948864 -581.728316607192</t>
  </si>
  <si>
    <t>-666.223530652948 209.138431586928 -658.84123616416</t>
  </si>
  <si>
    <t>-672.653877526006 235.117606500175 -526.719383596866</t>
  </si>
  <si>
    <t>-643.861402850887 385.302526336236 -495.865071383506</t>
  </si>
  <si>
    <t>-542.903651467744 386.898786359414 -232.457490854411</t>
  </si>
  <si>
    <t>-319.338708059311 334.493399161893 -197.515922869537</t>
  </si>
  <si>
    <t>-681.342157756158 173.057525059776 -529.395692745833</t>
  </si>
  <si>
    <t>-708.317728738044 21.0739327635383 -506.791377973565</t>
  </si>
  <si>
    <t>-522.527462053927 63.8394226561654 -302.173207664657</t>
  </si>
  <si>
    <t>-614.104056852366 282.304137567515 -94.8385102514021</t>
  </si>
  <si>
    <t>-654.725680793658 288.130243814302 318.705341767575</t>
  </si>
  <si>
    <t>-711.446192869364 326.018775127306 776.685777368754</t>
  </si>
  <si>
    <t>-562.926248726563 302.493232089168 833.889007769461</t>
  </si>
  <si>
    <t>-642.836911425139 99.5440620713664 -91.0535384190334</t>
  </si>
  <si>
    <t>-644.953797709159 71.6617326450171 323.579695938459</t>
  </si>
  <si>
    <t>-693.560055830985 17.1184575931379 780.911055985488</t>
  </si>
  <si>
    <t>-541.197735382424 2.46982361169512 830.458571721476</t>
  </si>
  <si>
    <t>9763-20170724T120330.218538100.bin</t>
  </si>
  <si>
    <t>-628.281817837956 190.908146347928 -91.2299617275246</t>
  </si>
  <si>
    <t>-648.222604421331 191.653179196318 -200.130457873855</t>
  </si>
  <si>
    <t>-658.914679346582 193.940291485271 -292.360024382357</t>
  </si>
  <si>
    <t>-667.064507621441 196.818917657101 -375.807116482541</t>
  </si>
  <si>
    <t>-673.142525041834 200.433491410443 -459.40211621763</t>
  </si>
  <si>
    <t>-679.755449998686 206.529851250231 -581.72962970532</t>
  </si>
  <si>
    <t>-665.892707687516 208.707798550849 -658.822367707278</t>
  </si>
  <si>
    <t>-672.496187303814 234.884176342935 -526.742653921533</t>
  </si>
  <si>
    <t>-643.70678594202 385.109601764805 -496.078115221391</t>
  </si>
  <si>
    <t>-541.323355674296 388.376723766847 -233.236914304485</t>
  </si>
  <si>
    <t>-317.418671474494 337.650740227893 -197.993279385403</t>
  </si>
  <si>
    <t>-681.211338273365 172.825435347989 -529.364297153576</t>
  </si>
  <si>
    <t>-708.327947710576 20.8899223913504 -506.653229153911</t>
  </si>
  <si>
    <t>-521.929827794224 63.8810512922673 -300.550792696559</t>
  </si>
  <si>
    <t>-614.134613342341 282.215288470631 -94.8150525476993</t>
  </si>
  <si>
    <t>-654.772922127328 288.040791730875 318.727197940433</t>
  </si>
  <si>
    <t>-711.493477174722 326.019279694996 776.685546382952</t>
  </si>
  <si>
    <t>-562.958828635666 302.519563859159 833.861096256187</t>
  </si>
  <si>
    <t>-642.713801188123 99.569579822916 -91.043679220159</t>
  </si>
  <si>
    <t>-644.855502195532 71.66007994559 323.587603352867</t>
  </si>
  <si>
    <t>-693.556645874072 17.0631263985099 780.897106580643</t>
  </si>
  <si>
    <t>-541.23310136384 1.92092134968402 830.41549208641</t>
  </si>
  <si>
    <t>9763-20170724T120330.249621000.bin</t>
  </si>
  <si>
    <t>-628.316225388998 190.919350724828 -91.2264671616405</t>
  </si>
  <si>
    <t>-648.246280578545 191.655305041716 -200.128949379872</t>
  </si>
  <si>
    <t>-658.925270861088 193.931144022622 -292.360164065809</t>
  </si>
  <si>
    <t>-667.06161941284 196.797652920778 -375.809141907771</t>
  </si>
  <si>
    <t>-673.124572542455 200.398373780782 -459.405796020738</t>
  </si>
  <si>
    <t>-679.713657330213 206.472289449266 -581.735793892152</t>
  </si>
  <si>
    <t>-665.788839087359 208.61105821031 -658.81838169865</t>
  </si>
  <si>
    <t>-672.477628892755 234.838348501512 -526.751713770117</t>
  </si>
  <si>
    <t>-643.766899631479 385.084924264848 -496.091417999732</t>
  </si>
  <si>
    <t>-540.600257165915 388.792578956389 -233.562513353119</t>
  </si>
  <si>
    <t>-316.483290326723 338.884235014633 -198.501060029809</t>
  </si>
  <si>
    <t>-681.167243431492 172.775860240774 -529.365360785868</t>
  </si>
  <si>
    <t>-708.199063037827 20.8254985467918 -506.642720048146</t>
  </si>
  <si>
    <t>-521.535621538153 63.9807198768178 -299.471646280148</t>
  </si>
  <si>
    <t>-614.206704364343 282.17676141804 -94.8077442719081</t>
  </si>
  <si>
    <t>-654.871338305521 287.982642358793 318.732178581168</t>
  </si>
  <si>
    <t>-711.516875192589 326.031170340309 776.694954733791</t>
  </si>
  <si>
    <t>-562.977987747243 302.512948013038 833.851998102175</t>
  </si>
  <si>
    <t>-642.695330314864 99.6332340602992 -91.0454509445151</t>
  </si>
  <si>
    <t>-644.835166097152 71.6920013668448 323.583669863719</t>
  </si>
  <si>
    <t>-693.561904272138 17.0388922415448 780.886076176841</t>
  </si>
  <si>
    <t>-541.225386924206 1.92054256714982 830.371964368782</t>
  </si>
  <si>
    <t>9763-20170724T120330.314256100.bin</t>
  </si>
  <si>
    <t>-628.450435340876 191.120040082714 -91.2279597053648</t>
  </si>
  <si>
    <t>-648.317175766899 191.821006638613 -200.14212447785</t>
  </si>
  <si>
    <t>-658.938630920613 194.069959695633 -292.380802297012</t>
  </si>
  <si>
    <t>-667.021776523716 196.911634711197 -375.835797997194</t>
  </si>
  <si>
    <t>-673.03004950396 200.488655409712 -459.437449631637</t>
  </si>
  <si>
    <t>-679.537737089348 206.529344225283 -581.773390379333</t>
  </si>
  <si>
    <t>-665.510002921125 208.661698307431 -658.837547299391</t>
  </si>
  <si>
    <t>-672.407095529425 234.919739199851 -526.78817677072</t>
  </si>
  <si>
    <t>-644.11815617282 385.237464849464 -496.153000063067</t>
  </si>
  <si>
    <t>-539.438744001416 389.872791303592 -234.238298582276</t>
  </si>
  <si>
    <t>-315.039026060429 340.768592919432 -199.856970921133</t>
  </si>
  <si>
    <t>-680.957406908642 172.837648034218 -529.398759783232</t>
  </si>
  <si>
    <t>-707.584490708944 20.7946070878997 -506.742247447156</t>
  </si>
  <si>
    <t>-521.268771476952 64.3079344518565 -297.665160552611</t>
  </si>
  <si>
    <t>-614.480772981787 282.303674055775 -94.7992498635247</t>
  </si>
  <si>
    <t>-655.202588106265 288.086989323821 318.735341234886</t>
  </si>
  <si>
    <t>-711.573619361547 326.039422522346 776.734138768987</t>
  </si>
  <si>
    <t>-562.999839869674 302.633275470615 833.846504319677</t>
  </si>
  <si>
    <t>-642.692661532292 99.9199302132445 -91.0489998302027</t>
  </si>
  <si>
    <t>-644.874481682549 71.8297436348507 323.569829482722</t>
  </si>
  <si>
    <t>-693.554918781107 17.0947750455882 780.865483966405</t>
  </si>
  <si>
    <t>-541.143001375036 2.61972261086203 830.311487305265</t>
  </si>
  <si>
    <t>9763-20170724T120330.351353900.bin</t>
  </si>
  <si>
    <t>-628.492252571012 191.282905388105 -91.2321238546766</t>
  </si>
  <si>
    <t>-648.282326636853 191.945697540584 -200.16068136834</t>
  </si>
  <si>
    <t>-658.852151397716 194.199626891976 -292.404950198463</t>
  </si>
  <si>
    <t>-666.894176365901 197.059791858685 -375.863300309924</t>
  </si>
  <si>
    <t>-672.866999500848 200.669791442421 -459.466140469023</t>
  </si>
  <si>
    <t>-679.32892167934 206.775004085904 -581.801223564154</t>
  </si>
  <si>
    <t>-665.259079633716 208.945045863821 -658.856653392108</t>
  </si>
  <si>
    <t>-672.255368609216 235.141391648076 -526.79620152494</t>
  </si>
  <si>
    <t>-644.163890958063 385.494692106811 -496.150228410324</t>
  </si>
  <si>
    <t>-538.8679408638 390.692473017752 -234.493292936639</t>
  </si>
  <si>
    <t>-314.411602936962 341.686478961871 -200.342376246391</t>
  </si>
  <si>
    <t>-680.731568304458 173.050848611681 -529.447166194968</t>
  </si>
  <si>
    <t>-707.180037253441 20.9577379079747 -506.909179087863</t>
  </si>
  <si>
    <t>-521.065125350579 64.6104645684043 -297.052261629183</t>
  </si>
  <si>
    <t>-614.597907430257 282.459791880416 -94.8042218658861</t>
  </si>
  <si>
    <t>-655.363925537688 288.227375808019 318.726249863638</t>
  </si>
  <si>
    <t>-711.588265662864 326.080281153366 776.754232986708</t>
  </si>
  <si>
    <t>-563.026876621403 302.568930458974 833.855398092746</t>
  </si>
  <si>
    <t>-642.650824977474 100.067631990722 -91.0417271322046</t>
  </si>
  <si>
    <t>-644.894513743284 71.8941150110084 323.571157266159</t>
  </si>
  <si>
    <t>-693.535604760943 17.0640165183256 780.862436714293</t>
  </si>
  <si>
    <t>-541.168845090487 2.18944188277283 830.328995871935</t>
  </si>
  <si>
    <t>9763-20170724T120330.382943100.bin</t>
  </si>
  <si>
    <t>-628.517892090574 191.453202821951 -91.2221286265436</t>
  </si>
  <si>
    <t>-648.220255116604 192.080182399799 -200.166866460058</t>
  </si>
  <si>
    <t>-658.746072808408 194.350508334886 -292.415883449655</t>
  </si>
  <si>
    <t>-666.76074218875 197.243931993964 -375.875634807704</t>
  </si>
  <si>
    <t>-672.718639041714 200.905938254746 -459.477089415642</t>
  </si>
  <si>
    <t>-679.172677067089 207.107910943656 -581.80796798384</t>
  </si>
  <si>
    <t>-665.059542243411 209.324992963559 -658.854085171224</t>
  </si>
  <si>
    <t>-672.134083064176 235.434864403372 -526.778036019208</t>
  </si>
  <si>
    <t>-644.131596747223 385.804723649572 -496.102233346086</t>
  </si>
  <si>
    <t>-538.455524103178 391.484692700783 -234.608660644187</t>
  </si>
  <si>
    <t>-313.98281018111 342.416279694612 -200.6550924085</t>
  </si>
  <si>
    <t>-680.547333466347 173.338161104934 -529.482365994701</t>
  </si>
  <si>
    <t>-706.828251213517 21.2005166598242 -507.093686685965</t>
  </si>
  <si>
    <t>-520.902860422721 64.9870117104936 -296.641933481014</t>
  </si>
  <si>
    <t>-614.671968706279 282.600084834741 -94.805058841811</t>
  </si>
  <si>
    <t>-655.484956668383 288.336105676643 318.721226872785</t>
  </si>
  <si>
    <t>-711.61748987631 326.086783839681 776.772544404992</t>
  </si>
  <si>
    <t>-563.039803389802 302.648377848645 833.861315623739</t>
  </si>
  <si>
    <t>-642.648667943924 100.242893421576 -91.02769275796</t>
  </si>
  <si>
    <t>-644.930673051367 71.9850939478929 323.579180080662</t>
  </si>
  <si>
    <t>-693.519862425139 17.143001501749 780.862302791404</t>
  </si>
  <si>
    <t>-541.051155268205 3.30716309314198 830.316046812946</t>
  </si>
  <si>
    <t>9763-20170724T120330.451596600.bin</t>
  </si>
  <si>
    <t>-628.514022534078 191.729369097983 -91.2098843149638</t>
  </si>
  <si>
    <t>-648.047659929105 192.322916118022 -200.184932086991</t>
  </si>
  <si>
    <t>-658.511546589312 194.628729217698 -292.44027831155</t>
  </si>
  <si>
    <t>-666.503359741675 197.580534191683 -375.900054278645</t>
  </si>
  <si>
    <t>-672.471938889155 201.328673922158 -459.497129270763</t>
  </si>
  <si>
    <t>-678.978921540567 207.687191783366 -581.817028232603</t>
  </si>
  <si>
    <t>-664.820318513263 209.982603179953 -658.852595551265</t>
  </si>
  <si>
    <t>-671.960277066282 235.949536610689 -526.7514664864</t>
  </si>
  <si>
    <t>-644.167422967632 386.380406906098 -496.176247947789</t>
  </si>
  <si>
    <t>-538.078073545169 392.339111717731 -234.856280620541</t>
  </si>
  <si>
    <t>-313.603863918913 343.053773692086 -201.228824333329</t>
  </si>
  <si>
    <t>-680.287148402724 173.844685957817 -529.536811807332</t>
  </si>
  <si>
    <t>-706.27304461761 21.6179990086496 -507.407594202043</t>
  </si>
  <si>
    <t>-520.388531515217 65.4291395455666 -296.368422535989</t>
  </si>
  <si>
    <t>-614.56066804784 282.997233336365 -94.8020876864563</t>
  </si>
  <si>
    <t>-655.486876940075 288.567378112959 318.715342648682</t>
  </si>
  <si>
    <t>-711.634881046593 326.200933630126 776.7837671933</t>
  </si>
  <si>
    <t>-563.073570562036 302.668276503445 833.876484411536</t>
  </si>
  <si>
    <t>-642.758122028006 100.395271042878 -91.0033350747904</t>
  </si>
  <si>
    <t>-644.994904462447 71.9488171212577 323.590984944971</t>
  </si>
  <si>
    <t>-693.438777243818 16.9437340252775 780.887227727485</t>
  </si>
  <si>
    <t>-541.142619443923 1.66337512561859 830.447322631297</t>
  </si>
  <si>
    <t>9763-20170724T120330.515362400.bin</t>
  </si>
  <si>
    <t>-628.441009448732 192.023982446326 -91.2000787492914</t>
  </si>
  <si>
    <t>-647.844139130172 192.603854182511 -200.198535382354</t>
  </si>
  <si>
    <t>-658.320175631069 194.964325057372 -292.451125943447</t>
  </si>
  <si>
    <t>-666.372483373586 197.992722219586 -375.902471726245</t>
  </si>
  <si>
    <t>-672.451673453934 201.844221287531 -459.486719898717</t>
  </si>
  <si>
    <t>-679.175569368052 208.383903376877 -581.785256999324</t>
  </si>
  <si>
    <t>-665.037723229147 210.756516019023 -658.82235021702</t>
  </si>
  <si>
    <t>-672.073348707726 236.566575620676 -526.689514433155</t>
  </si>
  <si>
    <t>-644.233512530341 387.00650824992 -496.184946788838</t>
  </si>
  <si>
    <t>-537.894176220192 392.541411888457 -234.957203831644</t>
  </si>
  <si>
    <t>-313.512181152852 342.797987918725 -201.388773327514</t>
  </si>
  <si>
    <t>-680.376994671578 174.462182928826 -529.554000608876</t>
  </si>
  <si>
    <t>-706.147448427385 22.1696464510919 -507.636456636414</t>
  </si>
  <si>
    <t>-519.905760613143 65.7665835524945 -296.291752594731</t>
  </si>
  <si>
    <t>-614.431026252551 283.40439560897 -94.8004295081661</t>
  </si>
  <si>
    <t>-655.557924087477 288.755924269064 318.699904638229</t>
  </si>
  <si>
    <t>-711.677156776114 326.230563695453 776.774273132101</t>
  </si>
  <si>
    <t>-563.114797722678 302.757886391986 833.888955889807</t>
  </si>
  <si>
    <t>-642.718607027614 100.624492928502 -90.9939393633205</t>
  </si>
  <si>
    <t>-644.969422684346 71.9839726017792 323.58691488366</t>
  </si>
  <si>
    <t>-693.336108077874 16.9903225963828 780.91191036032</t>
  </si>
  <si>
    <t>-541.00809814027 2.38449720641734 830.577622210627</t>
  </si>
  <si>
    <t>9763-20170724T120330.550455600.bin</t>
  </si>
  <si>
    <t>-628.378135293642 192.125986769404 -91.1883936032847</t>
  </si>
  <si>
    <t>-647.706035506568 192.708890361908 -200.200304896689</t>
  </si>
  <si>
    <t>-658.169738473877 195.097943351598 -292.453413268677</t>
  </si>
  <si>
    <t>-666.23164279815 198.161800014517 -375.902479201093</t>
  </si>
  <si>
    <t>-672.340888165066 202.058953256469 -459.482637527049</t>
  </si>
  <si>
    <t>-679.131426918005 208.675722017018 -581.773274766688</t>
  </si>
  <si>
    <t>-664.999896949698 211.098533102377 -658.809906562539</t>
  </si>
  <si>
    <t>-671.993083991942 236.822660553046 -526.66399341126</t>
  </si>
  <si>
    <t>-644.019620041074 387.241726406952 -496.196330199077</t>
  </si>
  <si>
    <t>-537.687517052423 392.717408215353 -234.964567314194</t>
  </si>
  <si>
    <t>-313.389048147767 342.583259182731 -201.418990093332</t>
  </si>
  <si>
    <t>-680.310581538345 174.721824701646 -529.562293133184</t>
  </si>
  <si>
    <t>-706.054499949824 22.4126435811684 -507.737150270488</t>
  </si>
  <si>
    <t>-519.751787364083 65.8544517668104 -296.451393401398</t>
  </si>
  <si>
    <t>-614.393734188431 283.570687542214 -94.7927187541517</t>
  </si>
  <si>
    <t>-655.594627118617 288.834514862025 318.701406733661</t>
  </si>
  <si>
    <t>-711.697159455859 326.250897831792 776.781936361201</t>
  </si>
  <si>
    <t>-563.127545648839 302.836593317102 833.901647211497</t>
  </si>
  <si>
    <t>-642.626872105691 100.655647653392 -90.9909410383094</t>
  </si>
  <si>
    <t>-644.878934925582 71.9410039479335 323.584740886163</t>
  </si>
  <si>
    <t>-693.283787407679 16.9948675662465 780.923136213584</t>
  </si>
  <si>
    <t>-540.997724949507 2.16824005085505 830.651823413211</t>
  </si>
  <si>
    <t>9763-20170724T120330.620217700.bin</t>
  </si>
  <si>
    <t>-628.153936620496 192.347492731318 -91.1755494321536</t>
  </si>
  <si>
    <t>-647.348098139791 192.929017702261 -200.211099401952</t>
  </si>
  <si>
    <t>-657.777551036687 195.348832852568 -292.467255158895</t>
  </si>
  <si>
    <t>-665.839877592902 198.452284871808 -375.914829324279</t>
  </si>
  <si>
    <t>-671.980893939884 202.399712296481 -459.490217550786</t>
  </si>
  <si>
    <t>-678.851962059613 209.101310393324 -581.771803447178</t>
  </si>
  <si>
    <t>-664.744887860201 211.624591263081 -658.809789024572</t>
  </si>
  <si>
    <t>-671.643027421574 237.205635764936 -526.650019807652</t>
  </si>
  <si>
    <t>-643.477131825136 387.613575688977 -496.302315322193</t>
  </si>
  <si>
    <t>-537.169326586347 393.131172411293 -235.061440881133</t>
  </si>
  <si>
    <t>-312.968137906526 342.574654363038 -201.499832046892</t>
  </si>
  <si>
    <t>-680.030945968299 175.115809067282 -529.581560139129</t>
  </si>
  <si>
    <t>-705.819064345484 22.7864981271246 -507.956346862524</t>
  </si>
  <si>
    <t>-519.42609759875 65.1382332610683 -296.886241138096</t>
  </si>
  <si>
    <t>-614.168299313971 283.958917028742 -94.7563749259939</t>
  </si>
  <si>
    <t>-655.598279979611 288.962118154091 318.718029371889</t>
  </si>
  <si>
    <t>-711.732359849057 326.289891143046 776.80716230283</t>
  </si>
  <si>
    <t>-563.188312858306 302.749139886886 833.941391489847</t>
  </si>
  <si>
    <t>-642.396917826134 100.674569562275 -90.9918629043614</t>
  </si>
  <si>
    <t>-644.667961821781 71.7873184887094 323.571712814889</t>
  </si>
  <si>
    <t>-693.172193069245 16.8715271043202 780.936932491608</t>
  </si>
  <si>
    <t>-540.958022431012 1.77736538570548 830.805167619931</t>
  </si>
  <si>
    <t>9763-20170724T120330.648279000.bin</t>
  </si>
  <si>
    <t>-627.987832239732 192.495478623608 -91.1585750625335</t>
  </si>
  <si>
    <t>-647.13400699215 193.080777450425 -200.202491719611</t>
  </si>
  <si>
    <t>-657.580830128756 195.520923346867 -292.456093212508</t>
  </si>
  <si>
    <t>-665.681919718861 198.649862033458 -375.899025290106</t>
  </si>
  <si>
    <t>-671.884966001056 202.629246644666 -459.468261117169</t>
  </si>
  <si>
    <t>-678.872197064976 209.384865904839 -581.740508985589</t>
  </si>
  <si>
    <t>-664.820690826242 211.944451475394 -658.787213651268</t>
  </si>
  <si>
    <t>-671.592878168732 237.462441299481 -526.614178300263</t>
  </si>
  <si>
    <t>-643.286612231012 387.851868988294 -496.315156357422</t>
  </si>
  <si>
    <t>-536.842044808295 393.352907258974 -235.129606040929</t>
  </si>
  <si>
    <t>-312.674269568187 342.596526102518 -201.646377739845</t>
  </si>
  <si>
    <t>-680.019654205822 175.378669994064 -529.562835854054</t>
  </si>
  <si>
    <t>-705.820920654721 23.0311924683178 -508.049370693358</t>
  </si>
  <si>
    <t>-519.309821067297 64.7988340892546 -296.946285935499</t>
  </si>
  <si>
    <t>-613.975048914461 284.143984594643 -94.7338013002831</t>
  </si>
  <si>
    <t>-655.519223743918 289.025559873268 318.730640289327</t>
  </si>
  <si>
    <t>-711.754567754896 326.290894947419 776.816451205495</t>
  </si>
  <si>
    <t>-563.205065807196 302.81071815415 833.961578504203</t>
  </si>
  <si>
    <t>-642.25860644483 100.803569816553 -90.9736982594865</t>
  </si>
  <si>
    <t>-644.543493918432 71.8192234216417 323.583018093998</t>
  </si>
  <si>
    <t>-693.105427986313 16.9262809756315 780.949276259541</t>
  </si>
  <si>
    <t>-540.896391448638 2.06357670193938 830.902672092137</t>
  </si>
  <si>
    <t>9763-20170724T120330.716465300.bin</t>
  </si>
  <si>
    <t>-627.649765683596 192.858123573765 -91.0591979201829</t>
  </si>
  <si>
    <t>-646.749518974661 193.474477164349 -200.111054016165</t>
  </si>
  <si>
    <t>-657.285461079905 195.949238847186 -292.353711656861</t>
  </si>
  <si>
    <t>-665.518414939236 199.11375131545 -375.782274743764</t>
  </si>
  <si>
    <t>-671.905048308424 203.131712113618 -459.335896276675</t>
  </si>
  <si>
    <t>-679.217350533626 209.946835038262 -581.58577549064</t>
  </si>
  <si>
    <t>-665.325029683775 212.518273713649 -658.661051365811</t>
  </si>
  <si>
    <t>-671.73854298391 237.990539114743 -526.469009632086</t>
  </si>
  <si>
    <t>-643.170247550217 388.362622461225 -496.289172003196</t>
  </si>
  <si>
    <t>-536.466019963601 393.737073220696 -235.206982959619</t>
  </si>
  <si>
    <t>-312.349378679871 342.619262942322 -201.931848903857</t>
  </si>
  <si>
    <t>-680.278969295406 175.922356689027 -529.418230681993</t>
  </si>
  <si>
    <t>-706.197260238789 23.5903052711099 -507.969840973258</t>
  </si>
  <si>
    <t>-519.402461583038 64.6908847075376 -296.934182324704</t>
  </si>
  <si>
    <t>-613.529369132721 284.555500821737 -94.6530617761705</t>
  </si>
  <si>
    <t>-655.229013081894 289.157592080526 318.79895451699</t>
  </si>
  <si>
    <t>-711.776564787945 326.328740287413 776.841847082983</t>
  </si>
  <si>
    <t>-563.232493931758 302.883797308598 834.015449956014</t>
  </si>
  <si>
    <t>-642.022712729116 101.134358920404 -90.8908662516067</t>
  </si>
  <si>
    <t>-644.238017287449 72.0052455719963 323.656139750447</t>
  </si>
  <si>
    <t>-693.007105829942 16.9422648305415 780.976522634576</t>
  </si>
  <si>
    <t>-540.813578025315 2.31687110629377 831.047054446462</t>
  </si>
  <si>
    <t>9763-20170724T120330.747547800.bin</t>
  </si>
  <si>
    <t>-627.479234488449 192.96156412795 -91.0210698026729</t>
  </si>
  <si>
    <t>-646.5560180973 193.599133750362 -200.07687334132</t>
  </si>
  <si>
    <t>-657.113689490495 196.084941625428 -292.316719926744</t>
  </si>
  <si>
    <t>-665.382736156412 199.257271598583 -375.741524698582</t>
  </si>
  <si>
    <t>-671.821976868972 203.28033011783 -459.290866642827</t>
  </si>
  <si>
    <t>-679.229244197292 210.099950954633 -581.534604996898</t>
  </si>
  <si>
    <t>-665.389960625092 212.675730192043 -658.619374247471</t>
  </si>
  <si>
    <t>-671.677982940998 238.137634692336 -526.424744583532</t>
  </si>
  <si>
    <t>-642.892065959883 388.474948679566 -496.335845212558</t>
  </si>
  <si>
    <t>-536.127424077215 393.885453291262 -235.279006500334</t>
  </si>
  <si>
    <t>-312.050215060733 342.567537325594 -202.046115482362</t>
  </si>
  <si>
    <t>-680.280007992278 176.07751480254 -529.365534443684</t>
  </si>
  <si>
    <t>-706.340991500783 23.7705479808224 -507.888945747444</t>
  </si>
  <si>
    <t>-519.332612930111 64.8011714438039 -296.82861922221</t>
  </si>
  <si>
    <t>-613.282791285544 284.71392149046 -94.6103193312865</t>
  </si>
  <si>
    <t>-655.106686103395 289.217264684285 318.830244260511</t>
  </si>
  <si>
    <t>-711.776626258733 326.378126519349 776.852800629393</t>
  </si>
  <si>
    <t>-563.258724178427 302.805438502154 834.04189665333</t>
  </si>
  <si>
    <t>-641.929492834412 101.154693883964 -90.8662128875937</t>
  </si>
  <si>
    <t>-644.089861026254 71.9975093967755 323.679008964872</t>
  </si>
  <si>
    <t>-692.959003477815 16.8439797820513 780.987580754572</t>
  </si>
  <si>
    <t>-540.842932033187 1.62220840247983 831.115690123663</t>
  </si>
  <si>
    <t>9763-20170724T120330.817738300.bin</t>
  </si>
  <si>
    <t>-627.095893976925 193.110991288351 -90.9901564117749</t>
  </si>
  <si>
    <t>-646.081150255003 193.766565938691 -200.06175470993</t>
  </si>
  <si>
    <t>-656.662504011612 196.222604269987 -292.299802672349</t>
  </si>
  <si>
    <t>-664.992978045283 199.350917734521 -375.72004248693</t>
  </si>
  <si>
    <t>-671.533776084457 203.311321175086 -459.264550580171</t>
  </si>
  <si>
    <t>-679.133523714682 210.018050754027 -581.502717068002</t>
  </si>
  <si>
    <t>-665.421464633537 212.519353741079 -658.612623207896</t>
  </si>
  <si>
    <t>-671.414923737386 238.095509793593 -526.436207053597</t>
  </si>
  <si>
    <t>-642.195403969814 388.378356630289 -496.478423087793</t>
  </si>
  <si>
    <t>-535.462830400075 393.778171153427 -235.408351288191</t>
  </si>
  <si>
    <t>-311.462240081567 342.084238718802 -202.242288298062</t>
  </si>
  <si>
    <t>-680.182756948497 176.054845619194 -529.295070536027</t>
  </si>
  <si>
    <t>-706.569140729438 23.8221002411938 -507.682710319855</t>
  </si>
  <si>
    <t>-519.459146487703 64.8276202507409 -296.684090804764</t>
  </si>
  <si>
    <t>-612.749103848882 284.86358316262 -94.5598012936332</t>
  </si>
  <si>
    <t>-654.892635160449 289.266415022663 318.849361135619</t>
  </si>
  <si>
    <t>-711.790296764613 326.411708776716 776.857475557614</t>
  </si>
  <si>
    <t>-563.287691708692 302.83891544341 834.086206639349</t>
  </si>
  <si>
    <t>-641.675325318563 101.318369526724 -90.8367540423151</t>
  </si>
  <si>
    <t>-643.933195785131 72.0290694115313 323.698727739822</t>
  </si>
  <si>
    <t>-692.848607192688 16.9056797193857 781.007668865915</t>
  </si>
  <si>
    <t>-540.702709291237 2.41785018839573 831.262561917215</t>
  </si>
  <si>
    <t>9763-20170724T120330.846815800.bin</t>
  </si>
  <si>
    <t>-626.852996550722 193.128258814096 -90.9694975476956</t>
  </si>
  <si>
    <t>-645.811809207315 193.820158904797 -200.04547243997</t>
  </si>
  <si>
    <t>-656.414782378212 196.260843132596 -292.281412689676</t>
  </si>
  <si>
    <t>-664.782424511891 199.357364538812 -375.699211100997</t>
  </si>
  <si>
    <t>-671.377905483002 203.267561878202 -459.241682425855</t>
  </si>
  <si>
    <t>-679.076673246156 209.880478904781 -581.478863798745</t>
  </si>
  <si>
    <t>-665.418464259945 212.306602310161 -658.600692171818</t>
  </si>
  <si>
    <t>-671.271617231962 237.994416863653 -526.443145158358</t>
  </si>
  <si>
    <t>-641.889141528195 388.272971106662 -496.581364542718</t>
  </si>
  <si>
    <t>-535.186615332733 393.608591208389 -235.497679381684</t>
  </si>
  <si>
    <t>-311.197624424301 341.819561509766 -202.401587335031</t>
  </si>
  <si>
    <t>-680.12538173694 175.963166246379 -529.241321924791</t>
  </si>
  <si>
    <t>-706.685381877242 23.7822047115351 -507.517006404223</t>
  </si>
  <si>
    <t>-519.564686031925 64.7107261113558 -296.486458015217</t>
  </si>
  <si>
    <t>-612.403507641707 284.901436889353 -94.5295492442281</t>
  </si>
  <si>
    <t>-654.806575160618 289.241961238317 318.853732011091</t>
  </si>
  <si>
    <t>-711.788654725312 326.447758625901 776.852246511155</t>
  </si>
  <si>
    <t>-563.301465270392 302.873975017647 834.120479944155</t>
  </si>
  <si>
    <t>-641.540895256439 101.31494238068 -90.8272557737657</t>
  </si>
  <si>
    <t>-643.857366886781 71.9488884143095 323.702372916331</t>
  </si>
  <si>
    <t>-692.777632780452 16.8913986937362 781.024658826777</t>
  </si>
  <si>
    <t>-540.67563700702 2.27973785187828 831.376328970507</t>
  </si>
  <si>
    <t>9763-20170724T120330.917626700.bin</t>
  </si>
  <si>
    <t>-626.471572096228 193.087487419328 -90.9174406729132</t>
  </si>
  <si>
    <t>-645.459274740735 193.851585666608 -199.987937354552</t>
  </si>
  <si>
    <t>-656.141027845253 196.281409865809 -292.214995025274</t>
  </si>
  <si>
    <t>-664.601117171562 199.341264011306 -375.624880357958</t>
  </si>
  <si>
    <t>-671.310551671286 203.185807147014 -459.161278375586</t>
  </si>
  <si>
    <t>-679.199377633826 209.670951276699 -581.393220128663</t>
  </si>
  <si>
    <t>-665.575309992101 211.93927686993 -658.525886876588</t>
  </si>
  <si>
    <t>-671.223889828108 237.83047398112 -526.405255947523</t>
  </si>
  <si>
    <t>-641.441066257794 388.043289799489 -496.638454121945</t>
  </si>
  <si>
    <t>-534.572584365729 393.334185062057 -235.621788423294</t>
  </si>
  <si>
    <t>-310.638095702573 341.284050446766 -202.566290249803</t>
  </si>
  <si>
    <t>-680.251760685528 175.820204696645 -529.112578758221</t>
  </si>
  <si>
    <t>-707.1516926076 23.7339088580857 -507.152050127427</t>
  </si>
  <si>
    <t>-519.860617543284 64.4248334803708 -296.078402818912</t>
  </si>
  <si>
    <t>-611.893579140273 284.9418031602 -94.4616653071578</t>
  </si>
  <si>
    <t>-654.631230813897 289.154932897533 318.888461026224</t>
  </si>
  <si>
    <t>-711.80440036158 326.46088930766 776.861876466719</t>
  </si>
  <si>
    <t>-563.353390048084 302.85382672866 834.210149535534</t>
  </si>
  <si>
    <t>-641.309344207344 101.199209947345 -90.8032590697089</t>
  </si>
  <si>
    <t>-643.66659496846 71.8317918812829 323.726056218149</t>
  </si>
  <si>
    <t>-692.654740081526 16.848014215487 781.058337744781</t>
  </si>
  <si>
    <t>-540.614959687757 2.15670589047249 831.574607352884</t>
  </si>
  <si>
    <t>9763-20170724T120330.950719800.bin</t>
  </si>
  <si>
    <t>-626.424511135174 193.054424054066 -90.8855333992501</t>
  </si>
  <si>
    <t>-645.477333461359 193.842311393521 -199.944560889332</t>
  </si>
  <si>
    <t>-656.243709443025 196.260486387091 -292.162146005114</t>
  </si>
  <si>
    <t>-664.791853054077 199.29708979787 -375.563744017127</t>
  </si>
  <si>
    <t>-671.600898615186 203.1053230449 -459.093820074415</t>
  </si>
  <si>
    <t>-679.647874538509 209.522561391791 -581.319066670659</t>
  </si>
  <si>
    <t>-666.036447605661 211.714112669277 -658.456137454254</t>
  </si>
  <si>
    <t>-671.564891867763 237.707480293528 -526.359670473144</t>
  </si>
  <si>
    <t>-641.602162698926 387.891459343094 -496.627530141701</t>
  </si>
  <si>
    <t>-534.458764827247 392.989959303243 -235.719750061227</t>
  </si>
  <si>
    <t>-310.521456196037 341.013694904404 -202.567431382898</t>
  </si>
  <si>
    <t>-680.668905856111 175.706036582638 -529.0156756423</t>
  </si>
  <si>
    <t>-707.689181940983 23.6527681052016 -506.946061456483</t>
  </si>
  <si>
    <t>-520.36878322867 64.2510665435079 -295.942775738588</t>
  </si>
  <si>
    <t>-611.844356046505 284.912080066118 -94.4260053300703</t>
  </si>
  <si>
    <t>-654.523055612412 289.122982673112 318.930301577391</t>
  </si>
  <si>
    <t>-711.806269434979 326.480075748141 776.872882059162</t>
  </si>
  <si>
    <t>-563.369664573426 302.834578642612 834.242575290295</t>
  </si>
  <si>
    <t>-641.273915573306 101.162321697871 -90.7759835685295</t>
  </si>
  <si>
    <t>-643.519300487934 71.8955075209556 323.761139901052</t>
  </si>
  <si>
    <t>-692.632150986083 16.8556048213677 781.065480533124</t>
  </si>
  <si>
    <t>-540.621954624217 1.95312210578709 831.608923727293</t>
  </si>
  <si>
    <t>9763-20170724T120331.017786500.bin</t>
  </si>
  <si>
    <t>-626.615373043053 193.003195690715 -90.8697940197059</t>
  </si>
  <si>
    <t>-645.798185440319 193.824730044053 -199.905796109284</t>
  </si>
  <si>
    <t>-656.716480031013 196.220339086132 -292.106036898811</t>
  </si>
  <si>
    <t>-665.418143230044 199.215400881613 -375.493314658201</t>
  </si>
  <si>
    <t>-672.396663869333 202.959437665254 -459.012358405412</t>
  </si>
  <si>
    <t>-680.708561643996 209.257000200288 -581.226037330942</t>
  </si>
  <si>
    <t>-667.083329422554 211.315328681443 -658.364370221486</t>
  </si>
  <si>
    <t>-672.427231116312 237.484143428551 -526.317854818276</t>
  </si>
  <si>
    <t>-642.059158143984 387.596814011406 -496.659594529805</t>
  </si>
  <si>
    <t>-534.173826327579 392.555375742161 -236.055095562354</t>
  </si>
  <si>
    <t>-310.217538621185 340.771056465386 -202.730718820948</t>
  </si>
  <si>
    <t>-681.69552828365 175.503245511581 -528.881383746713</t>
  </si>
  <si>
    <t>-709.056927023143 23.5386980901692 -506.594307796477</t>
  </si>
  <si>
    <t>-521.582023144993 63.9162365169302 -296.295406014433</t>
  </si>
  <si>
    <t>-612.068767757637 284.861696568231 -94.3971405087145</t>
  </si>
  <si>
    <t>-654.508975000393 289.124200513082 318.983173002209</t>
  </si>
  <si>
    <t>-711.822603146683 326.492160073568 776.913630303386</t>
  </si>
  <si>
    <t>-563.402051991806 302.758711398398 834.288694750059</t>
  </si>
  <si>
    <t>-641.438472648069 101.079527726604 -90.7581324074906</t>
  </si>
  <si>
    <t>-643.48330229637 72.0393593619979 323.795956989812</t>
  </si>
  <si>
    <t>-692.620063998137 16.8176831231617 781.061623595995</t>
  </si>
  <si>
    <t>-540.616249278917 1.78960210312903 831.587230026187</t>
  </si>
  <si>
    <t>9763-20170724T120331.052874700.bin</t>
  </si>
  <si>
    <t>-626.836771384491 192.908959226487 -90.881688811102</t>
  </si>
  <si>
    <t>-646.055968402679 193.728302867516 -199.911295533645</t>
  </si>
  <si>
    <t>-657.014370710186 196.10009501737 -292.107476357585</t>
  </si>
  <si>
    <t>-665.755533450915 199.065322985179 -375.491668146299</t>
  </si>
  <si>
    <t>-672.77689036256 202.770146521536 -459.008746530784</t>
  </si>
  <si>
    <t>-681.15498712024 208.999545299358 -581.221380619961</t>
  </si>
  <si>
    <t>-667.529219058998 211.004804190604 -658.361124673834</t>
  </si>
  <si>
    <t>-672.807482544233 237.251841932605 -526.336406515006</t>
  </si>
  <si>
    <t>-642.310173443082 387.342794494008 -496.700214683853</t>
  </si>
  <si>
    <t>-533.971924476028 392.351318481263 -236.284548162359</t>
  </si>
  <si>
    <t>-309.995674143108 340.702615815403 -202.884151006073</t>
  </si>
  <si>
    <t>-682.150096515854 175.280340918517 -528.854682442476</t>
  </si>
  <si>
    <t>-709.676738578449 23.3580688847671 -506.497619777624</t>
  </si>
  <si>
    <t>-522.16685734962 63.6882243216023 -296.46611584335</t>
  </si>
  <si>
    <t>-612.289750529615 284.718291008498 -94.403878607405</t>
  </si>
  <si>
    <t>-654.624993814982 289.086031038659 318.986020617871</t>
  </si>
  <si>
    <t>-711.874234686712 326.4311346517 776.944292782087</t>
  </si>
  <si>
    <t>-563.426207615098 302.799463908849 834.290107485753</t>
  </si>
  <si>
    <t>-641.653160095718 100.998235719113 -90.7698446099312</t>
  </si>
  <si>
    <t>-643.674679124884 72.0189523405456 323.78860279294</t>
  </si>
  <si>
    <t>-692.632939912401 16.8025605088121 781.057013263467</t>
  </si>
  <si>
    <t>-540.65606774975 1.41698587001451 831.555954718923</t>
  </si>
  <si>
    <t>9763-20170724T120331.117632200.bin</t>
  </si>
  <si>
    <t>-627.337038543918 192.678672493698 -90.9165613896962</t>
  </si>
  <si>
    <t>-646.61954434822 193.527939402969 -199.934728674889</t>
  </si>
  <si>
    <t>-657.708237918816 195.898916115722 -292.115218407142</t>
  </si>
  <si>
    <t>-666.597394184786 198.853363534663 -375.484323446811</t>
  </si>
  <si>
    <t>-673.79698157947 202.535369174986 -458.987286111841</t>
  </si>
  <si>
    <t>-682.468419073941 208.717789997484 -581.181925530663</t>
  </si>
  <si>
    <t>-668.914309554947 210.678457780405 -658.3353046336</t>
  </si>
  <si>
    <t>-673.882275743694 236.975387820718 -526.336209120942</t>
  </si>
  <si>
    <t>-642.780458730534 386.925479935833 -496.589289182053</t>
  </si>
  <si>
    <t>-534.169147397382 391.843332642098 -236.285537722403</t>
  </si>
  <si>
    <t>-310.1614995105 340.33336786684 -202.881804978191</t>
  </si>
  <si>
    <t>-683.444616114047 175.034736699417 -528.79147922551</t>
  </si>
  <si>
    <t>-711.397392989658 23.2130557845649 -506.262657774109</t>
  </si>
  <si>
    <t>-523.59347627147 63.6701657687997 -296.384791379448</t>
  </si>
  <si>
    <t>-612.728229726108 284.415142992754 -94.4396202305594</t>
  </si>
  <si>
    <t>-654.945697746014 288.940880004823 318.960694844702</t>
  </si>
  <si>
    <t>-711.917020383568 326.438649365733 776.971942045692</t>
  </si>
  <si>
    <t>-563.459595455566 302.727563129925 834.260693388888</t>
  </si>
  <si>
    <t>-642.205929731017 100.88460857925 -90.8192315579381</t>
  </si>
  <si>
    <t>-644.12008257607 72.0079907101283 323.746886564994</t>
  </si>
  <si>
    <t>-692.656229404316 16.7769494344388 781.050541048799</t>
  </si>
  <si>
    <t>-540.706219490733 0.909889630464249 831.48129514358</t>
  </si>
  <si>
    <t>9763-20170724T120331.152727400.bin</t>
  </si>
  <si>
    <t>-627.497992385655 192.544485139677 -90.9388176498646</t>
  </si>
  <si>
    <t>-646.822522536852 193.430470090129 -199.949204180229</t>
  </si>
  <si>
    <t>-658.011517317715 195.818195035386 -292.117190051695</t>
  </si>
  <si>
    <t>-667.017016699276 198.783141774659 -375.473322499242</t>
  </si>
  <si>
    <t>-674.358951235628 202.469784456776 -458.963849170955</t>
  </si>
  <si>
    <t>-683.266748484528 208.652366321063 -581.141314301019</t>
  </si>
  <si>
    <t>-669.794050958696 210.594930991763 -658.309367360635</t>
  </si>
  <si>
    <t>-674.514276126434 236.900641068963 -526.317187974699</t>
  </si>
  <si>
    <t>-643.046105561876 386.759701943919 -496.493731897087</t>
  </si>
  <si>
    <t>-534.60834170267 391.730495434417 -236.118742109476</t>
  </si>
  <si>
    <t>-310.622637545398 340.174185655525 -202.639191612063</t>
  </si>
  <si>
    <t>-684.201891004865 174.978377582054 -528.744459871913</t>
  </si>
  <si>
    <t>-712.435257652214 23.2359678202713 -506.100616225857</t>
  </si>
  <si>
    <t>-524.212689623681 63.5002409898809 -296.080921974081</t>
  </si>
  <si>
    <t>-612.763174344843 284.263558805547 -94.4432513557716</t>
  </si>
  <si>
    <t>-655.029585497113 288.903952398158 318.950782194552</t>
  </si>
  <si>
    <t>-711.897919506515 326.538188594707 776.96995954467</t>
  </si>
  <si>
    <t>-563.479723504731 302.544306186031 834.242497545103</t>
  </si>
  <si>
    <t>-642.477677592256 100.787000424251 -90.8585470894982</t>
  </si>
  <si>
    <t>-644.340476591552 72.0019810815193 323.714170241575</t>
  </si>
  <si>
    <t>-692.669655872392 16.8781013798357 781.045096879364</t>
  </si>
  <si>
    <t>-540.650238373622 1.51962970862269 831.423973779273</t>
  </si>
  <si>
    <t>9763-20170724T120331.213438900.bin</t>
  </si>
  <si>
    <t>-627.771367022493 192.167774163931 -91.0100553403822</t>
  </si>
  <si>
    <t>-647.180774058226 193.201768877822 -200.004167216326</t>
  </si>
  <si>
    <t>-658.619634755472 195.633930941418 -292.14031509208</t>
  </si>
  <si>
    <t>-667.9219778405 198.60903987181 -375.463475289798</t>
  </si>
  <si>
    <t>-675.632309815791 202.273559658927 -458.921528912616</t>
  </si>
  <si>
    <t>-685.157251821481 208.388054726554 -581.055973978908</t>
  </si>
  <si>
    <t>-672.025134018546 210.302751543339 -658.283532907011</t>
  </si>
  <si>
    <t>-676.001828178452 236.647373470067 -526.303500340868</t>
  </si>
  <si>
    <t>-643.806175410894 386.322136356905 -496.332721717976</t>
  </si>
  <si>
    <t>-536.218148825425 391.078702525765 -235.601473794877</t>
  </si>
  <si>
    <t>-312.196334358875 339.709163431266 -202.076428478742</t>
  </si>
  <si>
    <t>-685.953693994887 174.762934129655 -528.625572367273</t>
  </si>
  <si>
    <t>-714.823144855116 23.1961363992443 -505.605920825029</t>
  </si>
  <si>
    <t>-525.778879757345 62.8266806872509 -295.670577419868</t>
  </si>
  <si>
    <t>-612.783635208996 283.960315934958 -94.4530942055449</t>
  </si>
  <si>
    <t>-655.197628315689 288.716812001981 318.92450709862</t>
  </si>
  <si>
    <t>-711.92592895635 326.586345050889 776.968769937033</t>
  </si>
  <si>
    <t>-563.508141386126 302.531855436377 834.217153266671</t>
  </si>
  <si>
    <t>-643.027643179869 100.360514496659 -90.975474767007</t>
  </si>
  <si>
    <t>-644.711212292113 71.8121127048501 323.614404768356</t>
  </si>
  <si>
    <t>-692.65656785914 16.842289199056 781.03821348182</t>
  </si>
  <si>
    <t>-540.622333879524 1.56023636353075 831.39573466176</t>
  </si>
  <si>
    <t>9763-20170724T120331.251540600.bin</t>
  </si>
  <si>
    <t>-627.883247885627 191.988277549075 -91.0395180156238</t>
  </si>
  <si>
    <t>-647.308161557972 193.104197768271 -200.030078606017</t>
  </si>
  <si>
    <t>-658.831297487576 195.540031526209 -292.155551736296</t>
  </si>
  <si>
    <t>-668.238135712919 198.494006655048 -375.467824728413</t>
  </si>
  <si>
    <t>-676.081752014874 202.111719237539 -458.915557696584</t>
  </si>
  <si>
    <t>-685.832983000621 208.129618201555 -581.036805193395</t>
  </si>
  <si>
    <t>-672.930723949621 210.01032388516 -658.304008408659</t>
  </si>
  <si>
    <t>-676.519904755498 236.423262686317 -526.328676705316</t>
  </si>
  <si>
    <t>-644.082589516769 386.056685369387 -496.40736348115</t>
  </si>
  <si>
    <t>-536.990521588798 390.220385930887 -235.461895906156</t>
  </si>
  <si>
    <t>-312.874019596715 339.207102996449 -202.02583033555</t>
  </si>
  <si>
    <t>-686.588522617099 174.554829569803 -528.57338463433</t>
  </si>
  <si>
    <t>-715.810624610626 23.084676047635 -505.358787611234</t>
  </si>
  <si>
    <t>-526.317837992675 62.5810001491027 -295.796030105225</t>
  </si>
  <si>
    <t>-612.741755622747 283.827910395426 -94.4243232346965</t>
  </si>
  <si>
    <t>-655.316493076147 288.64338071316 318.936073480937</t>
  </si>
  <si>
    <t>-711.932644120356 326.646974520711 776.986645833797</t>
  </si>
  <si>
    <t>-563.529508213349 302.476160097004 834.223978769901</t>
  </si>
  <si>
    <t>-643.315801569368 100.119090443454 -91.0307437208377</t>
  </si>
  <si>
    <t>-644.869374687682 71.7103918286953 323.569265781201</t>
  </si>
  <si>
    <t>-692.64276031395 16.8403318877586 781.037931520709</t>
  </si>
  <si>
    <t>-540.637036446141 1.32231403880951 831.409188939724</t>
  </si>
  <si>
    <t>9763-20170724T120331.315723300.bin</t>
  </si>
  <si>
    <t>-628.084141051507 191.908843851875 -91.0526739485977</t>
  </si>
  <si>
    <t>-647.531233342163 193.079416584123 -200.038662142814</t>
  </si>
  <si>
    <t>-659.233874175032 195.512455288984 -292.141666780553</t>
  </si>
  <si>
    <t>-668.86746603432 198.445764043241 -375.428650927064</t>
  </si>
  <si>
    <t>-677.002876094879 202.023868397947 -458.850192691469</t>
  </si>
  <si>
    <t>-687.252111377513 207.963042678377 -580.934644935157</t>
  </si>
  <si>
    <t>-674.901151783253 209.80563301962 -658.292716575128</t>
  </si>
  <si>
    <t>-677.661425145337 236.283045170018 -526.28817630192</t>
  </si>
  <si>
    <t>-644.603672179494 385.751870954196 -496.256234319232</t>
  </si>
  <si>
    <t>-538.043451490376 389.047314661882 -235.080750554483</t>
  </si>
  <si>
    <t>-313.802621232703 338.351163830524 -201.998145373731</t>
  </si>
  <si>
    <t>-687.848284417359 174.430864345145 -528.441911989845</t>
  </si>
  <si>
    <t>-717.593350569447 23.1272212071324 -504.739409835629</t>
  </si>
  <si>
    <t>-526.902529349769 62.7779004671106 -296.363454801764</t>
  </si>
  <si>
    <t>-612.795033992622 283.746945778885 -94.4115047163799</t>
  </si>
  <si>
    <t>-655.576377622428 288.671471561594 318.926324829335</t>
  </si>
  <si>
    <t>-711.947068986411 326.76135137938 776.988756204699</t>
  </si>
  <si>
    <t>-563.578145745422 302.346995257346 834.211428305592</t>
  </si>
  <si>
    <t>-643.701325923285 100.060532214984 -91.0704579870782</t>
  </si>
  <si>
    <t>-645.22078971754 71.6424695598269 323.529015881587</t>
  </si>
  <si>
    <t>-692.625500568095 16.8730046506259 781.043120954474</t>
  </si>
  <si>
    <t>-540.589001019327 1.6249483291349 831.404085743712</t>
  </si>
  <si>
    <t>9763-20170724T120331.348811800.bin</t>
  </si>
  <si>
    <t>-628.128246240216 191.904025346935 -91.058834767846</t>
  </si>
  <si>
    <t>-647.590667787836 193.099790085488 -200.041725602141</t>
  </si>
  <si>
    <t>-659.366294565416 195.520677839785 -292.135774240656</t>
  </si>
  <si>
    <t>-669.089820187408 198.430929512895 -375.4131883088</t>
  </si>
  <si>
    <t>-677.339551922247 201.973332259321 -458.824976589248</t>
  </si>
  <si>
    <t>-687.782994617505 207.846398815374 -580.896141662959</t>
  </si>
  <si>
    <t>-675.574810084663 209.613783203709 -658.278544640821</t>
  </si>
  <si>
    <t>-678.092519486238 236.193919776994 -526.281444629608</t>
  </si>
  <si>
    <t>-644.775176006039 385.615393497147 -496.293094312871</t>
  </si>
  <si>
    <t>-538.29912369507 388.724563621451 -235.080920850417</t>
  </si>
  <si>
    <t>-314.059000224915 338.065446509894 -201.936760475323</t>
  </si>
  <si>
    <t>-688.308520011495 174.34474859752 -528.383163797578</t>
  </si>
  <si>
    <t>-718.150648140342 23.1029270117519 -504.447368142783</t>
  </si>
  <si>
    <t>-526.884295843231 62.9140724458821 -296.487764625555</t>
  </si>
  <si>
    <t>-612.697757654532 283.744253634123 -94.4174649664188</t>
  </si>
  <si>
    <t>-655.660778478206 288.72057158715 318.90082896603</t>
  </si>
  <si>
    <t>-711.98387048115 326.747536472835 776.985789962679</t>
  </si>
  <si>
    <t>-563.60097736194 302.380790295922 834.192445826063</t>
  </si>
  <si>
    <t>-643.847210339161 100.05503051511 -91.0907008870814</t>
  </si>
  <si>
    <t>-645.354517502476 71.6413282165847 323.509097020963</t>
  </si>
  <si>
    <t>-692.610987204945 16.8864588412243 781.043499550401</t>
  </si>
  <si>
    <t>-540.598196300779 1.42104641051969 831.409720743372</t>
  </si>
  <si>
    <t>9763-20170724T120331.415999500.bin</t>
  </si>
  <si>
    <t>-628.131087220935 192.093210923199 -91.0799705717321</t>
  </si>
  <si>
    <t>-647.624162708407 193.340149860989 -200.056808317371</t>
  </si>
  <si>
    <t>-659.554324103326 195.71665300214 -292.132033310051</t>
  </si>
  <si>
    <t>-669.469528245616 198.553326015888 -375.389468409401</t>
  </si>
  <si>
    <t>-677.963336347947 201.988700850224 -458.781196044731</t>
  </si>
  <si>
    <t>-688.82136414394 207.668623082563 -580.825339814535</t>
  </si>
  <si>
    <t>-676.74082855339 209.22133179044 -658.232374620846</t>
  </si>
  <si>
    <t>-678.926564771332 236.09933635446 -526.290678356474</t>
  </si>
  <si>
    <t>-645.271566496255 385.50458326229 -496.59047072772</t>
  </si>
  <si>
    <t>-538.944656936709 388.829327377577 -235.320190252871</t>
  </si>
  <si>
    <t>-314.688112179959 338.313926638369 -202.068071989105</t>
  </si>
  <si>
    <t>-689.187439489364 174.253154496133 -528.256136666562</t>
  </si>
  <si>
    <t>-719.092668353735 23.0953090175906 -503.869826405855</t>
  </si>
  <si>
    <t>-526.856124561651 62.9821376822345 -296.312392673918</t>
  </si>
  <si>
    <t>-612.462721290413 284.000255778323 -94.4400523434623</t>
  </si>
  <si>
    <t>-655.591538602032 288.870373150058 318.86219128777</t>
  </si>
  <si>
    <t>-712.031527604429 326.756513103541 776.95695042654</t>
  </si>
  <si>
    <t>-563.630414826006 302.47307866673 834.151844784698</t>
  </si>
  <si>
    <t>-644.100921889675 100.196101650803 -91.1149083653903</t>
  </si>
  <si>
    <t>-645.32280082941 71.8321960227524 323.489217333833</t>
  </si>
  <si>
    <t>-692.553945052354 16.9778428474492 781.052715398571</t>
  </si>
  <si>
    <t>-540.520312570765 1.84561455375569 831.457194503111</t>
  </si>
  <si>
    <t>9763-20170724T120331.449087000.bin</t>
  </si>
  <si>
    <t>-628.070648040102 192.238705789341 -91.0641304330928</t>
  </si>
  <si>
    <t>-647.593658187049 193.499790676705 -200.035502456179</t>
  </si>
  <si>
    <t>-659.612141850318 195.848733813425 -292.100004123379</t>
  </si>
  <si>
    <t>-669.632565423978 198.645590586651 -375.346070629063</t>
  </si>
  <si>
    <t>-678.257370372074 202.02576327793 -458.726619514081</t>
  </si>
  <si>
    <t>-689.335191009209 207.608773283099 -580.755463546302</t>
  </si>
  <si>
    <t>-677.350795561336 209.058406041796 -658.179592724402</t>
  </si>
  <si>
    <t>-679.341192814576 236.082728881486 -526.261489604515</t>
  </si>
  <si>
    <t>-645.6751184954 385.525140716589 -496.745603654119</t>
  </si>
  <si>
    <t>-539.396705298682 389.08650159469 -235.458878498527</t>
  </si>
  <si>
    <t>-315.093871708252 338.74529811418 -202.25453835812</t>
  </si>
  <si>
    <t>-689.607523081045 174.235315968647 -528.159161050574</t>
  </si>
  <si>
    <t>-719.502935728078 23.116773834585 -503.552516651843</t>
  </si>
  <si>
    <t>-526.962703990638 63.0032936621815 -296.199221945645</t>
  </si>
  <si>
    <t>-612.300699181065 284.197779917121 -94.4419831162243</t>
  </si>
  <si>
    <t>-655.575516648829 288.936530901919 318.846637547479</t>
  </si>
  <si>
    <t>-712.060514709375 326.780281859493 776.933550097749</t>
  </si>
  <si>
    <t>-563.677774267195 302.412941975474 834.140344152744</t>
  </si>
  <si>
    <t>-644.134659609029 100.292696191388 -91.0931786043515</t>
  </si>
  <si>
    <t>-645.266094708537 71.95007829153 323.512643053562</t>
  </si>
  <si>
    <t>-692.517224377984 16.969172046244 781.061135909377</t>
  </si>
  <si>
    <t>-540.522918477702 1.56301572740767 831.501274038657</t>
  </si>
  <si>
    <t>9763-20170724T120331.518846300.bin</t>
  </si>
  <si>
    <t>-628.007082146256 192.710829004918 -91.0760444345525</t>
  </si>
  <si>
    <t>-647.604871063111 193.96376360244 -200.03409695589</t>
  </si>
  <si>
    <t>-659.746404719832 196.213237400722 -292.084906359392</t>
  </si>
  <si>
    <t>-669.902005888756 198.883475750165 -375.318637687045</t>
  </si>
  <si>
    <t>-678.686184093556 202.099741920819 -458.689127631219</t>
  </si>
  <si>
    <t>-690.023415823255 207.402211866023 -580.706701479447</t>
  </si>
  <si>
    <t>-678.250525236409 208.637663567206 -658.166839622826</t>
  </si>
  <si>
    <t>-679.889259504723 235.997342374313 -526.302077989654</t>
  </si>
  <si>
    <t>-646.12984120942 385.453125287779 -496.98062709687</t>
  </si>
  <si>
    <t>-540.34669799991 389.773578386014 -235.50440230682</t>
  </si>
  <si>
    <t>-315.953210104431 339.892564367238 -202.21818533898</t>
  </si>
  <si>
    <t>-690.208236893839 174.153695573533 -528.030735747303</t>
  </si>
  <si>
    <t>-720.191099508742 23.1170675417472 -503.004687045695</t>
  </si>
  <si>
    <t>-527.347999172572 63.3690674008701 -296.305506432042</t>
  </si>
  <si>
    <t>-612.172571396942 284.712479658185 -94.4911588191972</t>
  </si>
  <si>
    <t>-655.744170288002 289.206325604617 318.7689703097</t>
  </si>
  <si>
    <t>-712.058261706773 326.956864823325 776.850643925382</t>
  </si>
  <si>
    <t>-563.69918189707 302.440453248337 834.055077038017</t>
  </si>
  <si>
    <t>-644.105075196617 100.706503576943 -91.0459728046028</t>
  </si>
  <si>
    <t>-645.029625009979 72.4249905984796 323.564629080891</t>
  </si>
  <si>
    <t>-692.430018209083 17.012615472202 781.06341212544</t>
  </si>
  <si>
    <t>-540.42169941701 2.0062431809456 831.581729613472</t>
  </si>
  <si>
    <t>9763-20170724T120331.552935200.bin</t>
  </si>
  <si>
    <t>-628.011047581106 192.889825125143 -91.0846129936565</t>
  </si>
  <si>
    <t>-647.611911192897 194.112311822323 -200.042486773505</t>
  </si>
  <si>
    <t>-659.752593183782 196.30459031097 -292.094739839322</t>
  </si>
  <si>
    <t>-669.905910601499 198.910597339566 -375.330892735779</t>
  </si>
  <si>
    <t>-678.686214917213 202.049944485492 -458.70477188887</t>
  </si>
  <si>
    <t>-690.016196610855 207.225542252687 -580.728421066236</t>
  </si>
  <si>
    <t>-678.313863159372 208.391004765255 -658.200390909819</t>
  </si>
  <si>
    <t>-679.875150124775 235.875558866826 -526.353846436902</t>
  </si>
  <si>
    <t>-646.014506659847 385.328861081037 -497.141680926689</t>
  </si>
  <si>
    <t>-540.893424829226 390.176991636197 -235.407664813955</t>
  </si>
  <si>
    <t>-316.492047949373 340.568961865092 -201.768441960125</t>
  </si>
  <si>
    <t>-690.214218883999 174.033559406631 -528.016964172114</t>
  </si>
  <si>
    <t>-720.317251345342 23.0568358870512 -502.744549608627</t>
  </si>
  <si>
    <t>-527.172747750908 63.4703744781843 -296.364441917683</t>
  </si>
  <si>
    <t>-612.189453421361 284.896310408672 -94.5314055282819</t>
  </si>
  <si>
    <t>-655.898709231158 289.355961501122 318.714514007961</t>
  </si>
  <si>
    <t>-712.068845089499 327.05975919194 776.812481323604</t>
  </si>
  <si>
    <t>-563.711554123307 302.494677579835 834.000582453413</t>
  </si>
  <si>
    <t>-644.078243068992 100.824170289215 -91.0198485056636</t>
  </si>
  <si>
    <t>-644.943653218945 72.6478191049666 323.597971234516</t>
  </si>
  <si>
    <t>-692.381682914133 16.9910074473728 781.06928372296</t>
  </si>
  <si>
    <t>-540.45100142696 1.43257071251105 831.654305434398</t>
  </si>
  <si>
    <t>9763-20170724T120331.614741900.bin</t>
  </si>
  <si>
    <t>-628.042857273738 193.099462837522 -91.0916737320704</t>
  </si>
  <si>
    <t>-647.619661232605 194.252245172024 -200.054551274213</t>
  </si>
  <si>
    <t>-659.730645597198 196.290921452103 -292.114477678505</t>
  </si>
  <si>
    <t>-669.853019850458 198.720136683218 -375.359614043999</t>
  </si>
  <si>
    <t>-678.59815131289 201.643813672349 -458.744974246729</t>
  </si>
  <si>
    <t>-689.871778414873 206.461349988449 -580.788487016079</t>
  </si>
  <si>
    <t>-678.345628731715 207.458493395383 -658.289289492448</t>
  </si>
  <si>
    <t>-679.711124132457 235.263421292854 -526.498093818879</t>
  </si>
  <si>
    <t>-645.531694098265 384.666454452612 -497.442702075929</t>
  </si>
  <si>
    <t>-542.506188386497 391.28820884627 -234.915615891592</t>
  </si>
  <si>
    <t>-318.122143521834 342.187255319404 -200.427277817854</t>
  </si>
  <si>
    <t>-690.138795517249 173.431592083974 -527.975580823286</t>
  </si>
  <si>
    <t>-720.444900229119 22.5862245846972 -502.175608655107</t>
  </si>
  <si>
    <t>-526.919276856389 63.3665021575164 -296.357078776618</t>
  </si>
  <si>
    <t>-612.223291666123 285.181548736895 -94.6090900448921</t>
  </si>
  <si>
    <t>-656.272277557684 289.545326574459 318.601801972847</t>
  </si>
  <si>
    <t>-712.074137051369 327.282150428539 776.743550248188</t>
  </si>
  <si>
    <t>-563.686805665444 302.755716774862 833.870278166139</t>
  </si>
  <si>
    <t>-644.102956701371 100.974981623699 -90.9847904281345</t>
  </si>
  <si>
    <t>-644.933388330872 72.9128699686758 323.640808718826</t>
  </si>
  <si>
    <t>-692.316919998855 17.0218013403792 781.079327110726</t>
  </si>
  <si>
    <t>-540.437608239385 1.17689698975687 831.72951990076</t>
  </si>
  <si>
    <t>9763-20170724T120331.648836500.bin</t>
  </si>
  <si>
    <t>-628.032867302072 193.12379093651 -91.100863937218</t>
  </si>
  <si>
    <t>-647.626766339684 194.263960025222 -200.060820228675</t>
  </si>
  <si>
    <t>-659.732637948057 196.242395457492 -292.122631383511</t>
  </si>
  <si>
    <t>-669.842725401094 198.597576040079 -375.371521339869</t>
  </si>
  <si>
    <t>-678.567728681557 201.427700759155 -458.762143198809</t>
  </si>
  <si>
    <t>-689.803505190061 206.086987809958 -580.815333463992</t>
  </si>
  <si>
    <t>-678.407551431337 207.011265203644 -658.336198882359</t>
  </si>
  <si>
    <t>-679.669634682376 234.96108705774 -526.558140743408</t>
  </si>
  <si>
    <t>-645.462084530215 384.393714902645 -497.612340021941</t>
  </si>
  <si>
    <t>-543.575216745679 391.784840029078 -234.661784305723</t>
  </si>
  <si>
    <t>-319.161935453851 343.196728451783 -199.641570734809</t>
  </si>
  <si>
    <t>-690.077043137557 173.123901755263 -527.96069707451</t>
  </si>
  <si>
    <t>-720.413064141338 22.3252863791361 -501.955312170068</t>
  </si>
  <si>
    <t>-526.910646765968 63.0952516564598 -296.354546126299</t>
  </si>
  <si>
    <t>-612.236492726244 285.229411419963 -94.6383875919867</t>
  </si>
  <si>
    <t>-656.372065102768 289.594012211309 318.563291766097</t>
  </si>
  <si>
    <t>-712.104144278197 327.329988558628 776.719254343964</t>
  </si>
  <si>
    <t>-563.725818220613 302.662629323117 833.808714910564</t>
  </si>
  <si>
    <t>-644.069539590543 100.96921483338 -90.9859395058859</t>
  </si>
  <si>
    <t>-644.966115649792 72.9967969204133 323.645645964923</t>
  </si>
  <si>
    <t>-692.294551133084 17.0073743023409 781.082043847785</t>
  </si>
  <si>
    <t>-540.450576434589 0.88683177378698 831.75115464269</t>
  </si>
  <si>
    <t>9763-20170724T120331.719033000.bin</t>
  </si>
  <si>
    <t>-628.193608197846 193.142168682686 -91.1326556938836</t>
  </si>
  <si>
    <t>-647.862778186385 194.229315338597 -200.079584940916</t>
  </si>
  <si>
    <t>-659.928829645928 196.074650833299 -292.149312740109</t>
  </si>
  <si>
    <t>-669.961338764487 198.273759627123 -375.411887339362</t>
  </si>
  <si>
    <t>-678.566932869222 200.911952721294 -458.821178618481</t>
  </si>
  <si>
    <t>-689.582188895642 205.25129729834 -580.906275377981</t>
  </si>
  <si>
    <t>-678.364269739117 205.947307024671 -658.455544910231</t>
  </si>
  <si>
    <t>-679.552907451312 234.268613554087 -526.706227262922</t>
  </si>
  <si>
    <t>-645.206941566279 383.667697597781 -497.726079368093</t>
  </si>
  <si>
    <t>-545.566065930997 392.516629713781 -233.96093520446</t>
  </si>
  <si>
    <t>-321.007884657789 345.021031117486 -198.375844850366</t>
  </si>
  <si>
    <t>-689.944655813353 172.425777980067 -527.966729629576</t>
  </si>
  <si>
    <t>-720.035749681078 21.6208094256535 -501.704981419714</t>
  </si>
  <si>
    <t>-526.924216606895 62.3492128081671 -296.553586333929</t>
  </si>
  <si>
    <t>-612.50595594983 285.262972049621 -94.7217324902874</t>
  </si>
  <si>
    <t>-656.533666043992 289.634578791062 318.491401687689</t>
  </si>
  <si>
    <t>-712.15995620278 327.358278968981 776.679965047482</t>
  </si>
  <si>
    <t>-563.759944683253 302.669441238052 833.703878741975</t>
  </si>
  <si>
    <t>-644.179868622852 101.008323024225 -90.987743027904</t>
  </si>
  <si>
    <t>-645.089782326147 73.2073581754728 323.655395590658</t>
  </si>
  <si>
    <t>-692.290361922453 17.1859457141823 781.08415883592</t>
  </si>
  <si>
    <t>-540.325581394726 2.07888235498694 831.703368317853</t>
  </si>
  <si>
    <t>9763-20170724T120331.748122500.bin</t>
  </si>
  <si>
    <t>-628.343112577263 193.07048683561 -91.1544553913236</t>
  </si>
  <si>
    <t>-648.078095880902 194.130807215732 -200.089694116612</t>
  </si>
  <si>
    <t>-660.152799839117 195.91270998376 -292.159648122998</t>
  </si>
  <si>
    <t>-670.174010397585 198.037697794032 -375.425450949292</t>
  </si>
  <si>
    <t>-678.749178670996 200.584529453259 -458.840783736602</t>
  </si>
  <si>
    <t>-689.698614087524 204.771227242227 -580.937038645923</t>
  </si>
  <si>
    <t>-678.44523485865 205.34539613308 -658.482129214274</t>
  </si>
  <si>
    <t>-679.688226719501 233.854436171742 -526.768972924883</t>
  </si>
  <si>
    <t>-645.16244486874 383.199592789819 -497.749317816246</t>
  </si>
  <si>
    <t>-546.987483255541 393.07456779243 -233.471473578991</t>
  </si>
  <si>
    <t>-322.250221624489 346.550668233176 -197.733456858091</t>
  </si>
  <si>
    <t>-690.100064736949 172.013707322322 -527.955638224785</t>
  </si>
  <si>
    <t>-720.105311547886 21.2015575222883 -501.63818963865</t>
  </si>
  <si>
    <t>-527.187281533615 61.9032489664637 -296.721055311476</t>
  </si>
  <si>
    <t>-612.761212959484 285.199138149909 -94.7700239889846</t>
  </si>
  <si>
    <t>-656.652706545902 289.619509648773 318.457075520277</t>
  </si>
  <si>
    <t>-712.176650066633 327.367992712729 776.663412056999</t>
  </si>
  <si>
    <t>-563.765005285421 302.679478851244 833.657129692643</t>
  </si>
  <si>
    <t>-644.225054723391 100.919896558651 -90.9882817690835</t>
  </si>
  <si>
    <t>-645.098124174028 73.2003683578153 323.660317324662</t>
  </si>
  <si>
    <t>-692.291833163891 17.1662888246622 781.082131944755</t>
  </si>
  <si>
    <t>-540.377488749185 1.51314320527331 831.686889930358</t>
  </si>
  <si>
    <t>9763-20170724T120331.815837000.bin</t>
  </si>
  <si>
    <t>-628.647055390029 192.709627029494 -91.2041189378568</t>
  </si>
  <si>
    <t>-648.504200112714 193.729714568423 -200.117551321011</t>
  </si>
  <si>
    <t>-660.626675178745 195.401488809325 -292.183269787425</t>
  </si>
  <si>
    <t>-670.668315991638 197.395226629014 -375.44979751229</t>
  </si>
  <si>
    <t>-679.2410714593 199.77767746777 -458.870365297552</t>
  </si>
  <si>
    <t>-690.161477511668 203.687246564848 -580.978463329087</t>
  </si>
  <si>
    <t>-678.754481552163 204.060211921015 -658.502261578343</t>
  </si>
  <si>
    <t>-680.100152126546 232.882764437932 -526.879919594164</t>
  </si>
  <si>
    <t>-645.030097582617 382.125576050687 -497.999209776131</t>
  </si>
  <si>
    <t>-551.28921908653 395.033846936536 -232.246267924706</t>
  </si>
  <si>
    <t>-326.493726214643 350.083306408213 -194.896805842949</t>
  </si>
  <si>
    <t>-690.639234191584 171.06075244874 -527.916833468949</t>
  </si>
  <si>
    <t>-720.836466613144 20.3499174999474 -501.254264315367</t>
  </si>
  <si>
    <t>-528.001312767556 61.1259119034034 -296.897103870431</t>
  </si>
  <si>
    <t>-613.212848936235 284.774541534027 -94.8394230351777</t>
  </si>
  <si>
    <t>-656.817708396817 289.441083854355 318.415208777883</t>
  </si>
  <si>
    <t>-712.258562586026 327.327264716885 776.625856767064</t>
  </si>
  <si>
    <t>-563.857300860311 302.425495546686 833.553762720885</t>
  </si>
  <si>
    <t>-644.333277611586 100.568826462614 -91.0029929245354</t>
  </si>
  <si>
    <t>-645.04488657058 73.2219031946947 323.670699289113</t>
  </si>
  <si>
    <t>-692.323676454529 17.2257485793343 781.06617680511</t>
  </si>
  <si>
    <t>-540.395787913427 1.47005254609076 831.598361955143</t>
  </si>
  <si>
    <t>9763-20170724T120331.852936200.bin</t>
  </si>
  <si>
    <t>-628.77559153661 192.454589863643 -91.2335991479407</t>
  </si>
  <si>
    <t>-648.659996488515 193.485261065813 -200.142061021132</t>
  </si>
  <si>
    <t>-660.754331577867 195.08637977006 -292.212658243891</t>
  </si>
  <si>
    <t>-670.749863193477 196.984603510198 -375.487018110153</t>
  </si>
  <si>
    <t>-679.255611429261 199.239329164415 -458.917805544991</t>
  </si>
  <si>
    <t>-690.055193851619 202.926480542896 -581.043633826138</t>
  </si>
  <si>
    <t>-678.568982800977 203.182873767714 -658.556235778686</t>
  </si>
  <si>
    <t>-680.017720417911 232.215384549416 -526.991376891741</t>
  </si>
  <si>
    <t>-644.963966837722 381.52875431934 -498.427658253725</t>
  </si>
  <si>
    <t>-553.952220437334 396.455898743389 -231.833117393817</t>
  </si>
  <si>
    <t>-329.49066134304 351.527612578118 -192.501625841654</t>
  </si>
  <si>
    <t>-690.615130540765 170.40169074904 -527.920402459024</t>
  </si>
  <si>
    <t>-720.993415441462 19.7696515335701 -501.047677389147</t>
  </si>
  <si>
    <t>-528.257883640003 60.4696809699253 -296.894233393661</t>
  </si>
  <si>
    <t>-613.355369582255 284.496941331277 -94.8652368837842</t>
  </si>
  <si>
    <t>-656.799354240514 289.246142106508 318.405519925241</t>
  </si>
  <si>
    <t>-712.276199248542 327.297761413675 776.616013700418</t>
  </si>
  <si>
    <t>-563.853027394632 302.486660318844 833.526290367781</t>
  </si>
  <si>
    <t>-644.435036764364 100.366200323663 -91.0197821565112</t>
  </si>
  <si>
    <t>-645.083295492771 73.210594928059 323.666574937295</t>
  </si>
  <si>
    <t>-692.346098459752 17.2651171953596 781.051390925974</t>
  </si>
  <si>
    <t>-540.406381102887 1.48831293418698 831.541361365506</t>
  </si>
  <si>
    <t>9763-20170724T120331.915613600.bin</t>
  </si>
  <si>
    <t>-629.085557660642 191.820572064137 -91.3033858720904</t>
  </si>
  <si>
    <t>-648.883061098313 192.901303589906 -200.227163777334</t>
  </si>
  <si>
    <t>-660.888656190084 194.350446465347 -292.311813469413</t>
  </si>
  <si>
    <t>-670.797434810267 196.035816918704 -375.601236025535</t>
  </si>
  <si>
    <t>-679.210113793376 198.000715291677 -459.048848823389</t>
  </si>
  <si>
    <t>-689.866719490366 201.179685053594 -581.201477956045</t>
  </si>
  <si>
    <t>-678.325766947569 201.180574868437 -658.706456418925</t>
  </si>
  <si>
    <t>-679.825715166263 230.681845206372 -527.265979669537</t>
  </si>
  <si>
    <t>-644.934359845946 380.177659650056 -499.507435959734</t>
  </si>
  <si>
    <t>-560.815253603281 398.530905652338 -230.870554766886</t>
  </si>
  <si>
    <t>-337.841753537466 351.311612496836 -186.130552993033</t>
  </si>
  <si>
    <t>-690.555680486067 168.887665780421 -527.937934819678</t>
  </si>
  <si>
    <t>-721.426007282388 18.4394783423904 -500.515274258187</t>
  </si>
  <si>
    <t>-528.924982177784 58.989995204256 -296.505644882363</t>
  </si>
  <si>
    <t>-613.486755220544 283.722543607443 -94.8827940569755</t>
  </si>
  <si>
    <t>-656.861071406381 288.755067225221 318.391929573828</t>
  </si>
  <si>
    <t>-712.297793833322 327.225074607962 776.590693046052</t>
  </si>
  <si>
    <t>-563.862371109518 302.46388834697 833.49094987893</t>
  </si>
  <si>
    <t>-644.951586093205 99.8895343765648 -91.0975545050995</t>
  </si>
  <si>
    <t>-645.521483135316 72.8737204012295 323.598046646338</t>
  </si>
  <si>
    <t>-692.386478848814 17.3559693011489 781.037159361714</t>
  </si>
  <si>
    <t>-540.352849984156 2.25939391975226 831.45223798271</t>
  </si>
  <si>
    <t>9763-20170724T120331.949704200.bin</t>
  </si>
  <si>
    <t>-629.179432477805 191.461322222969 -91.3253019345605</t>
  </si>
  <si>
    <t>-648.910490876449 192.566342580847 -200.260913762689</t>
  </si>
  <si>
    <t>-660.865465828944 193.950343899825 -292.353317230663</t>
  </si>
  <si>
    <t>-670.730692839392 195.543465820925 -375.649584829676</t>
  </si>
  <si>
    <t>-679.101883994717 197.382165182625 -459.104119199963</t>
  </si>
  <si>
    <t>-689.700221151316 200.339159476146 -581.267416302329</t>
  </si>
  <si>
    <t>-678.169446626341 200.202238213022 -658.773806456355</t>
  </si>
  <si>
    <t>-679.642794506762 229.932035370004 -527.384556336559</t>
  </si>
  <si>
    <t>-644.746503385054 379.473634879666 -499.89805625853</t>
  </si>
  <si>
    <t>-564.7734512782 398.813920954351 -230.066913822596</t>
  </si>
  <si>
    <t>-342.695275987692 350.082001149077 -182.580000901181</t>
  </si>
  <si>
    <t>-690.456688259054 168.151328306774 -527.94186758663</t>
  </si>
  <si>
    <t>-721.649784733948 17.8278095261132 -500.225190358856</t>
  </si>
  <si>
    <t>-529.170178512414 58.3120161438351 -296.289679180363</t>
  </si>
  <si>
    <t>-613.454397855679 283.274192883646 -94.8914288284535</t>
  </si>
  <si>
    <t>-656.889757410654 288.506239473278 318.37426468345</t>
  </si>
  <si>
    <t>-712.327235093162 327.166454686847 776.563462816572</t>
  </si>
  <si>
    <t>-563.889827426571 302.400266876117 833.456298338909</t>
  </si>
  <si>
    <t>-645.173558606342 99.611495990971 -91.140741302794</t>
  </si>
  <si>
    <t>-645.789617850218 72.5987741863598 323.554931209753</t>
  </si>
  <si>
    <t>-692.393060473213 17.2848268620955 781.042692246403</t>
  </si>
  <si>
    <t>-540.37743745692 1.96870348453604 831.446001419356</t>
  </si>
  <si>
    <t>9763-20170724T120332.017802400.bin</t>
  </si>
  <si>
    <t>-629.117615807989 190.896926000263 -91.386442685729</t>
  </si>
  <si>
    <t>-648.762073063704 192.001333068825 -200.337711350602</t>
  </si>
  <si>
    <t>-660.647877790373 193.265970576071 -292.440736349231</t>
  </si>
  <si>
    <t>-670.451423631622 194.705876541181 -375.747026111834</t>
  </si>
  <si>
    <t>-678.762083983554 196.343576243881 -459.211964298564</t>
  </si>
  <si>
    <t>-689.273242911029 198.953237822629 -581.390599263678</t>
  </si>
  <si>
    <t>-677.796410812333 198.533561189228 -658.903963222934</t>
  </si>
  <si>
    <t>-679.117959031158 228.674960308219 -527.59726510861</t>
  </si>
  <si>
    <t>-643.91584663339 378.211322384598 -500.467218187469</t>
  </si>
  <si>
    <t>-574.590936836095 398.554268676321 -227.77900159607</t>
  </si>
  <si>
    <t>-353.911901319065 348.061418290336 -175.81989433546</t>
  </si>
  <si>
    <t>-690.204203139181 166.941123586462 -527.962199145396</t>
  </si>
  <si>
    <t>-722.20276268735 16.8851270599725 -499.705493192727</t>
  </si>
  <si>
    <t>-529.835148129501 57.5069779928556 -296.227852657619</t>
  </si>
  <si>
    <t>-613.177611714398 282.648350265127 -94.9700661325645</t>
  </si>
  <si>
    <t>-656.755662184447 288.091405154602 318.277929179215</t>
  </si>
  <si>
    <t>-712.345814725895 327.105724898162 776.456135537306</t>
  </si>
  <si>
    <t>-563.93331549577 302.219511854562 833.361555182675</t>
  </si>
  <si>
    <t>-645.363589501593 99.1187717209154 -91.2157856151352</t>
  </si>
  <si>
    <t>-646.258027326372 72.1846736299105 323.484579137066</t>
  </si>
  <si>
    <t>-692.398403475278 17.3320192334702 781.058450420394</t>
  </si>
  <si>
    <t>-540.347408477631 2.30303309443502 831.441494383861</t>
  </si>
  <si>
    <t>9763-20170724T120332.050889100.bin</t>
  </si>
  <si>
    <t>-628.946034678311 190.668802091076 -91.427188930278</t>
  </si>
  <si>
    <t>-648.569426610754 191.771855746944 -200.382092977774</t>
  </si>
  <si>
    <t>-660.441982547556 192.986295963075 -292.487532205495</t>
  </si>
  <si>
    <t>-670.235157935182 194.362614227165 -375.796297456186</t>
  </si>
  <si>
    <t>-678.53716740489 195.916992183875 -459.263658017991</t>
  </si>
  <si>
    <t>-689.037513177268 198.383314025681 -581.446135908476</t>
  </si>
  <si>
    <t>-677.560150555278 197.824241274849 -658.958559062036</t>
  </si>
  <si>
    <t>-678.819178041867 228.155994790834 -527.6929032722</t>
  </si>
  <si>
    <t>-643.429642430396 377.674458923635 -500.743931873916</t>
  </si>
  <si>
    <t>-580.047732405746 398.295078249612 -226.634240976561</t>
  </si>
  <si>
    <t>-359.896525353517 348.846189176905 -171.527457955855</t>
  </si>
  <si>
    <t>-690.040984050457 166.446227988218 -527.97427028675</t>
  </si>
  <si>
    <t>-722.415327150093 16.523535918039 -499.445242651962</t>
  </si>
  <si>
    <t>-530.08296589942 57.2002242636133 -296.333519370984</t>
  </si>
  <si>
    <t>-612.847531075587 282.41418720382 -95.0176083970446</t>
  </si>
  <si>
    <t>-656.553804373433 287.918707873551 318.216139279415</t>
  </si>
  <si>
    <t>-712.345999435256 327.09037448834 776.375037168504</t>
  </si>
  <si>
    <t>-563.938148502873 302.214796833689 833.297195785499</t>
  </si>
  <si>
    <t>-645.355673741047 98.9264512398108 -91.2323213130633</t>
  </si>
  <si>
    <t>-646.395043222762 71.9844144967362 323.467192452445</t>
  </si>
  <si>
    <t>-692.397357200859 17.3310619647991 781.069181535676</t>
  </si>
  <si>
    <t>-540.409759320087 1.70938352369944 831.463170981516</t>
  </si>
  <si>
    <t>9763-20170724T120332.116602900.bin</t>
  </si>
  <si>
    <t>-628.392215805744 190.500758392712 -91.479398217372</t>
  </si>
  <si>
    <t>-647.979437223217 191.62271298241 -200.440731540396</t>
  </si>
  <si>
    <t>-659.851556761009 192.772712832923 -292.547056508707</t>
  </si>
  <si>
    <t>-669.655993584439 194.061470448578 -375.855734331554</t>
  </si>
  <si>
    <t>-677.981369239809 195.497329748846 -459.322928372733</t>
  </si>
  <si>
    <t>-688.529043672036 197.757037634768 -581.505428543936</t>
  </si>
  <si>
    <t>-677.024073682379 196.963504439985 -659.011748678033</t>
  </si>
  <si>
    <t>-678.217625931118 227.607363577697 -527.813180724238</t>
  </si>
  <si>
    <t>-642.518049725272 377.131894546499 -501.262260928987</t>
  </si>
  <si>
    <t>-590.862016673489 398.356800314973 -224.74881036314</t>
  </si>
  <si>
    <t>-372.613848382224 350.959546976459 -160.953990921812</t>
  </si>
  <si>
    <t>-689.583967342534 165.923580572134 -527.97259336054</t>
  </si>
  <si>
    <t>-722.404104739582 16.2102926233929 -498.894648217311</t>
  </si>
  <si>
    <t>-529.838793193595 56.6895192157424 -296.349621643863</t>
  </si>
  <si>
    <t>-611.972860565613 282.201660998363 -95.0944215866776</t>
  </si>
  <si>
    <t>-656.07874267698 287.703426948118 318.096847874778</t>
  </si>
  <si>
    <t>-712.310790984024 327.127238823618 776.179776727573</t>
  </si>
  <si>
    <t>-563.882951567149 302.470527007908 833.144991634621</t>
  </si>
  <si>
    <t>-645.112734408663 98.8665291471787 -91.2569414718074</t>
  </si>
  <si>
    <t>-646.466534180764 71.7750958738743 323.431914866143</t>
  </si>
  <si>
    <t>-692.399574053627 17.4227788299916 781.084896617856</t>
  </si>
  <si>
    <t>-540.301410467779 2.79321162555993 831.443082678535</t>
  </si>
  <si>
    <t>9763-20170724T120332.149679400.bin</t>
  </si>
  <si>
    <t>-628.040879788559 190.473979903113 -91.4948697529709</t>
  </si>
  <si>
    <t>-647.621800390284 191.593577725586 -200.457404248076</t>
  </si>
  <si>
    <t>-659.501898488151 192.723238396142 -292.562953901484</t>
  </si>
  <si>
    <t>-669.318852093416 193.986970442357 -375.87058342761</t>
  </si>
  <si>
    <t>-677.662154134322 195.391097444099 -459.33649860222</t>
  </si>
  <si>
    <t>-688.24196365306 197.59701515694 -581.517173662898</t>
  </si>
  <si>
    <t>-676.709144265413 196.71167600507 -659.018315940992</t>
  </si>
  <si>
    <t>-677.916459137944 227.470979922688 -527.840656884874</t>
  </si>
  <si>
    <t>-642.029476525944 376.971484223684 -501.440972387885</t>
  </si>
  <si>
    <t>-596.23327281659 399.044393298927 -223.962973251355</t>
  </si>
  <si>
    <t>-379.477146186265 351.881439282449 -155.108156264436</t>
  </si>
  <si>
    <t>-689.282802213312 165.78718621389 -527.970012636646</t>
  </si>
  <si>
    <t>-722.135038819629 16.1246372773405 -498.659918135559</t>
  </si>
  <si>
    <t>-529.406470603098 56.4895500513103 -296.266622153896</t>
  </si>
  <si>
    <t>-611.552115918469 282.175628547644 -95.1267540210174</t>
  </si>
  <si>
    <t>-655.857248466403 287.663414623002 318.04328972341</t>
  </si>
  <si>
    <t>-712.285582933787 327.159243357274 776.089441618478</t>
  </si>
  <si>
    <t>-563.85302382623 302.592224320967 833.081165398987</t>
  </si>
  <si>
    <t>-644.801677553996 98.836973386705 -91.2559094717957</t>
  </si>
  <si>
    <t>-646.398359161937 71.64262386115 323.425313545352</t>
  </si>
  <si>
    <t>-692.395348753051 17.3741866061364 781.088890475522</t>
  </si>
  <si>
    <t>-540.32892027474 2.41008237586902 831.444584653276</t>
  </si>
  <si>
    <t>9763-20170724T120332.213905500.bin</t>
  </si>
  <si>
    <t>-627.253532384406 190.490841554793 -91.5177838249858</t>
  </si>
  <si>
    <t>-646.835269477998 191.567436120259 -200.48058397824</t>
  </si>
  <si>
    <t>-658.701066463136 192.656821220257 -292.588460299115</t>
  </si>
  <si>
    <t>-668.499306023099 193.880753111491 -375.898948840926</t>
  </si>
  <si>
    <t>-676.817978098184 195.242393785922 -459.367986353912</t>
  </si>
  <si>
    <t>-687.355259410112 197.38343624828 -581.553573135091</t>
  </si>
  <si>
    <t>-675.752686262336 196.371004148222 -659.042565134304</t>
  </si>
  <si>
    <t>-677.095381151778 227.294466820906 -527.885076020361</t>
  </si>
  <si>
    <t>-641.11770122011 376.933265709621 -502.391190118145</t>
  </si>
  <si>
    <t>-606.771051718915 401.621523814115 -223.483684612449</t>
  </si>
  <si>
    <t>-393.613884594514 354.740941074869 -144.018186068565</t>
  </si>
  <si>
    <t>-688.367807365963 165.593444152396 -527.994078442894</t>
  </si>
  <si>
    <t>-721.009388080493 15.9497598890487 -498.404435223157</t>
  </si>
  <si>
    <t>-528.029555442802 56.3633145105864 -296.071322954131</t>
  </si>
  <si>
    <t>-610.90837332114 282.107628094371 -95.1682976480204</t>
  </si>
  <si>
    <t>-655.578963398816 287.585025294808 317.96259834862</t>
  </si>
  <si>
    <t>-712.283829299266 327.173618386639 775.940365490836</t>
  </si>
  <si>
    <t>-563.880409217682 302.538932616983 832.978815208525</t>
  </si>
  <si>
    <t>-643.849269931711 98.9126843310246 -91.2443029321201</t>
  </si>
  <si>
    <t>-646.017209551055 71.4753288479512 323.418339625115</t>
  </si>
  <si>
    <t>-692.398184104787 17.3755093567213 781.074669699206</t>
  </si>
  <si>
    <t>-540.382739423298 1.87564861565284 831.422292498969</t>
  </si>
  <si>
    <t>9763-20170724T120332.247996500.bin</t>
  </si>
  <si>
    <t>-626.891057758543 190.543717556799 -91.5227600913092</t>
  </si>
  <si>
    <t>-646.487867124257 191.590588713828 -200.483147247059</t>
  </si>
  <si>
    <t>-658.345251255311 192.644654647229 -292.592532394849</t>
  </si>
  <si>
    <t>-668.127733340912 193.830610616486 -375.905332451346</t>
  </si>
  <si>
    <t>-676.422180021814 195.14967359305 -459.377475935416</t>
  </si>
  <si>
    <t>-686.91480550908 197.223064647073 -581.567981009199</t>
  </si>
  <si>
    <t>-675.284484945527 196.173487051168 -659.052515065519</t>
  </si>
  <si>
    <t>-676.736679799249 227.175195504908 -527.906794193366</t>
  </si>
  <si>
    <t>-641.079188934801 376.945994918759 -502.714060847742</t>
  </si>
  <si>
    <t>-611.655373111061 402.212904382427 -223.296172846498</t>
  </si>
  <si>
    <t>-399.9626827558 354.159540325119 -140.678870797459</t>
  </si>
  <si>
    <t>-687.884727941283 165.45150622608 -527.996863656448</t>
  </si>
  <si>
    <t>-720.267596261456 15.7664073759793 -498.309807127318</t>
  </si>
  <si>
    <t>-527.38540357192 56.3504627120822 -295.997849628577</t>
  </si>
  <si>
    <t>-610.743200137998 282.093555796599 -95.1779409225118</t>
  </si>
  <si>
    <t>-655.477998094889 287.567964970484 317.946046923361</t>
  </si>
  <si>
    <t>-712.264000633258 327.20308564446 775.892264791995</t>
  </si>
  <si>
    <t>-563.849521476961 302.680616343101 832.950146323185</t>
  </si>
  <si>
    <t>-643.299116073555 99.0062635841778 -91.2328222343108</t>
  </si>
  <si>
    <t>-645.720906072498 71.5086862050698 323.424399264056</t>
  </si>
  <si>
    <t>-692.399794940276 17.4326475917803 781.059646825649</t>
  </si>
  <si>
    <t>-540.328532441273 2.42940191138905 831.389156129032</t>
  </si>
  <si>
    <t>9763-20170724T120332.316193300.bin</t>
  </si>
  <si>
    <t>-626.418430130928 190.59329171296 -91.4897188147886</t>
  </si>
  <si>
    <t>-646.005988685712 191.565095728472 -200.452445368813</t>
  </si>
  <si>
    <t>-657.8485178179 192.587030108757 -292.564008808175</t>
  </si>
  <si>
    <t>-667.615727248333 193.752776423567 -375.878926246553</t>
  </si>
  <si>
    <t>-675.892495991972 195.064298958021 -459.352969536644</t>
  </si>
  <si>
    <t>-686.356875660684 197.141137931927 -581.546011934559</t>
  </si>
  <si>
    <t>-674.704126608559 196.145317157054 -659.027754774058</t>
  </si>
  <si>
    <t>-676.404830889971 227.129499082586 -527.862537106952</t>
  </si>
  <si>
    <t>-641.909845759763 377.158198887686 -502.597236144791</t>
  </si>
  <si>
    <t>-618.701044828944 400.767492149398 -222.449850418503</t>
  </si>
  <si>
    <t>-408.050104773204 352.124304821116 -137.546627114522</t>
  </si>
  <si>
    <t>-687.125566955929 165.33016027751 -527.994892438093</t>
  </si>
  <si>
    <t>-718.535985865478 15.4208673434234 -498.33964152042</t>
  </si>
  <si>
    <t>-526.051607856983 57.0218794458588 -296.079173693297</t>
  </si>
  <si>
    <t>-610.681626689813 282.073423133302 -95.162312334672</t>
  </si>
  <si>
    <t>-655.491169378954 287.569923738563 317.953301487717</t>
  </si>
  <si>
    <t>-712.246538377958 327.242673083982 775.84910842516</t>
  </si>
  <si>
    <t>-563.802221065306 302.934632239725 832.921277281965</t>
  </si>
  <si>
    <t>-642.446424353433 99.0513714262022 -91.2028112702475</t>
  </si>
  <si>
    <t>-645.261974861779 71.442250617542 323.444562177475</t>
  </si>
  <si>
    <t>-692.415985984606 17.4820112138709 781.025705503839</t>
  </si>
  <si>
    <t>-540.289364215539 2.89191354215473 831.309247291646</t>
  </si>
  <si>
    <t>9763-20170724T120332.350281500.bin</t>
  </si>
  <si>
    <t>-626.296746147374 190.594429016022 -91.4865454680998</t>
  </si>
  <si>
    <t>-645.881995363495 191.511621714986 -200.450218794315</t>
  </si>
  <si>
    <t>-657.711119524029 192.544085539831 -292.563362951683</t>
  </si>
  <si>
    <t>-667.462310551195 193.740384044589 -375.879708140267</t>
  </si>
  <si>
    <t>-675.718841348588 195.106049748891 -459.354925080431</t>
  </si>
  <si>
    <t>-686.149072409159 197.288901458758 -581.548816372226</t>
  </si>
  <si>
    <t>-674.462484861778 196.407379616275 -659.026956669784</t>
  </si>
  <si>
    <t>-676.363811845367 227.256602864987 -527.823454623943</t>
  </si>
  <si>
    <t>-642.65867223559 377.430847350101 -502.429276134266</t>
  </si>
  <si>
    <t>-620.696305571145 399.836967218998 -222.082751652551</t>
  </si>
  <si>
    <t>-410.125289222241 350.963765214437 -137.113389853038</t>
  </si>
  <si>
    <t>-686.78098148102 165.405533243247 -528.039074056252</t>
  </si>
  <si>
    <t>-717.541190412472 15.3273610033498 -498.525945521852</t>
  </si>
  <si>
    <t>-525.247085275205 57.6194628253597 -296.134825237138</t>
  </si>
  <si>
    <t>-610.785600228159 282.057762204168 -95.1721644853036</t>
  </si>
  <si>
    <t>-655.594974650907 287.565618375077 317.943288424197</t>
  </si>
  <si>
    <t>-712.255070665287 327.257349309899 775.83831925236</t>
  </si>
  <si>
    <t>-563.829395437605 302.823625042349 832.905206404308</t>
  </si>
  <si>
    <t>-642.102625016254 99.0703011187545 -91.1831529418025</t>
  </si>
  <si>
    <t>-645.118632097267 71.3172912574591 323.453172629899</t>
  </si>
  <si>
    <t>-692.419880199177 17.427429203452 781.015200291029</t>
  </si>
  <si>
    <t>-540.36592952502 2.1231162632896 831.306353750909</t>
  </si>
  <si>
    <t>9763-20170724T120332.418055300.bin</t>
  </si>
  <si>
    <t>-626.140904739518 190.665602366385 -91.4793721653652</t>
  </si>
  <si>
    <t>-645.706420063877 191.440770994531 -200.447782063123</t>
  </si>
  <si>
    <t>-657.489980436393 192.486664193511 -292.566633788725</t>
  </si>
  <si>
    <t>-667.189490025202 193.74457890108 -375.887999578472</t>
  </si>
  <si>
    <t>-675.383665341512 195.226068921799 -459.367489813735</t>
  </si>
  <si>
    <t>-685.710809159287 197.639521101671 -581.565847630133</t>
  </si>
  <si>
    <t>-673.906115343176 197.072659988055 -659.028916560829</t>
  </si>
  <si>
    <t>-676.24379224799 227.550343043172 -527.751613882473</t>
  </si>
  <si>
    <t>-643.855577878414 377.957489207669 -501.9990668484</t>
  </si>
  <si>
    <t>-623.071394283332 398.87259291851 -221.447661970029</t>
  </si>
  <si>
    <t>-412.692385557743 350.185929050411 -135.89743369638</t>
  </si>
  <si>
    <t>-686.114847631353 165.61072680989 -528.140790527753</t>
  </si>
  <si>
    <t>-715.536457112791 15.1998499928459 -499.001456841745</t>
  </si>
  <si>
    <t>-523.708301399215 59.0404669211803 -296.30196866947</t>
  </si>
  <si>
    <t>-611.107426842014 282.043204983543 -95.2089474309739</t>
  </si>
  <si>
    <t>-655.84349932387 287.599748714018 317.913812951234</t>
  </si>
  <si>
    <t>-712.279584445244 327.290343536195 775.831268582881</t>
  </si>
  <si>
    <t>-563.848715638183 302.830949631568 832.87361486375</t>
  </si>
  <si>
    <t>-641.429295480403 99.2273006230364 -91.1608468074259</t>
  </si>
  <si>
    <t>-644.890455232373 71.2688711309113 323.458172088716</t>
  </si>
  <si>
    <t>-692.428942988298 17.4635215587441 780.995514521969</t>
  </si>
  <si>
    <t>-540.32443743476 2.53288832487419 831.246150192237</t>
  </si>
  <si>
    <t>9763-20170724T120332.452146600.bin</t>
  </si>
  <si>
    <t>-626.011916375895 190.652596658513 -91.4720157209024</t>
  </si>
  <si>
    <t>-645.612772847876 191.3840329549 -200.434274402205</t>
  </si>
  <si>
    <t>-657.384235295871 192.446208596745 -292.554557255406</t>
  </si>
  <si>
    <t>-667.056539420251 193.738190694223 -375.878682780894</t>
  </si>
  <si>
    <t>-675.206833304281 195.275421682085 -459.361189283252</t>
  </si>
  <si>
    <t>-685.451669255914 197.794499285149 -581.564512965367</t>
  </si>
  <si>
    <t>-673.582688487087 197.400447407349 -659.01889643238</t>
  </si>
  <si>
    <t>-676.134363888018 227.67652899895 -527.708301601714</t>
  </si>
  <si>
    <t>-644.198959734637 378.161036753057 -501.766979585172</t>
  </si>
  <si>
    <t>-623.780227439411 398.409224874662 -221.139728668429</t>
  </si>
  <si>
    <t>-413.160150494599 350.711198147388 -135.626090707105</t>
  </si>
  <si>
    <t>-685.778311189122 165.701697001068 -528.177252061266</t>
  </si>
  <si>
    <t>-714.656675826022 15.1590498292253 -499.18576172416</t>
  </si>
  <si>
    <t>-523.065198959513 59.6354195954295 -296.369876202579</t>
  </si>
  <si>
    <t>-611.21248365158 282.0191444431 -95.2143414264033</t>
  </si>
  <si>
    <t>-655.951815612298 287.5826542765 317.90793515808</t>
  </si>
  <si>
    <t>-712.286158355369 327.315256620265 775.831691922118</t>
  </si>
  <si>
    <t>-563.834566265893 302.972848846759 832.870261555361</t>
  </si>
  <si>
    <t>-641.057481374009 99.2342791616159 -91.1523832100814</t>
  </si>
  <si>
    <t>-644.728935707081 71.2353647966852 323.462082112624</t>
  </si>
  <si>
    <t>-692.433146042032 17.5243895837621 780.982759162305</t>
  </si>
  <si>
    <t>-540.302307251702 2.82462484536268 831.221783429402</t>
  </si>
  <si>
    <t>9763-20170724T120332.517900200.bin</t>
  </si>
  <si>
    <t>-625.822031486285 190.430533829464 -91.4731075449088</t>
  </si>
  <si>
    <t>-645.497955224251 191.088121874597 -200.422265528939</t>
  </si>
  <si>
    <t>-657.233825956929 192.193873307441 -292.546566362266</t>
  </si>
  <si>
    <t>-666.835005176123 193.565096188732 -375.877677414837</t>
  </si>
  <si>
    <t>-674.874908967206 195.224729765475 -459.368617692827</t>
  </si>
  <si>
    <t>-684.915518800532 197.970660534477 -581.583882440774</t>
  </si>
  <si>
    <t>-672.937424977974 197.86232535489 -659.022418070399</t>
  </si>
  <si>
    <t>-675.869476548431 227.780172809222 -527.641280748265</t>
  </si>
  <si>
    <t>-644.74290141777 378.35267773057 -501.224462143684</t>
  </si>
  <si>
    <t>-624.84586348461 398.270423613277 -220.536215660121</t>
  </si>
  <si>
    <t>-413.215108056094 351.580060349729 -136.983997973701</t>
  </si>
  <si>
    <t>-685.150117012993 165.751407699452 -528.272503154065</t>
  </si>
  <si>
    <t>-713.17775230635 14.9850526102307 -499.642742565726</t>
  </si>
  <si>
    <t>-522.143865360936 60.329215349776 -296.46506926316</t>
  </si>
  <si>
    <t>-611.407321530455 281.821599248196 -95.223359410042</t>
  </si>
  <si>
    <t>-656.06881376307 287.476119373078 317.906193615396</t>
  </si>
  <si>
    <t>-712.265740974774 327.399827095868 775.838718974413</t>
  </si>
  <si>
    <t>-563.808993176155 303.096141070211 832.880338330425</t>
  </si>
  <si>
    <t>-640.502724616688 98.9602548229088 -91.1340442330676</t>
  </si>
  <si>
    <t>-644.397513729872 71.0576480080915 323.484957521897</t>
  </si>
  <si>
    <t>-692.439699296822 17.4894988017161 780.970590890789</t>
  </si>
  <si>
    <t>-540.292290664884 2.88422580343558 831.186909339898</t>
  </si>
  <si>
    <t>9763-20170724T120332.548983800.bin</t>
  </si>
  <si>
    <t>-625.756596588536 190.209604744439 -91.4769038716312</t>
  </si>
  <si>
    <t>-645.481700494327 190.853446819248 -200.41722675495</t>
  </si>
  <si>
    <t>-657.215747064741 191.98634006865 -292.54139865252</t>
  </si>
  <si>
    <t>-666.798500070885 193.396252659092 -375.873975882611</t>
  </si>
  <si>
    <t>-674.8026718856 195.11103468261 -459.367266657303</t>
  </si>
  <si>
    <t>-684.772449252403 197.955475881053 -581.586189512425</t>
  </si>
  <si>
    <t>-672.745180151378 197.951680422379 -659.017143920881</t>
  </si>
  <si>
    <t>-675.832577352927 227.732388643351 -527.607925943167</t>
  </si>
  <si>
    <t>-645.08822619157 378.352381282685 -501.024229418632</t>
  </si>
  <si>
    <t>-625.729110578181 398.47804598033 -220.313098766123</t>
  </si>
  <si>
    <t>-413.487500113648 351.470650337067 -138.506404336702</t>
  </si>
  <si>
    <t>-684.963122626147 165.682163485413 -528.307159000125</t>
  </si>
  <si>
    <t>-712.652888216265 14.8187847467025 -499.840784115473</t>
  </si>
  <si>
    <t>-521.934489334767 60.4614640716025 -296.456431421399</t>
  </si>
  <si>
    <t>-611.498859123774 281.597173646254 -95.2196304727008</t>
  </si>
  <si>
    <t>-656.077591477157 287.349638489952 317.917407601969</t>
  </si>
  <si>
    <t>-712.254761312359 327.441638953714 775.842003300105</t>
  </si>
  <si>
    <t>-563.800288328576 303.130128458506 832.886306234232</t>
  </si>
  <si>
    <t>-640.293714001087 98.7303022057017 -91.1301135980531</t>
  </si>
  <si>
    <t>-644.265698070204 70.9098596091603 323.493672799006</t>
  </si>
  <si>
    <t>-692.447083363856 17.4177834111952 780.969705473043</t>
  </si>
  <si>
    <t>-540.332723807926 2.44776825477766 831.178714083934</t>
  </si>
  <si>
    <t>9763-20170724T120332.616035000.bin</t>
  </si>
  <si>
    <t>-625.734101972434 189.631478194939 -91.4415839364848</t>
  </si>
  <si>
    <t>-645.550659828239 190.331647801003 -200.365057988882</t>
  </si>
  <si>
    <t>-657.261691131643 191.525959910016 -292.491411285582</t>
  </si>
  <si>
    <t>-666.783669227674 192.997271250953 -375.829810281418</t>
  </si>
  <si>
    <t>-674.687048913364 194.780757300677 -459.331232547496</t>
  </si>
  <si>
    <t>-684.4654777847 197.734706987966 -581.562813828262</t>
  </si>
  <si>
    <t>-672.328502999138 197.856607330139 -658.976722629774</t>
  </si>
  <si>
    <t>-675.694761845897 227.475717985156 -527.536954582198</t>
  </si>
  <si>
    <t>-645.553666938973 378.193663511139 -500.83022732548</t>
  </si>
  <si>
    <t>-627.817688735431 399.177235859453 -220.074648785218</t>
  </si>
  <si>
    <t>-414.339599153774 352.186849575871 -141.541006538645</t>
  </si>
  <si>
    <t>-684.654802810304 165.401403672882 -528.320364260358</t>
  </si>
  <si>
    <t>-711.970422909012 14.4242803030015 -500.072971608488</t>
  </si>
  <si>
    <t>-521.732253985502 60.5419457711694 -296.327886776494</t>
  </si>
  <si>
    <t>-611.601166630809 281.020038146552 -95.1540103395379</t>
  </si>
  <si>
    <t>-656.017652680698 286.958096862775 317.99793591962</t>
  </si>
  <si>
    <t>-712.22069126079 327.489945644101 775.877311150105</t>
  </si>
  <si>
    <t>-563.713749706389 303.473183408364 832.909830443935</t>
  </si>
  <si>
    <t>-640.143225722587 98.1498312301119 -91.1583445269645</t>
  </si>
  <si>
    <t>-644.164569563557 70.5775277098453 323.481452163666</t>
  </si>
  <si>
    <t>-692.474012472445 17.4109625499509 780.955005767659</t>
  </si>
  <si>
    <t>-540.35250131033 2.43226499336333 831.139796025261</t>
  </si>
  <si>
    <t>9763-20170724T120332.648121000.bin</t>
  </si>
  <si>
    <t>-625.802125374118 189.294261834527 -91.4591375922859</t>
  </si>
  <si>
    <t>-645.661862743433 190.038172554659 -200.374534340112</t>
  </si>
  <si>
    <t>-657.353776488772 191.259690084511 -292.502830701787</t>
  </si>
  <si>
    <t>-666.83602601098 192.752713940724 -375.84546940485</t>
  </si>
  <si>
    <t>-674.67746275926 194.555230560142 -459.352330855497</t>
  </si>
  <si>
    <t>-684.340676910886 197.535237657872 -581.592483940029</t>
  </si>
  <si>
    <t>-672.151033020613 197.691737116475 -658.997959285858</t>
  </si>
  <si>
    <t>-675.64451685939 227.268127491141 -527.550136981182</t>
  </si>
  <si>
    <t>-645.662063479626 378.004086350323 -500.763775634618</t>
  </si>
  <si>
    <t>-628.758199743322 399.372267144733 -219.985822107762</t>
  </si>
  <si>
    <t>-414.568893347485 352.57223482062 -143.296679615111</t>
  </si>
  <si>
    <t>-684.556473896086 165.187293254896 -528.359137353518</t>
  </si>
  <si>
    <t>-711.780351852858 14.1782228427116 -500.191633356435</t>
  </si>
  <si>
    <t>-521.717197211861 60.361843340618 -296.273677562438</t>
  </si>
  <si>
    <t>-611.690763077841 280.698232751055 -95.1372811237135</t>
  </si>
  <si>
    <t>-655.998197138916 286.699797153477 318.025432187827</t>
  </si>
  <si>
    <t>-712.228988845063 327.479084839148 775.89244396399</t>
  </si>
  <si>
    <t>-563.746551923035 303.320506504276 832.928815738496</t>
  </si>
  <si>
    <t>-640.207100068091 97.799178964764 -91.1881776392084</t>
  </si>
  <si>
    <t>-644.217999250626 70.410207398988 323.463945004644</t>
  </si>
  <si>
    <t>-692.490348554225 17.4509612935042 780.95510413057</t>
  </si>
  <si>
    <t>-540.320296264356 2.91527731987162 831.122874053826</t>
  </si>
  <si>
    <t>9763-20170724T120332.715848600.bin</t>
  </si>
  <si>
    <t>-626.177837654506 188.634396176609 -91.5018041101052</t>
  </si>
  <si>
    <t>-646.087517135353 189.456936356623 -200.407295329719</t>
  </si>
  <si>
    <t>-657.724777264533 190.724908163895 -292.542056547999</t>
  </si>
  <si>
    <t>-667.118777057594 192.253422718974 -375.894021292519</t>
  </si>
  <si>
    <t>-674.832681075344 194.085901598771 -459.412179555616</t>
  </si>
  <si>
    <t>-684.266783158745 197.103306140763 -581.66931529416</t>
  </si>
  <si>
    <t>-671.977492256456 197.26493066384 -659.058970863381</t>
  </si>
  <si>
    <t>-675.67818910483 226.82043062843 -527.601076599651</t>
  </si>
  <si>
    <t>-645.798709663108 377.565548588633 -500.76417875502</t>
  </si>
  <si>
    <t>-630.394021566224 399.651657135393 -219.955520675495</t>
  </si>
  <si>
    <t>-415.144267978701 355.215500797339 -144.845641343175</t>
  </si>
  <si>
    <t>-684.576182236351 164.738133438547 -528.446694814558</t>
  </si>
  <si>
    <t>-711.804249099918 13.7068991902597 -500.408137588198</t>
  </si>
  <si>
    <t>-522.103321189311 59.8015699131529 -296.227325481777</t>
  </si>
  <si>
    <t>-612.047714042774 280.116099906144 -95.1350945481304</t>
  </si>
  <si>
    <t>-656.092569634347 286.230671736374 318.054049744339</t>
  </si>
  <si>
    <t>-712.212555308687 327.48350235721 775.923979538493</t>
  </si>
  <si>
    <t>-563.708522715846 303.453171475781 832.958327257141</t>
  </si>
  <si>
    <t>-640.614687067088 97.0780440917281 -91.2742358650357</t>
  </si>
  <si>
    <t>-644.525590344756 69.992998778484 323.398740265271</t>
  </si>
  <si>
    <t>-692.518122557127 17.3877729247831 780.958319732168</t>
  </si>
  <si>
    <t>-540.382827310924 2.4857712128769 831.124269204853</t>
  </si>
  <si>
    <t>9763-20170724T120332.749938200.bin</t>
  </si>
  <si>
    <t>-626.455025294041 188.375439750408 -91.5280714705649</t>
  </si>
  <si>
    <t>-646.392765103924 189.227134636572 -200.42828449591</t>
  </si>
  <si>
    <t>-658.006645460301 190.520589312749 -292.565584384853</t>
  </si>
  <si>
    <t>-667.360428904479 192.073405275738 -375.921624718931</t>
  </si>
  <si>
    <t>-675.015249942616 193.930819830865 -459.444655483441</t>
  </si>
  <si>
    <t>-684.341939570704 196.98619208337 -581.709159340403</t>
  </si>
  <si>
    <t>-672.017076201964 197.140726700945 -659.093164855782</t>
  </si>
  <si>
    <t>-675.795960121623 226.685714747406 -527.624584509906</t>
  </si>
  <si>
    <t>-645.910879906624 377.419557076934 -500.773189730405</t>
  </si>
  <si>
    <t>-631.266776342428 399.974452286278 -219.961128450136</t>
  </si>
  <si>
    <t>-415.834609207699 356.57658375628 -144.767081165349</t>
  </si>
  <si>
    <t>-684.703049479151 164.605091415796 -528.496561235356</t>
  </si>
  <si>
    <t>-712.011661668726 13.5757562420865 -500.505574553786</t>
  </si>
  <si>
    <t>-522.418855403604 59.5198396753212 -296.267947053056</t>
  </si>
  <si>
    <t>-612.326920334635 279.869789172618 -95.1458998022014</t>
  </si>
  <si>
    <t>-656.187764389096 286.036171345172 318.062002087345</t>
  </si>
  <si>
    <t>-712.213397199704 327.467731674876 775.936329525354</t>
  </si>
  <si>
    <t>-563.716684756909 303.382146801777 832.966478294938</t>
  </si>
  <si>
    <t>-640.895733057235 96.8154361370348 -91.3137802813619</t>
  </si>
  <si>
    <t>-644.731492682199 69.8789246457034 323.369621833507</t>
  </si>
  <si>
    <t>-692.547032795506 17.4108125803525 780.957728938881</t>
  </si>
  <si>
    <t>-540.377899129153 2.74893546067824 831.091434178374</t>
  </si>
  <si>
    <t>9763-20170724T120332.817043300.bin</t>
  </si>
  <si>
    <t>-627.090573612187 188.094545793375 -91.5932082698968</t>
  </si>
  <si>
    <t>-647.110257679318 188.959855019962 -200.478305656534</t>
  </si>
  <si>
    <t>-658.689373232572 190.280618914679 -292.619686252967</t>
  </si>
  <si>
    <t>-667.969893941199 191.865202198989 -375.983216238359</t>
  </si>
  <si>
    <t>-675.509388064716 193.761486118569 -459.515746400853</t>
  </si>
  <si>
    <t>-684.621349116335 196.881535253851 -581.794952645063</t>
  </si>
  <si>
    <t>-672.220646758546 197.016846538349 -659.166843683102</t>
  </si>
  <si>
    <t>-676.151490261191 226.549912554615 -527.681177420835</t>
  </si>
  <si>
    <t>-646.289171666345 377.305931253052 -500.94034697915</t>
  </si>
  <si>
    <t>-633.057360435828 400.829934563007 -220.137782944885</t>
  </si>
  <si>
    <t>-417.60477123907 359.572860162363 -143.805688826609</t>
  </si>
  <si>
    <t>-685.094680590473 164.475170545233 -528.598587286471</t>
  </si>
  <si>
    <t>-712.574665683713 13.4699420248414 -500.650462465324</t>
  </si>
  <si>
    <t>-523.050533207924 58.9886131264229 -296.303771325684</t>
  </si>
  <si>
    <t>-612.953171617063 279.63528549337 -95.2145099411201</t>
  </si>
  <si>
    <t>-656.392782927954 285.867365141017 318.036937980121</t>
  </si>
  <si>
    <t>-712.224167062596 327.438597745298 775.94664175203</t>
  </si>
  <si>
    <t>-563.71191636869 303.385430949633 832.950011953496</t>
  </si>
  <si>
    <t>-641.533356599879 96.4975925825011 -91.3809970750108</t>
  </si>
  <si>
    <t>-645.108880220756 69.7959988616976 323.319893804619</t>
  </si>
  <si>
    <t>-692.59070019109 17.3926816399974 780.952542168017</t>
  </si>
  <si>
    <t>-540.451209997879 2.35366939815981 831.064772458822</t>
  </si>
  <si>
    <t>9763-20170724T120332.849127600.bin</t>
  </si>
  <si>
    <t>-627.44514424208 188.068040816307 -91.6290441120532</t>
  </si>
  <si>
    <t>-647.521871486874 188.939138231031 -200.503614708859</t>
  </si>
  <si>
    <t>-659.082749687101 190.273259656169 -292.64693609965</t>
  </si>
  <si>
    <t>-668.319736224566 191.873911931266 -376.015189723026</t>
  </si>
  <si>
    <t>-675.788732727526 193.790052483719 -459.553600339101</t>
  </si>
  <si>
    <t>-684.767841814591 196.943324249039 -581.841680870296</t>
  </si>
  <si>
    <t>-672.329815703326 197.07559226185 -659.207593111423</t>
  </si>
  <si>
    <t>-676.340341461772 226.594639101701 -527.71195816976</t>
  </si>
  <si>
    <t>-646.472519989848 377.363951107944 -501.022471893318</t>
  </si>
  <si>
    <t>-633.984932143837 401.189574006238 -220.211162723006</t>
  </si>
  <si>
    <t>-418.39251913276 361.461369475455 -143.464075584108</t>
  </si>
  <si>
    <t>-685.315408191017 164.52480561783 -528.653421160504</t>
  </si>
  <si>
    <t>-712.925104171885 13.5386436484189 -500.72529906438</t>
  </si>
  <si>
    <t>-523.389946783194 58.733714926379 -296.305237732436</t>
  </si>
  <si>
    <t>-613.299806781251 279.615646051306 -95.2561055513787</t>
  </si>
  <si>
    <t>-656.53068723965 285.878378811932 318.016746145829</t>
  </si>
  <si>
    <t>-712.236710853299 327.417473135879 775.948542665451</t>
  </si>
  <si>
    <t>-563.729872356172 303.283674166779 832.931839147993</t>
  </si>
  <si>
    <t>-641.913264324271 96.4722224593975 -91.4046124328052</t>
  </si>
  <si>
    <t>-645.311337228651 69.8977617770445 323.305973451396</t>
  </si>
  <si>
    <t>-692.61921610306 17.4699854870578 780.949963799984</t>
  </si>
  <si>
    <t>-540.394022153105 3.17100499224057 831.018522431287</t>
  </si>
  <si>
    <t>9763-20170724T120332.915955300.bin</t>
  </si>
  <si>
    <t>-628.299151200456 188.142379738803 -91.7226491133929</t>
  </si>
  <si>
    <t>-648.481264419199 189.02365066156 -200.577596617323</t>
  </si>
  <si>
    <t>-660.036906600995 190.367727036477 -292.721588352172</t>
  </si>
  <si>
    <t>-669.231201284032 191.978843515015 -376.094154993359</t>
  </si>
  <si>
    <t>-676.6193504127 193.906757238625 -459.639587823199</t>
  </si>
  <si>
    <t>-685.438490266844 197.078712953667 -581.938845800909</t>
  </si>
  <si>
    <t>-672.93954809212 197.195822337555 -659.294909334584</t>
  </si>
  <si>
    <t>-677.067630024334 226.719709704259 -527.794673951037</t>
  </si>
  <si>
    <t>-647.550541624369 377.599483553619 -501.338036228458</t>
  </si>
  <si>
    <t>-635.411581166907 402.180334041095 -220.576600598152</t>
  </si>
  <si>
    <t>-419.507520299994 366.467637983275 -142.739589094446</t>
  </si>
  <si>
    <t>-686.069785560671 164.654119897291 -528.755209518152</t>
  </si>
  <si>
    <t>-713.771093608579 13.67548580013 -500.903121251177</t>
  </si>
  <si>
    <t>-524.461849212349 58.4383320803552 -296.284885909154</t>
  </si>
  <si>
    <t>-614.111767453747 279.751283349501 -95.3666659253881</t>
  </si>
  <si>
    <t>-656.914474758987 285.973752842802 317.951342936877</t>
  </si>
  <si>
    <t>-712.281292713493 327.372641858273 775.944108389271</t>
  </si>
  <si>
    <t>-563.80089264695 302.963106174141 832.878976976432</t>
  </si>
  <si>
    <t>-642.824808659783 96.5136192937282 -91.467117808283</t>
  </si>
  <si>
    <t>-645.729119720489 70.1604019174274 323.26131683063</t>
  </si>
  <si>
    <t>-692.666961265686 17.5652124862506 780.939426031974</t>
  </si>
  <si>
    <t>-540.387045464463 3.66053532708634 830.952587514208</t>
  </si>
  <si>
    <t>9763-20170724T120332.950032500.bin</t>
  </si>
  <si>
    <t>-628.763066209395 188.193820619833 -91.7626760802372</t>
  </si>
  <si>
    <t>-649.009032701974 189.073092871975 -200.605691289031</t>
  </si>
  <si>
    <t>-660.600698086424 190.417542443697 -292.745134503176</t>
  </si>
  <si>
    <t>-669.820321603181 192.029813276814 -376.115011555103</t>
  </si>
  <si>
    <t>-677.226663762953 193.959763281198 -459.658758755027</t>
  </si>
  <si>
    <t>-686.064447300737 197.135804198594 -581.956487555758</t>
  </si>
  <si>
    <t>-673.562025030235 197.262738489302 -659.312057272135</t>
  </si>
  <si>
    <t>-677.684650860654 226.774806091517 -527.812701441057</t>
  </si>
  <si>
    <t>-648.381962470748 377.730439466458 -501.523188107889</t>
  </si>
  <si>
    <t>-635.855666659266 402.322781886718 -220.779843818696</t>
  </si>
  <si>
    <t>-419.688214758816 368.807770643956 -142.69705657641</t>
  </si>
  <si>
    <t>-686.68832933552 164.709577818512 -528.77392570572</t>
  </si>
  <si>
    <t>-714.372453743293 13.7255152543303 -500.929514045239</t>
  </si>
  <si>
    <t>-525.087315485861 58.4158600758708 -296.160338527529</t>
  </si>
  <si>
    <t>-614.56176532763 279.819429920678 -95.4213934851209</t>
  </si>
  <si>
    <t>-657.113899583988 286.070151929927 317.922113839101</t>
  </si>
  <si>
    <t>-712.279038700263 327.379209410323 775.946412195402</t>
  </si>
  <si>
    <t>-563.753965680675 303.161297089406 832.846459095078</t>
  </si>
  <si>
    <t>-643.279933129203 96.5330290418749 -91.488587176239</t>
  </si>
  <si>
    <t>-645.935357941836 70.2693677276279 323.247230582667</t>
  </si>
  <si>
    <t>-692.689640404825 17.481893580898 780.936112892305</t>
  </si>
  <si>
    <t>-540.490240796942 2.69920963947175 830.942445877773</t>
  </si>
  <si>
    <t>9763-20170724T120333.018896200.bin</t>
  </si>
  <si>
    <t>-629.618456402277 188.337193006927 -91.8200418477942</t>
  </si>
  <si>
    <t>-650.023957786735 189.19219884649 -200.633614604693</t>
  </si>
  <si>
    <t>-661.750003038644 190.512238538586 -292.756281325324</t>
  </si>
  <si>
    <t>-671.090776975237 192.100778988143 -376.113159632709</t>
  </si>
  <si>
    <t>-678.618049964954 194.00426956979 -459.646659305896</t>
  </si>
  <si>
    <t>-687.632183232702 197.138379001115 -581.932559485953</t>
  </si>
  <si>
    <t>-675.229745661942 197.237586356207 -659.304240685882</t>
  </si>
  <si>
    <t>-679.137176457865 226.790555767987 -527.813891530601</t>
  </si>
  <si>
    <t>-650.524677982072 377.993233359719 -502.131981860588</t>
  </si>
  <si>
    <t>-636.509935795799 403.20182797757 -221.513605520906</t>
  </si>
  <si>
    <t>-420.180485304033 375.092637840185 -141.763892300025</t>
  </si>
  <si>
    <t>-688.21656331349 164.735648225755 -528.735090511677</t>
  </si>
  <si>
    <t>-715.832124810017 13.7334885672062 -500.973150202971</t>
  </si>
  <si>
    <t>-526.57321999686 58.5145907097565 -296.036052704961</t>
  </si>
  <si>
    <t>-615.412286440665 279.970054525848 -95.5216254763417</t>
  </si>
  <si>
    <t>-657.539369703247 286.227524757698 317.865328458393</t>
  </si>
  <si>
    <t>-712.33169109905 327.336549839131 775.952913031748</t>
  </si>
  <si>
    <t>-563.789927681353 303.038193620692 832.775128967914</t>
  </si>
  <si>
    <t>-644.122369650875 96.6672160860621 -91.5163080493296</t>
  </si>
  <si>
    <t>-646.330548139341 70.5865451172961 323.233686431841</t>
  </si>
  <si>
    <t>-692.755665048202 17.4856576881509 780.922161972209</t>
  </si>
  <si>
    <t>-540.552495401024 2.49571212118735 830.855383539461</t>
  </si>
  <si>
    <t>9763-20170724T120333.052982300.bin</t>
  </si>
  <si>
    <t>-630.010723753404 188.346796844851 -91.8602070341074</t>
  </si>
  <si>
    <t>-650.473528848404 189.21768930194 -200.66287951665</t>
  </si>
  <si>
    <t>-662.294827894166 190.512923070148 -292.77379267219</t>
  </si>
  <si>
    <t>-671.740327086971 192.063422004997 -376.119485159744</t>
  </si>
  <si>
    <t>-679.390981009996 193.912641572786 -459.643072381662</t>
  </si>
  <si>
    <t>-688.605942330531 196.94888782314 -581.916511546819</t>
  </si>
  <si>
    <t>-676.300025979086 196.952295494973 -659.303618715091</t>
  </si>
  <si>
    <t>-679.972469593035 226.637225062251 -527.839608134102</t>
  </si>
  <si>
    <t>-651.693312289214 377.952420184915 -502.452295497378</t>
  </si>
  <si>
    <t>-636.904450773784 404.072678718346 -221.95702195231</t>
  </si>
  <si>
    <t>-420.961830838002 378.421140540976 -140.352466513281</t>
  </si>
  <si>
    <t>-689.152508815903 164.596001493843 -528.688225229747</t>
  </si>
  <si>
    <t>-716.732930042777 13.574284430222 -500.998755710046</t>
  </si>
  <si>
    <t>-527.512280776909 58.4399046943411 -296.068371618957</t>
  </si>
  <si>
    <t>-615.769881561288 279.965111172293 -95.5662514114697</t>
  </si>
  <si>
    <t>-657.676885105473 286.273626227032 317.84231156555</t>
  </si>
  <si>
    <t>-712.348830396176 327.324566102887 775.951085939909</t>
  </si>
  <si>
    <t>-563.800150467348 302.999733661845 832.743714882668</t>
  </si>
  <si>
    <t>-644.537574474884 96.6881022229352 -91.5406134338539</t>
  </si>
  <si>
    <t>-646.516978095166 70.7206920282561 323.217682401991</t>
  </si>
  <si>
    <t>-692.78465287956 17.522178820856 780.91195137322</t>
  </si>
  <si>
    <t>-540.570565364078 2.55036870735125 830.817178681462</t>
  </si>
  <si>
    <t>9763-20170724T120333.118154700.bin</t>
  </si>
  <si>
    <t>-630.575364412568 188.177912179596 -91.9095407572792</t>
  </si>
  <si>
    <t>-651.112783462368 189.104850153727 -200.697656491699</t>
  </si>
  <si>
    <t>-663.153502750231 190.363735948699 -292.78071060293</t>
  </si>
  <si>
    <t>-672.859507121462 191.849047906243 -376.09762622458</t>
  </si>
  <si>
    <t>-680.833372552482 193.597652974598 -459.593046036862</t>
  </si>
  <si>
    <t>-690.589593487784 196.446552246282 -581.829070044712</t>
  </si>
  <si>
    <t>-678.547956102088 196.242034107418 -659.257459150694</t>
  </si>
  <si>
    <t>-681.564783179541 226.194865122774 -527.849166450564</t>
  </si>
  <si>
    <t>-652.512230125685 377.395884790068 -502.7601432427</t>
  </si>
  <si>
    <t>-638.423786913861 405.341484275335 -222.404693480697</t>
  </si>
  <si>
    <t>-423.012401942081 386.720437764075 -137.553636617133</t>
  </si>
  <si>
    <t>-691.052584745667 164.198011264109 -528.536730273825</t>
  </si>
  <si>
    <t>-718.810437967063 13.1918730225427 -500.821769987359</t>
  </si>
  <si>
    <t>-529.241170622483 58.2538706963951 -296.258777045371</t>
  </si>
  <si>
    <t>-616.130468747741 279.805188035874 -95.6085777531516</t>
  </si>
  <si>
    <t>-657.812344977831 286.23514346804 317.820860100912</t>
  </si>
  <si>
    <t>-712.351109866257 327.324970139287 775.949972096846</t>
  </si>
  <si>
    <t>-563.815258123287 302.851559676845 832.712364499634</t>
  </si>
  <si>
    <t>-645.300326527893 96.4899578580064 -91.5984993637412</t>
  </si>
  <si>
    <t>-646.900785201303 70.7435859088855 323.175186618273</t>
  </si>
  <si>
    <t>-692.815150238616 17.5447165320054 780.908305035557</t>
  </si>
  <si>
    <t>-540.59101099825 2.63943124416255 830.802901322425</t>
  </si>
  <si>
    <t>9763-20170724T120333.151242900.bin</t>
  </si>
  <si>
    <t>-630.760788357789 188.039338638819 -91.911896815265</t>
  </si>
  <si>
    <t>-651.337666652477 189.022511719172 -200.691942612368</t>
  </si>
  <si>
    <t>-663.44309817922 190.29825896198 -292.76618281668</t>
  </si>
  <si>
    <t>-673.219921049868 191.788142798675 -376.074870778491</t>
  </si>
  <si>
    <t>-681.277287476934 193.528803301123 -459.562536030632</t>
  </si>
  <si>
    <t>-691.169167602643 196.352924576259 -581.78820545713</t>
  </si>
  <si>
    <t>-679.278151708432 196.070110578029 -659.239598846588</t>
  </si>
  <si>
    <t>-682.012614273581 226.101310028827 -527.830378968072</t>
  </si>
  <si>
    <t>-652.355017979447 377.199564600493 -502.815214631579</t>
  </si>
  <si>
    <t>-638.938298006125 407.056395914982 -222.623947636734</t>
  </si>
  <si>
    <t>-423.402986835126 390.658927141265 -137.628682774656</t>
  </si>
  <si>
    <t>-691.644719529197 164.126253854212 -528.482765121475</t>
  </si>
  <si>
    <t>-719.566922622274 13.1593385430508 -500.792465220761</t>
  </si>
  <si>
    <t>-529.965060260849 58.2506507511328 -296.395171796003</t>
  </si>
  <si>
    <t>-616.15720705278 279.711723666898 -95.6032236088438</t>
  </si>
  <si>
    <t>-657.79641111373 286.15872682389 317.830171696951</t>
  </si>
  <si>
    <t>-712.35501046691 327.298059129509 775.953292973327</t>
  </si>
  <si>
    <t>-563.823975140247 302.794127418025 832.715249044652</t>
  </si>
  <si>
    <t>-645.658905536593 96.3290532388382 -91.6202233001117</t>
  </si>
  <si>
    <t>-647.06577178176 70.6934807991829 323.16091531283</t>
  </si>
  <si>
    <t>-692.827617318256 17.5464545256066 780.914265117011</t>
  </si>
  <si>
    <t>-540.605512981129 2.62009909348103 830.808683244891</t>
  </si>
  <si>
    <t>9763-20170724T120333.216420700.bin</t>
  </si>
  <si>
    <t>-631.051847333136 187.90269085054 -91.9716382242783</t>
  </si>
  <si>
    <t>-651.620597536322 188.993102308016 -200.752203429748</t>
  </si>
  <si>
    <t>-663.806147692782 190.29720196626 -292.815539192147</t>
  </si>
  <si>
    <t>-673.689834198358 191.790441573749 -376.11153358974</t>
  </si>
  <si>
    <t>-681.888815886289 193.510997847998 -459.585817889848</t>
  </si>
  <si>
    <t>-692.026236812173 196.279068844322 -581.792497795624</t>
  </si>
  <si>
    <t>-680.471073291029 195.905016537165 -659.294439994458</t>
  </si>
  <si>
    <t>-682.67348896709 226.038344415956 -527.874537231565</t>
  </si>
  <si>
    <t>-652.007832207549 376.958115498184 -502.989206588908</t>
  </si>
  <si>
    <t>-640.104328416552 410.836152175819 -223.1871705251</t>
  </si>
  <si>
    <t>-423.841975467855 395.59553156324 -139.839404737841</t>
  </si>
  <si>
    <t>-692.482651438374 164.090420660501 -528.463973784582</t>
  </si>
  <si>
    <t>-720.462939271586 13.0937504680769 -501.00489479619</t>
  </si>
  <si>
    <t>-531.25133650827 58.2806977352816 -296.335686984687</t>
  </si>
  <si>
    <t>-616.18639269982 279.578123290618 -95.603890647099</t>
  </si>
  <si>
    <t>-657.700182405346 286.088681020087 317.841164949927</t>
  </si>
  <si>
    <t>-712.351645921823 327.238326569971 775.968844807355</t>
  </si>
  <si>
    <t>-563.854199382313 302.580543858436 832.751898400051</t>
  </si>
  <si>
    <t>-646.222649897533 96.2631806165127 -91.687497919358</t>
  </si>
  <si>
    <t>-647.281076599165 70.7322166602719 323.10120969017</t>
  </si>
  <si>
    <t>-692.848720123276 17.5633949832766 780.908166800212</t>
  </si>
  <si>
    <t>-540.612827202943 2.81031503980898 830.812122461637</t>
  </si>
  <si>
    <t>9763-20170724T120333.249510300.bin</t>
  </si>
  <si>
    <t>-631.142927122149 187.913191247152 -91.9395107116007</t>
  </si>
  <si>
    <t>-651.671413847478 189.029746280293 -200.7274970161</t>
  </si>
  <si>
    <t>-663.891138727486 190.346990572383 -292.786171902546</t>
  </si>
  <si>
    <t>-673.833034028561 191.848515805677 -376.074958639985</t>
  </si>
  <si>
    <t>-682.117684774414 193.572863914362 -459.540599503484</t>
  </si>
  <si>
    <t>-692.410449087658 196.341070860516 -581.734401594491</t>
  </si>
  <si>
    <t>-681.009346359798 195.951633597939 -659.259175337926</t>
  </si>
  <si>
    <t>-682.940236573489 226.092559523071 -527.832695738485</t>
  </si>
  <si>
    <t>-651.767916173003 376.919237174428 -503.018877714985</t>
  </si>
  <si>
    <t>-640.901272113886 411.702909645103 -223.285925139087</t>
  </si>
  <si>
    <t>-423.948250584132 396.061619175933 -141.82878675588</t>
  </si>
  <si>
    <t>-692.847981737968 164.160183627207 -528.401106495086</t>
  </si>
  <si>
    <t>-720.803846055681 13.1317504230494 -501.073328084374</t>
  </si>
  <si>
    <t>-531.693680835423 58.1332561056483 -296.072635227959</t>
  </si>
  <si>
    <t>-616.218224408713 279.563116005227 -95.5660631125891</t>
  </si>
  <si>
    <t>-657.678672612407 286.131892762185 317.883465848903</t>
  </si>
  <si>
    <t>-712.318500409102 327.222491455026 775.99263160403</t>
  </si>
  <si>
    <t>-563.798890667068 302.746526946933 832.796437581504</t>
  </si>
  <si>
    <t>-646.368600782854 96.3112360594575 -91.6821049991888</t>
  </si>
  <si>
    <t>-647.280212672449 70.7627396210555 323.10581034063</t>
  </si>
  <si>
    <t>-692.854459175611 17.5399161518255 780.90768051378</t>
  </si>
  <si>
    <t>-540.640698562563 2.61080798686112 830.826786715609</t>
  </si>
  <si>
    <t>9763-20170724T120333.319289000.bin</t>
  </si>
  <si>
    <t>-631.033078510912 188.064187368484 -91.8457470618889</t>
  </si>
  <si>
    <t>-651.571863069882 189.190829614277 -200.631787068286</t>
  </si>
  <si>
    <t>-663.924929607438 190.54723717805 -292.671974808392</t>
  </si>
  <si>
    <t>-674.037423118769 192.095409044885 -375.939444712356</t>
  </si>
  <si>
    <t>-682.542980053319 193.876273585287 -459.381763075852</t>
  </si>
  <si>
    <t>-693.214032478458 196.737309753613 -581.541032045174</t>
  </si>
  <si>
    <t>-682.146574413335 196.411323349046 -659.114343348968</t>
  </si>
  <si>
    <t>-683.518234049774 226.438422478396 -527.651477084449</t>
  </si>
  <si>
    <t>-652.073522614597 377.22157557765 -502.971716779785</t>
  </si>
  <si>
    <t>-641.732579776706 411.634441716274 -223.172855635012</t>
  </si>
  <si>
    <t>-423.16041879555 394.905023102202 -146.394662395571</t>
  </si>
  <si>
    <t>-693.545067170667 164.525360133576 -528.225728229516</t>
  </si>
  <si>
    <t>-721.338620485963 13.4161781608962 -501.129273611012</t>
  </si>
  <si>
    <t>-532.185922095033 58.1612088402323 -295.772901560018</t>
  </si>
  <si>
    <t>-616.124156906274 279.62315068321 -95.4829673898581</t>
  </si>
  <si>
    <t>-657.653011452921 286.240573158203 317.958906175483</t>
  </si>
  <si>
    <t>-712.300108876372 327.124509514802 776.065154349879</t>
  </si>
  <si>
    <t>-563.786035186423 302.706453999167 832.908248865934</t>
  </si>
  <si>
    <t>-646.234027621069 96.5283850445853 -91.6271691186358</t>
  </si>
  <si>
    <t>-647.181616074994 70.8638401964254 323.153534571927</t>
  </si>
  <si>
    <t>-692.881006981014 17.5565641892761 780.905620667594</t>
  </si>
  <si>
    <t>-540.67178003467 2.58880421936533 830.826859766309</t>
  </si>
  <si>
    <t>9763-20170724T120333.348366800.bin</t>
  </si>
  <si>
    <t>-630.961119748758 188.103904428083 -91.8209461220891</t>
  </si>
  <si>
    <t>-651.546030960925 189.229446692993 -200.598199898161</t>
  </si>
  <si>
    <t>-663.974023859807 190.64508265563 -292.62744092866</t>
  </si>
  <si>
    <t>-674.168551493655 192.270588185977 -375.883302481558</t>
  </si>
  <si>
    <t>-682.770890589842 194.152161010771 -459.313579062369</t>
  </si>
  <si>
    <t>-693.599409635098 197.186099846031 -581.454705693281</t>
  </si>
  <si>
    <t>-682.674526443318 196.964855709341 -659.048684306499</t>
  </si>
  <si>
    <t>-683.823873680612 226.809382297458 -527.536835653687</t>
  </si>
  <si>
    <t>-652.11988470663 377.52960369078 -502.746205303993</t>
  </si>
  <si>
    <t>-641.90283576208 411.273710550611 -222.86120000939</t>
  </si>
  <si>
    <t>-422.587840075454 392.796008545935 -148.645039342345</t>
  </si>
  <si>
    <t>-693.871987756544 164.900341642845 -528.183750063138</t>
  </si>
  <si>
    <t>-721.582397375892 13.739090767262 -501.312643276657</t>
  </si>
  <si>
    <t>-532.319002051986 58.5382843838765 -295.78686461146</t>
  </si>
  <si>
    <t>-616.097130401656 279.643231345436 -95.4613708276986</t>
  </si>
  <si>
    <t>-657.547757584844 286.243036969969 317.988584744392</t>
  </si>
  <si>
    <t>-712.281476594325 327.092198926554 776.092866824801</t>
  </si>
  <si>
    <t>-563.767149045397 302.740279548102 832.963774055318</t>
  </si>
  <si>
    <t>-646.143070720937 96.5629560663149 -91.6033340287784</t>
  </si>
  <si>
    <t>-647.098536017409 70.8794171339623 323.176275868287</t>
  </si>
  <si>
    <t>-692.900769955619 17.5690032077118 780.904495579185</t>
  </si>
  <si>
    <t>-540.69117198225 2.54627741825607 830.808156015836</t>
  </si>
  <si>
    <t>9763-20170724T120333.384967100.bin</t>
  </si>
  <si>
    <t>-630.890447329043 188.08365449257 -91.7967744779666</t>
  </si>
  <si>
    <t>-651.526355953133 189.207697793334 -200.564390090896</t>
  </si>
  <si>
    <t>-664.028304834269 190.672703682395 -292.582722014502</t>
  </si>
  <si>
    <t>-674.302218887673 192.362674864927 -375.82773104637</t>
  </si>
  <si>
    <t>-682.996585290094 194.32840044894 -459.246460920996</t>
  </si>
  <si>
    <t>-693.973485234015 197.506952918821 -581.370782629674</t>
  </si>
  <si>
    <t>-683.183408083029 197.401137915827 -658.983761643682</t>
  </si>
  <si>
    <t>-684.12364908971 227.064881852502 -527.43045461681</t>
  </si>
  <si>
    <t>-652.238007533778 377.730466809656 -502.513981841352</t>
  </si>
  <si>
    <t>-641.752115590842 411.236630380717 -222.610447077086</t>
  </si>
  <si>
    <t>-421.855915461909 390.741906409856 -150.679099785425</t>
  </si>
  <si>
    <t>-694.190197715266 165.159554985136 -528.136928669348</t>
  </si>
  <si>
    <t>-721.800371636975 13.9490968758159 -501.522259920017</t>
  </si>
  <si>
    <t>-532.44870116708 58.7772154032255 -295.794396675237</t>
  </si>
  <si>
    <t>-616.054285698587 279.600555250157 -95.4393447769424</t>
  </si>
  <si>
    <t>-657.422105497518 286.197140163927 318.018975500634</t>
  </si>
  <si>
    <t>-712.257142311007 327.047892249963 776.117908559923</t>
  </si>
  <si>
    <t>-563.771286089092 302.635395955953 833.037170399536</t>
  </si>
  <si>
    <t>-646.041675075935 96.5439813251971 -91.5861928467984</t>
  </si>
  <si>
    <t>-647.02802752148 70.8798776852086 323.19451059008</t>
  </si>
  <si>
    <t>-692.919538872468 17.5396775961256 780.90367568997</t>
  </si>
  <si>
    <t>-540.722000726963 2.36206293134705 830.797392418649</t>
  </si>
  <si>
    <t>9763-20170724T120333.452150200.bin</t>
  </si>
  <si>
    <t>-630.750237825883 187.880143551067 -91.740746623729</t>
  </si>
  <si>
    <t>-651.499993057389 189.035637147651 -200.486458207842</t>
  </si>
  <si>
    <t>-664.124079579405 190.611177004405 -292.486237536455</t>
  </si>
  <si>
    <t>-674.518942341441 192.434542953167 -375.713415781243</t>
  </si>
  <si>
    <t>-683.344981720648 194.567396711572 -459.114152737382</t>
  </si>
  <si>
    <t>-694.526047749949 198.027258158905 -581.212305343985</t>
  </si>
  <si>
    <t>-683.941529247566 198.193496513747 -658.853455624261</t>
  </si>
  <si>
    <t>-684.575838871821 227.459337925 -527.221584985307</t>
  </si>
  <si>
    <t>-652.426067243063 378.026670095521 -502.076133365164</t>
  </si>
  <si>
    <t>-640.607166211413 410.880512065164 -222.148515473553</t>
  </si>
  <si>
    <t>-419.79833281477 384.850456988962 -154.959022066625</t>
  </si>
  <si>
    <t>-694.663961800407 165.558936618246 -528.051805841829</t>
  </si>
  <si>
    <t>-722.007781243663 14.1999472793332 -501.973450976373</t>
  </si>
  <si>
    <t>-532.805874069135 58.7410717974815 -295.738881323965</t>
  </si>
  <si>
    <t>-615.89963159452 279.326997766311 -95.3568201623652</t>
  </si>
  <si>
    <t>-657.084450509569 286.012580951908 318.118346647786</t>
  </si>
  <si>
    <t>-712.178808413342 326.945986348288 776.16774576608</t>
  </si>
  <si>
    <t>-563.739433818031 302.549200372157 833.214776400884</t>
  </si>
  <si>
    <t>-645.904322779253 96.401263168925 -91.5436451753905</t>
  </si>
  <si>
    <t>-646.857590519168 70.8235316556015 323.24240743748</t>
  </si>
  <si>
    <t>-692.979405551603 17.5127511924341 780.910212528924</t>
  </si>
  <si>
    <t>-540.769435052381 2.2283533264972 830.733277864926</t>
  </si>
  <si>
    <t>9763-20170724T120333.517860400.bin</t>
  </si>
  <si>
    <t>-630.575203416789 187.467518853429 -91.7090545577171</t>
  </si>
  <si>
    <t>-651.361661968288 188.651579347777 -200.447338872955</t>
  </si>
  <si>
    <t>-664.066302371146 190.351473639679 -292.434021469061</t>
  </si>
  <si>
    <t>-674.554019032624 192.327696359545 -375.646047551076</t>
  </si>
  <si>
    <t>-683.493020510127 194.654177240346 -459.029481385162</t>
  </si>
  <si>
    <t>-694.861815940609 198.441238457092 -581.100471538116</t>
  </si>
  <si>
    <t>-684.491910393798 198.930775351649 -658.769261538746</t>
  </si>
  <si>
    <t>-684.819290116268 227.72693699957 -527.047457626208</t>
  </si>
  <si>
    <t>-652.527822508116 378.213076659872 -501.593779714664</t>
  </si>
  <si>
    <t>-638.488908581221 409.918164988478 -221.636151030525</t>
  </si>
  <si>
    <t>-416.505459713951 380.079656902663 -160.141825124613</t>
  </si>
  <si>
    <t>-694.927276078782 165.832137893469 -528.026304376235</t>
  </si>
  <si>
    <t>-722.090761703934 14.3529125444552 -502.464965187237</t>
  </si>
  <si>
    <t>-532.891700444382 58.3600303129504 -295.95933538245</t>
  </si>
  <si>
    <t>-615.690614781287 278.87605765991 -95.2992333941186</t>
  </si>
  <si>
    <t>-656.709857243434 285.665091468986 318.190653455027</t>
  </si>
  <si>
    <t>-712.114430620973 326.791436121234 776.200486444501</t>
  </si>
  <si>
    <t>-563.708226535625 302.533234900807 833.392836274395</t>
  </si>
  <si>
    <t>-645.779516167352 96.016376066993 -91.5414815418766</t>
  </si>
  <si>
    <t>-646.842829666565 70.5472265683391 323.251019405899</t>
  </si>
  <si>
    <t>-693.090065327398 17.571731022716 780.906354734612</t>
  </si>
  <si>
    <t>-540.815087338634 2.46347472096022 830.584325654818</t>
  </si>
  <si>
    <t>9763-20170724T120333.583035000.bin</t>
  </si>
  <si>
    <t>-630.201730032102 187.064905737208 -91.7622480631296</t>
  </si>
  <si>
    <t>-650.938243455527 188.269144877456 -200.509856697382</t>
  </si>
  <si>
    <t>-663.651755130987 190.09398494766 -292.492926090999</t>
  </si>
  <si>
    <t>-674.168024575522 192.227168709762 -375.697400834736</t>
  </si>
  <si>
    <t>-683.156605839937 194.754491123203 -459.069710017389</t>
  </si>
  <si>
    <t>-694.62070508971 198.884185766019 -581.120687318774</t>
  </si>
  <si>
    <t>-684.467166200448 199.712208782243 -658.815227262576</t>
  </si>
  <si>
    <t>-684.535862220445 228.017941843422 -526.993478115977</t>
  </si>
  <si>
    <t>-652.141569041332 378.422349488487 -501.126104166716</t>
  </si>
  <si>
    <t>-636.194613504014 409.191722765661 -221.166242019653</t>
  </si>
  <si>
    <t>-413.010009922274 377.735979013214 -165.061802078011</t>
  </si>
  <si>
    <t>-694.644873866897 166.126223117834 -528.138041876464</t>
  </si>
  <si>
    <t>-721.802185817006 14.5638469712383 -503.046874333574</t>
  </si>
  <si>
    <t>-532.615004153272 58.5019635556312 -296.674032954644</t>
  </si>
  <si>
    <t>-615.210546760162 278.426665900051 -95.3464569292901</t>
  </si>
  <si>
    <t>-656.380703500929 285.283388575842 318.127318547034</t>
  </si>
  <si>
    <t>-712.044610549557 326.673977434116 776.069928345099</t>
  </si>
  <si>
    <t>-563.713656917208 302.30937139053 833.412076045025</t>
  </si>
  <si>
    <t>-645.486041431062 95.7126046332021 -91.5987522520409</t>
  </si>
  <si>
    <t>-646.731796099343 70.2599347025498 323.194223187535</t>
  </si>
  <si>
    <t>-693.156511931244 17.543514286918 780.882622975204</t>
  </si>
  <si>
    <t>-540.889021171891 2.15034139860722 830.496056256294</t>
  </si>
  <si>
    <t>9763-20170724T120333.619150400.bin</t>
  </si>
  <si>
    <t>-629.891959136482 186.928738791086 -91.7814774816429</t>
  </si>
  <si>
    <t>-650.576293292406 188.139010426757 -200.538998430656</t>
  </si>
  <si>
    <t>-663.259451278349 190.02075086073 -292.525128426576</t>
  </si>
  <si>
    <t>-673.753867888248 192.226543089945 -375.730428759108</t>
  </si>
  <si>
    <t>-682.726099919539 194.847925972043 -459.101695650892</t>
  </si>
  <si>
    <t>-694.17280996181 199.138356658862 -581.14877399566</t>
  </si>
  <si>
    <t>-684.120290396604 200.147511988196 -658.854224768239</t>
  </si>
  <si>
    <t>-684.102885946346 228.202080731224 -526.980968971533</t>
  </si>
  <si>
    <t>-651.671933093156 378.550060777822 -500.894061118549</t>
  </si>
  <si>
    <t>-635.120670543773 408.861895792808 -220.919464843804</t>
  </si>
  <si>
    <t>-411.389964763593 377.062666146323 -167.235928449752</t>
  </si>
  <si>
    <t>-694.197295774273 166.309394056103 -528.210079963308</t>
  </si>
  <si>
    <t>-721.355431847054 14.7184029726895 -503.317462540033</t>
  </si>
  <si>
    <t>-532.237181813066 58.7729730712385 -297.116475572253</t>
  </si>
  <si>
    <t>-614.84546103242 278.238673875382 -95.3453388613055</t>
  </si>
  <si>
    <t>-656.197754598254 285.167868769076 318.109084213206</t>
  </si>
  <si>
    <t>-712.005910150574 326.670993066347 776.011483402518</t>
  </si>
  <si>
    <t>-563.704781919433 302.258694381752 833.410511717972</t>
  </si>
  <si>
    <t>-645.225676695171 95.6307861010723 -91.6178264238723</t>
  </si>
  <si>
    <t>-646.629150705163 70.1033126644602 323.170084851279</t>
  </si>
  <si>
    <t>-693.172164765869 17.5702440940852 780.880730491039</t>
  </si>
  <si>
    <t>-540.848767042393 2.67396798381219 830.474051021408</t>
  </si>
  <si>
    <t>9763-20170724T120333.649232500.bin</t>
  </si>
  <si>
    <t>-629.524271141573 186.833752450803 -91.7805826469264</t>
  </si>
  <si>
    <t>-650.160084684957 188.037825769587 -200.547406215387</t>
  </si>
  <si>
    <t>-662.798790222112 189.945448140073 -292.539020216471</t>
  </si>
  <si>
    <t>-673.252001599946 192.186804671358 -375.748705644676</t>
  </si>
  <si>
    <t>-682.181797666014 194.856709528826 -459.122884245001</t>
  </si>
  <si>
    <t>-693.565205753649 199.232295995021 -581.172909364575</t>
  </si>
  <si>
    <t>-683.59698536818 200.388360756075 -658.887064854649</t>
  </si>
  <si>
    <t>-683.551093515256 228.262619980699 -526.976925087809</t>
  </si>
  <si>
    <t>-651.306330977418 378.632003491562 -500.751589413293</t>
  </si>
  <si>
    <t>-634.087432428017 408.497365583041 -220.769140533685</t>
  </si>
  <si>
    <t>-409.987165467648 376.491755677701 -168.776585880684</t>
  </si>
  <si>
    <t>-693.589469622723 166.361941515958 -528.25984811313</t>
  </si>
  <si>
    <t>-720.638650097625 14.7285680402354 -503.561216734508</t>
  </si>
  <si>
    <t>-531.722790753999 58.8322331841714 -297.437928165514</t>
  </si>
  <si>
    <t>-614.484895424795 278.085550333105 -95.338682826577</t>
  </si>
  <si>
    <t>-656.007827803592 285.044985145307 318.098177781671</t>
  </si>
  <si>
    <t>-711.99244351652 326.637828251964 775.967967071484</t>
  </si>
  <si>
    <t>-563.701554814296 302.263243619447 833.409327630449</t>
  </si>
  <si>
    <t>-644.846976140224 95.5900530967713 -91.618091023669</t>
  </si>
  <si>
    <t>-646.492746681314 69.9496955393256 323.161921091703</t>
  </si>
  <si>
    <t>-693.180185171275 17.5144266448688 780.878211575197</t>
  </si>
  <si>
    <t>-540.895974767955 2.26375212312246 830.48429831243</t>
  </si>
  <si>
    <t>9763-20170724T120333.715847800.bin</t>
  </si>
  <si>
    <t>-628.723797834405 186.927643622139 -91.7333824037396</t>
  </si>
  <si>
    <t>-649.236820267088 188.100748630172 -200.523656122034</t>
  </si>
  <si>
    <t>-661.780496478053 190.062519931793 -292.527121266482</t>
  </si>
  <si>
    <t>-672.151951491514 192.383555899459 -375.744907506731</t>
  </si>
  <si>
    <t>-681.004189803967 195.1657911097 -459.123805311872</t>
  </si>
  <si>
    <t>-692.278900042235 199.742384169555 -581.176426560005</t>
  </si>
  <si>
    <t>-682.459477611963 201.18959876758 -658.90483058751</t>
  </si>
  <si>
    <t>-682.424834277227 228.700966794118 -526.912985367797</t>
  </si>
  <si>
    <t>-650.462176820836 379.021478881251 -500.116398569691</t>
  </si>
  <si>
    <t>-632.530503496246 408.277302469657 -220.114407787355</t>
  </si>
  <si>
    <t>-407.895901973379 375.368744445679 -171.075204108666</t>
  </si>
  <si>
    <t>-692.238556689754 166.767233681328 -528.328553644454</t>
  </si>
  <si>
    <t>-718.837312249412 14.9954362033848 -503.913035441571</t>
  </si>
  <si>
    <t>-530.225197529022 59.3507041435569 -297.673724063807</t>
  </si>
  <si>
    <t>-613.889126754352 278.086825531076 -95.2826185511401</t>
  </si>
  <si>
    <t>-655.734658539781 285.015600948905 318.122155544871</t>
  </si>
  <si>
    <t>-711.987328841314 326.559292484035 775.940473741093</t>
  </si>
  <si>
    <t>-563.684787401271 302.399203681993 833.442369087505</t>
  </si>
  <si>
    <t>-643.886332006048 95.8084860115428 -91.5725024681</t>
  </si>
  <si>
    <t>-646.054564973016 69.8925456835657 323.188019420536</t>
  </si>
  <si>
    <t>-693.186163633316 17.5428513392089 780.869654975182</t>
  </si>
  <si>
    <t>-540.890465324298 2.49274651906853 830.501630688555</t>
  </si>
  <si>
    <t>9763-20170724T120333.750941700.bin</t>
  </si>
  <si>
    <t>-628.298493538662 187.043067690738 -91.6993787156383</t>
  </si>
  <si>
    <t>-648.774808487416 188.173111274821 -200.49709254843</t>
  </si>
  <si>
    <t>-661.27648806393 190.141874135851 -292.506105635829</t>
  </si>
  <si>
    <t>-671.605959458005 192.485240290724 -375.728347640078</t>
  </si>
  <si>
    <t>-680.412188349203 195.307123620755 -459.110798475735</t>
  </si>
  <si>
    <t>-691.615204205148 199.961243339709 -581.167206594195</t>
  </si>
  <si>
    <t>-681.853250435287 201.534020143615 -658.900333209442</t>
  </si>
  <si>
    <t>-681.873712531101 228.897948080116 -526.871684754955</t>
  </si>
  <si>
    <t>-650.202471911001 379.244357803124 -499.826683183123</t>
  </si>
  <si>
    <t>-631.887334720804 408.002425586046 -219.797960776071</t>
  </si>
  <si>
    <t>-406.957912484312 374.842132025215 -172.303923311107</t>
  </si>
  <si>
    <t>-691.525164752085 166.940061711997 -528.348170309626</t>
  </si>
  <si>
    <t>-717.766164347928 15.0943409216327 -504.068950586958</t>
  </si>
  <si>
    <t>-529.30863090972 59.5792858294308 -297.433124857035</t>
  </si>
  <si>
    <t>-613.614923811262 278.140452232242 -95.2529448827593</t>
  </si>
  <si>
    <t>-655.628109148936 285.036273893031 318.13546076926</t>
  </si>
  <si>
    <t>-711.995349421476 326.491465039173 775.940210556706</t>
  </si>
  <si>
    <t>-563.68488847341 302.443906387613 833.468987814446</t>
  </si>
  <si>
    <t>-643.319459779699 95.963456592644 -91.5347586203499</t>
  </si>
  <si>
    <t>-645.77161881928 69.8348475815301 323.210819495372</t>
  </si>
  <si>
    <t>-693.187116230758 17.5270789404408 780.86389551549</t>
  </si>
  <si>
    <t>-540.883452117155 2.56645511425222 830.498444610137</t>
  </si>
  <si>
    <t>9763-20170724T120333.818137100.bin</t>
  </si>
  <si>
    <t>-627.521240327674 187.683320685314 -91.6141830926711</t>
  </si>
  <si>
    <t>-647.947257292424 188.695329747604 -200.422563460495</t>
  </si>
  <si>
    <t>-660.408031504332 190.605821545098 -292.438425502419</t>
  </si>
  <si>
    <t>-670.702286570714 192.908572433401 -375.666160334025</t>
  </si>
  <si>
    <t>-679.474705304145 195.705646456154 -459.052974546397</t>
  </si>
  <si>
    <t>-690.629952101398 200.34116369655 -581.114385322541</t>
  </si>
  <si>
    <t>-680.971209655141 202.139738837326 -658.855526771736</t>
  </si>
  <si>
    <t>-681.113459463191 229.316705019955 -526.799609249014</t>
  </si>
  <si>
    <t>-650.658821218137 379.856882697578 -499.49066955329</t>
  </si>
  <si>
    <t>-630.494460845511 407.173284496421 -219.444696137715</t>
  </si>
  <si>
    <t>-405.025470955788 373.126000309475 -175.251515462606</t>
  </si>
  <si>
    <t>-690.35685491733 167.297488632378 -528.310115638935</t>
  </si>
  <si>
    <t>-715.551832971845 15.2270134589091 -504.249385648669</t>
  </si>
  <si>
    <t>-527.779459230403 60.4065578294965 -296.678731724965</t>
  </si>
  <si>
    <t>-613.280539018441 278.715529407067 -95.1877652360176</t>
  </si>
  <si>
    <t>-655.398604795889 285.377617118604 318.19376106555</t>
  </si>
  <si>
    <t>-711.96992836759 326.499072038572 775.978639274402</t>
  </si>
  <si>
    <t>-563.661814142105 302.541052434715 833.550781259656</t>
  </si>
  <si>
    <t>-642.111406792124 96.6792421943983 -91.4232079964105</t>
  </si>
  <si>
    <t>-645.050830924344 70.1277445714325 323.292294868162</t>
  </si>
  <si>
    <t>-693.189039930094 17.5911131625273 780.838268738829</t>
  </si>
  <si>
    <t>-540.835665539853 3.16322225731619 830.477994994713</t>
  </si>
  <si>
    <t>9763-20170724T120333.846215700.bin</t>
  </si>
  <si>
    <t>-627.187224662224 188.04326373958 -91.5431888341143</t>
  </si>
  <si>
    <t>-647.605955028985 188.970691214135 -200.353607697128</t>
  </si>
  <si>
    <t>-660.07858430382 190.853215811514 -292.368372752738</t>
  </si>
  <si>
    <t>-670.391397935189 193.145408925581 -375.594101733107</t>
  </si>
  <si>
    <t>-679.190028949284 195.948282832198 -458.977942350533</t>
  </si>
  <si>
    <t>-690.39216614723 200.610677129399 -581.034094447551</t>
  </si>
  <si>
    <t>-680.793998369553 202.536157332453 -658.779760553793</t>
  </si>
  <si>
    <t>-680.968312198938 229.590676722223 -526.705682605152</t>
  </si>
  <si>
    <t>-651.070523867442 380.209682322906 -499.219152238777</t>
  </si>
  <si>
    <t>-629.872958117178 406.396906224703 -219.141640436407</t>
  </si>
  <si>
    <t>-404.159521759142 371.880107412571 -176.590830925339</t>
  </si>
  <si>
    <t>-689.985234423612 167.538931315338 -528.24823338225</t>
  </si>
  <si>
    <t>-714.634862141126 15.3609932361121 -504.292761580189</t>
  </si>
  <si>
    <t>-527.229245145621 61.1683207862518 -296.428572890852</t>
  </si>
  <si>
    <t>-613.207178852952 279.003906409288 -95.1367666858198</t>
  </si>
  <si>
    <t>-655.358236455589 285.553006213892 318.243172563735</t>
  </si>
  <si>
    <t>-712.001575554319 326.407596778737 776.014646405749</t>
  </si>
  <si>
    <t>-563.660468293638 302.685992969058 833.599632631327</t>
  </si>
  <si>
    <t>-641.526172496718 97.0609089603504 -91.3402627413889</t>
  </si>
  <si>
    <t>-644.671684908015 70.2990498900947 323.360269256233</t>
  </si>
  <si>
    <t>-693.172293805841 17.5703505730737 780.838190448351</t>
  </si>
  <si>
    <t>-540.867446123745 2.77079868466035 830.517558347115</t>
  </si>
  <si>
    <t>9763-20170724T120333.915254300.bin</t>
  </si>
  <si>
    <t>-626.505821300942 188.949077083739 -91.3855578469156</t>
  </si>
  <si>
    <t>-646.959154085764 189.706238618785 -200.190855410896</t>
  </si>
  <si>
    <t>-659.485835729117 191.550029254952 -292.199120726612</t>
  </si>
  <si>
    <t>-669.85894398803 193.843176008295 -375.417267991565</t>
  </si>
  <si>
    <t>-678.728992020736 196.688001319063 -458.792184196989</t>
  </si>
  <si>
    <t>-690.048100934414 201.45630648132 -580.833394602718</t>
  </si>
  <si>
    <t>-680.567260931496 203.616175574125 -658.587158536942</t>
  </si>
  <si>
    <t>-680.807378274906 230.421904049944 -526.465731925819</t>
  </si>
  <si>
    <t>-651.876583859171 381.163610086923 -498.629514959176</t>
  </si>
  <si>
    <t>-628.957366057669 405.747785626434 -218.542238347696</t>
  </si>
  <si>
    <t>-402.845373677223 370.76455788557 -178.566370933043</t>
  </si>
  <si>
    <t>-689.355389992548 168.306064029174 -528.09983267496</t>
  </si>
  <si>
    <t>-712.94309488149 15.9427219949253 -504.280672772552</t>
  </si>
  <si>
    <t>-525.837850605763 63.097029678527 -296.194142210595</t>
  </si>
  <si>
    <t>-613.006639740514 279.846581059593 -95.031229193491</t>
  </si>
  <si>
    <t>-655.182648075695 286.185727369351 318.34945353453</t>
  </si>
  <si>
    <t>-711.932511765976 326.565522668674 776.119432863698</t>
  </si>
  <si>
    <t>-563.619717571913 302.708644152796 833.721379430838</t>
  </si>
  <si>
    <t>-640.316189744615 98.0065759291315 -91.1436108583027</t>
  </si>
  <si>
    <t>-643.8600609273 70.8109461181532 323.525410021082</t>
  </si>
  <si>
    <t>-693.145562992549 17.549373956808 780.836997224396</t>
  </si>
  <si>
    <t>-540.851524696298 2.78544161359719 830.560060857989</t>
  </si>
  <si>
    <t>9763-20170724T120333.952351300.bin</t>
  </si>
  <si>
    <t>-626.215340061541 189.440694915892 -91.3124692434485</t>
  </si>
  <si>
    <t>-646.671204174495 190.126087186137 -200.117697937311</t>
  </si>
  <si>
    <t>-659.207256395884 191.940294573197 -292.125280172926</t>
  </si>
  <si>
    <t>-669.592515513586 194.217295263098 -375.342486514583</t>
  </si>
  <si>
    <t>-678.478439982282 197.058505077868 -458.715782246488</t>
  </si>
  <si>
    <t>-689.825167162265 201.836138035517 -580.754056052749</t>
  </si>
  <si>
    <t>-680.425454206108 204.085629284639 -658.515237037912</t>
  </si>
  <si>
    <t>-680.709833462167 230.815885396821 -526.372705090975</t>
  </si>
  <si>
    <t>-652.453541228498 381.681118463007 -498.477447848773</t>
  </si>
  <si>
    <t>-628.399762353797 405.448791763937 -218.41464805745</t>
  </si>
  <si>
    <t>-402.186701409935 370.048248041381 -179.389658367905</t>
  </si>
  <si>
    <t>-688.982767037326 168.663724179213 -528.036790593215</t>
  </si>
  <si>
    <t>-712.022080770395 16.2174880451842 -504.246620781372</t>
  </si>
  <si>
    <t>-524.96689849539 63.9576427605241 -296.219193768774</t>
  </si>
  <si>
    <t>-612.933456270481 280.289489515846 -94.9846078285327</t>
  </si>
  <si>
    <t>-655.082734052434 286.475216028857 318.401146534774</t>
  </si>
  <si>
    <t>-711.917330229061 326.586406983251 776.167165742379</t>
  </si>
  <si>
    <t>-563.61849240683 302.697323847864 833.791573142119</t>
  </si>
  <si>
    <t>-639.818065780666 98.5315236419906 -91.0537886868257</t>
  </si>
  <si>
    <t>-643.474528971347 71.1344370758063 323.601053291593</t>
  </si>
  <si>
    <t>-693.136162654572 17.5907044424935 780.834460882357</t>
  </si>
  <si>
    <t>-540.807374176872 3.19399792497052 830.558696859449</t>
  </si>
  <si>
    <t>9763-20170724T120334.013072400.bin</t>
  </si>
  <si>
    <t>-625.709567686149 190.331755398855 -91.1438815121908</t>
  </si>
  <si>
    <t>-646.122469966736 190.874811720526 -199.958071878228</t>
  </si>
  <si>
    <t>-658.625161128797 192.640161119807 -291.97112525284</t>
  </si>
  <si>
    <t>-668.983259004794 194.898025450289 -375.192112406142</t>
  </si>
  <si>
    <t>-677.845193904811 197.750375631011 -458.567617984358</t>
  </si>
  <si>
    <t>-689.160884307348 202.579117715468 -580.606757805138</t>
  </si>
  <si>
    <t>-679.967528478224 204.950115205687 -658.388985896144</t>
  </si>
  <si>
    <t>-680.347016953534 231.572186248038 -526.182942235374</t>
  </si>
  <si>
    <t>-653.208489722553 382.616820042155 -498.13681279935</t>
  </si>
  <si>
    <t>-627.143670324221 404.915193238733 -218.133339847715</t>
  </si>
  <si>
    <t>-400.652933853764 368.582910160151 -181.658056825151</t>
  </si>
  <si>
    <t>-688.044275581781 169.348354443638 -527.931249254407</t>
  </si>
  <si>
    <t>-710.101099819257 16.77009817525 -504.109752585369</t>
  </si>
  <si>
    <t>-522.927863436164 65.6111523906161 -296.45384495071</t>
  </si>
  <si>
    <t>-612.753928563414 281.087735012589 -94.865888684221</t>
  </si>
  <si>
    <t>-654.968187816649 287.016619437028 318.516982436226</t>
  </si>
  <si>
    <t>-711.883238640045 326.66210306904 776.283642671775</t>
  </si>
  <si>
    <t>-563.58490036106 302.841546607041 833.937697834293</t>
  </si>
  <si>
    <t>-638.962681556044 99.5344932502755 -90.8617843246183</t>
  </si>
  <si>
    <t>-642.899833155374 71.7030468042383 323.761481201921</t>
  </si>
  <si>
    <t>-693.139705481648 17.5321963145973 780.832744643959</t>
  </si>
  <si>
    <t>-540.841986611477 2.82203562358382 830.56029277076</t>
  </si>
  <si>
    <t>9763-20170724T120334.052175800.bin</t>
  </si>
  <si>
    <t>-625.437661830315 190.810351980674 -91.0505213382388</t>
  </si>
  <si>
    <t>-645.855820135099 191.282836880373 -199.863965962716</t>
  </si>
  <si>
    <t>-658.378045484807 192.9958844429 -291.87542650469</t>
  </si>
  <si>
    <t>-668.760725380494 195.20707985284 -375.094659772343</t>
  </si>
  <si>
    <t>-677.654010963274 198.015942655182 -458.468252619511</t>
  </si>
  <si>
    <t>-689.02324809077 202.784971279583 -580.504796734719</t>
  </si>
  <si>
    <t>-679.962733816571 205.142770721526 -658.302953797312</t>
  </si>
  <si>
    <t>-680.319414413064 231.820484396703 -526.085992075733</t>
  </si>
  <si>
    <t>-653.853750749492 382.992113529869 -498.040222152583</t>
  </si>
  <si>
    <t>-626.289741388402 404.387667051885 -218.10985819953</t>
  </si>
  <si>
    <t>-399.638763414023 367.715872170863 -182.995183551693</t>
  </si>
  <si>
    <t>-687.749682439002 169.564102437841 -527.826461511679</t>
  </si>
  <si>
    <t>-709.293672535713 16.9215842125464 -503.918683588765</t>
  </si>
  <si>
    <t>-522.009034011333 66.3330607723531 -296.460200192153</t>
  </si>
  <si>
    <t>-612.702847963326 281.491882668554 -94.7956172355605</t>
  </si>
  <si>
    <t>-654.959397917529 287.291798239368 318.584793533726</t>
  </si>
  <si>
    <t>-711.876985848548 326.68848632304 776.353271002708</t>
  </si>
  <si>
    <t>-563.582313698221 302.855316853499 834.011649068298</t>
  </si>
  <si>
    <t>-638.45743135272 100.122747259087 -90.7612330391239</t>
  </si>
  <si>
    <t>-642.670105041924 72.021473233729 323.841226107182</t>
  </si>
  <si>
    <t>-693.131231418552 17.5024921424001 780.832684958917</t>
  </si>
  <si>
    <t>-540.82659249813 2.90067144647173 830.571110934969</t>
  </si>
  <si>
    <t>9763-20170724T120334.117157500.bin</t>
  </si>
  <si>
    <t>-624.837819863056 191.909920200729 -90.860498562594</t>
  </si>
  <si>
    <t>-645.317287346863 192.21640076156 -199.663044385761</t>
  </si>
  <si>
    <t>-657.96913092074 193.822249640495 -291.658683927192</t>
  </si>
  <si>
    <t>-668.501500685868 195.944736808846 -374.861479690271</t>
  </si>
  <si>
    <t>-677.577298698394 198.676768168076 -458.217900251275</t>
  </si>
  <si>
    <t>-689.249510384763 203.347520886089 -580.22960698055</t>
  </si>
  <si>
    <t>-680.449425828097 205.689883318938 -658.058240370975</t>
  </si>
  <si>
    <t>-680.64132168906 232.453056894045 -525.832872806914</t>
  </si>
  <si>
    <t>-655.143205208821 383.759157799686 -497.654067147709</t>
  </si>
  <si>
    <t>-623.900862448802 403.636226149247 -217.99819108279</t>
  </si>
  <si>
    <t>-396.926811893143 366.288671682378 -185.803936460329</t>
  </si>
  <si>
    <t>-687.614374149151 170.143029250454 -527.550987987115</t>
  </si>
  <si>
    <t>-708.272105801457 17.4040566143342 -503.421718633238</t>
  </si>
  <si>
    <t>-520.449693590031 68.2330241341374 -296.250240838492</t>
  </si>
  <si>
    <t>-612.611161702522 282.292403911595 -94.6460880357655</t>
  </si>
  <si>
    <t>-654.955769903423 287.866949378823 318.728423020841</t>
  </si>
  <si>
    <t>-711.874802987419 326.780526723509 776.516190200092</t>
  </si>
  <si>
    <t>-563.558615673841 303.034130907951 834.155024226249</t>
  </si>
  <si>
    <t>-637.373259917355 101.539650334034 -90.5019845583786</t>
  </si>
  <si>
    <t>-642.163886814578 72.9667817811412 324.061928201401</t>
  </si>
  <si>
    <t>-693.151905056576 17.4959616749941 780.829473701349</t>
  </si>
  <si>
    <t>-540.797345444193 3.2852789859021 830.528253118093</t>
  </si>
  <si>
    <t>9763-20170724T120334.148239700.bin</t>
  </si>
  <si>
    <t>-624.443342348297 192.375204373996 -90.7666978391733</t>
  </si>
  <si>
    <t>-644.982955006815 192.602007531441 -199.558171523102</t>
  </si>
  <si>
    <t>-657.733700409106 194.162862242489 -291.540826282717</t>
  </si>
  <si>
    <t>-668.375293297768 196.25103969407 -374.730659624528</t>
  </si>
  <si>
    <t>-677.580194028733 198.956523522131 -458.073734795184</t>
  </si>
  <si>
    <t>-689.463191142599 203.596577635583 -580.066330434326</t>
  </si>
  <si>
    <t>-680.808837630692 205.967467344851 -657.910361382395</t>
  </si>
  <si>
    <t>-680.853501492453 232.725691807167 -525.682442418629</t>
  </si>
  <si>
    <t>-655.742853747116 384.093463844334 -497.499544945312</t>
  </si>
  <si>
    <t>-622.53051446403 403.733460036693 -218.053946283033</t>
  </si>
  <si>
    <t>-395.48310418474 365.571938018621 -187.366594245642</t>
  </si>
  <si>
    <t>-687.644566031887 170.395362314468 -527.391637174617</t>
  </si>
  <si>
    <t>-707.927701277812 17.6241243961581 -503.143202553749</t>
  </si>
  <si>
    <t>-519.769374234654 69.1885432118315 -295.905992958742</t>
  </si>
  <si>
    <t>-612.479424449107 282.604526023519 -94.5670415252903</t>
  </si>
  <si>
    <t>-654.880463745416 288.150461439776 318.802014761008</t>
  </si>
  <si>
    <t>-711.859876432908 326.856996631223 776.601856264162</t>
  </si>
  <si>
    <t>-563.567614647979 302.928617844552 834.226895288921</t>
  </si>
  <si>
    <t>-636.685919311584 102.119922017111 -90.382431777866</t>
  </si>
  <si>
    <t>-641.888836999105 73.3503260876605 324.162874924289</t>
  </si>
  <si>
    <t>-693.160120901958 17.4855940556874 780.824286637975</t>
  </si>
  <si>
    <t>-540.78290937421 3.45901218674544 830.505879025084</t>
  </si>
  <si>
    <t>9763-20170724T120334.219238800.bin</t>
  </si>
  <si>
    <t>-623.713329350831 192.871450744051 -90.569671855009</t>
  </si>
  <si>
    <t>-644.444322518628 192.997133750989 -199.324926537079</t>
  </si>
  <si>
    <t>-657.397869971315 194.477098974605 -291.280681750491</t>
  </si>
  <si>
    <t>-668.240109440495 196.490397207451 -374.44640339181</t>
  </si>
  <si>
    <t>-677.663097522762 199.122299165422 -457.76747709486</t>
  </si>
  <si>
    <t>-689.884344402719 203.656153823208 -579.730632603468</t>
  </si>
  <si>
    <t>-681.508884271725 206.081298776129 -657.603508069319</t>
  </si>
  <si>
    <t>-681.281418487065 232.848828360583 -525.379826996165</t>
  </si>
  <si>
    <t>-656.953179850369 384.356684658458 -497.233367467989</t>
  </si>
  <si>
    <t>-619.508600106218 403.67884957716 -218.301158253482</t>
  </si>
  <si>
    <t>-392.265877464594 364.212021428478 -190.884968818202</t>
  </si>
  <si>
    <t>-687.762156363764 170.484557349682 -527.048698109967</t>
  </si>
  <si>
    <t>-707.336981910384 17.65766677585 -502.620589895036</t>
  </si>
  <si>
    <t>-518.540964943277 69.9394185968722 -294.851244442038</t>
  </si>
  <si>
    <t>-612.239400997759 282.846186836269 -94.4033100643509</t>
  </si>
  <si>
    <t>-654.650643192567 288.26424264263 318.966414393173</t>
  </si>
  <si>
    <t>-711.897850980891 326.833932862288 776.756167222213</t>
  </si>
  <si>
    <t>-563.542259272632 303.219108271831 834.347700556927</t>
  </si>
  <si>
    <t>-635.539423578177 102.79396855298 -90.1593976508686</t>
  </si>
  <si>
    <t>-641.305950239429 73.7777076626703 324.361285943755</t>
  </si>
  <si>
    <t>-693.151613583339 17.4075269000903 780.832172219671</t>
  </si>
  <si>
    <t>-540.791921747372 3.26619752140459 830.535054658839</t>
  </si>
  <si>
    <t>9763-20170724T120334.251323100.bin</t>
  </si>
  <si>
    <t>-623.35458043671 193.046477711978 -90.4947832656225</t>
  </si>
  <si>
    <t>-644.170587998102 193.157754611167 -199.233825536975</t>
  </si>
  <si>
    <t>-657.225375568772 194.613316512199 -291.17555075698</t>
  </si>
  <si>
    <t>-668.171131806369 196.599154389151 -374.328432216908</t>
  </si>
  <si>
    <t>-677.709878816782 199.198593898376 -457.637337666639</t>
  </si>
  <si>
    <t>-690.113861533903 203.679750477994 -579.584024412499</t>
  </si>
  <si>
    <t>-681.875966903968 206.112666247108 -657.471342962399</t>
  </si>
  <si>
    <t>-681.470442570948 232.900188703758 -525.254371766276</t>
  </si>
  <si>
    <t>-657.41785422739 384.446905238083 -497.117556171691</t>
  </si>
  <si>
    <t>-618.128530664403 403.427092036709 -218.415688770143</t>
  </si>
  <si>
    <t>-390.722650280228 363.742486581986 -192.720805669949</t>
  </si>
  <si>
    <t>-687.871789279167 170.526824200762 -526.895371903471</t>
  </si>
  <si>
    <t>-707.232056469353 17.6757007589661 -502.391819210334</t>
  </si>
  <si>
    <t>-518.043813763575 70.1105297094618 -294.526898474955</t>
  </si>
  <si>
    <t>-611.990937295376 282.938472091334 -94.3212039359174</t>
  </si>
  <si>
    <t>-654.512830191578 288.288136945348 319.038050773483</t>
  </si>
  <si>
    <t>-711.865979508972 326.934634759823 776.818351571054</t>
  </si>
  <si>
    <t>-563.529630040261 303.200055739626 834.410178037606</t>
  </si>
  <si>
    <t>-635.069632877853 103.076775387136 -90.0655455092764</t>
  </si>
  <si>
    <t>-641.110961502203 74.0069495889545 324.447476448308</t>
  </si>
  <si>
    <t>-693.152766547905 17.4316630971482 780.838266889823</t>
  </si>
  <si>
    <t>-540.689306601684 4.42995676876944 830.534009116207</t>
  </si>
  <si>
    <t>9763-20170724T120334.319211400.bin</t>
  </si>
  <si>
    <t>-622.337710268451 193.081295905651 -90.3151489291082</t>
  </si>
  <si>
    <t>-643.314145310637 193.22286035714 -199.023300265826</t>
  </si>
  <si>
    <t>-656.568491908514 194.667324025416 -290.936766307218</t>
  </si>
  <si>
    <t>-667.720584441679 196.629104488142 -374.062668129163</t>
  </si>
  <si>
    <t>-677.491934324969 199.190729201807 -457.345906077926</t>
  </si>
  <si>
    <t>-690.264981413319 203.601512020432 -579.256963662021</t>
  </si>
  <si>
    <t>-682.22885850712 206.017394726482 -657.165895109073</t>
  </si>
  <si>
    <t>-681.469139556504 232.854493909055 -524.969352772743</t>
  </si>
  <si>
    <t>-657.302958674961 384.389261608052 -496.84818843908</t>
  </si>
  <si>
    <t>-615.495000164417 402.315043251433 -218.443298034938</t>
  </si>
  <si>
    <t>-387.454013144845 364.220955035358 -196.201428502582</t>
  </si>
  <si>
    <t>-687.851360458532 170.477782906347 -526.557546351108</t>
  </si>
  <si>
    <t>-707.124770714876 17.6711187377759 -501.753272011853</t>
  </si>
  <si>
    <t>-516.778100571889 70.155167774514 -294.234873164233</t>
  </si>
  <si>
    <t>-610.900747969459 282.879566376216 -94.1310916031497</t>
  </si>
  <si>
    <t>-653.838776434973 288.208573830529 319.185416518779</t>
  </si>
  <si>
    <t>-711.845007853085 327.024278817033 776.896024107238</t>
  </si>
  <si>
    <t>-563.527860727469 303.228172178616 834.511978003103</t>
  </si>
  <si>
    <t>-634.053341327686 103.237164440779 -89.9008079884753</t>
  </si>
  <si>
    <t>-640.612160117414 73.9903699683564 324.591975329063</t>
  </si>
  <si>
    <t>-693.17256176444 17.3419262039645 780.862103327984</t>
  </si>
  <si>
    <t>-540.721815327768 4.22678449152113 830.56701915347</t>
  </si>
  <si>
    <t>9763-20170724T120334.352287200.bin</t>
  </si>
  <si>
    <t>-621.72498709173 193.056494726221 -90.2399191528767</t>
  </si>
  <si>
    <t>-642.808058647596 193.23659751621 -198.927446702188</t>
  </si>
  <si>
    <t>-656.177711113947 194.662671082022 -290.8243387931</t>
  </si>
  <si>
    <t>-667.444151813599 196.588417748512 -373.935713030746</t>
  </si>
  <si>
    <t>-677.340379610524 199.094278581769 -457.205895246899</t>
  </si>
  <si>
    <t>-690.307238261582 203.402489248342 -579.100223511553</t>
  </si>
  <si>
    <t>-682.284955260583 205.745867129321 -657.012766050955</t>
  </si>
  <si>
    <t>-681.420570905218 232.700641985818 -524.851832821807</t>
  </si>
  <si>
    <t>-657.325086201684 384.271302793127 -496.843924707829</t>
  </si>
  <si>
    <t>-613.727039972538 401.774739415333 -218.686763885406</t>
  </si>
  <si>
    <t>-385.408101722838 364.555703958431 -197.860769881029</t>
  </si>
  <si>
    <t>-687.814406296224 170.323595562796 -526.376200351308</t>
  </si>
  <si>
    <t>-707.088590728392 17.5341904360064 -501.456248190719</t>
  </si>
  <si>
    <t>-516.192267234389 69.8523982246613 -294.353883425104</t>
  </si>
  <si>
    <t>-610.207462562965 282.856726089831 -94.048461523241</t>
  </si>
  <si>
    <t>-653.324981252962 288.100379149478 319.2503775341</t>
  </si>
  <si>
    <t>-711.835728122279 327.059436914746 776.907601858525</t>
  </si>
  <si>
    <t>-563.511668626119 303.354335978628 834.543197813486</t>
  </si>
  <si>
    <t>-633.542519847034 103.213735343669 -89.8428218070355</t>
  </si>
  <si>
    <t>-640.311563429269 73.9048913579038 324.642144322991</t>
  </si>
  <si>
    <t>-693.184297375385 17.214937905502 780.868667992732</t>
  </si>
  <si>
    <t>-540.788661644508 3.48998706232146 830.577949103136</t>
  </si>
  <si>
    <t>9763-20170724T120334.394983900.bin</t>
  </si>
  <si>
    <t>-621.091389689866 193.045477322307 -90.1641669110952</t>
  </si>
  <si>
    <t>-642.297120492859 193.269940975282 -198.827720591838</t>
  </si>
  <si>
    <t>-655.824984175984 194.698321546932 -290.701424441828</t>
  </si>
  <si>
    <t>-667.256504790312 196.613337035977 -373.790518312323</t>
  </si>
  <si>
    <t>-677.340095617004 199.095422683062 -457.038911456108</t>
  </si>
  <si>
    <t>-690.60572209452 203.354692834382 -578.902789388135</t>
  </si>
  <si>
    <t>-682.489707484872 205.648001243217 -656.807121618623</t>
  </si>
  <si>
    <t>-681.585926732577 232.674464334721 -524.688168673682</t>
  </si>
  <si>
    <t>-657.480715675736 384.239766445075 -496.716879590342</t>
  </si>
  <si>
    <t>-611.89773286296 401.754681576988 -218.878851513301</t>
  </si>
  <si>
    <t>-383.422366481537 364.758465920055 -199.416430628823</t>
  </si>
  <si>
    <t>-687.983919356547 170.296954757587 -526.171815487781</t>
  </si>
  <si>
    <t>-707.260278253169 17.5136834968835 -501.14698347169</t>
  </si>
  <si>
    <t>-515.83418509999 69.8149160088851 -294.513319880997</t>
  </si>
  <si>
    <t>-609.499641428677 282.875672169282 -93.9716357955979</t>
  </si>
  <si>
    <t>-652.740114652762 288.02892062123 319.315562671623</t>
  </si>
  <si>
    <t>-711.817566807828 327.092872886389 776.898140509147</t>
  </si>
  <si>
    <t>-563.520030180459 303.316815898148 834.572767236351</t>
  </si>
  <si>
    <t>-633.019289851367 103.182736368137 -89.7842291443192</t>
  </si>
  <si>
    <t>-639.953862316342 73.9205992271116 324.701287689147</t>
  </si>
  <si>
    <t>-693.186627614022 17.1357542954888 780.878463876169</t>
  </si>
  <si>
    <t>-540.802511900095 3.3548487197836 830.607661223209</t>
  </si>
  <si>
    <t>9763-20170724T120334.449119400.bin</t>
  </si>
  <si>
    <t>-619.812258599383 192.986882237758 -90.0072386570432</t>
  </si>
  <si>
    <t>-641.362921471434 193.306715860538 -198.602726244434</t>
  </si>
  <si>
    <t>-655.291542149716 194.766811496506 -290.415916778061</t>
  </si>
  <si>
    <t>-667.12913593816 196.692826902238 -373.447837847527</t>
  </si>
  <si>
    <t>-677.663499837768 199.167035511599 -456.640700871726</t>
  </si>
  <si>
    <t>-691.637168698559 203.394283418239 -578.426518416322</t>
  </si>
  <si>
    <t>-682.830091503444 205.672701819838 -656.256278755205</t>
  </si>
  <si>
    <t>-682.2651691358 232.724685626355 -524.277368550284</t>
  </si>
  <si>
    <t>-657.912267918103 384.28524146527 -496.471132572607</t>
  </si>
  <si>
    <t>-608.329242306182 402.049891967499 -219.334774586655</t>
  </si>
  <si>
    <t>-379.574453156629 365.278182587707 -202.974749462334</t>
  </si>
  <si>
    <t>-688.746104498081 170.354174089483 -525.698663571604</t>
  </si>
  <si>
    <t>-708.098993978531 17.6243704180433 -500.462311055675</t>
  </si>
  <si>
    <t>-515.175682845028 70.1098799541357 -294.85606970664</t>
  </si>
  <si>
    <t>-608.062954703783 282.801635038802 -93.8072512920802</t>
  </si>
  <si>
    <t>-651.594621024979 287.913995501846 319.449884208408</t>
  </si>
  <si>
    <t>-711.772377399815 327.168514338878 776.871202667788</t>
  </si>
  <si>
    <t>-563.498818939029 303.433647751456 834.624346369374</t>
  </si>
  <si>
    <t>-631.915469870039 103.157383092261 -89.6196651495223</t>
  </si>
  <si>
    <t>-639.071285807266 74.0155275876791 324.870646139093</t>
  </si>
  <si>
    <t>-693.185248679311 17.0178075696517 780.903241823164</t>
  </si>
  <si>
    <t>-540.84295096733 2.93160927208578 830.674987445663</t>
  </si>
  <si>
    <t>9763-20170724T120334.516302900.bin</t>
  </si>
  <si>
    <t>-618.672260738119 193.109295392558 -89.8246371442043</t>
  </si>
  <si>
    <t>-640.606514497377 193.532302995445 -198.34289545053</t>
  </si>
  <si>
    <t>-655.031363407985 195.033095600296 -290.079016006797</t>
  </si>
  <si>
    <t>-667.386441498869 196.978455770432 -373.034924546754</t>
  </si>
  <si>
    <t>-678.508272539378 199.453184893958 -456.151191568197</t>
  </si>
  <si>
    <t>-693.417460494272 203.660237715723 -577.826730439486</t>
  </si>
  <si>
    <t>-683.555822195203 205.893306247226 -655.531197898819</t>
  </si>
  <si>
    <t>-683.573496740443 232.993939649512 -523.763185080237</t>
  </si>
  <si>
    <t>-658.900903290295 384.540958829688 -496.136643843343</t>
  </si>
  <si>
    <t>-604.872426653458 401.413765309272 -219.776766311165</t>
  </si>
  <si>
    <t>-375.451296679767 367.332227887052 -207.409996751102</t>
  </si>
  <si>
    <t>-690.17733921896 170.634650375712 -525.110083034986</t>
  </si>
  <si>
    <t>-709.621684174256 17.9579158369988 -499.62258080848</t>
  </si>
  <si>
    <t>-514.957134394351 70.5070378426803 -294.951597772826</t>
  </si>
  <si>
    <t>-606.862622404693 282.849831678307 -93.635270533116</t>
  </si>
  <si>
    <t>-650.590356079903 287.831652346712 319.602701513911</t>
  </si>
  <si>
    <t>-711.713724408883 327.27436395968 776.887187234805</t>
  </si>
  <si>
    <t>-563.462714098638 303.526532546211 834.692907956009</t>
  </si>
  <si>
    <t>-630.848307099431 103.35972275736 -89.4347592442978</t>
  </si>
  <si>
    <t>-638.298963331755 74.3079422773076 325.056569057638</t>
  </si>
  <si>
    <t>-693.182681313702 16.9176044544165 780.922276020289</t>
  </si>
  <si>
    <t>-540.818217013615 3.26041310478513 830.745743196253</t>
  </si>
  <si>
    <t>9763-20170724T120334.562425900.bin</t>
  </si>
  <si>
    <t>-618.188539448431 193.198910621767 -89.7510528611191</t>
  </si>
  <si>
    <t>-640.298722965391 193.667314324635 -198.233299040875</t>
  </si>
  <si>
    <t>-654.933449215184 195.179061224963 -289.936084432156</t>
  </si>
  <si>
    <t>-667.502600472489 197.124236295672 -372.859827612393</t>
  </si>
  <si>
    <t>-678.86327999069 199.587882182351 -455.944141508523</t>
  </si>
  <si>
    <t>-694.149099172667 203.766371097842 -577.573933360976</t>
  </si>
  <si>
    <t>-683.73344668244 205.95024330159 -655.207488393319</t>
  </si>
  <si>
    <t>-684.107280000194 233.109516121252 -523.551987173824</t>
  </si>
  <si>
    <t>-659.462706717428 384.671529889101 -496.02257782095</t>
  </si>
  <si>
    <t>-603.026827168689 401.817618925885 -220.160966507304</t>
  </si>
  <si>
    <t>-373.35396819869 368.728044179464 -209.963546542916</t>
  </si>
  <si>
    <t>-690.776408533768 170.756182866392 -524.855940764499</t>
  </si>
  <si>
    <t>-710.308186331616 18.1087055691273 -499.252469173789</t>
  </si>
  <si>
    <t>-515.058046775483 70.7348481408494 -294.910503046883</t>
  </si>
  <si>
    <t>-606.323558736656 282.876193868643 -93.5577384725443</t>
  </si>
  <si>
    <t>-650.112570885104 287.759966053699 319.674993883207</t>
  </si>
  <si>
    <t>-711.707762995541 327.259669445902 776.896463059049</t>
  </si>
  <si>
    <t>-563.461249415881 303.550615226564 834.729551300221</t>
  </si>
  <si>
    <t>-630.380756364916 103.492948456598 -89.3486011656956</t>
  </si>
  <si>
    <t>-637.99907588709 74.4951796949697 325.143418455394</t>
  </si>
  <si>
    <t>-693.186945138441 16.8740243341299 780.927123785225</t>
  </si>
  <si>
    <t>-540.807635829401 3.44121256185736 830.766140523168</t>
  </si>
  <si>
    <t>9763-20170724T120334.617129500.bin</t>
  </si>
  <si>
    <t>-617.324467551655 193.226202715888 -89.6172117324138</t>
  </si>
  <si>
    <t>-639.675379944269 193.76187333439 -198.049924976849</t>
  </si>
  <si>
    <t>-654.5911026598 195.277731414588 -289.707192938681</t>
  </si>
  <si>
    <t>-667.445110325833 197.206776315057 -372.58784420647</t>
  </si>
  <si>
    <t>-679.121896866794 199.633146968816 -455.629290736021</t>
  </si>
  <si>
    <t>-694.904116240577 203.733429199694 -577.198408525104</t>
  </si>
  <si>
    <t>-683.480738857263 205.877539272531 -654.691119680384</t>
  </si>
  <si>
    <t>-684.580359473873 233.104796824387 -523.244794600284</t>
  </si>
  <si>
    <t>-659.861155224501 384.707530778692 -495.986686027115</t>
  </si>
  <si>
    <t>-599.478090576659 402.476564885668 -221.001641247503</t>
  </si>
  <si>
    <t>-369.561190547143 370.237452752742 -214.117006815861</t>
  </si>
  <si>
    <t>-691.377669246428 170.763724927976 -524.465028613159</t>
  </si>
  <si>
    <t>-711.109223889643 18.1754994677422 -498.693644032207</t>
  </si>
  <si>
    <t>-515.361183993398 70.9529006465482 -294.728315505741</t>
  </si>
  <si>
    <t>-605.342989686423 282.844017389123 -93.4160087043592</t>
  </si>
  <si>
    <t>-649.301370373077 287.715322728845 319.79881537213</t>
  </si>
  <si>
    <t>-711.678187567306 327.330109547495 776.924828035972</t>
  </si>
  <si>
    <t>-563.448956107951 303.614837243096 834.799596915427</t>
  </si>
  <si>
    <t>-629.644838647586 103.551896802413 -89.2120933511567</t>
  </si>
  <si>
    <t>-637.444238848665 74.6580472950061 325.283961141711</t>
  </si>
  <si>
    <t>-693.231887756208 16.678730218714 780.936722461432</t>
  </si>
  <si>
    <t>-540.888846570306 2.83572287769675 830.774248526749</t>
  </si>
  <si>
    <t>9763-20170724T120334.650217300.bin</t>
  </si>
  <si>
    <t>-617.05656312281 193.206995712387 -89.5746047332418</t>
  </si>
  <si>
    <t>-639.473531981091 193.756976270877 -197.993568656432</t>
  </si>
  <si>
    <t>-654.448600109618 195.277184907635 -289.641171736138</t>
  </si>
  <si>
    <t>-667.35752528677 197.207178056087 -372.513085053922</t>
  </si>
  <si>
    <t>-679.090717155166 199.631104914301 -455.546880649805</t>
  </si>
  <si>
    <t>-694.956602354594 203.72443088558 -577.105207716956</t>
  </si>
  <si>
    <t>-683.155179112232 205.888992057753 -654.540640734484</t>
  </si>
  <si>
    <t>-684.577843093018 233.096970658175 -523.16295227956</t>
  </si>
  <si>
    <t>-659.806081253758 384.69991724794 -495.943584099724</t>
  </si>
  <si>
    <t>-597.773134692936 402.717357483939 -221.342369060614</t>
  </si>
  <si>
    <t>-367.881646971298 370.074089426753 -215.610633680157</t>
  </si>
  <si>
    <t>-691.411759379285 170.759521545551 -524.370021856699</t>
  </si>
  <si>
    <t>-711.215607627403 18.1897162273463 -498.538524783841</t>
  </si>
  <si>
    <t>-515.459598943533 70.9598143208041 -294.546783110652</t>
  </si>
  <si>
    <t>-605.031980096465 282.801863046708 -93.3607245119592</t>
  </si>
  <si>
    <t>-648.956142111096 287.744726264273 319.856899508179</t>
  </si>
  <si>
    <t>-711.630248063555 327.439175236223 776.925820529957</t>
  </si>
  <si>
    <t>-563.416446781251 303.685199740694 834.824256924963</t>
  </si>
  <si>
    <t>-629.420284953752 103.541035617791 -89.167381132189</t>
  </si>
  <si>
    <t>-637.233376330231 74.7060023296747 325.332419905258</t>
  </si>
  <si>
    <t>-693.286466147228 16.6532456561738 780.932944097714</t>
  </si>
  <si>
    <t>-540.893944527094 3.11308933679493 830.702319160236</t>
  </si>
  <si>
    <t>9763-20170724T120334.716953300.bin</t>
  </si>
  <si>
    <t>-617.046006551507 193.017630417931 -89.5514737924528</t>
  </si>
  <si>
    <t>-639.454949942166 193.553856094136 -197.97215398516</t>
  </si>
  <si>
    <t>-654.342057533042 195.063736766028 -289.634307886883</t>
  </si>
  <si>
    <t>-667.138680485191 196.984916492651 -372.523858819757</t>
  </si>
  <si>
    <t>-678.726530019283 199.400738738988 -455.578174373866</t>
  </si>
  <si>
    <t>-694.343603798426 203.483023297482 -577.169117852851</t>
  </si>
  <si>
    <t>-682.19223102053 205.699587999133 -654.549016140413</t>
  </si>
  <si>
    <t>-684.070182424402 232.859929638875 -523.208993050607</t>
  </si>
  <si>
    <t>-659.726820989056 384.529492226947 -496.023077126357</t>
  </si>
  <si>
    <t>-594.507478739251 402.782396790026 -222.176614320856</t>
  </si>
  <si>
    <t>-364.779296183985 368.756317467356 -218.213207607935</t>
  </si>
  <si>
    <t>-690.911725718888 170.523617793459 -524.423154753915</t>
  </si>
  <si>
    <t>-710.757364301817 17.9481853232026 -498.616695544653</t>
  </si>
  <si>
    <t>-515.538243469012 70.6976148102353 -294.018486463376</t>
  </si>
  <si>
    <t>-605.036933009209 282.617668935723 -93.3316797192056</t>
  </si>
  <si>
    <t>-648.869675272933 287.711809059427 319.89384078559</t>
  </si>
  <si>
    <t>-711.634349065367 327.4871319997 776.934040685222</t>
  </si>
  <si>
    <t>-563.404427762784 303.880817256355 834.85173159212</t>
  </si>
  <si>
    <t>-629.409802577282 103.308658599388 -89.1602418594737</t>
  </si>
  <si>
    <t>-637.260252096961 74.5432939913874 325.343684500814</t>
  </si>
  <si>
    <t>-693.431499998739 16.5052803578869 780.91689005081</t>
  </si>
  <si>
    <t>-540.980366950392 2.96233916649294 830.505996031638</t>
  </si>
  <si>
    <t>9763-20170724T120334.748035100.bin</t>
  </si>
  <si>
    <t>-617.207069307012 192.777128539935 -89.5904965885819</t>
  </si>
  <si>
    <t>-639.508313890453 193.295432236937 -198.033501699675</t>
  </si>
  <si>
    <t>-654.23661271465 194.815162153345 -289.720994200461</t>
  </si>
  <si>
    <t>-666.862603640839 196.754916724044 -372.636387696348</t>
  </si>
  <si>
    <t>-678.252284941142 199.199653029744 -455.71727167522</t>
  </si>
  <si>
    <t>-693.549524896161 203.335584434158 -577.34709170876</t>
  </si>
  <si>
    <t>-681.45515631021 205.619586514489 -654.733975293281</t>
  </si>
  <si>
    <t>-683.431320090981 232.690163682257 -523.345565665277</t>
  </si>
  <si>
    <t>-659.288143675498 384.396132454479 -496.174314332625</t>
  </si>
  <si>
    <t>-593.149653402946 402.573860005809 -222.543482418217</t>
  </si>
  <si>
    <t>-363.614860633114 367.246219907932 -218.764158289335</t>
  </si>
  <si>
    <t>-690.243126148165 170.351507558515 -524.608604246646</t>
  </si>
  <si>
    <t>-710.120630130978 17.7760091944597 -498.86456417538</t>
  </si>
  <si>
    <t>-515.417865627189 70.4775838010698 -293.788353829407</t>
  </si>
  <si>
    <t>-605.186868661581 282.431361496228 -93.3552478768349</t>
  </si>
  <si>
    <t>-649.03265869519 287.677098472069 319.866966645278</t>
  </si>
  <si>
    <t>-711.643312414534 327.506753287451 776.932691257967</t>
  </si>
  <si>
    <t>-563.401348847419 303.956773265068 834.842423611308</t>
  </si>
  <si>
    <t>-629.551977978492 102.974451715652 -89.2118100951403</t>
  </si>
  <si>
    <t>-637.41734108946 74.1828412618452 325.290040301256</t>
  </si>
  <si>
    <t>-693.5076860827 16.4141566883075 780.911276767788</t>
  </si>
  <si>
    <t>-541.049914064527 2.62716831388161 830.412437547428</t>
  </si>
  <si>
    <t>9763-20170724T120334.815234000.bin</t>
  </si>
  <si>
    <t>-617.867275535049 192.009813651932 -89.7676441349525</t>
  </si>
  <si>
    <t>-639.709536374151 192.465944758861 -198.30434289642</t>
  </si>
  <si>
    <t>-653.967322776749 193.952128776607 -290.066715199901</t>
  </si>
  <si>
    <t>-666.134548436783 195.868932568381 -373.051216340692</t>
  </si>
  <si>
    <t>-677.031216422563 198.297774171621 -456.198544952293</t>
  </si>
  <si>
    <t>-691.56999526728 202.417917587496 -577.921926076677</t>
  </si>
  <si>
    <t>-679.837619844176 204.763518395886 -655.3626648604</t>
  </si>
  <si>
    <t>-681.765683112258 231.776913336892 -523.864943539667</t>
  </si>
  <si>
    <t>-657.684321188499 383.512423598853 -496.759941790463</t>
  </si>
  <si>
    <t>-591.612842825461 399.620008962694 -222.983251715296</t>
  </si>
  <si>
    <t>-362.114016502466 364.08192560292 -218.99850033756</t>
  </si>
  <si>
    <t>-688.615382924774 169.443041701572 -525.156709203175</t>
  </si>
  <si>
    <t>-708.665268419441 16.8828566891498 -499.473730440173</t>
  </si>
  <si>
    <t>-515.114355654454 69.6032557627254 -293.41021619926</t>
  </si>
  <si>
    <t>-605.732662200194 281.965526212403 -93.504105282096</t>
  </si>
  <si>
    <t>-649.462576948109 287.542825345067 319.726125998079</t>
  </si>
  <si>
    <t>-711.663796894027 327.603619967212 776.87987894684</t>
  </si>
  <si>
    <t>-563.403528282384 304.074702687651 834.75115978071</t>
  </si>
  <si>
    <t>-630.315690229781 101.915020675042 -89.428426141317</t>
  </si>
  <si>
    <t>-637.929915720814 73.1669411188045 325.081180285962</t>
  </si>
  <si>
    <t>-693.611951242785 16.3919851557207 780.918584562747</t>
  </si>
  <si>
    <t>-541.089961397792 2.89556878613803 830.301995039279</t>
  </si>
  <si>
    <t>9763-20170724T120334.847318700.bin</t>
  </si>
  <si>
    <t>-618.189427250624 191.618565108102 -89.8322407459042</t>
  </si>
  <si>
    <t>-639.811637151762 192.070378150883 -198.413055385504</t>
  </si>
  <si>
    <t>-653.849910805046 193.531992509521 -290.209622426135</t>
  </si>
  <si>
    <t>-665.804813172735 195.418648579308 -373.225609471795</t>
  </si>
  <si>
    <t>-676.474779396651 197.808933567943 -456.403621497576</t>
  </si>
  <si>
    <t>-690.666385589444 201.863110028451 -578.170145665307</t>
  </si>
  <si>
    <t>-679.146975178082 204.180363941003 -655.643559420607</t>
  </si>
  <si>
    <t>-680.975237276685 231.246958306134 -524.106150173479</t>
  </si>
  <si>
    <t>-656.708632676544 382.974353170581 -497.072545705396</t>
  </si>
  <si>
    <t>-591.218107611672 397.453030408635 -223.065225544448</t>
  </si>
  <si>
    <t>-361.472264796243 363.564293295849 -218.953184483531</t>
  </si>
  <si>
    <t>-687.903320302585 168.921267794346 -525.373872768566</t>
  </si>
  <si>
    <t>-708.151754776802 16.3929303564742 -499.675203551335</t>
  </si>
  <si>
    <t>-514.964440881353 68.9368240902206 -293.264419707647</t>
  </si>
  <si>
    <t>-606.012000199251 281.692482584474 -93.5536567488342</t>
  </si>
  <si>
    <t>-649.781258745796 287.424317306038 319.670205858934</t>
  </si>
  <si>
    <t>-711.652121653728 327.719904477929 776.8473469271</t>
  </si>
  <si>
    <t>-563.387148874386 304.16061833353 834.694335163579</t>
  </si>
  <si>
    <t>-630.721210189498 101.478825623116 -89.5253002200325</t>
  </si>
  <si>
    <t>-638.271999831298 72.7567783900677 324.987257700099</t>
  </si>
  <si>
    <t>-693.650190966464 16.3499442130865 780.925918311492</t>
  </si>
  <si>
    <t>-541.09148339848 3.15357372371727 830.277059853026</t>
  </si>
  <si>
    <t>9763-20170724T120334.917514500.bin</t>
  </si>
  <si>
    <t>-618.738409963971 191.111755115311 -89.9591545428804</t>
  </si>
  <si>
    <t>-640.007692250187 191.52226605173 -198.609695666394</t>
  </si>
  <si>
    <t>-653.648208382356 192.931103822941 -290.467134505373</t>
  </si>
  <si>
    <t>-665.20335719056 194.764115741653 -373.540865206634</t>
  </si>
  <si>
    <t>-675.432611824875 197.094484425984 -456.775821866289</t>
  </si>
  <si>
    <t>-688.934843673316 201.054683021464 -578.623886861708</t>
  </si>
  <si>
    <t>-677.7358858315 203.272902750731 -656.147341951081</t>
  </si>
  <si>
    <t>-679.526895342771 230.477757434504 -524.531282090595</t>
  </si>
  <si>
    <t>-655.103257367988 382.160612065619 -497.458336577536</t>
  </si>
  <si>
    <t>-589.608592361715 394.558329066929 -223.350143791006</t>
  </si>
  <si>
    <t>-359.60356864512 362.763424632382 -217.409964415467</t>
  </si>
  <si>
    <t>-686.493516639016 168.156161911752 -525.784806827882</t>
  </si>
  <si>
    <t>-706.959592104251 15.6434995570412 -500.085146597548</t>
  </si>
  <si>
    <t>-514.288948066709 67.2891235916159 -293.338701879494</t>
  </si>
  <si>
    <t>-606.460858758491 281.26771812224 -93.691448015223</t>
  </si>
  <si>
    <t>-650.322500541013 287.254258881601 319.519100447662</t>
  </si>
  <si>
    <t>-711.662400603426 327.816826838221 776.748717622741</t>
  </si>
  <si>
    <t>-563.390200379913 304.200535298883 834.553936446077</t>
  </si>
  <si>
    <t>-631.37051008333 101.025001063956 -89.6548894237819</t>
  </si>
  <si>
    <t>-639.044649541669 72.0675202406751 324.839013525464</t>
  </si>
  <si>
    <t>-693.69101419847 16.1189554996627 780.94175021849</t>
  </si>
  <si>
    <t>-541.192224438989 2.2166030044018 830.284164165968</t>
  </si>
  <si>
    <t>9763-20170724T120334.951599900.bin</t>
  </si>
  <si>
    <t>-618.943124958177 191.032309700127 -90.014268054893</t>
  </si>
  <si>
    <t>-640.086702719056 191.403103510009 -198.689552635607</t>
  </si>
  <si>
    <t>-653.559115763237 192.794275984666 -290.571983149635</t>
  </si>
  <si>
    <t>-664.937593795235 194.617383835114 -373.670461283949</t>
  </si>
  <si>
    <t>-674.965047022072 196.944333385292 -456.930102184305</t>
  </si>
  <si>
    <t>-688.144653959459 200.906735570813 -578.813319614097</t>
  </si>
  <si>
    <t>-677.052318595968 203.071600022544 -656.353616957303</t>
  </si>
  <si>
    <t>-678.894450271608 230.330599275764 -524.693840419805</t>
  </si>
  <si>
    <t>-654.521633169764 381.999999992416 -497.477549240052</t>
  </si>
  <si>
    <t>-588.641123385087 394.179415656436 -223.45204011607</t>
  </si>
  <si>
    <t>-358.698449224568 362.228085379381 -216.102734963498</t>
  </si>
  <si>
    <t>-685.828586102319 168.005703791217 -525.970290147864</t>
  </si>
  <si>
    <t>-706.311973063374 15.4876596296501 -500.349677925975</t>
  </si>
  <si>
    <t>-513.842432794421 66.5940591338283 -293.356396433986</t>
  </si>
  <si>
    <t>-606.722870881364 281.200630607997 -93.7711300563614</t>
  </si>
  <si>
    <t>-650.500842060879 287.245387301942 319.447352775421</t>
  </si>
  <si>
    <t>-711.669540126372 327.859911886204 776.698050108827</t>
  </si>
  <si>
    <t>-563.383796452093 304.283205573241 834.484775510673</t>
  </si>
  <si>
    <t>-631.514342911368 100.959368208407 -89.7008602944986</t>
  </si>
  <si>
    <t>-639.352744218261 71.9048420270829 324.783129741079</t>
  </si>
  <si>
    <t>-693.707429320081 16.060472790733 780.948722741334</t>
  </si>
  <si>
    <t>-541.177512935365 2.45842115137043 830.278567699924</t>
  </si>
  <si>
    <t>9763-20170724T120335.013274100.bin</t>
  </si>
  <si>
    <t>-618.998986868632 191.065487954365 -90.0751329938329</t>
  </si>
  <si>
    <t>-639.992430650305 191.360093834715 -198.779645027545</t>
  </si>
  <si>
    <t>-653.223272333823 192.749879385266 -290.69736264064</t>
  </si>
  <si>
    <t>-664.337100512153 194.594923134845 -373.831037481407</t>
  </si>
  <si>
    <t>-674.053196455838 196.967460133428 -457.126251830646</t>
  </si>
  <si>
    <t>-686.726045670866 201.022754608172 -579.060233988764</t>
  </si>
  <si>
    <t>-675.80248815034 203.089063138392 -656.627171659928</t>
  </si>
  <si>
    <t>-677.728960708345 230.408340867739 -524.877338233318</t>
  </si>
  <si>
    <t>-653.254302490856 381.983672368072 -497.280981800435</t>
  </si>
  <si>
    <t>-586.650420019856 393.4789413714 -223.400768298632</t>
  </si>
  <si>
    <t>-356.788643700887 361.663791873925 -213.405516945653</t>
  </si>
  <si>
    <t>-684.601667693611 168.078398154408 -526.235962063738</t>
  </si>
  <si>
    <t>-705.104158347637 15.5458089878539 -500.713660518039</t>
  </si>
  <si>
    <t>-512.322795467991 65.4898746081317 -293.070123524961</t>
  </si>
  <si>
    <t>-607.042095410143 281.143998292657 -93.8451583916385</t>
  </si>
  <si>
    <t>-650.862509024137 287.303680611066 319.367175740234</t>
  </si>
  <si>
    <t>-711.697149464787 327.905499629692 776.636078283743</t>
  </si>
  <si>
    <t>-563.386117303738 304.372573743296 834.375728237162</t>
  </si>
  <si>
    <t>-631.327031746135 101.0371137772 -89.7268363479014</t>
  </si>
  <si>
    <t>-639.501793419596 71.7995961521217 324.737819459909</t>
  </si>
  <si>
    <t>-693.77267717398 15.9581146226674 780.935907364793</t>
  </si>
  <si>
    <t>-541.21885157309 2.4040166463908 830.204950356863</t>
  </si>
  <si>
    <t>9763-20170724T120335.050372900.bin</t>
  </si>
  <si>
    <t>-618.856794064654 191.18936538554 -90.0771388072983</t>
  </si>
  <si>
    <t>-639.798991024891 191.443331261922 -198.791735187894</t>
  </si>
  <si>
    <t>-652.936459335143 192.833275949902 -290.722738237968</t>
  </si>
  <si>
    <t>-663.945932196037 194.690493905642 -373.870131204066</t>
  </si>
  <si>
    <t>-673.537289353168 197.088113606875 -457.179113603159</t>
  </si>
  <si>
    <t>-686.005383713836 201.193839468856 -579.132477848987</t>
  </si>
  <si>
    <t>-675.151729848432 203.200670086934 -656.710671389903</t>
  </si>
  <si>
    <t>-677.121072480825 230.559392368013 -524.920105303873</t>
  </si>
  <si>
    <t>-652.674665053633 382.112321861912 -497.161302249665</t>
  </si>
  <si>
    <t>-585.809599086195 392.893267106223 -223.315662514808</t>
  </si>
  <si>
    <t>-355.964216088389 361.252356758537 -212.431925077961</t>
  </si>
  <si>
    <t>-683.947877553113 168.225350016719 -526.320674943285</t>
  </si>
  <si>
    <t>-704.452678249066 15.6871047333091 -500.848981962826</t>
  </si>
  <si>
    <t>-511.473013019179 65.1388284557977 -292.739976386794</t>
  </si>
  <si>
    <t>-607.054217731221 281.216666020032 -93.8473029647313</t>
  </si>
  <si>
    <t>-650.951938836751 287.355816777924 319.357115217684</t>
  </si>
  <si>
    <t>-711.696768451758 327.942499823777 776.620973426778</t>
  </si>
  <si>
    <t>-563.373615726256 304.441137309609 834.342350690986</t>
  </si>
  <si>
    <t>-631.029771362985 101.202887822902 -89.7105417109374</t>
  </si>
  <si>
    <t>-639.386748852436 71.837375387935 324.741429924295</t>
  </si>
  <si>
    <t>-693.798278874042 15.9560844253135 780.915553809965</t>
  </si>
  <si>
    <t>-541.236202241598 2.43165643976135 830.167166087401</t>
  </si>
  <si>
    <t>9763-20170724T120335.113636000.bin</t>
  </si>
  <si>
    <t>-618.153857551272 191.617653080356 -90.010501874033</t>
  </si>
  <si>
    <t>-639.075923680688 191.818271164891 -198.729020041363</t>
  </si>
  <si>
    <t>-652.116630156317 193.209557396557 -290.673822338274</t>
  </si>
  <si>
    <t>-663.006986695785 195.084373857313 -373.836559084133</t>
  </si>
  <si>
    <t>-672.447305379324 197.517880775532 -457.161714082932</t>
  </si>
  <si>
    <t>-684.659724927901 201.696404224494 -579.13837404931</t>
  </si>
  <si>
    <t>-674.042384085954 203.565259022395 -656.752714766639</t>
  </si>
  <si>
    <t>-675.99107844893 231.040287901243 -524.879449584675</t>
  </si>
  <si>
    <t>-652.011844056953 382.611225669098 -496.820079868283</t>
  </si>
  <si>
    <t>-583.680099582811 392.196915940079 -223.292311290694</t>
  </si>
  <si>
    <t>-353.917915204146 360.23772311748 -211.60897296747</t>
  </si>
  <si>
    <t>-682.610934130234 168.685557501938 -526.352723333593</t>
  </si>
  <si>
    <t>-702.771758486935 16.0754248296585 -501.034979852027</t>
  </si>
  <si>
    <t>-510.093433797513 65.423231266637 -292.38911721227</t>
  </si>
  <si>
    <t>-606.567557653233 281.586455905195 -93.7913519028938</t>
  </si>
  <si>
    <t>-650.761837159497 287.531384493092 319.384307120425</t>
  </si>
  <si>
    <t>-711.678986309979 328.034953977332 776.613757633735</t>
  </si>
  <si>
    <t>-563.354370518109 304.550094677266 834.338017967826</t>
  </si>
  <si>
    <t>-630.07879439521 101.679708372219 -89.6307255713784</t>
  </si>
  <si>
    <t>-638.935991242347 71.9524736835831 324.784998652443</t>
  </si>
  <si>
    <t>-693.837354776509 15.8316973993938 780.882255256624</t>
  </si>
  <si>
    <t>-541.251586344839 2.45278209342064 830.100259374324</t>
  </si>
  <si>
    <t>9763-20170724T120335.150740100.bin</t>
  </si>
  <si>
    <t>-617.647967716299 191.839685734028 -89.9618177944201</t>
  </si>
  <si>
    <t>-638.570965889384 192.009734664756 -198.680106948583</t>
  </si>
  <si>
    <t>-651.610876221318 193.414904999789 -290.624909462836</t>
  </si>
  <si>
    <t>-662.500208563062 195.316828662851 -373.786999750549</t>
  </si>
  <si>
    <t>-671.939124776355 197.793115282232 -457.11117102229</t>
  </si>
  <si>
    <t>-684.149189571155 202.051030747748 -579.085330700948</t>
  </si>
  <si>
    <t>-673.700253533824 203.878980084395 -656.723577996603</t>
  </si>
  <si>
    <t>-675.524178100134 231.363951537279 -524.802621764664</t>
  </si>
  <si>
    <t>-651.753567011873 382.932433110373 -496.567658816066</t>
  </si>
  <si>
    <t>-582.42291248865 392.112638019048 -223.277368874357</t>
  </si>
  <si>
    <t>-352.711591067769 359.918056946213 -211.246232399359</t>
  </si>
  <si>
    <t>-682.05883453457 169.001490736224 -526.325479254115</t>
  </si>
  <si>
    <t>-702.083345014856 16.3530903509229 -501.095869717579</t>
  </si>
  <si>
    <t>-509.495927825481 66.089124070498 -292.503714318387</t>
  </si>
  <si>
    <t>-606.16221328888 281.76532905686 -93.7381619873204</t>
  </si>
  <si>
    <t>-650.499685258245 287.623934879938 319.423409433508</t>
  </si>
  <si>
    <t>-711.679489970886 328.052880442704 776.614437238768</t>
  </si>
  <si>
    <t>-563.337699363732 304.703330146433 834.34955335322</t>
  </si>
  <si>
    <t>-629.464710390941 101.890417074028 -89.5766263969134</t>
  </si>
  <si>
    <t>-638.607294436982 71.9876882596866 324.820365248615</t>
  </si>
  <si>
    <t>-693.836982128326 15.7911221749739 780.875604079981</t>
  </si>
  <si>
    <t>-541.259447026188 2.37984154980131 830.110313733303</t>
  </si>
  <si>
    <t>9763-20170724T120335.214933300.bin</t>
  </si>
  <si>
    <t>-616.498528949368 192.321242680146 -89.823929470111</t>
  </si>
  <si>
    <t>-637.419492757914 192.468585644515 -198.542896128304</t>
  </si>
  <si>
    <t>-650.504160263849 193.917348481279 -290.480356760198</t>
  </si>
  <si>
    <t>-661.453135221907 195.88236655254 -373.633228398475</t>
  </si>
  <si>
    <t>-670.970954335773 198.446341266805 -456.945786962835</t>
  </si>
  <si>
    <t>-683.317813219287 202.859274454737 -578.900746048868</t>
  </si>
  <si>
    <t>-673.303504169126 204.60566460263 -656.598056404038</t>
  </si>
  <si>
    <t>-674.679643653182 232.107995867259 -524.58540690164</t>
  </si>
  <si>
    <t>-651.009826092001 383.629772116412 -495.9901124438</t>
  </si>
  <si>
    <t>-580.140209248529 391.878800403524 -223.065275416162</t>
  </si>
  <si>
    <t>-350.496734436678 359.405236530932 -210.50018954943</t>
  </si>
  <si>
    <t>-681.120641667312 169.737676483438 -526.190274231725</t>
  </si>
  <si>
    <t>-700.997350399741 17.0591873861329 -501.046589555713</t>
  </si>
  <si>
    <t>-508.012614920476 67.2481100365769 -293.008173515713</t>
  </si>
  <si>
    <t>-605.009606814352 282.302190498273 -93.599596284991</t>
  </si>
  <si>
    <t>-649.745883886326 287.935628451098 319.522088266072</t>
  </si>
  <si>
    <t>-711.655071248163 328.175151630102 776.61975502932</t>
  </si>
  <si>
    <t>-563.315396671891 304.922934806134 834.399482705271</t>
  </si>
  <si>
    <t>-628.309114449307 102.306271398948 -89.4362496432213</t>
  </si>
  <si>
    <t>-637.729893214478 72.1232048610811 324.934237618796</t>
  </si>
  <si>
    <t>-693.83209015068 15.696916720573 780.873143475295</t>
  </si>
  <si>
    <t>-541.235229586407 2.572242822926 830.125129012122</t>
  </si>
  <si>
    <t>9763-20170724T120335.250026100.bin</t>
  </si>
  <si>
    <t>-615.924908852712 192.483019796766 -89.752437938293</t>
  </si>
  <si>
    <t>-636.857832642354 192.626690127131 -198.469003220049</t>
  </si>
  <si>
    <t>-649.974763608648 194.099885688926 -290.40153442167</t>
  </si>
  <si>
    <t>-660.962018804255 196.097540948098 -373.548611409491</t>
  </si>
  <si>
    <t>-670.527556065399 198.704898549589 -456.85433041639</t>
  </si>
  <si>
    <t>-682.954365395952 203.193712391196 -578.798329394762</t>
  </si>
  <si>
    <t>-673.214259267147 204.901790530374 -656.531429798962</t>
  </si>
  <si>
    <t>-674.300588873272 232.410637715081 -524.468464185024</t>
  </si>
  <si>
    <t>-650.639659940603 383.913672427533 -495.754130252382</t>
  </si>
  <si>
    <t>-579.191827648985 391.880102206679 -222.971621956343</t>
  </si>
  <si>
    <t>-349.561928039869 359.306314234498 -210.419009873091</t>
  </si>
  <si>
    <t>-680.702622027 170.037458224777 -526.112255019335</t>
  </si>
  <si>
    <t>-700.52588157086 17.3455657635934 -501.025947574384</t>
  </si>
  <si>
    <t>-507.294755758883 67.6510084496053 -293.375547866086</t>
  </si>
  <si>
    <t>-604.435468485269 282.529856330252 -93.5272877271833</t>
  </si>
  <si>
    <t>-649.365320076332 287.97068349197 319.575928467561</t>
  </si>
  <si>
    <t>-711.669928037754 328.154989614929 776.617482742977</t>
  </si>
  <si>
    <t>-563.30178724258 305.148805383033 834.42251691162</t>
  </si>
  <si>
    <t>-627.763543883789 102.360089801082 -89.3670071765744</t>
  </si>
  <si>
    <t>-637.288887671586 72.0650585981091 324.992822879205</t>
  </si>
  <si>
    <t>-693.822536333767 15.5844246250649 780.879221256185</t>
  </si>
  <si>
    <t>-541.304369150128 1.68067110315701 830.161302996292</t>
  </si>
  <si>
    <t>9763-20170724T120335.317372100.bin</t>
  </si>
  <si>
    <t>-614.904089513046 192.816996650552 -89.62398557322</t>
  </si>
  <si>
    <t>-635.803476612891 192.964347809139 -198.346944175835</t>
  </si>
  <si>
    <t>-648.959684482373 194.484585772704 -290.273264477121</t>
  </si>
  <si>
    <t>-660.009829139894 196.541701116132 -373.410554097335</t>
  </si>
  <si>
    <t>-669.665928981689 199.225726354023 -456.703250858086</t>
  </si>
  <si>
    <t>-682.255630656566 203.845497366885 -578.625816848034</t>
  </si>
  <si>
    <t>-673.130228776666 205.453799683751 -656.435435127241</t>
  </si>
  <si>
    <t>-673.556879677376 233.006756172177 -524.273316338042</t>
  </si>
  <si>
    <t>-649.894148879604 384.462735658974 -495.303026747651</t>
  </si>
  <si>
    <t>-577.004741155068 392.034251571573 -222.890894717919</t>
  </si>
  <si>
    <t>-347.420403751404 358.977864435485 -210.773436302758</t>
  </si>
  <si>
    <t>-679.905863526222 170.630047802634 -525.981309271017</t>
  </si>
  <si>
    <t>-699.681188520296 17.9085428677211 -501.032430226756</t>
  </si>
  <si>
    <t>-505.878835718308 68.1605055369328 -293.896374001682</t>
  </si>
  <si>
    <t>-603.402195291019 282.978840090981 -93.387843997889</t>
  </si>
  <si>
    <t>-648.739121900266 288.15306974133 319.674342064171</t>
  </si>
  <si>
    <t>-711.631291376104 328.31235865121 776.622615264941</t>
  </si>
  <si>
    <t>-563.304677432073 305.191883185676 834.488794551453</t>
  </si>
  <si>
    <t>-626.738940396696 102.590135959847 -89.2468407129055</t>
  </si>
  <si>
    <t>-636.470472485398 72.0211100617112 325.088151460501</t>
  </si>
  <si>
    <t>-693.813556639697 15.4959805028545 780.885350576399</t>
  </si>
  <si>
    <t>-541.308203734314 1.51210990554318 830.184260926735</t>
  </si>
  <si>
    <t>9763-20170724T120335.345446500.bin</t>
  </si>
  <si>
    <t>-614.488367693791 193.040951088601 -89.5518545517253</t>
  </si>
  <si>
    <t>-635.351325441339 193.190319202024 -198.281755657812</t>
  </si>
  <si>
    <t>-648.532425754151 194.731249510422 -290.204168047609</t>
  </si>
  <si>
    <t>-659.627561135808 196.813945176497 -373.334889719214</t>
  </si>
  <si>
    <t>-669.351055058071 199.530745567077 -456.618700808013</t>
  </si>
  <si>
    <t>-682.064151811739 204.205478969539 -578.526200886541</t>
  </si>
  <si>
    <t>-673.290114237428 205.738983501772 -656.377918980412</t>
  </si>
  <si>
    <t>-673.311719150879 233.342505260944 -524.169364245114</t>
  </si>
  <si>
    <t>-649.599456064717 384.767011820627 -495.069547634316</t>
  </si>
  <si>
    <t>-575.919318666946 392.004704535089 -222.86126766717</t>
  </si>
  <si>
    <t>-346.335090963227 358.836527596032 -211.051172164548</t>
  </si>
  <si>
    <t>-679.659759054949 170.96598980558 -525.899265298769</t>
  </si>
  <si>
    <t>-699.393889145222 18.230082921559 -501.018307217127</t>
  </si>
  <si>
    <t>-505.341530919871 68.3676621099994 -293.970178005683</t>
  </si>
  <si>
    <t>-602.966796793845 283.232545141455 -93.3110788389803</t>
  </si>
  <si>
    <t>-648.516148877251 288.275984069045 319.729344778449</t>
  </si>
  <si>
    <t>-711.631316024531 328.364116456208 776.636793248003</t>
  </si>
  <si>
    <t>-563.311785028156 305.246104983343 834.521970049997</t>
  </si>
  <si>
    <t>-626.328950012902 102.806952419554 -89.1922957974215</t>
  </si>
  <si>
    <t>-636.174955376439 72.0864820509937 325.128767384296</t>
  </si>
  <si>
    <t>-693.808976864114 15.4326321391429 780.886515567617</t>
  </si>
  <si>
    <t>-541.320762034007 1.29549027255439 830.194867517891</t>
  </si>
  <si>
    <t>9763-20170724T120335.419241500.bin</t>
  </si>
  <si>
    <t>-613.697380913116 193.531141652028 -89.4405664914991</t>
  </si>
  <si>
    <t>-634.504397530379 193.700182504493 -198.181210893063</t>
  </si>
  <si>
    <t>-647.797699904764 195.277368932567 -290.086903466826</t>
  </si>
  <si>
    <t>-659.058389724258 197.400241716078 -373.194127350846</t>
  </si>
  <si>
    <t>-669.01205302609 200.163789779704 -456.449288718655</t>
  </si>
  <si>
    <t>-682.132733586112 204.914082561827 -578.310791561358</t>
  </si>
  <si>
    <t>-674.108501833999 206.312413119284 -656.245782896548</t>
  </si>
  <si>
    <t>-673.190254460739 234.016535831912 -523.966227212075</t>
  </si>
  <si>
    <t>-649.213529049939 385.359932262402 -494.681236167793</t>
  </si>
  <si>
    <t>-574.572340773908 392.185271385058 -222.724094738358</t>
  </si>
  <si>
    <t>-345.074667297586 358.26938281555 -211.364340800005</t>
  </si>
  <si>
    <t>-679.560723723516 171.642927695605 -525.711787777722</t>
  </si>
  <si>
    <t>-699.306469758725 18.8923447095096 -500.918280326909</t>
  </si>
  <si>
    <t>-504.585833431253 68.8827537027003 -294.013312629876</t>
  </si>
  <si>
    <t>-602.065761892464 283.847282457789 -93.1879217858393</t>
  </si>
  <si>
    <t>-648.057754995613 288.667784522719 319.806089367674</t>
  </si>
  <si>
    <t>-711.594033309015 328.578276368094 776.674843232107</t>
  </si>
  <si>
    <t>-563.320429729457 305.244034379818 834.591022840055</t>
  </si>
  <si>
    <t>-625.647356933963 103.145405429601 -89.1076917263254</t>
  </si>
  <si>
    <t>-635.665214122056 72.1389475112426 325.187870905797</t>
  </si>
  <si>
    <t>-693.767702345601 15.3303410805784 780.896886797376</t>
  </si>
  <si>
    <t>-541.326349795039 0.924950092604831 830.272426829802</t>
  </si>
  <si>
    <t>9763-20170724T120335.451326100.bin</t>
  </si>
  <si>
    <t>-613.359392903905 193.82540638722 -89.3902835641975</t>
  </si>
  <si>
    <t>-634.152033465841 194.001587993458 -198.13368170201</t>
  </si>
  <si>
    <t>-647.555370731367 195.597863000947 -290.023044175478</t>
  </si>
  <si>
    <t>-658.964646416321 197.743278929941 -373.109376334912</t>
  </si>
  <si>
    <t>-669.116460514752 200.534072572671 -456.339829592529</t>
  </si>
  <si>
    <t>-682.581032435078 205.32922933785 -578.161943037652</t>
  </si>
  <si>
    <t>-674.950059633172 206.669766610978 -656.137496677525</t>
  </si>
  <si>
    <t>-673.460775707925 234.409355867243 -523.834897205758</t>
  </si>
  <si>
    <t>-649.333767985108 385.715473031421 -494.480938633399</t>
  </si>
  <si>
    <t>-574.429104867607 392.648233434446 -222.598915898548</t>
  </si>
  <si>
    <t>-344.989885614559 358.261807005517 -211.475248665534</t>
  </si>
  <si>
    <t>-679.885009050197 172.041066541671 -525.579808595567</t>
  </si>
  <si>
    <t>-699.71356152886 19.293219278956 -500.7833522863</t>
  </si>
  <si>
    <t>-504.659120357483 69.4618338942555 -294.284767752791</t>
  </si>
  <si>
    <t>-601.646107854658 284.223902860192 -93.1462905713574</t>
  </si>
  <si>
    <t>-647.814074519884 288.854243702689 319.830349032212</t>
  </si>
  <si>
    <t>-711.591948116033 328.640830847647 776.692479173693</t>
  </si>
  <si>
    <t>-563.327726111303 305.292726810492 834.626901905461</t>
  </si>
  <si>
    <t>-625.411439936686 103.353598206601 -89.0552231416179</t>
  </si>
  <si>
    <t>-635.421821876756 72.2568485684315 325.233790916293</t>
  </si>
  <si>
    <t>-693.741868971226 15.2341646123159 780.907495581892</t>
  </si>
  <si>
    <t>-541.349027747238 0.460476359900667 830.323854597135</t>
  </si>
  <si>
    <t>9763-20170724T120335.518198500.bin</t>
  </si>
  <si>
    <t>-612.737967730097 194.357066527668 -89.2967475700588</t>
  </si>
  <si>
    <t>-633.522323583315 194.58041718117 -198.041647787182</t>
  </si>
  <si>
    <t>-647.147676348376 196.196442619162 -289.897954415954</t>
  </si>
  <si>
    <t>-658.848951135309 198.35410341497 -372.943470494158</t>
  </si>
  <si>
    <t>-669.384830348588 201.14833242873 -456.126010161916</t>
  </si>
  <si>
    <t>-683.512105540025 205.938120995206 -577.873275613863</t>
  </si>
  <si>
    <t>-676.66191693618 207.113384089276 -655.923809620037</t>
  </si>
  <si>
    <t>-673.966088310507 235.007157712784 -523.613618442892</t>
  </si>
  <si>
    <t>-649.082808786859 386.18187855987 -494.206881526608</t>
  </si>
  <si>
    <t>-574.966065526321 393.606495624466 -222.122030508696</t>
  </si>
  <si>
    <t>-345.691257128461 358.102412546617 -211.118793424734</t>
  </si>
  <si>
    <t>-680.660311030653 172.665500451202 -525.289510570844</t>
  </si>
  <si>
    <t>-701.061259730348 20.0366560452337 -500.282056942132</t>
  </si>
  <si>
    <t>-505.041301472538 70.5038426625679 -294.909589641861</t>
  </si>
  <si>
    <t>-600.617615724847 284.898250337439 -93.0487746622991</t>
  </si>
  <si>
    <t>-647.272629894295 289.155448746149 319.877079778267</t>
  </si>
  <si>
    <t>-711.618606905574 328.750494796086 776.694597538161</t>
  </si>
  <si>
    <t>-563.330249670661 305.661183211597 834.67108105595</t>
  </si>
  <si>
    <t>-625.207069175025 103.722903320323 -88.9596452449869</t>
  </si>
  <si>
    <t>-635.064960110843 72.5433558069828 325.326794765051</t>
  </si>
  <si>
    <t>-693.655135322988 15.1901930111717 780.943490859548</t>
  </si>
  <si>
    <t>-541.313865217471 0.322438607612185 830.490611939891</t>
  </si>
  <si>
    <t>9763-20170724T120335.550283500.bin</t>
  </si>
  <si>
    <t>-612.471192011446 194.584886794683 -89.2564661766953</t>
  </si>
  <si>
    <t>-633.215663893178 194.844774703626 -198.008966874023</t>
  </si>
  <si>
    <t>-646.944024671736 196.436793621084 -289.850336153439</t>
  </si>
  <si>
    <t>-658.792849022193 198.552028293517 -372.875976479205</t>
  </si>
  <si>
    <t>-669.530798439396 201.281284547153 -456.034718721205</t>
  </si>
  <si>
    <t>-684.013232582569 205.950501226859 -577.745004548443</t>
  </si>
  <si>
    <t>-677.583596763716 206.975301831318 -655.833495791182</t>
  </si>
  <si>
    <t>-674.2052777534 235.062286274709 -523.555045931739</t>
  </si>
  <si>
    <t>-648.876406446502 386.191876779645 -494.239018408566</t>
  </si>
  <si>
    <t>-575.696840787955 393.99221099172 -221.911032624455</t>
  </si>
  <si>
    <t>-346.512457932993 357.979032573433 -210.683155744901</t>
  </si>
  <si>
    <t>-681.111654076809 172.741040213919 -525.124201162634</t>
  </si>
  <si>
    <t>-701.943198054347 20.2117845141399 -499.897646489225</t>
  </si>
  <si>
    <t>-505.451147290575 70.7095405478101 -295.087838231365</t>
  </si>
  <si>
    <t>-600.085651597789 285.203026508832 -92.9945911348634</t>
  </si>
  <si>
    <t>-647.107320730694 289.250639108311 319.891827536471</t>
  </si>
  <si>
    <t>-711.634080941755 328.834724234287 776.692868195944</t>
  </si>
  <si>
    <t>-563.346547489839 305.75882145422 834.676729573388</t>
  </si>
  <si>
    <t>-625.184893432013 103.876778375338 -88.9190917022286</t>
  </si>
  <si>
    <t>-634.998204724424 72.6184450620785 325.362460129905</t>
  </si>
  <si>
    <t>-693.575651193545 15.0973443393218 780.97593085926</t>
  </si>
  <si>
    <t>-541.294213719559 0.0168413264066203 830.642513879352</t>
  </si>
  <si>
    <t>9763-20170724T120335.614999300.bin</t>
  </si>
  <si>
    <t>-612.010591321672 195.151903637665 -89.1696587405759</t>
  </si>
  <si>
    <t>-632.70907737784 195.49965255882 -197.930615152316</t>
  </si>
  <si>
    <t>-646.619081603242 196.987676735438 -289.746359799804</t>
  </si>
  <si>
    <t>-658.718984923894 198.94167138969 -372.739741594255</t>
  </si>
  <si>
    <t>-669.795202814565 201.43779757782 -455.861423693018</t>
  </si>
  <si>
    <t>-684.867493065598 205.686285054507 -577.515536058437</t>
  </si>
  <si>
    <t>-679.254850833902 206.314648762637 -655.671243961805</t>
  </si>
  <si>
    <t>-674.543989105338 234.956746795662 -523.507156428736</t>
  </si>
  <si>
    <t>-647.605868031611 385.857691975097 -494.51558632078</t>
  </si>
  <si>
    <t>-577.637556276687 395.050688381123 -221.388276123203</t>
  </si>
  <si>
    <t>-348.726390119449 357.749324764542 -208.865826242632</t>
  </si>
  <si>
    <t>-681.963803767133 172.687479163739 -524.762495181299</t>
  </si>
  <si>
    <t>-704.047734590844 20.4819520947117 -498.655687948428</t>
  </si>
  <si>
    <t>-506.3209696432 70.6023284435112 -295.0790190684</t>
  </si>
  <si>
    <t>-599.062010852217 285.974404853246 -92.916929621359</t>
  </si>
  <si>
    <t>-647.058405258729 289.634046361213 319.860965144243</t>
  </si>
  <si>
    <t>-711.652294463805 329.130880244866 776.688107517514</t>
  </si>
  <si>
    <t>-563.418547204885 305.67262539658 834.656266247619</t>
  </si>
  <si>
    <t>-625.285841015347 104.265729690264 -88.8312243729011</t>
  </si>
  <si>
    <t>-635.148560806733 72.7971501283132 325.433300072696</t>
  </si>
  <si>
    <t>-693.437488347015 14.9913679888837 781.055452327768</t>
  </si>
  <si>
    <t>-541.217333080172 -0.0471910755723002 830.922170591009</t>
  </si>
  <si>
    <t>9763-20170724T120335.649084000.bin</t>
  </si>
  <si>
    <t>-611.844299198071 195.438934378941 -89.1479602755226</t>
  </si>
  <si>
    <t>-632.563811031301 195.836168526116 -197.904808244558</t>
  </si>
  <si>
    <t>-646.555202600206 197.225313645787 -289.709797008563</t>
  </si>
  <si>
    <t>-658.752996666605 199.037011048158 -372.692130308606</t>
  </si>
  <si>
    <t>-669.951894473164 201.334472381306 -455.803087464751</t>
  </si>
  <si>
    <t>-685.230225385489 205.230795748874 -577.443113692476</t>
  </si>
  <si>
    <t>-680.07873127871 205.611583102898 -655.632256480056</t>
  </si>
  <si>
    <t>-674.685218636725 234.641990784227 -523.554162036036</t>
  </si>
  <si>
    <t>-647.027296589728 385.477570066099 -494.901863946783</t>
  </si>
  <si>
    <t>-578.621117648237 395.220441239521 -221.398249694485</t>
  </si>
  <si>
    <t>-349.873745793589 357.252157637519 -207.923630284331</t>
  </si>
  <si>
    <t>-682.367245402554 172.400226182773 -524.58303866999</t>
  </si>
  <si>
    <t>-705.136041627578 20.3983184825697 -497.864570538728</t>
  </si>
  <si>
    <t>-506.808262263937 70.4418758139109 -295.001993702145</t>
  </si>
  <si>
    <t>-598.601140349715 286.32400951454 -92.8886026672576</t>
  </si>
  <si>
    <t>-647.062264056987 289.80532130332 319.836453437</t>
  </si>
  <si>
    <t>-711.689843423228 329.245575446357 776.682251631938</t>
  </si>
  <si>
    <t>-563.444897542359 305.748712165285 834.60596645058</t>
  </si>
  <si>
    <t>-625.411613615199 104.48826343349 -88.8004339141677</t>
  </si>
  <si>
    <t>-635.318601856304 72.9245719576345 325.455741156464</t>
  </si>
  <si>
    <t>-693.376186609209 14.9484787288261 781.091187297667</t>
  </si>
  <si>
    <t>-541.213527704855 -0.354656041487033 831.052912126791</t>
  </si>
  <si>
    <t>9763-20170724T120335.715437400.bin</t>
  </si>
  <si>
    <t>-611.833296590006 195.975310947096 -89.1452498653968</t>
  </si>
  <si>
    <t>-632.604132697422 196.461220045939 -197.891900518007</t>
  </si>
  <si>
    <t>-646.778042449941 197.635971262345 -289.671837888856</t>
  </si>
  <si>
    <t>-659.195015715802 199.143387648952 -372.627721506037</t>
  </si>
  <si>
    <t>-670.667566040722 201.021449378394 -455.712035950812</t>
  </si>
  <si>
    <t>-686.405486534203 204.177182425917 -577.314869007559</t>
  </si>
  <si>
    <t>-682.149481305488 204.05962055377 -655.558666861505</t>
  </si>
  <si>
    <t>-675.411123329549 233.884771369922 -523.678921730538</t>
  </si>
  <si>
    <t>-646.245022439424 384.570194206797 -495.784063856981</t>
  </si>
  <si>
    <t>-580.442248941949 395.314034667087 -221.679862189267</t>
  </si>
  <si>
    <t>-351.954386971114 356.363201397001 -206.691230828754</t>
  </si>
  <si>
    <t>-683.58855300491 171.700176767198 -524.234314964725</t>
  </si>
  <si>
    <t>-707.571104905691 20.1164213025531 -496.217235508316</t>
  </si>
  <si>
    <t>-507.915678942351 70.2090782537159 -294.071556952623</t>
  </si>
  <si>
    <t>-598.009422302267 286.996125362424 -92.9219600670641</t>
  </si>
  <si>
    <t>-646.883017968687 290.208028543558 319.75670277875</t>
  </si>
  <si>
    <t>-711.736509941228 329.475567193022 776.591091413023</t>
  </si>
  <si>
    <t>-563.50248433215 305.743794274636 834.446955147207</t>
  </si>
  <si>
    <t>-626.016396437897 104.846911102434 -88.7724174959077</t>
  </si>
  <si>
    <t>-635.57587623338 73.2774845129784 325.491548122994</t>
  </si>
  <si>
    <t>-693.178833073601 14.91371470167 781.177325627066</t>
  </si>
  <si>
    <t>-541.086050201036 -0.104718118334404 831.437192262369</t>
  </si>
  <si>
    <t>9763-20170724T120335.748525900.bin</t>
  </si>
  <si>
    <t>-611.963444003414 196.243762288303 -89.1440789714475</t>
  </si>
  <si>
    <t>-632.775309664178 196.756658079854 -197.88286824726</t>
  </si>
  <si>
    <t>-647.046221946539 197.816093993382 -289.649025776603</t>
  </si>
  <si>
    <t>-659.575245750954 199.166147149181 -372.59079906649</t>
  </si>
  <si>
    <t>-671.184428838999 200.83161322852 -455.660628592341</t>
  </si>
  <si>
    <t>-687.148871780083 203.615910450347 -577.243179934402</t>
  </si>
  <si>
    <t>-683.292388859158 203.24383486069 -655.506757486639</t>
  </si>
  <si>
    <t>-675.955866599399 233.474115567485 -523.731967775701</t>
  </si>
  <si>
    <t>-646.1638191804 384.141595066365 -496.394674913972</t>
  </si>
  <si>
    <t>-581.294818830339 395.684916671779 -222.100443678428</t>
  </si>
  <si>
    <t>-352.958353390351 356.170577592613 -206.301642724199</t>
  </si>
  <si>
    <t>-684.331720893256 171.314274071607 -524.055729782859</t>
  </si>
  <si>
    <t>-708.769125385842 19.9180603625693 -495.431457445487</t>
  </si>
  <si>
    <t>-508.651209572477 70.0116104535568 -293.518832791871</t>
  </si>
  <si>
    <t>-597.862686751727 287.333441822638 -92.9576200710975</t>
  </si>
  <si>
    <t>-646.808419364267 290.438435861579 319.713283194064</t>
  </si>
  <si>
    <t>-711.75226070313 329.581945746042 776.534384052593</t>
  </si>
  <si>
    <t>-563.545265170295 305.615539449218 834.362848841274</t>
  </si>
  <si>
    <t>-626.396498048836 105.085661601384 -88.7390618242576</t>
  </si>
  <si>
    <t>-635.690639428707 73.4683565916034 325.527247519796</t>
  </si>
  <si>
    <t>-693.071622159388 14.8528100731387 781.219532533885</t>
  </si>
  <si>
    <t>-541.049605960255 -0.348049283731598 831.63835309141</t>
  </si>
  <si>
    <t>9763-20170724T120335.813309100.bin</t>
  </si>
  <si>
    <t>-612.422419565696 196.867486362512 -89.186580929073</t>
  </si>
  <si>
    <t>-633.275329749801 197.380394289446 -197.917277430617</t>
  </si>
  <si>
    <t>-647.681954445372 198.171677732348 -289.665182312639</t>
  </si>
  <si>
    <t>-660.373058585525 199.17469409399 -372.587199847077</t>
  </si>
  <si>
    <t>-672.183839336399 200.385296138051 -455.636437193497</t>
  </si>
  <si>
    <t>-688.485959177859 202.385466299256 -577.189635351937</t>
  </si>
  <si>
    <t>-685.327552389095 201.501336276254 -655.48046512457</t>
  </si>
  <si>
    <t>-676.980553228149 232.565388892929 -523.925671850646</t>
  </si>
  <si>
    <t>-646.385815049703 383.253232802437 -497.660106868364</t>
  </si>
  <si>
    <t>-582.331102036996 396.749521137053 -223.263650568641</t>
  </si>
  <si>
    <t>-354.35243194026 355.617515173064 -206.458743871816</t>
  </si>
  <si>
    <t>-685.684948958834 170.450114781076 -523.7804959045</t>
  </si>
  <si>
    <t>-710.834595882615 19.3739609842926 -494.074951525621</t>
  </si>
  <si>
    <t>-510.355849907559 69.5332390437165 -292.867474190482</t>
  </si>
  <si>
    <t>-598.071383107247 288.050658335714 -93.0867798984405</t>
  </si>
  <si>
    <t>-646.878377928176 290.973733759618 319.601860461205</t>
  </si>
  <si>
    <t>-711.802993967625 329.690321395776 776.433597467218</t>
  </si>
  <si>
    <t>-563.578464886342 305.675649966746 834.196879112443</t>
  </si>
  <si>
    <t>-627.073991701058 105.661160130423 -88.6977927853826</t>
  </si>
  <si>
    <t>-636.003722049329 73.9532099136895 325.569603193706</t>
  </si>
  <si>
    <t>-692.797889887361 14.7366544952599 781.301468603585</t>
  </si>
  <si>
    <t>-540.977091028799 -1.01508602262174 832.155813996511</t>
  </si>
  <si>
    <t>9763-20170724T120335.853413300.bin</t>
  </si>
  <si>
    <t>-612.710577365545 197.217551844141 -89.2055842866628</t>
  </si>
  <si>
    <t>-633.614211754164 197.715408192842 -197.926810047044</t>
  </si>
  <si>
    <t>-648.068868797971 198.390794635015 -289.667885816364</t>
  </si>
  <si>
    <t>-660.805017314853 199.248375736417 -372.584778993185</t>
  </si>
  <si>
    <t>-672.662471714158 200.271927963467 -455.629774046627</t>
  </si>
  <si>
    <t>-689.034618546383 201.952434684302 -577.178464113328</t>
  </si>
  <si>
    <t>-686.155332994633 200.833512888806 -655.477023333433</t>
  </si>
  <si>
    <t>-677.441489942643 232.264319425591 -524.008513418143</t>
  </si>
  <si>
    <t>-646.638918974075 382.98854150053 -498.162727024283</t>
  </si>
  <si>
    <t>-582.441787023511 396.794502978654 -223.81497262266</t>
  </si>
  <si>
    <t>-354.518767884514 355.488372333524 -206.684855569972</t>
  </si>
  <si>
    <t>-686.259844135577 170.165796696906 -523.679302847388</t>
  </si>
  <si>
    <t>-711.730387871094 19.2440003267686 -493.476245115435</t>
  </si>
  <si>
    <t>-510.940799916276 69.484043283958 -292.651932111385</t>
  </si>
  <si>
    <t>-598.313057559579 288.40642192721 -93.1592903236215</t>
  </si>
  <si>
    <t>-646.990652074752 291.25030476555 319.545211089351</t>
  </si>
  <si>
    <t>-711.837177944474 329.716722760046 776.406824662882</t>
  </si>
  <si>
    <t>-563.605485650119 305.645064356039 834.12810387277</t>
  </si>
  <si>
    <t>-627.420161930781 106.018631760875 -88.6724308020304</t>
  </si>
  <si>
    <t>-636.144103367748 74.2438704871236 325.594231563568</t>
  </si>
  <si>
    <t>-692.705900200897 14.7621192158804 781.328162623075</t>
  </si>
  <si>
    <t>-540.903866980413 -0.721097385492158 832.320667695557</t>
  </si>
  <si>
    <t>9763-20170724T120335.912137500.bin</t>
  </si>
  <si>
    <t>-613.445148751315 197.984289720922 -89.2322952140535</t>
  </si>
  <si>
    <t>-634.479618756606 198.436329890567 -197.928465066092</t>
  </si>
  <si>
    <t>-649.037836556271 198.926013759979 -289.654424430529</t>
  </si>
  <si>
    <t>-661.864388465751 199.557013117032 -372.559328437373</t>
  </si>
  <si>
    <t>-673.809109184954 200.293900839647 -455.594886982328</t>
  </si>
  <si>
    <t>-690.305165556156 201.489098402577 -577.132531484428</t>
  </si>
  <si>
    <t>-687.909628033529 199.933185068822 -655.439929407722</t>
  </si>
  <si>
    <t>-678.596837050477 232.004214407056 -524.104256221271</t>
  </si>
  <si>
    <t>-647.65327383376 382.81550836616 -498.900131002198</t>
  </si>
  <si>
    <t>-582.567868336452 396.298523051612 -224.745607409275</t>
  </si>
  <si>
    <t>-354.666028106908 355.09342885753 -207.098069091305</t>
  </si>
  <si>
    <t>-687.536826399536 169.925155666723 -523.501372395534</t>
  </si>
  <si>
    <t>-713.296527040719 19.1962593623305 -492.593432785893</t>
  </si>
  <si>
    <t>-512.139723078733 69.9856247044797 -292.471267561342</t>
  </si>
  <si>
    <t>-599.124042787899 289.112177330184 -93.2794041007157</t>
  </si>
  <si>
    <t>-647.366407970471 291.634138575309 319.478288901197</t>
  </si>
  <si>
    <t>-711.845331791875 329.862514478072 776.390568732989</t>
  </si>
  <si>
    <t>-563.622455969758 305.535772353608 834.02736202324</t>
  </si>
  <si>
    <t>-628.095096178751 106.868568188041 -88.629825782397</t>
  </si>
  <si>
    <t>-636.482955630507 75.0501373206234 325.640393221908</t>
  </si>
  <si>
    <t>-692.600342349668 14.7675263682202 781.32790069591</t>
  </si>
  <si>
    <t>-540.830901365173 -0.550039417973039 832.46721082144</t>
  </si>
  <si>
    <t>9763-20170724T120335.952251500.bin</t>
  </si>
  <si>
    <t>-613.814204097021 198.36169710558 -89.234049913948</t>
  </si>
  <si>
    <t>-634.915779700499 198.782065059524 -197.917266158157</t>
  </si>
  <si>
    <t>-649.507756825915 199.202431277301 -289.638154430472</t>
  </si>
  <si>
    <t>-662.355749804867 199.752875292097 -372.540342699641</t>
  </si>
  <si>
    <t>-674.312651205602 200.391460038972 -455.57503072749</t>
  </si>
  <si>
    <t>-690.816175735526 201.423523626759 -577.11307469752</t>
  </si>
  <si>
    <t>-688.667957451348 199.708117367649 -655.424309374959</t>
  </si>
  <si>
    <t>-679.107486818383 232.010108529525 -524.126265618124</t>
  </si>
  <si>
    <t>-648.241772910885 382.872004789574 -499.168561036521</t>
  </si>
  <si>
    <t>-582.429447030776 396.354812977472 -225.187760729038</t>
  </si>
  <si>
    <t>-354.552742817163 355.075835082265 -207.388357237223</t>
  </si>
  <si>
    <t>-688.041720526992 169.931055904984 -523.440255507634</t>
  </si>
  <si>
    <t>-713.844093225009 19.2595728906783 -492.276501249969</t>
  </si>
  <si>
    <t>-512.560874093074 70.2765340669073 -292.35161311766</t>
  </si>
  <si>
    <t>-599.612377010931 289.372586350994 -93.3101170642493</t>
  </si>
  <si>
    <t>-647.665305944548 291.779185815415 319.470347203257</t>
  </si>
  <si>
    <t>-711.887123447363 329.836274778644 776.409240425613</t>
  </si>
  <si>
    <t>-563.646183659081 305.50234428305 833.99657762814</t>
  </si>
  <si>
    <t>-628.349010405578 107.383909274499 -88.5955967527765</t>
  </si>
  <si>
    <t>-636.682172978115 75.4680589764853 325.66824708529</t>
  </si>
  <si>
    <t>-692.539280346239 14.7185602067527 781.324923512102</t>
  </si>
  <si>
    <t>-540.803928939614 -0.662082342067606 832.546424407937</t>
  </si>
  <si>
    <t>9763-20170724T120336.018958600.bin</t>
  </si>
  <si>
    <t>-614.369416762785 199.061457328886 -89.2166427248238</t>
  </si>
  <si>
    <t>-635.558579382193 199.406325255024 -197.883042676452</t>
  </si>
  <si>
    <t>-650.198825786098 199.720484248515 -289.596719200155</t>
  </si>
  <si>
    <t>-663.080321080179 200.155478704647 -372.494307531258</t>
  </si>
  <si>
    <t>-675.060541200761 200.659789967771 -455.526613369587</t>
  </si>
  <si>
    <t>-691.586867960215 201.47488846344 -577.063206860822</t>
  </si>
  <si>
    <t>-689.791204223128 199.541648343451 -655.378308487704</t>
  </si>
  <si>
    <t>-679.922120717871 232.164033737623 -524.125871995384</t>
  </si>
  <si>
    <t>-649.100518996042 383.10204869869 -499.546146212345</t>
  </si>
  <si>
    <t>-581.461278606522 396.255199919047 -225.99452079314</t>
  </si>
  <si>
    <t>-353.496915778523 355.323593923767 -208.518588923528</t>
  </si>
  <si>
    <t>-688.748404743441 170.070484524808 -523.342236202197</t>
  </si>
  <si>
    <t>-714.362314310667 19.4340411987921 -491.87900363818</t>
  </si>
  <si>
    <t>-513.28216842094 71.4050809304269 -292.003421879444</t>
  </si>
  <si>
    <t>-600.467485110572 289.856085434466 -93.3401801238433</t>
  </si>
  <si>
    <t>-648.162869727538 292.122901834456 319.482580249445</t>
  </si>
  <si>
    <t>-711.888963787057 329.893442788635 776.470022981104</t>
  </si>
  <si>
    <t>-563.634523170585 305.505842119172 833.999965952759</t>
  </si>
  <si>
    <t>-628.531094583205 108.282424198346 -88.5371883196763</t>
  </si>
  <si>
    <t>-637.037567360626 76.2433788760613 325.713604078918</t>
  </si>
  <si>
    <t>-692.475166693021 14.7394207717257 781.29851664288</t>
  </si>
  <si>
    <t>-540.678707694978 0.217418357306315 832.589538125207</t>
  </si>
  <si>
    <t>9763-20170724T120336.050039000.bin</t>
  </si>
  <si>
    <t>-614.580837257021 199.276721876068 -89.2248345591413</t>
  </si>
  <si>
    <t>-635.802080302912 199.574858837597 -197.885124028749</t>
  </si>
  <si>
    <t>-650.498828515052 199.854490384406 -289.589874290182</t>
  </si>
  <si>
    <t>-663.443396014262 200.258874560562 -372.477791493951</t>
  </si>
  <si>
    <t>-675.498739850115 200.733939279858 -455.499427481328</t>
  </si>
  <si>
    <t>-692.148150930434 201.507802498658 -577.019350609542</t>
  </si>
  <si>
    <t>-690.488309982413 199.525710840466 -655.336211090811</t>
  </si>
  <si>
    <t>-680.478899205471 232.221787532103 -524.097563455429</t>
  </si>
  <si>
    <t>-649.792432488623 383.20941021867 -499.618180739525</t>
  </si>
  <si>
    <t>-580.671507500311 396.165625979683 -226.427771363825</t>
  </si>
  <si>
    <t>-352.638032834313 355.467455650667 -209.312079212621</t>
  </si>
  <si>
    <t>-689.206167925598 170.114650686447 -523.297384631708</t>
  </si>
  <si>
    <t>-714.611094756586 19.4538342201749 -491.799440027386</t>
  </si>
  <si>
    <t>-513.572034185231 72.1420681716797 -291.811274178178</t>
  </si>
  <si>
    <t>-600.860041584195 289.952492601827 -93.3636994603254</t>
  </si>
  <si>
    <t>-648.309654344216 292.191503948653 319.487439622112</t>
  </si>
  <si>
    <t>-711.912104143821 329.837186943705 776.510737774763</t>
  </si>
  <si>
    <t>-563.628675957531 305.601038991788 834.029991313555</t>
  </si>
  <si>
    <t>-628.585027847994 108.564797360739 -88.5120794537612</t>
  </si>
  <si>
    <t>-637.123027732884 76.4855727951979 325.734930748412</t>
  </si>
  <si>
    <t>-692.477000655481 14.6528940797825 781.282602585619</t>
  </si>
  <si>
    <t>-540.723090470366 -0.343031476504393 832.563309373263</t>
  </si>
  <si>
    <t>9763-20170724T120336.116309800.bin</t>
  </si>
  <si>
    <t>-614.838177318142 199.483651044371 -89.206537770911</t>
  </si>
  <si>
    <t>-636.150123296567 199.723081699747 -197.849212411445</t>
  </si>
  <si>
    <t>-650.932282542592 199.961917612979 -289.540329976748</t>
  </si>
  <si>
    <t>-663.957984716041 200.330404489436 -372.415738758237</t>
  </si>
  <si>
    <t>-676.098257803232 200.772121941389 -455.425162526798</t>
  </si>
  <si>
    <t>-692.87591524423 201.5002138407 -576.927757639244</t>
  </si>
  <si>
    <t>-691.373015808258 199.477134459088 -655.246808456721</t>
  </si>
  <si>
    <t>-681.235542226655 232.246072903022 -524.018201985087</t>
  </si>
  <si>
    <t>-650.926775467706 383.313535929726 -499.584506995537</t>
  </si>
  <si>
    <t>-578.485005501706 396.161271160339 -227.250838094687</t>
  </si>
  <si>
    <t>-350.261220690455 355.92979259492 -211.634391016604</t>
  </si>
  <si>
    <t>-689.792552809477 170.115309490271 -523.208856068074</t>
  </si>
  <si>
    <t>-714.800740974214 19.3932245360438 -491.667808550829</t>
  </si>
  <si>
    <t>-513.599649470273 73.4521671134589 -291.499940029026</t>
  </si>
  <si>
    <t>-601.443638417783 290.058405197323 -93.3572555485844</t>
  </si>
  <si>
    <t>-648.497016740415 292.29070364571 319.539337678285</t>
  </si>
  <si>
    <t>-711.868458812014 329.937535116714 776.601254832277</t>
  </si>
  <si>
    <t>-563.622876585468 305.520377435813 834.141501294381</t>
  </si>
  <si>
    <t>-628.549832838474 108.900368676459 -88.475988808848</t>
  </si>
  <si>
    <t>-637.144243458125 76.8451556775601 325.771795443094</t>
  </si>
  <si>
    <t>-692.513178242757 14.6411851469468 781.228575406374</t>
  </si>
  <si>
    <t>-540.726459182167 -0.215792800050167 832.452396762724</t>
  </si>
  <si>
    <t>9763-20170724T120336.150400900.bin</t>
  </si>
  <si>
    <t>-614.828480028093 199.532827831551 -89.1788147445288</t>
  </si>
  <si>
    <t>-636.247078966061 199.753110670224 -197.800617497728</t>
  </si>
  <si>
    <t>-651.098358223849 199.983938103371 -289.480571652747</t>
  </si>
  <si>
    <t>-664.178348581709 200.346977574211 -372.347474885931</t>
  </si>
  <si>
    <t>-676.364808288833 200.785947520956 -455.3500860982</t>
  </si>
  <si>
    <t>-693.201039449687 201.512942675255 -576.84462084897</t>
  </si>
  <si>
    <t>-691.742427869556 199.5063269554 -655.164847495329</t>
  </si>
  <si>
    <t>-681.586827962726 232.266509613391 -523.933728306557</t>
  </si>
  <si>
    <t>-651.513597366474 383.382606855825 -499.468554136485</t>
  </si>
  <si>
    <t>-577.334118614974 396.027490206516 -227.593239943712</t>
  </si>
  <si>
    <t>-349.002782216412 356.122658149413 -212.730409143374</t>
  </si>
  <si>
    <t>-690.04004857853 170.121462578425 -523.134135974895</t>
  </si>
  <si>
    <t>-714.782325773314 19.3562041609614 -491.613544202327</t>
  </si>
  <si>
    <t>-513.54555904016 73.9228370280987 -291.45980482579</t>
  </si>
  <si>
    <t>-601.594472135661 290.074134709863 -93.3313538774578</t>
  </si>
  <si>
    <t>-648.451348159359 292.312197378975 319.587555832938</t>
  </si>
  <si>
    <t>-711.860226454193 329.953763183719 776.650718739807</t>
  </si>
  <si>
    <t>-563.625669379072 305.499424704731 834.203475870964</t>
  </si>
  <si>
    <t>-628.36539123704 108.991326862346 -88.4510543266907</t>
  </si>
  <si>
    <t>-637.061292042695 76.954711667395 325.795973523933</t>
  </si>
  <si>
    <t>-692.507984829098 14.6328650317882 781.21917382611</t>
  </si>
  <si>
    <t>-540.692466025554 0.0703441373043461 832.44231082509</t>
  </si>
  <si>
    <t>9763-20170724T120336.217148500.bin</t>
  </si>
  <si>
    <t>-614.699830922921 199.464740767332 -89.1187857013884</t>
  </si>
  <si>
    <t>-636.319925640755 199.655271044556 -197.700748812846</t>
  </si>
  <si>
    <t>-651.335840225124 199.907000707362 -289.353834405968</t>
  </si>
  <si>
    <t>-664.562871730754 200.304656896248 -372.197140104392</t>
  </si>
  <si>
    <t>-676.894567298242 200.795738415809 -455.178110125014</t>
  </si>
  <si>
    <t>-693.941272149167 201.61744087231 -576.642677461186</t>
  </si>
  <si>
    <t>-692.508056407266 199.700081271485 -654.965539645498</t>
  </si>
  <si>
    <t>-682.310872175663 232.340023830396 -523.717299001724</t>
  </si>
  <si>
    <t>-652.663868900809 383.507654463422 -499.118385357301</t>
  </si>
  <si>
    <t>-575.519910831962 395.918053965998 -228.058625277826</t>
  </si>
  <si>
    <t>-347.022645736663 356.669360940598 -214.020462633624</t>
  </si>
  <si>
    <t>-690.611791902791 170.17374088662 -522.972848662639</t>
  </si>
  <si>
    <t>-714.925202122716 19.3005033216532 -491.592774591524</t>
  </si>
  <si>
    <t>-513.613785809896 75.1237902481321 -291.041266224786</t>
  </si>
  <si>
    <t>-601.862270763532 289.961233022366 -93.2467867233167</t>
  </si>
  <si>
    <t>-648.218800275899 292.245315356225 319.728352158398</t>
  </si>
  <si>
    <t>-711.836495237662 329.997049256474 776.766325260748</t>
  </si>
  <si>
    <t>-563.597940973291 305.654273114844 834.35621638532</t>
  </si>
  <si>
    <t>-627.829179376387 108.907980822435 -88.3814963390194</t>
  </si>
  <si>
    <t>-636.614964368142 77.103284517977 325.881521081758</t>
  </si>
  <si>
    <t>-692.388173551233 14.5446184793755 781.221219412315</t>
  </si>
  <si>
    <t>-540.633477564005 0.0966446498503046 832.656471489333</t>
  </si>
  <si>
    <t>9763-20170724T120336.250236700.bin</t>
  </si>
  <si>
    <t>-614.61038147616 199.275932269211 -89.067879776065</t>
  </si>
  <si>
    <t>-636.335989221977 199.471164941213 -197.628737800374</t>
  </si>
  <si>
    <t>-651.396619850137 199.756236789116 -289.27435489665</t>
  </si>
  <si>
    <t>-664.646535187575 200.19499182191 -372.113832312464</t>
  </si>
  <si>
    <t>-676.98337321954 200.738722077886 -455.09358647239</t>
  </si>
  <si>
    <t>-694.018211220148 201.650608094188 -576.559303871412</t>
  </si>
  <si>
    <t>-692.517340635877 199.794566210224 -654.882483730671</t>
  </si>
  <si>
    <t>-682.434296350786 232.339436486753 -523.604108504223</t>
  </si>
  <si>
    <t>-652.976447604797 383.53605275567 -498.932704203501</t>
  </si>
  <si>
    <t>-574.696300398095 395.73014955868 -228.188992533469</t>
  </si>
  <si>
    <t>-346.14824673136 356.6902827129 -214.397544090426</t>
  </si>
  <si>
    <t>-690.652539013328 170.16162771269 -522.91834688767</t>
  </si>
  <si>
    <t>-714.798794578677 19.2436703482226 -491.639300658713</t>
  </si>
  <si>
    <t>-513.374715363313 75.449112898044 -290.735370065922</t>
  </si>
  <si>
    <t>-601.951808584819 289.754040698423 -93.1820912423467</t>
  </si>
  <si>
    <t>-648.124178541665 292.097906696131 319.813315954176</t>
  </si>
  <si>
    <t>-711.849370638047 329.938260170315 776.831087809317</t>
  </si>
  <si>
    <t>-563.600776310893 305.72215478939 834.448571720016</t>
  </si>
  <si>
    <t>-627.589685986034 108.714312186831 -88.3355924930742</t>
  </si>
  <si>
    <t>-636.372091957139 77.0796633926882 325.940566436719</t>
  </si>
  <si>
    <t>-692.318607639256 14.5228320051738 781.251683197319</t>
  </si>
  <si>
    <t>-540.571709246368 0.388217446819226 832.797031316819</t>
  </si>
  <si>
    <t>9763-20170724T120336.318989200.bin</t>
  </si>
  <si>
    <t>-614.661420944378 198.758709805063 -89.0077740360057</t>
  </si>
  <si>
    <t>-636.479707256937 198.934416434204 -197.550010866364</t>
  </si>
  <si>
    <t>-651.524271850956 199.262870613429 -289.198225857348</t>
  </si>
  <si>
    <t>-664.722075639192 199.762941045111 -372.045663907989</t>
  </si>
  <si>
    <t>-676.969106942318 200.39187940305 -455.038211487126</t>
  </si>
  <si>
    <t>-693.831119262339 201.454872399332 -576.52673008237</t>
  </si>
  <si>
    <t>-692.117313337082 199.721297047768 -654.848244173547</t>
  </si>
  <si>
    <t>-682.418295399349 232.090422714879 -523.503531700079</t>
  </si>
  <si>
    <t>-653.638427285424 383.37850196468 -498.612614230428</t>
  </si>
  <si>
    <t>-572.852422854218 395.205256106781 -228.589802129549</t>
  </si>
  <si>
    <t>-344.283171713141 356.080001816025 -215.404250242837</t>
  </si>
  <si>
    <t>-690.446108845934 169.88642280257 -522.933625630665</t>
  </si>
  <si>
    <t>-714.171064320843 18.841423465635 -491.949659584874</t>
  </si>
  <si>
    <t>-513.297923608122 75.5513885741073 -290.514514990944</t>
  </si>
  <si>
    <t>-602.2756553246 289.286958519315 -93.0944334425893</t>
  </si>
  <si>
    <t>-648.098273284431 291.81051976189 319.938858592067</t>
  </si>
  <si>
    <t>-711.834907090737 329.956302838657 776.960776523672</t>
  </si>
  <si>
    <t>-563.590983226416 305.798280457837 834.614538222539</t>
  </si>
  <si>
    <t>-627.387171128605 108.159004564095 -88.2914807832547</t>
  </si>
  <si>
    <t>-636.280944316492 76.6917600234976 325.99499046569</t>
  </si>
  <si>
    <t>-692.336656305183 14.3883256808513 781.275260988738</t>
  </si>
  <si>
    <t>-540.615400865483 0.0253672934952647 832.832963299496</t>
  </si>
  <si>
    <t>9763-20170724T120336.352076000.bin</t>
  </si>
  <si>
    <t>-614.821747494544 198.43978791009 -88.9943251515996</t>
  </si>
  <si>
    <t>-636.663477616259 198.60980133902 -197.531877288249</t>
  </si>
  <si>
    <t>-651.667964918496 198.95720261962 -289.186598103696</t>
  </si>
  <si>
    <t>-664.805681313353 199.482793402056 -372.043478728554</t>
  </si>
  <si>
    <t>-676.968449814374 200.146836866723 -455.048013789538</t>
  </si>
  <si>
    <t>-693.680797107227 201.27168184264 -576.556589741282</t>
  </si>
  <si>
    <t>-691.874434259149 199.60417688155 -654.877574953668</t>
  </si>
  <si>
    <t>-682.372835670834 231.885345174236 -523.498403244343</t>
  </si>
  <si>
    <t>-653.938684191256 383.22855022523 -498.47273744484</t>
  </si>
  <si>
    <t>-571.801826104246 394.84983335164 -228.848758320501</t>
  </si>
  <si>
    <t>-343.230110254106 355.699730867144 -215.780957319467</t>
  </si>
  <si>
    <t>-690.322319407955 169.670870267716 -522.980950585379</t>
  </si>
  <si>
    <t>-713.909750829833 18.5746360959104 -492.164750693087</t>
  </si>
  <si>
    <t>-513.376978004552 75.4652996930988 -290.43719758772</t>
  </si>
  <si>
    <t>-602.560699629213 288.99223816133 -93.0646938548853</t>
  </si>
  <si>
    <t>-648.166947998119 291.648803220289 319.991696045177</t>
  </si>
  <si>
    <t>-711.83857438075 329.957849505538 777.010602278332</t>
  </si>
  <si>
    <t>-563.577993391526 305.917225387888 834.670549206193</t>
  </si>
  <si>
    <t>-627.438693959311 107.81766709272 -88.3078609588422</t>
  </si>
  <si>
    <t>-636.385139534542 76.4270965964188 325.983344076511</t>
  </si>
  <si>
    <t>-692.406589841569 14.3030446764612 781.27018004359</t>
  </si>
  <si>
    <t>-540.681274706685 -0.350956917961867 832.733839868309</t>
  </si>
  <si>
    <t>9763-20170724T120336.416080600.bin</t>
  </si>
  <si>
    <t>-615.388432661345 197.790541050894 -89.0252629514018</t>
  </si>
  <si>
    <t>-637.204473153831 197.938934455568 -197.568072201239</t>
  </si>
  <si>
    <t>-652.060493186419 198.300417675737 -289.246773957206</t>
  </si>
  <si>
    <t>-665.013348299348 198.850174102885 -372.132696638654</t>
  </si>
  <si>
    <t>-676.940144509033 199.550524020425 -455.171166252114</t>
  </si>
  <si>
    <t>-693.251257341203 200.741831758146 -576.733627535562</t>
  </si>
  <si>
    <t>-691.197191094134 199.147794153851 -655.050033336209</t>
  </si>
  <si>
    <t>-682.163312325307 231.332230686083 -523.615624735194</t>
  </si>
  <si>
    <t>-654.014909661371 382.686253540998 -498.375584809196</t>
  </si>
  <si>
    <t>-569.724899740879 394.559164302741 -229.428007175211</t>
  </si>
  <si>
    <t>-341.203738968984 355.043781508236 -216.578734210609</t>
  </si>
  <si>
    <t>-690.024781027453 169.106052702393 -523.17060510233</t>
  </si>
  <si>
    <t>-713.505266432593 17.9534693963794 -492.536739409348</t>
  </si>
  <si>
    <t>-513.489906383185 75.2707211059501 -290.469432186098</t>
  </si>
  <si>
    <t>-603.306935786808 288.327226867887 -93.0653918898405</t>
  </si>
  <si>
    <t>-648.642443161128 291.337041393155 320.018487622645</t>
  </si>
  <si>
    <t>-711.863252009495 329.924020952905 777.084064199967</t>
  </si>
  <si>
    <t>-563.571676171669 306.071848018462 834.742644013242</t>
  </si>
  <si>
    <t>-627.814670836858 107.173946523592 -88.4025339078574</t>
  </si>
  <si>
    <t>-636.774372950658 75.9344377183922 325.899863971503</t>
  </si>
  <si>
    <t>-692.549043262041 14.2673662119043 781.243612520396</t>
  </si>
  <si>
    <t>-540.696107167629 0.22795086396286 832.501762005139</t>
  </si>
  <si>
    <t>9763-20170724T120336.451174500.bin</t>
  </si>
  <si>
    <t>-615.655022076182 197.460392022108 -89.0656796788318</t>
  </si>
  <si>
    <t>-637.466372835265 197.606603420204 -197.609332618936</t>
  </si>
  <si>
    <t>-652.261490828038 197.966907898134 -289.298075442729</t>
  </si>
  <si>
    <t>-665.136531474361 198.515049163821 -372.196085674056</t>
  </si>
  <si>
    <t>-676.962357037712 199.213973638549 -455.249044958215</t>
  </si>
  <si>
    <t>-693.100552115322 200.403166755685 -576.834724337372</t>
  </si>
  <si>
    <t>-690.909648202717 198.823046616562 -655.147576478886</t>
  </si>
  <si>
    <t>-682.107953206596 230.996967836089 -523.698689041557</t>
  </si>
  <si>
    <t>-654.081500365577 382.36685371161 -498.407857572831</t>
  </si>
  <si>
    <t>-568.824280707848 394.685797197861 -229.78537104622</t>
  </si>
  <si>
    <t>-340.355298659018 354.871332391459 -216.92990592399</t>
  </si>
  <si>
    <t>-689.930575085481 168.765712026334 -523.269198047625</t>
  </si>
  <si>
    <t>-713.355707166434 17.5955699944057 -492.676180222912</t>
  </si>
  <si>
    <t>-513.566142398344 75.1786238410009 -290.372151057289</t>
  </si>
  <si>
    <t>-603.641007844568 288.018884707808 -93.0894434023464</t>
  </si>
  <si>
    <t>-648.856969040187 291.234642361783 320.006002141434</t>
  </si>
  <si>
    <t>-711.835423220377 329.991563714828 777.09746392979</t>
  </si>
  <si>
    <t>-563.567799279339 306.014722914851 834.76584224914</t>
  </si>
  <si>
    <t>-628.022499768244 106.839968384607 -88.4626266632135</t>
  </si>
  <si>
    <t>-637.010775188556 75.6547588752067 325.843231688639</t>
  </si>
  <si>
    <t>-692.594964440122 14.1594146116254 781.238925595887</t>
  </si>
  <si>
    <t>-540.733095866931 -0.0193511582726842 832.432285538721</t>
  </si>
  <si>
    <t>9763-20170724T120336.512875100.bin</t>
  </si>
  <si>
    <t>-616.279352803687 196.932636258503 -89.1660516050747</t>
  </si>
  <si>
    <t>-638.095370843683 197.070514516274 -197.708910394427</t>
  </si>
  <si>
    <t>-652.817786312656 197.437673015847 -289.409157989794</t>
  </si>
  <si>
    <t>-665.596445278582 197.996588699973 -372.321917548658</t>
  </si>
  <si>
    <t>-677.295135644627 198.711425360097 -455.392781087211</t>
  </si>
  <si>
    <t>-693.213230685295 199.930259333096 -577.007156978138</t>
  </si>
  <si>
    <t>-690.728735127645 198.329736410555 -655.310953963859</t>
  </si>
  <si>
    <t>-682.352888271605 230.515684962644 -523.839293813289</t>
  </si>
  <si>
    <t>-654.371459824849 381.877104355096 -498.424501236193</t>
  </si>
  <si>
    <t>-566.800635237807 395.271144451016 -230.598938101934</t>
  </si>
  <si>
    <t>-338.538492469434 354.509549709982 -217.056644605057</t>
  </si>
  <si>
    <t>-690.104111159133 168.275216033547 -523.448482749848</t>
  </si>
  <si>
    <t>-713.394565215779 17.0662896125302 -492.930700074548</t>
  </si>
  <si>
    <t>-513.856580207674 75.0311687575281 -289.889960173332</t>
  </si>
  <si>
    <t>-604.368095457449 287.55372656344 -93.1911128761921</t>
  </si>
  <si>
    <t>-649.10084302738 291.051050048193 319.954555034851</t>
  </si>
  <si>
    <t>-711.771321995347 330.116088047873 777.083341299144</t>
  </si>
  <si>
    <t>-563.524625407311 306.111347314198 834.793873660248</t>
  </si>
  <si>
    <t>-628.560193678869 106.286939916983 -88.5899673450331</t>
  </si>
  <si>
    <t>-637.499931952172 75.243134937934 325.727542911515</t>
  </si>
  <si>
    <t>-692.72646451311 14.1396703805785 781.230081518738</t>
  </si>
  <si>
    <t>-540.743210245477 0.601098718186222 832.236293933384</t>
  </si>
  <si>
    <t>9763-20170724T120336.551979300.bin</t>
  </si>
  <si>
    <t>-616.604148173545 196.695062692761 -89.2229445375687</t>
  </si>
  <si>
    <t>-638.464526136844 196.822974939187 -197.756923481736</t>
  </si>
  <si>
    <t>-653.154587163698 197.183598163378 -289.462418421565</t>
  </si>
  <si>
    <t>-665.875914708583 197.737067355696 -372.384012647535</t>
  </si>
  <si>
    <t>-677.488987982494 198.447335657698 -455.466919922678</t>
  </si>
  <si>
    <t>-693.251089248502 199.659871478935 -577.101743334591</t>
  </si>
  <si>
    <t>-690.591776400176 198.031261142732 -655.39911162153</t>
  </si>
  <si>
    <t>-682.474724473698 230.250057249821 -523.919332597226</t>
  </si>
  <si>
    <t>-654.481247541763 381.586371914336 -498.43665980023</t>
  </si>
  <si>
    <t>-565.701810804989 395.527699811503 -231.037386708057</t>
  </si>
  <si>
    <t>-337.504419243952 354.471639210056 -217.293084575939</t>
  </si>
  <si>
    <t>-690.194847374307 168.005630131921 -523.539408290151</t>
  </si>
  <si>
    <t>-713.412035868973 16.7707238775183 -493.084153324945</t>
  </si>
  <si>
    <t>-514.170625903284 74.844995564735 -289.770343392825</t>
  </si>
  <si>
    <t>-604.739949729175 287.355395517983 -93.2445703744343</t>
  </si>
  <si>
    <t>-649.205798584334 290.96379263978 319.928952030046</t>
  </si>
  <si>
    <t>-711.761222787489 330.127332354553 777.073970320282</t>
  </si>
  <si>
    <t>-563.517215140251 306.153647266561 834.80434584673</t>
  </si>
  <si>
    <t>-628.829765445973 105.992106124902 -88.6473309880612</t>
  </si>
  <si>
    <t>-637.706559293295 75.0824341031462 325.681444171708</t>
  </si>
  <si>
    <t>-692.808761186442 14.0575496476247 781.214214028606</t>
  </si>
  <si>
    <t>-540.827267063163 0.083726234068763 832.108019702813</t>
  </si>
  <si>
    <t>9763-20170724T120336.589586900.bin</t>
  </si>
  <si>
    <t>-616.931698429762 196.475034452738 -89.2897607485809</t>
  </si>
  <si>
    <t>-638.853540225263 196.600210805466 -197.811200897009</t>
  </si>
  <si>
    <t>-653.507902214355 196.952302550211 -289.52262222381</t>
  </si>
  <si>
    <t>-666.161862428226 197.495156759951 -372.45449743378</t>
  </si>
  <si>
    <t>-677.672163867034 198.192056471708 -455.551910121369</t>
  </si>
  <si>
    <t>-693.244859197865 199.382575041678 -577.211263711359</t>
  </si>
  <si>
    <t>-690.39843279444 197.728996479543 -655.501487296129</t>
  </si>
  <si>
    <t>-682.5626140424 229.983795826112 -524.016303459878</t>
  </si>
  <si>
    <t>-654.636499389742 381.336752438998 -498.549155030307</t>
  </si>
  <si>
    <t>-564.51670596804 395.795229182495 -231.625979818152</t>
  </si>
  <si>
    <t>-336.385830755026 354.492679497459 -217.520721273135</t>
  </si>
  <si>
    <t>-690.260691872155 167.736663429538 -523.640015768205</t>
  </si>
  <si>
    <t>-713.413965370562 16.4907158821047 -493.206395775629</t>
  </si>
  <si>
    <t>-514.452790489367 74.4403649653505 -289.44845193154</t>
  </si>
  <si>
    <t>-605.134755211463 287.178014929149 -93.2967598980863</t>
  </si>
  <si>
    <t>-649.286361406131 290.868296219833 319.909723231709</t>
  </si>
  <si>
    <t>-711.760521568038 330.118087952986 777.062969009159</t>
  </si>
  <si>
    <t>-563.501495597071 306.263752035607 834.804167013816</t>
  </si>
  <si>
    <t>-629.107796032311 105.724294584669 -88.7084187136211</t>
  </si>
  <si>
    <t>-637.840039567102 74.9455196182828 325.633247354691</t>
  </si>
  <si>
    <t>-692.881186088116 14.0201073455598 781.191443288407</t>
  </si>
  <si>
    <t>-540.897770035025 -0.27391290712626 831.990587796526</t>
  </si>
  <si>
    <t>9763-20170724T120336.649746600.bin</t>
  </si>
  <si>
    <t>-617.733737854087 196.199177097107 -89.4235501258424</t>
  </si>
  <si>
    <t>-639.795409491504 196.324677339478 -197.916714488006</t>
  </si>
  <si>
    <t>-654.407577174009 196.679647318436 -289.634689880003</t>
  </si>
  <si>
    <t>-666.959130906497 197.225328870749 -372.582308382609</t>
  </si>
  <si>
    <t>-678.302214105041 197.926302900641 -455.70252455292</t>
  </si>
  <si>
    <t>-693.559550092302 199.123954908036 -577.401784295156</t>
  </si>
  <si>
    <t>-690.375183488316 197.461650120444 -655.678922727467</t>
  </si>
  <si>
    <t>-683.055822695255 229.727080880527 -524.172408852941</t>
  </si>
  <si>
    <t>-655.263649406411 381.115729927581 -498.771216952989</t>
  </si>
  <si>
    <t>-562.543943285308 396.267025298169 -232.7785702884</t>
  </si>
  <si>
    <t>-334.6281496091 354.115112228854 -217.741409576474</t>
  </si>
  <si>
    <t>-690.673637566093 167.469903574052 -523.830081087392</t>
  </si>
  <si>
    <t>-713.681596239257 16.1807943421429 -493.486989343526</t>
  </si>
  <si>
    <t>-515.40841452096 74.2685892976167 -288.795562320438</t>
  </si>
  <si>
    <t>-606.02251531622 287.016697567091 -93.4259516344963</t>
  </si>
  <si>
    <t>-649.461937706719 290.845602750533 319.854771905701</t>
  </si>
  <si>
    <t>-711.680241093842 330.280923832828 777.036899277009</t>
  </si>
  <si>
    <t>-563.469210941659 306.217583195003 834.814698388895</t>
  </si>
  <si>
    <t>-629.842497361358 105.336845443269 -88.8240594905636</t>
  </si>
  <si>
    <t>-638.137230689809 74.8958695480283 325.551619792441</t>
  </si>
  <si>
    <t>-693.033248402259 14.0421989564948 781.159616524118</t>
  </si>
  <si>
    <t>-540.894455001987 0.534261643382024 831.708087509538</t>
  </si>
  <si>
    <t>9763-20170724T120336.716439200.bin</t>
  </si>
  <si>
    <t>-618.874967802795 195.96530904802 -89.5564701616713</t>
  </si>
  <si>
    <t>-641.042690795789 196.098554647422 -198.028035096391</t>
  </si>
  <si>
    <t>-655.614188326731 196.461580432197 -289.752515510613</t>
  </si>
  <si>
    <t>-668.076376700861 197.015789161185 -372.713483682519</t>
  </si>
  <si>
    <t>-679.277519430684 197.726529349753 -455.852826670141</t>
  </si>
  <si>
    <t>-694.269294051193 198.940232428757 -577.584972046875</t>
  </si>
  <si>
    <t>-690.846604386055 197.258999697819 -655.851648830847</t>
  </si>
  <si>
    <t>-683.902866063679 229.538918731472 -524.326132227972</t>
  </si>
  <si>
    <t>-656.158164513847 380.968759981979 -499.07212634267</t>
  </si>
  <si>
    <t>-561.271247122243 396.289947375528 -233.854687824921</t>
  </si>
  <si>
    <t>-333.544991940298 353.440010180229 -217.943482993669</t>
  </si>
  <si>
    <t>-691.479157256103 167.27653160679 -524.013962973003</t>
  </si>
  <si>
    <t>-714.478080364528 15.9865617737553 -493.695357814458</t>
  </si>
  <si>
    <t>-516.618188761777 74.2450023576139 -287.748384874851</t>
  </si>
  <si>
    <t>-607.143264497695 286.8385925179 -93.5432934394357</t>
  </si>
  <si>
    <t>-649.891554004808 290.834699552722 319.807920815575</t>
  </si>
  <si>
    <t>-711.728806329581 330.219327139965 777.049408654869</t>
  </si>
  <si>
    <t>-563.460177378004 306.438197496025 834.79616803044</t>
  </si>
  <si>
    <t>-630.97812426319 105.01544899721 -88.9678064806242</t>
  </si>
  <si>
    <t>-638.771355663462 74.8696328785113 325.439102551892</t>
  </si>
  <si>
    <t>-693.182348412384 14.0286241421329 781.112009034977</t>
  </si>
  <si>
    <t>-540.922625492656 1.05254271717172 831.435177063569</t>
  </si>
  <si>
    <t>9763-20170724T120336.750527700.bin</t>
  </si>
  <si>
    <t>-619.528270047796 195.906149922153 -89.633974862936</t>
  </si>
  <si>
    <t>-641.74106431831 196.052217643399 -198.096336136472</t>
  </si>
  <si>
    <t>-656.297825336396 196.4250423614 -289.823036868451</t>
  </si>
  <si>
    <t>-668.725563724758 196.987909370924 -372.789085610722</t>
  </si>
  <si>
    <t>-679.870898827433 197.707337742701 -455.935966723841</t>
  </si>
  <si>
    <t>-694.757774440215 198.933953927472 -577.680767631532</t>
  </si>
  <si>
    <t>-691.254158174409 197.235509471349 -655.943498595037</t>
  </si>
  <si>
    <t>-684.44923135599 229.528275459373 -524.408313588042</t>
  </si>
  <si>
    <t>-656.748768977534 380.983071396476 -499.286915082118</t>
  </si>
  <si>
    <t>-560.772550075562 396.181703024488 -234.454596622343</t>
  </si>
  <si>
    <t>-333.150447612628 353.009891645379 -217.935161998008</t>
  </si>
  <si>
    <t>-692.00197351706 167.262978832277 -524.11216881208</t>
  </si>
  <si>
    <t>-714.992041775486 15.9691645890291 -493.787792336617</t>
  </si>
  <si>
    <t>-517.233055136692 74.1461301654792 -287.324953842016</t>
  </si>
  <si>
    <t>-607.749227787683 286.876167373895 -93.6187658035821</t>
  </si>
  <si>
    <t>-650.121022659384 290.959506122016 319.770373172077</t>
  </si>
  <si>
    <t>-711.676879827913 330.37540221848 777.04857968781</t>
  </si>
  <si>
    <t>-563.456741114422 306.268212273298 834.784716938422</t>
  </si>
  <si>
    <t>-631.683246147904 104.873703936257 -89.047593428386</t>
  </si>
  <si>
    <t>-639.13731811906 74.8151443628153 325.371908810556</t>
  </si>
  <si>
    <t>-693.214487699128 13.9412861832827 781.109330750975</t>
  </si>
  <si>
    <t>-540.98021713284 0.523897312474901 831.393799889505</t>
  </si>
  <si>
    <t>9763-20170724T120336.815209000.bin</t>
  </si>
  <si>
    <t>-621.002611760662 195.633150928801 -89.7642576400398</t>
  </si>
  <si>
    <t>-643.244626569659 195.813425428469 -198.220507152248</t>
  </si>
  <si>
    <t>-657.699977633788 196.194274167079 -289.963409761574</t>
  </si>
  <si>
    <t>-669.985347069218 196.756137856185 -372.950658828738</t>
  </si>
  <si>
    <t>-680.937166498789 197.467162560583 -456.123156967765</t>
  </si>
  <si>
    <t>-695.484665377076 198.673648349434 -577.909259496143</t>
  </si>
  <si>
    <t>-691.80962249046 196.921424346286 -656.162861182274</t>
  </si>
  <si>
    <t>-685.333825486961 229.278090308617 -524.612237351087</t>
  </si>
  <si>
    <t>-657.627129281856 380.772811716644 -499.715256316692</t>
  </si>
  <si>
    <t>-559.651679729669 395.970827367362 -235.615980223459</t>
  </si>
  <si>
    <t>-332.269223735157 352.023045722729 -217.886148450046</t>
  </si>
  <si>
    <t>-692.868870895569 167.010395555246 -524.328992697011</t>
  </si>
  <si>
    <t>-715.962816517442 15.7369250459667 -494.007347820095</t>
  </si>
  <si>
    <t>-518.515514261012 73.7280298102307 -286.895571719358</t>
  </si>
  <si>
    <t>-609.167979534219 286.682652131195 -93.7472499816362</t>
  </si>
  <si>
    <t>-650.764508085938 291.004951234092 319.718134583824</t>
  </si>
  <si>
    <t>-711.7597448726 330.291891235505 777.08567043887</t>
  </si>
  <si>
    <t>-563.453758446947 306.519920692216 834.740242437943</t>
  </si>
  <si>
    <t>-633.138029497061 104.465763560342 -89.2072157794764</t>
  </si>
  <si>
    <t>-640.210132025087 74.8085605579199 325.247910638897</t>
  </si>
  <si>
    <t>-693.280140506209 13.8551444511461 781.098737631484</t>
  </si>
  <si>
    <t>-541.022994055687 0.413636646431087 831.307507360887</t>
  </si>
  <si>
    <t>9763-20170724T120336.850303600.bin</t>
  </si>
  <si>
    <t>-621.684480289477 195.548738242825 -89.8528545099865</t>
  </si>
  <si>
    <t>-643.932475234444 195.751708592481 -198.307860762114</t>
  </si>
  <si>
    <t>-658.29755685906 196.126709552251 -290.064771156478</t>
  </si>
  <si>
    <t>-670.462857285876 196.67388539956 -373.06990800301</t>
  </si>
  <si>
    <t>-681.255820332571 197.360603883147 -456.263491522236</t>
  </si>
  <si>
    <t>-695.528457896906 198.521173098151 -578.082513693005</t>
  </si>
  <si>
    <t>-691.739187020461 196.740035468128 -656.329992993528</t>
  </si>
  <si>
    <t>-685.492666621175 229.145038536459 -524.774859127007</t>
  </si>
  <si>
    <t>-657.775923405678 380.652021449099 -499.969919997307</t>
  </si>
  <si>
    <t>-558.841355029409 395.930052569946 -236.233068027993</t>
  </si>
  <si>
    <t>-331.582794167518 351.503133724639 -218.112969365968</t>
  </si>
  <si>
    <t>-693.038816357037 166.878829860591 -524.483931869113</t>
  </si>
  <si>
    <t>-716.247301988809 15.6258343997888 -494.119442188325</t>
  </si>
  <si>
    <t>-518.991962849378 73.5447991830763 -286.917213766886</t>
  </si>
  <si>
    <t>-609.818946552227 286.688406987791 -93.8153635801192</t>
  </si>
  <si>
    <t>-651.047594032393 291.099038081895 319.686020564184</t>
  </si>
  <si>
    <t>-711.741315912745 330.390307615077 777.101836911697</t>
  </si>
  <si>
    <t>-563.457926133077 306.384002150141 834.717469643812</t>
  </si>
  <si>
    <t>-633.897165348748 104.399286139796 -89.305585421228</t>
  </si>
  <si>
    <t>-640.723095815537 74.7578696463163 325.154848947381</t>
  </si>
  <si>
    <t>-693.264077743132 13.7751002476707 781.098381696449</t>
  </si>
  <si>
    <t>-541.06261375237 -0.135723806461101 831.348056368982</t>
  </si>
  <si>
    <t>9763-20170724T120336.917001500.bin</t>
  </si>
  <si>
    <t>-623.031372520967 195.52021148749 -89.9805465009044</t>
  </si>
  <si>
    <t>-645.287705854604 195.774702865375 -198.433708964345</t>
  </si>
  <si>
    <t>-659.480808384788 196.149315102497 -290.217390041891</t>
  </si>
  <si>
    <t>-671.418279559415 196.679288293017 -373.25572589566</t>
  </si>
  <si>
    <t>-681.910584535947 197.331379905665 -456.487926769294</t>
  </si>
  <si>
    <t>-695.663590091906 198.422165983043 -578.367510008208</t>
  </si>
  <si>
    <t>-691.632988882706 196.61769884391 -656.602448210283</t>
  </si>
  <si>
    <t>-685.8280501779 229.073269421059 -525.038006095853</t>
  </si>
  <si>
    <t>-658.127301803592 380.609780633209 -500.400372743106</t>
  </si>
  <si>
    <t>-557.068652509755 395.980657968042 -237.475538582381</t>
  </si>
  <si>
    <t>-329.958957448813 350.876170828822 -219.164720701085</t>
  </si>
  <si>
    <t>-693.429721994021 166.813886733667 -524.737485802148</t>
  </si>
  <si>
    <t>-716.904165832724 15.6118411424588 -494.344664608846</t>
  </si>
  <si>
    <t>-520.087898488292 73.3042249734474 -287.080509720641</t>
  </si>
  <si>
    <t>-611.149595673495 286.765300035344 -93.9180950089037</t>
  </si>
  <si>
    <t>-651.801796281068 291.306748897499 319.638882131606</t>
  </si>
  <si>
    <t>-711.744175333805 330.522452548282 777.164734521441</t>
  </si>
  <si>
    <t>-563.438521335944 306.432336344149 834.688025433043</t>
  </si>
  <si>
    <t>-635.272735713876 104.232960804091 -89.4370974974673</t>
  </si>
  <si>
    <t>-641.660607362903 74.7873911274428 325.044240736568</t>
  </si>
  <si>
    <t>-693.235528113081 13.7208504973012 781.109406945414</t>
  </si>
  <si>
    <t>-541.044088007291 -0.0462308669518734 831.428952770826</t>
  </si>
  <si>
    <t>9763-20170724T120336.951093600.bin</t>
  </si>
  <si>
    <t>-623.685859844781 195.494663767991 -90.0244363249</t>
  </si>
  <si>
    <t>-645.922648467624 195.777159762769 -198.481592278351</t>
  </si>
  <si>
    <t>-660.051537484249 196.160742022779 -290.275189163925</t>
  </si>
  <si>
    <t>-671.911656490058 196.692668046898 -373.324461704784</t>
  </si>
  <si>
    <t>-682.307130542863 197.340545593099 -456.568984621953</t>
  </si>
  <si>
    <t>-695.896980471205 198.417922020516 -578.466770585369</t>
  </si>
  <si>
    <t>-691.743896551762 196.602285859201 -656.695086215571</t>
  </si>
  <si>
    <t>-686.111704955158 229.072299574653 -525.130092086632</t>
  </si>
  <si>
    <t>-658.43174969014 380.616260767467 -500.540297780518</t>
  </si>
  <si>
    <t>-556.103132796563 395.945295607916 -238.104657016211</t>
  </si>
  <si>
    <t>-329.046962808577 350.597772182296 -219.729710270173</t>
  </si>
  <si>
    <t>-693.756073490931 166.818032265005 -524.82808256023</t>
  </si>
  <si>
    <t>-717.373680154403 15.637832815873 -494.410021418552</t>
  </si>
  <si>
    <t>-520.588696381143 73.1711454902045 -287.130871272038</t>
  </si>
  <si>
    <t>-611.795327460405 286.808518373413 -93.9400219970375</t>
  </si>
  <si>
    <t>-652.173600556713 291.441054676815 319.642791589022</t>
  </si>
  <si>
    <t>-711.717837974918 330.63583189209 777.221724607063</t>
  </si>
  <si>
    <t>-563.426750342888 306.388378243866 834.716460544247</t>
  </si>
  <si>
    <t>-635.961858470573 104.167771566129 -89.488156195369</t>
  </si>
  <si>
    <t>-641.95027408436 74.8015814947144 325.004715893845</t>
  </si>
  <si>
    <t>-693.199760604046 13.6601061845752 781.101843357457</t>
  </si>
  <si>
    <t>-541.027240299762 -0.0139551067984485 831.503878281438</t>
  </si>
  <si>
    <t>9763-20170724T120337.016361200.bin</t>
  </si>
  <si>
    <t>-624.902132358646 195.351762547512 -90.1149245697851</t>
  </si>
  <si>
    <t>-647.091826498386 195.692349920453 -198.581619861269</t>
  </si>
  <si>
    <t>-661.1014453758 196.125669520012 -290.393183198598</t>
  </si>
  <si>
    <t>-672.821680135495 196.703589481118 -373.462150744907</t>
  </si>
  <si>
    <t>-683.044907538208 197.397732138111 -456.727506110071</t>
  </si>
  <si>
    <t>-696.34731653119 198.543245199681 -578.656548323024</t>
  </si>
  <si>
    <t>-691.958956157734 196.726845439748 -656.871806932786</t>
  </si>
  <si>
    <t>-686.647724094538 229.162734958764 -525.284134874656</t>
  </si>
  <si>
    <t>-658.938773645284 380.706988390396 -500.731648670529</t>
  </si>
  <si>
    <t>-554.211746295021 395.724444833099 -239.225765571499</t>
  </si>
  <si>
    <t>-327.397545626904 349.225622071537 -220.741193728703</t>
  </si>
  <si>
    <t>-694.372885971304 166.91845964841 -525.026097177001</t>
  </si>
  <si>
    <t>-718.303287388784 15.7830846247678 -494.64878347437</t>
  </si>
  <si>
    <t>-521.432536872 72.89968215167 -287.281817729675</t>
  </si>
  <si>
    <t>-612.892150255703 286.760040119268 -93.978769861729</t>
  </si>
  <si>
    <t>-652.92185718448 291.668224011087 319.634679253013</t>
  </si>
  <si>
    <t>-711.748185681581 330.678801421619 777.326506393938</t>
  </si>
  <si>
    <t>-563.432023727534 306.393450543825 834.740407399917</t>
  </si>
  <si>
    <t>-637.269387047253 103.844261490267 -89.6340310542049</t>
  </si>
  <si>
    <t>-642.846898737329 74.757833135958 324.884326635821</t>
  </si>
  <si>
    <t>-693.048830188665 13.528279052023 781.093174610555</t>
  </si>
  <si>
    <t>-540.948054931926 0.184912054489132 831.799685834329</t>
  </si>
  <si>
    <t>9763-20170724T120337.046440500.bin</t>
  </si>
  <si>
    <t>-625.419498178697 195.249567866943 -90.1493332499211</t>
  </si>
  <si>
    <t>-647.552114411846 195.625396058863 -198.627558153308</t>
  </si>
  <si>
    <t>-661.471235495759 196.077912574729 -290.452771201903</t>
  </si>
  <si>
    <t>-673.092547298975 196.670209317716 -373.535443004281</t>
  </si>
  <si>
    <t>-683.199514532699 197.375643361791 -456.81503310939</t>
  </si>
  <si>
    <t>-696.313087357374 198.533989324715 -578.764304751767</t>
  </si>
  <si>
    <t>-691.812774796596 196.705358962484 -656.973035636214</t>
  </si>
  <si>
    <t>-686.672846130538 229.144903533377 -525.376290330626</t>
  </si>
  <si>
    <t>-658.947017322432 380.692605637135 -500.801874573474</t>
  </si>
  <si>
    <t>-552.973483980961 395.342217922097 -239.777750637247</t>
  </si>
  <si>
    <t>-326.231986076288 348.433722119722 -221.435807429094</t>
  </si>
  <si>
    <t>-694.445144707042 166.906395335652 -525.131774630361</t>
  </si>
  <si>
    <t>-718.498389473769 15.7755807148656 -494.834829168166</t>
  </si>
  <si>
    <t>-521.697860447618 72.6795034693712 -287.203515235387</t>
  </si>
  <si>
    <t>-613.255062525664 286.744505944632 -94.0093893485398</t>
  </si>
  <si>
    <t>-653.151629059889 291.788826073654 319.615327657607</t>
  </si>
  <si>
    <t>-711.730426724895 330.771026224012 777.353683369924</t>
  </si>
  <si>
    <t>-563.43079294189 306.309631631158 834.73553218031</t>
  </si>
  <si>
    <t>-637.940077890757 103.698493990992 -89.7001389910477</t>
  </si>
  <si>
    <t>-643.443199390379 74.666433464316 324.822966945078</t>
  </si>
  <si>
    <t>-692.941779483427 13.4401057209548 781.113082746765</t>
  </si>
  <si>
    <t>-540.888367491792 0.425591418047816 832.046422773445</t>
  </si>
  <si>
    <t>9763-20170724T120337.113633100.bin</t>
  </si>
  <si>
    <t>-626.143831774991 194.982126769839 -90.2139564370382</t>
  </si>
  <si>
    <t>-648.158420764843 195.466378147135 -198.715630082072</t>
  </si>
  <si>
    <t>-661.913935634706 195.995991492091 -290.565180859634</t>
  </si>
  <si>
    <t>-673.361152320892 196.656516885105 -373.671485139316</t>
  </si>
  <si>
    <t>-683.267891145229 197.426796947198 -456.974560856946</t>
  </si>
  <si>
    <t>-696.059970623719 198.677120643202 -578.957105000606</t>
  </si>
  <si>
    <t>-691.412945880239 196.870571433638 -657.15781713212</t>
  </si>
  <si>
    <t>-686.476874612299 229.237169612802 -525.52968642831</t>
  </si>
  <si>
    <t>-658.506473148735 380.718054437989 -500.897551655598</t>
  </si>
  <si>
    <t>-550.110685830595 394.435472137178 -240.819168853779</t>
  </si>
  <si>
    <t>-323.544090741552 346.572983507341 -222.78296795777</t>
  </si>
  <si>
    <t>-694.416954930866 167.019760846242 -525.33480462337</t>
  </si>
  <si>
    <t>-718.905302216347 15.9193453025428 -495.213145049288</t>
  </si>
  <si>
    <t>-522.145977908712 72.2895476547958 -287.209126871363</t>
  </si>
  <si>
    <t>-613.665422601201 286.605214163793 -94.0407056663137</t>
  </si>
  <si>
    <t>-653.383757372836 291.815900752554 319.599135789217</t>
  </si>
  <si>
    <t>-711.732476999705 330.82909727417 777.384501559283</t>
  </si>
  <si>
    <t>-563.408403444554 306.416421205509 834.723985365309</t>
  </si>
  <si>
    <t>-638.922570579612 103.299713227494 -89.7999414584594</t>
  </si>
  <si>
    <t>-644.284941535755 74.7295511122243 324.757186802237</t>
  </si>
  <si>
    <t>-692.519466538288 13.1966055824423 781.200236125387</t>
  </si>
  <si>
    <t>-540.718408132771 0.347850485980644 832.9222350525</t>
  </si>
  <si>
    <t>9763-20170724T120337.148724200.bin</t>
  </si>
  <si>
    <t>-626.365801437031 194.710412599138 -90.2079976247609</t>
  </si>
  <si>
    <t>-648.331418040891 195.25966004128 -198.719200422721</t>
  </si>
  <si>
    <t>-662.023087665212 195.833924990118 -290.578059032297</t>
  </si>
  <si>
    <t>-673.40324109549 196.532815483683 -373.693263578363</t>
  </si>
  <si>
    <t>-683.233595704523 197.338787975475 -457.005133470528</t>
  </si>
  <si>
    <t>-695.903694383223 198.638177968367 -578.99985770588</t>
  </si>
  <si>
    <t>-691.205944425508 196.842512224087 -657.197720745116</t>
  </si>
  <si>
    <t>-686.311803646993 229.168858256038 -525.557123387372</t>
  </si>
  <si>
    <t>-658.095738900317 380.60919189824 -500.893973508511</t>
  </si>
  <si>
    <t>-548.507807329608 394.056950033983 -241.301634854061</t>
  </si>
  <si>
    <t>-322.042336042 345.725166676878 -223.24726721235</t>
  </si>
  <si>
    <t>-694.376475447489 166.967262454259 -525.381977221484</t>
  </si>
  <si>
    <t>-719.178278419033 15.9130821185638 -495.323069040767</t>
  </si>
  <si>
    <t>-522.383175014922 71.9744773820248 -287.295290505278</t>
  </si>
  <si>
    <t>-613.721351486384 286.416020670069 -94.0264964195745</t>
  </si>
  <si>
    <t>-653.453313722924 291.724603859229 319.610820435622</t>
  </si>
  <si>
    <t>-711.737298792869 330.823256606588 777.396244202945</t>
  </si>
  <si>
    <t>-563.417751335647 306.375569025672 834.732479802366</t>
  </si>
  <si>
    <t>-639.326186639652 102.983310007414 -89.7884383206022</t>
  </si>
  <si>
    <t>-644.450059234304 74.615770551907 324.785588496556</t>
  </si>
  <si>
    <t>-692.274984484822 12.9592560539706 781.281853632313</t>
  </si>
  <si>
    <t>-540.678998664367 -0.428343263015449 833.46658683796</t>
  </si>
  <si>
    <t>9763-20170724T120337.216466900.bin</t>
  </si>
  <si>
    <t>-626.749260544259 194.281552193577 -90.2223107970938</t>
  </si>
  <si>
    <t>-648.710890040045 195.00299721706 -198.733397024943</t>
  </si>
  <si>
    <t>-662.331357257925 195.696113049822 -290.602043556978</t>
  </si>
  <si>
    <t>-673.619281833317 196.495568674171 -373.728912701218</t>
  </si>
  <si>
    <t>-683.329393257553 197.393068936452 -457.053816365565</t>
  </si>
  <si>
    <t>-695.793040161689 198.816064818555 -579.06842434146</t>
  </si>
  <si>
    <t>-691.030500389079 197.047857391651 -657.262990376367</t>
  </si>
  <si>
    <t>-686.142094817061 229.272878464634 -525.594183188351</t>
  </si>
  <si>
    <t>-657.276851671644 380.584922842861 -500.918207380467</t>
  </si>
  <si>
    <t>-545.463073464994 393.646578571499 -242.256940875251</t>
  </si>
  <si>
    <t>-319.160298244393 344.312135204413 -224.887903954232</t>
  </si>
  <si>
    <t>-694.50605278226 167.110636110859 -525.464765810509</t>
  </si>
  <si>
    <t>-720.098366738794 16.1637427477847 -495.519407762876</t>
  </si>
  <si>
    <t>-522.942929472871 71.279818958948 -287.704367839807</t>
  </si>
  <si>
    <t>-613.748204727158 286.151265436162 -94.0066323633912</t>
  </si>
  <si>
    <t>-653.403435300584 291.603248091353 319.636109810204</t>
  </si>
  <si>
    <t>-711.65548855674 330.960823102993 777.396770121681</t>
  </si>
  <si>
    <t>-563.387720505466 306.260927382338 834.758896336644</t>
  </si>
  <si>
    <t>-640.141941461872 102.44031923118 -89.846439139416</t>
  </si>
  <si>
    <t>-644.848627194527 74.2437934851289 324.744267849217</t>
  </si>
  <si>
    <t>-692.055936703866 12.6955909940141 781.329241397958</t>
  </si>
  <si>
    <t>-540.606237077234 -0.427269663670813 834.003728610416</t>
  </si>
  <si>
    <t>9763-20170724T120337.250558200.bin</t>
  </si>
  <si>
    <t>-626.917159105012 194.015286416735 -90.2541734499678</t>
  </si>
  <si>
    <t>-648.86368447278 194.834115746118 -198.767676094538</t>
  </si>
  <si>
    <t>-662.476690146712 195.590878010421 -290.63691528959</t>
  </si>
  <si>
    <t>-673.759531766477 196.44265170403 -373.764017432768</t>
  </si>
  <si>
    <t>-683.466625914228 197.385262195709 -457.088783775677</t>
  </si>
  <si>
    <t>-695.927860889344 198.86667514573 -579.102825040118</t>
  </si>
  <si>
    <t>-691.161436936116 197.097601041728 -657.297261278103</t>
  </si>
  <si>
    <t>-686.19519306011 229.286475819161 -525.62247194835</t>
  </si>
  <si>
    <t>-657.017731653693 380.536060421245 -500.90407622793</t>
  </si>
  <si>
    <t>-543.951332817092 393.391884190579 -242.777487903655</t>
  </si>
  <si>
    <t>-317.687778141181 343.694344149149 -225.940334331154</t>
  </si>
  <si>
    <t>-694.724848103628 167.14669019547 -525.505773552653</t>
  </si>
  <si>
    <t>-720.679231599476 16.2420690659212 -495.646662964834</t>
  </si>
  <si>
    <t>-523.379004018229 70.8590480265543 -287.911735656991</t>
  </si>
  <si>
    <t>-613.71691015789 285.966565805637 -94.0032780384238</t>
  </si>
  <si>
    <t>-653.343396819886 291.428103690276 319.642136284536</t>
  </si>
  <si>
    <t>-711.640241912655 330.950384494766 777.385908252711</t>
  </si>
  <si>
    <t>-563.376041660116 306.279472084482 834.769806922797</t>
  </si>
  <si>
    <t>-640.501804298586 102.079595814457 -89.9222536978582</t>
  </si>
  <si>
    <t>-645.000117321831 74.0595810349564 324.682704525055</t>
  </si>
  <si>
    <t>-692.009236672958 12.5124923728349 781.311843169881</t>
  </si>
  <si>
    <t>-540.631292411219 -0.849929476726174 834.132061441163</t>
  </si>
  <si>
    <t>9763-20170724T120337.313265900.bin</t>
  </si>
  <si>
    <t>-627.203506491783 193.637757416123 -90.3290920300675</t>
  </si>
  <si>
    <t>-649.145974989923 194.683438186384 -198.841493321402</t>
  </si>
  <si>
    <t>-662.757683060717 195.6061591718 -290.709331124186</t>
  </si>
  <si>
    <t>-674.03957477114 196.60224307715 -373.834857781429</t>
  </si>
  <si>
    <t>-683.746240613666 197.681010669447 -457.158075739157</t>
  </si>
  <si>
    <t>-696.207455493321 199.352368232501 -579.169790346662</t>
  </si>
  <si>
    <t>-691.427012364733 197.602151444982 -657.363710624154</t>
  </si>
  <si>
    <t>-686.32258584116 229.667707087118 -525.657872514704</t>
  </si>
  <si>
    <t>-656.607177566758 380.792962790511 -500.865313515326</t>
  </si>
  <si>
    <t>-541.038437509901 393.345294844449 -243.834324085257</t>
  </si>
  <si>
    <t>-314.981130090931 342.26577987067 -228.423378022858</t>
  </si>
  <si>
    <t>-695.156466072405 167.570492095657 -525.606357849341</t>
  </si>
  <si>
    <t>-721.848979524277 16.7525404228522 -495.940809064882</t>
  </si>
  <si>
    <t>-524.026798312081 70.3599301336671 -288.475603229247</t>
  </si>
  <si>
    <t>-613.511739815786 285.612989809416 -93.9697430744861</t>
  </si>
  <si>
    <t>-653.220728219799 291.136500618785 319.666900131818</t>
  </si>
  <si>
    <t>-711.604254020128 330.953463397832 777.370738567501</t>
  </si>
  <si>
    <t>-563.377458557803 306.162784966037 834.79942451483</t>
  </si>
  <si>
    <t>-641.30932343852 101.717863856513 -90.0816736066496</t>
  </si>
  <si>
    <t>-645.398467161482 73.6644502994739 324.525258481379</t>
  </si>
  <si>
    <t>-692.080655440947 12.2756036397975 781.225553478048</t>
  </si>
  <si>
    <t>-540.725627134508 -1.32070394371544 834.051833522269</t>
  </si>
  <si>
    <t>9763-20170724T120337.346353700.bin</t>
  </si>
  <si>
    <t>-627.399993409634 193.556555891579 -90.3592808622147</t>
  </si>
  <si>
    <t>-649.328930915179 194.693934932632 -198.873599339465</t>
  </si>
  <si>
    <t>-662.93452569896 195.691410301528 -290.741398595321</t>
  </si>
  <si>
    <t>-674.212749489914 196.756257317896 -373.866777179419</t>
  </si>
  <si>
    <t>-683.917696372134 197.903854712591 -457.189169684826</t>
  </si>
  <si>
    <t>-696.378734235033 199.675841119434 -579.19943725267</t>
  </si>
  <si>
    <t>-691.586083143962 197.947776017116 -657.393103066527</t>
  </si>
  <si>
    <t>-686.425188662849 229.937103589258 -525.669660924086</t>
  </si>
  <si>
    <t>-656.440909201308 381.000181351792 -500.790899557222</t>
  </si>
  <si>
    <t>-539.589140160709 393.355839036241 -244.33106258207</t>
  </si>
  <si>
    <t>-313.546174258991 341.972446444836 -229.742540224774</t>
  </si>
  <si>
    <t>-695.396627766166 167.859669730243 -525.654997562481</t>
  </si>
  <si>
    <t>-722.399670542128 17.0828249973874 -496.096406812927</t>
  </si>
  <si>
    <t>-524.364876543848 70.2294095851682 -288.723904041083</t>
  </si>
  <si>
    <t>-613.430183143153 285.53760932212 -93.9741126446525</t>
  </si>
  <si>
    <t>-653.201571087223 291.050617345085 319.656720124166</t>
  </si>
  <si>
    <t>-711.598637968351 330.931220359085 777.353407243935</t>
  </si>
  <si>
    <t>-563.3786667337 306.139910723119 834.799595599073</t>
  </si>
  <si>
    <t>-641.758216887347 101.601734191112 -90.168167881987</t>
  </si>
  <si>
    <t>-645.659676263111 73.4930983290394 324.436791948824</t>
  </si>
  <si>
    <t>-692.179651984377 12.203170347939 781.162054017108</t>
  </si>
  <si>
    <t>-540.785882026596 -1.40310914954216 833.874517376564</t>
  </si>
  <si>
    <t>9763-20170724T120337.416629300.bin</t>
  </si>
  <si>
    <t>-627.914696064596 193.463860177861 -90.4508287295746</t>
  </si>
  <si>
    <t>-649.84543316756 194.78200561278 -198.962532904739</t>
  </si>
  <si>
    <t>-663.438829728308 195.918612469806 -290.830733830774</t>
  </si>
  <si>
    <t>-674.699921203199 197.10796991325 -373.956573924459</t>
  </si>
  <si>
    <t>-684.381977153608 198.377046403733 -457.280043882912</t>
  </si>
  <si>
    <t>-696.803121712858 200.323421246947 -579.291686287438</t>
  </si>
  <si>
    <t>-691.993332823537 198.673985475775 -657.486037736447</t>
  </si>
  <si>
    <t>-686.748801802918 230.490858879951 -525.727830437808</t>
  </si>
  <si>
    <t>-656.36688276552 381.454529998365 -500.768656616164</t>
  </si>
  <si>
    <t>-537.263504556734 393.00397342556 -245.308976444155</t>
  </si>
  <si>
    <t>-311.233916962273 341.147258113996 -232.268929526028</t>
  </si>
  <si>
    <t>-695.956850139955 168.447868568818 -525.780148531999</t>
  </si>
  <si>
    <t>-723.507642427 17.7256512820279 -496.420256647228</t>
  </si>
  <si>
    <t>-525.046848660049 70.0905132472112 -289.325427723277</t>
  </si>
  <si>
    <t>-613.438843322073 285.436895035815 -93.9825309547224</t>
  </si>
  <si>
    <t>-653.272057295903 290.898886958359 319.642971631453</t>
  </si>
  <si>
    <t>-711.625011075296 330.858563650936 777.344197469468</t>
  </si>
  <si>
    <t>-563.402494054317 306.087246022357 834.792393714673</t>
  </si>
  <si>
    <t>-642.797434632928 101.482381341101 -90.337871154144</t>
  </si>
  <si>
    <t>-646.145049458746 73.3461401359336 324.270035948053</t>
  </si>
  <si>
    <t>-692.438012091674 12.1109804561215 781.048669354362</t>
  </si>
  <si>
    <t>-540.941251891004 -1.80455234069223 833.383402957677</t>
  </si>
  <si>
    <t>9763-20170724T120337.455725000.bin</t>
  </si>
  <si>
    <t>-628.215663399437 193.509446861462 -90.4984225672035</t>
  </si>
  <si>
    <t>-650.135888560751 194.893351706648 -199.011549572684</t>
  </si>
  <si>
    <t>-663.732805473092 196.08975982057 -290.878399383991</t>
  </si>
  <si>
    <t>-675.001720086559 197.336536058243 -374.002313308262</t>
  </si>
  <si>
    <t>-684.696558295511 198.664916474509 -457.323363290102</t>
  </si>
  <si>
    <t>-697.141755617858 200.700361589396 -579.331085843429</t>
  </si>
  <si>
    <t>-692.335604880945 199.087820639667 -657.526333031501</t>
  </si>
  <si>
    <t>-687.0178562308 230.81982580358 -525.753339672484</t>
  </si>
  <si>
    <t>-656.44856992722 381.742799748317 -500.741439006853</t>
  </si>
  <si>
    <t>-536.386861868669 392.686842832721 -245.704030464975</t>
  </si>
  <si>
    <t>-310.27862101406 341.021306847694 -233.28377096427</t>
  </si>
  <si>
    <t>-696.34391323777 168.794687773176 -525.836791695154</t>
  </si>
  <si>
    <t>-724.16082975788 18.1006573131767 -496.585949328862</t>
  </si>
  <si>
    <t>-525.537213331538 70.2007649774976 -289.65602424722</t>
  </si>
  <si>
    <t>-613.517102046326 285.50714274572 -93.9948290488229</t>
  </si>
  <si>
    <t>-653.385941620141 290.908958828084 319.628072528667</t>
  </si>
  <si>
    <t>-711.617960014167 330.887279177275 777.34005809581</t>
  </si>
  <si>
    <t>-563.413360743674 305.990795111218 834.780376537336</t>
  </si>
  <si>
    <t>-643.310975484417 101.485221053846 -90.4216508120743</t>
  </si>
  <si>
    <t>-646.498333754927 73.3826151459912 324.189854272189</t>
  </si>
  <si>
    <t>-692.572404202064 12.1640722591912 780.99757646284</t>
  </si>
  <si>
    <t>-541.006637290312 -1.80675670207938 833.117158675335</t>
  </si>
  <si>
    <t>9763-20170724T120337.515417400.bin</t>
  </si>
  <si>
    <t>-628.845459337384 193.562419871531 -90.567939910321</t>
  </si>
  <si>
    <t>-650.736115636115 195.069989398268 -199.085424505659</t>
  </si>
  <si>
    <t>-664.327285158024 196.371908178866 -290.951752001823</t>
  </si>
  <si>
    <t>-675.598286792196 197.717508819807 -374.073851362663</t>
  </si>
  <si>
    <t>-685.302792591735 199.146955165859 -457.391899168509</t>
  </si>
  <si>
    <t>-697.770556437119 201.332426093132 -579.394798239558</t>
  </si>
  <si>
    <t>-692.982659959549 199.757169446226 -657.592028306862</t>
  </si>
  <si>
    <t>-687.545713100058 231.372143401531 -525.791630466393</t>
  </si>
  <si>
    <t>-656.709674968967 382.224495657847 -500.704854457196</t>
  </si>
  <si>
    <t>-535.196012959463 391.995065444242 -246.308259101919</t>
  </si>
  <si>
    <t>-309.191243564407 339.726410794206 -234.544589317133</t>
  </si>
  <si>
    <t>-697.053906418205 169.374844947454 -525.930488399927</t>
  </si>
  <si>
    <t>-725.309642335323 18.7263766929871 -496.864946702935</t>
  </si>
  <si>
    <t>-526.503706302279 70.4894160327947 -290.409670258776</t>
  </si>
  <si>
    <t>-613.77263942738 285.605299432199 -94.0145651098612</t>
  </si>
  <si>
    <t>-653.670883815562 290.959969657114 319.606116357352</t>
  </si>
  <si>
    <t>-711.686798664674 330.8106330137 777.363585759603</t>
  </si>
  <si>
    <t>-563.451373657172 305.971601796438 834.74919207729</t>
  </si>
  <si>
    <t>-644.289529521113 101.472438687299 -90.5520291373036</t>
  </si>
  <si>
    <t>-647.273537200486 73.4130313774403 324.063900459699</t>
  </si>
  <si>
    <t>-692.779859819065 12.1634147814621 780.934793540993</t>
  </si>
  <si>
    <t>-541.111841586563 -1.98266643409511 832.708575366269</t>
  </si>
  <si>
    <t>9763-20170724T120337.548503200.bin</t>
  </si>
  <si>
    <t>-629.243728147981 193.720755395069 -90.6207509367508</t>
  </si>
  <si>
    <t>-651.137859224493 195.287055951746 -199.136554430325</t>
  </si>
  <si>
    <t>-664.722771511208 196.62775049803 -291.003314084802</t>
  </si>
  <si>
    <t>-675.984103567222 198.005722992349 -374.126297230685</t>
  </si>
  <si>
    <t>-685.675239419687 199.463949863938 -457.445392630561</t>
  </si>
  <si>
    <t>-698.119195033532 201.688045239478 -579.450066528189</t>
  </si>
  <si>
    <t>-693.320517421145 200.130236995438 -657.646999638629</t>
  </si>
  <si>
    <t>-687.874408870836 231.706225422646 -525.838517156919</t>
  </si>
  <si>
    <t>-656.93117100413 382.545843424072 -500.809791078931</t>
  </si>
  <si>
    <t>-534.869951013015 392.017969337714 -246.664395973617</t>
  </si>
  <si>
    <t>-309.0435946946 339.046392248342 -234.623073114979</t>
  </si>
  <si>
    <t>-697.443323545405 169.718206335669 -525.992585227854</t>
  </si>
  <si>
    <t>-725.873125869547 19.0943062336162 -496.980818844118</t>
  </si>
  <si>
    <t>-527.02494552797 70.8161323281961 -290.705618718205</t>
  </si>
  <si>
    <t>-613.999946218379 285.787423847091 -94.0383149043926</t>
  </si>
  <si>
    <t>-653.815137650487 291.050516584825 319.591535678459</t>
  </si>
  <si>
    <t>-711.722168194463 330.769353289257 777.374305705643</t>
  </si>
  <si>
    <t>-563.482343655941 305.895208312966 834.733351916949</t>
  </si>
  <si>
    <t>-644.874906262788 101.640902207837 -90.6140053123002</t>
  </si>
  <si>
    <t>-647.555207582059 73.59479441649 324.004854922826</t>
  </si>
  <si>
    <t>-692.820141349468 12.3060902689542 780.914146517999</t>
  </si>
  <si>
    <t>-541.064679531821 -1.25704080514629 832.587512743019</t>
  </si>
  <si>
    <t>9763-20170724T120337.613804300.bin</t>
  </si>
  <si>
    <t>-630.121896623238 193.965199643496 -90.7234679260497</t>
  </si>
  <si>
    <t>-652.020721604147 195.579847647188 -199.237721866449</t>
  </si>
  <si>
    <t>-665.572255842505 196.947504576686 -291.108871848229</t>
  </si>
  <si>
    <t>-676.788258200559 198.344851737774 -374.237699520366</t>
  </si>
  <si>
    <t>-686.418673448362 199.816728730639 -457.563648399928</t>
  </si>
  <si>
    <t>-698.7570044581 202.053909752742 -579.57880813389</t>
  </si>
  <si>
    <t>-693.900941827898 200.528063597185 -657.772661988502</t>
  </si>
  <si>
    <t>-688.490614361889 232.055826995299 -525.962118491191</t>
  </si>
  <si>
    <t>-657.191752024229 382.854279212681 -501.081534582757</t>
  </si>
  <si>
    <t>-534.098873317542 391.828143722975 -247.416126796016</t>
  </si>
  <si>
    <t>-308.606494946456 337.651877225133 -234.506558348798</t>
  </si>
  <si>
    <t>-698.19543764741 170.088834128018 -526.116960302379</t>
  </si>
  <si>
    <t>-726.967605152201 19.5106078238011 -497.197222364782</t>
  </si>
  <si>
    <t>-528.061786653139 71.2551180319829 -291.343671403317</t>
  </si>
  <si>
    <t>-614.711506420574 286.165188507513 -94.1128429914521</t>
  </si>
  <si>
    <t>-654.228949131335 291.33364763706 319.546728797012</t>
  </si>
  <si>
    <t>-711.735469000533 330.834395629826 777.405331559224</t>
  </si>
  <si>
    <t>-563.494322577871 305.828583644007 834.703584026022</t>
  </si>
  <si>
    <t>-645.880461910114 101.688489517435 -90.7047162899958</t>
  </si>
  <si>
    <t>-647.914351986432 73.8903847164945 323.934558169762</t>
  </si>
  <si>
    <t>-692.732544559415 12.2393786372691 780.90211503161</t>
  </si>
  <si>
    <t>-541.063993978684 -1.70392574262291 832.729376437429</t>
  </si>
  <si>
    <t>9763-20170724T120337.647894600.bin</t>
  </si>
  <si>
    <t>-630.562866057525 194.042015513188 -90.7465278631533</t>
  </si>
  <si>
    <t>-652.405819773707 195.66970808863 -199.271788483628</t>
  </si>
  <si>
    <t>-665.914794784056 197.040228501819 -291.149260559451</t>
  </si>
  <si>
    <t>-677.093925145966 198.437491328292 -374.282917825321</t>
  </si>
  <si>
    <t>-686.689285388523 199.90556981939 -457.613053412803</t>
  </si>
  <si>
    <t>-698.978175772725 202.133129550002 -579.633371282562</t>
  </si>
  <si>
    <t>-694.105678454516 200.60371475911 -657.826246113734</t>
  </si>
  <si>
    <t>-688.699163282584 232.133669088974 -526.018555238712</t>
  </si>
  <si>
    <t>-657.218189164675 382.899719730536 -501.215386294694</t>
  </si>
  <si>
    <t>-533.5053073319 391.561315576408 -247.840882292927</t>
  </si>
  <si>
    <t>-308.093131551679 337.139799238333 -234.5667327441</t>
  </si>
  <si>
    <t>-698.472711680439 170.177656660396 -526.165276804106</t>
  </si>
  <si>
    <t>-727.42640216512 19.6375744457519 -497.252100938691</t>
  </si>
  <si>
    <t>-528.540187827455 71.287845858172 -291.635161635063</t>
  </si>
  <si>
    <t>-615.096081850657 286.250458346176 -94.1193861375236</t>
  </si>
  <si>
    <t>-654.55982915135 291.448544330568 319.544978103495</t>
  </si>
  <si>
    <t>-711.824568931243 330.714408444506 777.450838597771</t>
  </si>
  <si>
    <t>-563.511709903671 305.987135024964 834.684355352241</t>
  </si>
  <si>
    <t>-646.346284399522 101.77387366235 -90.7207024594171</t>
  </si>
  <si>
    <t>-648.105490923695 73.9378265172993 323.917353183336</t>
  </si>
  <si>
    <t>-692.57131941579 12.1343971783574 780.924450299251</t>
  </si>
  <si>
    <t>-541.054681590871 -2.3443144698756 833.048243430147</t>
  </si>
  <si>
    <t>9763-20170724T120337.717618700.bin</t>
  </si>
  <si>
    <t>-631.435091406731 194.221821359986 -90.768151347851</t>
  </si>
  <si>
    <t>-653.074757898036 195.913201468073 -199.333165185816</t>
  </si>
  <si>
    <t>-666.505073451094 197.305847211588 -291.221745540287</t>
  </si>
  <si>
    <t>-677.650292772099 198.712418229427 -374.359991685574</t>
  </si>
  <si>
    <t>-687.248931174172 200.177800871841 -457.689702552109</t>
  </si>
  <si>
    <t>-699.583961428884 202.38773830579 -579.705656539305</t>
  </si>
  <si>
    <t>-694.743284105959 200.793527802147 -657.899258767179</t>
  </si>
  <si>
    <t>-689.20852246061 232.383955974131 -526.106933390848</t>
  </si>
  <si>
    <t>-657.34667683389 383.099872048076 -501.518792050806</t>
  </si>
  <si>
    <t>-532.659793775111 391.38429738551 -248.609577579521</t>
  </si>
  <si>
    <t>-307.549115881646 335.814801433624 -234.981274299545</t>
  </si>
  <si>
    <t>-699.134464150982 170.452022017005 -526.225214620718</t>
  </si>
  <si>
    <t>-728.449351303401 19.9752054373755 -497.301450826975</t>
  </si>
  <si>
    <t>-529.456873831939 71.5333912430044 -292.419796648375</t>
  </si>
  <si>
    <t>-615.762094812935 286.570773234273 -94.1327072499998</t>
  </si>
  <si>
    <t>-655.120678031884 291.819486887053 319.540980469364</t>
  </si>
  <si>
    <t>-711.840792993662 330.815199640451 777.537251403942</t>
  </si>
  <si>
    <t>-563.549128653782 305.729283285788 834.66971297851</t>
  </si>
  <si>
    <t>-647.439136905151 101.836457263749 -90.7690202844576</t>
  </si>
  <si>
    <t>-648.530816233944 74.0556826615814 323.874906268946</t>
  </si>
  <si>
    <t>-692.199840784533 11.9873574357728 780.948094210584</t>
  </si>
  <si>
    <t>-540.89962425811 -2.30601534119842 833.747347206457</t>
  </si>
  <si>
    <t>9763-20170724T120337.751711500.bin</t>
  </si>
  <si>
    <t>-631.801524326924 194.295168504974 -90.7646519804186</t>
  </si>
  <si>
    <t>-653.351674894288 196.035287270715 -199.346629294675</t>
  </si>
  <si>
    <t>-666.743295118828 197.444852578774 -291.240762419629</t>
  </si>
  <si>
    <t>-677.868086170042 198.858632925371 -374.381486729968</t>
  </si>
  <si>
    <t>-687.46108838732 200.322630919272 -457.711849461078</t>
  </si>
  <si>
    <t>-699.80397198958 202.520941905506 -579.727245205618</t>
  </si>
  <si>
    <t>-694.986808530385 200.902366985378 -657.9217524537</t>
  </si>
  <si>
    <t>-689.384451635649 232.515851215572 -526.136383850368</t>
  </si>
  <si>
    <t>-657.299454176769 383.220315550266 -501.719238816775</t>
  </si>
  <si>
    <t>-532.221561665348 391.548649502236 -249.004487575643</t>
  </si>
  <si>
    <t>-307.271771954627 335.490410259776 -234.735873795095</t>
  </si>
  <si>
    <t>-699.391541537208 170.596918198749 -526.239684464061</t>
  </si>
  <si>
    <t>-728.921897801766 20.1735519625743 -497.297600551624</t>
  </si>
  <si>
    <t>-529.708547499486 71.6185933204013 -292.823733392568</t>
  </si>
  <si>
    <t>-616.008345370385 286.702835463609 -94.132091640778</t>
  </si>
  <si>
    <t>-655.294884944652 291.949041117575 319.548486779551</t>
  </si>
  <si>
    <t>-711.847690853848 330.835834629735 777.574009577828</t>
  </si>
  <si>
    <t>-563.556804926799 305.671722261971 834.67393311159</t>
  </si>
  <si>
    <t>-647.910044458883 101.872592806503 -90.7777618065016</t>
  </si>
  <si>
    <t>-648.560885360399 74.1739546609106 323.872703134902</t>
  </si>
  <si>
    <t>-691.799682911001 11.7817185813556 780.981773025308</t>
  </si>
  <si>
    <t>-540.788601779348 -2.91679920367278 834.492685243251</t>
  </si>
  <si>
    <t>9763-20170724T120337.817945000.bin</t>
  </si>
  <si>
    <t>-632.418330459426 194.369741781389 -90.7146188163812</t>
  </si>
  <si>
    <t>-653.839138095855 196.243469150294 -199.320016562198</t>
  </si>
  <si>
    <t>-667.125575068166 197.709368755319 -291.228486063157</t>
  </si>
  <si>
    <t>-678.156237684002 199.155612553433 -374.38111155291</t>
  </si>
  <si>
    <t>-687.656364821415 200.631262257881 -457.721968339477</t>
  </si>
  <si>
    <t>-699.864593590212 202.824738691011 -579.750992641242</t>
  </si>
  <si>
    <t>-695.045014720124 201.210308351168 -657.945563286954</t>
  </si>
  <si>
    <t>-689.402031751048 232.804996604802 -526.160300139978</t>
  </si>
  <si>
    <t>-656.687104672161 383.407846058573 -501.981878764104</t>
  </si>
  <si>
    <t>-531.05850872342 391.914183947412 -249.546441100117</t>
  </si>
  <si>
    <t>-306.556686704164 334.396806389655 -234.080127619533</t>
  </si>
  <si>
    <t>-699.613430901812 170.919460901694 -526.251167926347</t>
  </si>
  <si>
    <t>-729.653959753983 20.5903923217331 -497.319461738904</t>
  </si>
  <si>
    <t>-529.909433743612 71.7971455542204 -293.816727047381</t>
  </si>
  <si>
    <t>-616.37890144335 286.898947379677 -94.0880708475759</t>
  </si>
  <si>
    <t>-655.385624025218 292.165787122244 319.618819607113</t>
  </si>
  <si>
    <t>-711.846998650616 330.855155285746 777.646684972263</t>
  </si>
  <si>
    <t>-563.551683021443 305.610706399878 834.699698993885</t>
  </si>
  <si>
    <t>-648.811700729909 101.888498566535 -90.7315546235553</t>
  </si>
  <si>
    <t>-648.25887820122 74.4273821784473 323.934892560376</t>
  </si>
  <si>
    <t>-691.037071826354 11.3587001131336 781.0855487609</t>
  </si>
  <si>
    <t>-540.512716447733 -3.23122551211077 835.979704568101</t>
  </si>
  <si>
    <t>9763-20170724T120337.850026400.bin</t>
  </si>
  <si>
    <t>-632.645572831422 194.368035944652 -90.6858659645191</t>
  </si>
  <si>
    <t>-654.008591254681 196.309592952906 -199.301414481174</t>
  </si>
  <si>
    <t>-667.22747618185 197.814306420752 -291.218934464458</t>
  </si>
  <si>
    <t>-678.189298813557 199.289914559957 -374.380302575491</t>
  </si>
  <si>
    <t>-687.612681532022 200.789023765407 -457.729423127913</t>
  </si>
  <si>
    <t>-699.700176955791 203.010192020045 -579.769939952965</t>
  </si>
  <si>
    <t>-694.865121436906 201.429276018391 -657.964159013826</t>
  </si>
  <si>
    <t>-689.248815251425 232.97143895763 -526.166418237801</t>
  </si>
  <si>
    <t>-656.256673709029 383.538361390166 -502.092596393023</t>
  </si>
  <si>
    <t>-530.389660543054 391.869960076717 -249.770087260713</t>
  </si>
  <si>
    <t>-306.062026575255 333.875429897631 -233.575188887394</t>
  </si>
  <si>
    <t>-699.543748260275 171.099653609793 -526.272907813344</t>
  </si>
  <si>
    <t>-729.849843744511 20.8190991446008 -497.387232659627</t>
  </si>
  <si>
    <t>-529.781310786103 71.7930051941528 -294.322290019649</t>
  </si>
  <si>
    <t>-616.464661715383 286.933536146453 -94.0412002550632</t>
  </si>
  <si>
    <t>-655.381165482908 292.187729086656 319.674270405381</t>
  </si>
  <si>
    <t>-711.858925906198 330.839662254594 777.696970964882</t>
  </si>
  <si>
    <t>-563.547383392402 305.621055696375 834.719053180254</t>
  </si>
  <si>
    <t>-649.187893749995 101.850029007605 -90.7299328586216</t>
  </si>
  <si>
    <t>-648.221938626397 74.5352991856921 323.945323594102</t>
  </si>
  <si>
    <t>-690.832555105582 11.0809683658392 781.046023422932</t>
  </si>
  <si>
    <t>-540.497952490151 -3.69855292631223 836.407364741188</t>
  </si>
  <si>
    <t>9763-20170724T120337.913908700.bin</t>
  </si>
  <si>
    <t>-632.884506781705 194.488075689493 -90.6676184334334</t>
  </si>
  <si>
    <t>-654.179937394378 196.588039262109 -199.293549848695</t>
  </si>
  <si>
    <t>-667.389225910352 198.234253457672 -291.210094434021</t>
  </si>
  <si>
    <t>-678.361001619927 199.844856303804 -374.367568133484</t>
  </si>
  <si>
    <t>-687.813458617942 201.484997150943 -457.71080733315</t>
  </si>
  <si>
    <t>-699.964386698889 203.919715197996 -579.740880957915</t>
  </si>
  <si>
    <t>-695.168482980892 202.436029516619 -657.939404455688</t>
  </si>
  <si>
    <t>-689.431257191107 233.778174927011 -526.096043374769</t>
  </si>
  <si>
    <t>-656.072620529975 384.260914716818 -502.033461418308</t>
  </si>
  <si>
    <t>-529.337276940915 392.372595026265 -250.138756491167</t>
  </si>
  <si>
    <t>-305.374601480365 333.344736189616 -232.675393279962</t>
  </si>
  <si>
    <t>-699.834031407936 171.924661647844 -526.294267714413</t>
  </si>
  <si>
    <t>-730.378510565632 21.6363951837945 -497.704183482096</t>
  </si>
  <si>
    <t>-529.772433688293 72.4126849548386 -295.261417518696</t>
  </si>
  <si>
    <t>-616.345000022934 287.085847958393 -93.9689489581322</t>
  </si>
  <si>
    <t>-655.351779448804 292.188722556413 319.739930244519</t>
  </si>
  <si>
    <t>-711.862805100604 330.796231244586 777.743511242902</t>
  </si>
  <si>
    <t>-563.602251471688 305.241489471439 834.748720174071</t>
  </si>
  <si>
    <t>-649.820932132916 102.022782684571 -90.7845447448941</t>
  </si>
  <si>
    <t>-648.079977821093 74.5332635178274 323.87663426195</t>
  </si>
  <si>
    <t>-690.644747916729 10.7133282761733 780.901146492695</t>
  </si>
  <si>
    <t>-540.448645299397 -3.64894688935419 836.746245988669</t>
  </si>
  <si>
    <t>9763-20170724T120337.951012100.bin</t>
  </si>
  <si>
    <t>-632.97614855308 194.495214212446 -90.6999008648662</t>
  </si>
  <si>
    <t>-654.268577085992 196.668910419659 -199.324926989811</t>
  </si>
  <si>
    <t>-667.502455609568 198.401414593218 -291.236365447752</t>
  </si>
  <si>
    <t>-678.507254639182 200.101044313698 -374.387649884558</t>
  </si>
  <si>
    <t>-688.003702518094 201.841346225956 -457.723733129853</t>
  </si>
  <si>
    <t>-700.231295309182 204.43442117318 -579.743019987287</t>
  </si>
  <si>
    <t>-695.476295570543 203.038488038347 -657.945677504312</t>
  </si>
  <si>
    <t>-689.656262096706 234.221724859412 -526.066875533112</t>
  </si>
  <si>
    <t>-656.216893805115 384.676027397218 -501.966833628342</t>
  </si>
  <si>
    <t>-528.988229610945 392.475305090799 -250.310951962925</t>
  </si>
  <si>
    <t>-305.132106564025 333.255247649737 -232.146406383339</t>
  </si>
  <si>
    <t>-700.075575271982 172.371409977739 -526.337297830065</t>
  </si>
  <si>
    <t>-730.646825876721 22.0471277418355 -497.964469730591</t>
  </si>
  <si>
    <t>-529.780997180899 72.7073534294109 -295.586471534285</t>
  </si>
  <si>
    <t>-616.291849256108 287.06907324833 -93.9532302171372</t>
  </si>
  <si>
    <t>-655.353169749006 292.109859838894 319.751250896583</t>
  </si>
  <si>
    <t>-711.882262973285 330.722702320391 777.753843928188</t>
  </si>
  <si>
    <t>-563.59573989855 305.301676559166 834.751196594221</t>
  </si>
  <si>
    <t>-650.064199973558 102.006805455722 -90.8608145920836</t>
  </si>
  <si>
    <t>-647.971436337763 74.3649403884115 323.788613714472</t>
  </si>
  <si>
    <t>-690.627932808234 10.5910475976905 780.798827182665</t>
  </si>
  <si>
    <t>-540.476657045166 -3.88397359748706 836.735261313393</t>
  </si>
  <si>
    <t>9763-20170724T120338.012725400.bin</t>
  </si>
  <si>
    <t>-632.910669319529 194.516769831345 -90.7983218486169</t>
  </si>
  <si>
    <t>-654.181311949657 196.808267393651 -199.425213391084</t>
  </si>
  <si>
    <t>-667.463134945358 198.732388350795 -291.325847867709</t>
  </si>
  <si>
    <t>-678.5380537494 200.644052783841 -374.463363924366</t>
  </si>
  <si>
    <t>-688.131806569188 202.63557871993 -457.782753222138</t>
  </si>
  <si>
    <t>-700.531706500456 205.639496381085 -579.775014803518</t>
  </si>
  <si>
    <t>-695.885375633308 204.497660375581 -657.988386551043</t>
  </si>
  <si>
    <t>-689.890852262617 235.247665807348 -526.012980961672</t>
  </si>
  <si>
    <t>-656.404437247913 385.659459983087 -501.682378510416</t>
  </si>
  <si>
    <t>-528.343558296014 392.197636531996 -250.413081953658</t>
  </si>
  <si>
    <t>-304.791365981646 332.125881298879 -231.326057267413</t>
  </si>
  <si>
    <t>-700.290636918945 173.395208199765 -526.478912273308</t>
  </si>
  <si>
    <t>-730.664820606562 22.9211112720159 -498.661449530443</t>
  </si>
  <si>
    <t>-529.597621079982 73.4869129210715 -296.496501506926</t>
  </si>
  <si>
    <t>-616.014829071811 287.115515634724 -93.9536583514333</t>
  </si>
  <si>
    <t>-655.171841524374 292.07798428438 319.742699553261</t>
  </si>
  <si>
    <t>-711.844927412324 330.751585809763 777.740158284486</t>
  </si>
  <si>
    <t>-563.601407727323 305.12175169806 834.755960731235</t>
  </si>
  <si>
    <t>-650.130229952989 101.948069628213 -91.0504251538933</t>
  </si>
  <si>
    <t>-647.717975264064 74.2241696657686 323.591796894803</t>
  </si>
  <si>
    <t>-690.660262221449 10.4881734732503 780.595638443641</t>
  </si>
  <si>
    <t>-540.546614862524 -4.28285117644668 836.555777328509</t>
  </si>
  <si>
    <t>9763-20170724T120338.045814300.bin</t>
  </si>
  <si>
    <t>-632.803115282465 194.465197670061 -90.8495102548342</t>
  </si>
  <si>
    <t>-654.033426031132 196.809425553522 -199.48319142545</t>
  </si>
  <si>
    <t>-667.297134891708 198.839958177759 -291.384124250521</t>
  </si>
  <si>
    <t>-678.362417468475 200.87319155604 -374.519935359404</t>
  </si>
  <si>
    <t>-687.953262927587 203.012241498181 -457.836063307865</t>
  </si>
  <si>
    <t>-700.35652257789 206.260902898084 -579.821841929745</t>
  </si>
  <si>
    <t>-695.755040772914 205.29623380836 -658.040170835925</t>
  </si>
  <si>
    <t>-689.733886270588 235.764442992321 -525.998581225004</t>
  </si>
  <si>
    <t>-656.253325513768 386.148731026536 -501.498737088877</t>
  </si>
  <si>
    <t>-527.901791819892 392.054967521145 -250.362112207002</t>
  </si>
  <si>
    <t>-304.454721588407 331.74895604555 -230.78870033865</t>
  </si>
  <si>
    <t>-700.094257447229 173.906348214548 -526.592576168508</t>
  </si>
  <si>
    <t>-730.331708556936 23.3425746034063 -499.120542327094</t>
  </si>
  <si>
    <t>-529.463943515613 73.9591519677847 -297.211332795766</t>
  </si>
  <si>
    <t>-615.826946183147 287.048138736652 -93.9481321373803</t>
  </si>
  <si>
    <t>-655.106041456626 291.963464749506 319.737270224053</t>
  </si>
  <si>
    <t>-711.903690925669 330.583815489756 777.734020428009</t>
  </si>
  <si>
    <t>-563.623133483788 305.163996568964 834.747527272931</t>
  </si>
  <si>
    <t>-650.100717175053 101.913735189972 -91.1307690643871</t>
  </si>
  <si>
    <t>-647.63408008598 74.083335575968 323.5040275728</t>
  </si>
  <si>
    <t>-690.746589185286 10.4943218024976 780.50176789482</t>
  </si>
  <si>
    <t>-540.607932206642 -4.51141676495467 836.332109583458</t>
  </si>
  <si>
    <t>9763-20170724T120338.117115900.bin</t>
  </si>
  <si>
    <t>-632.716303501785 194.606666367683 -90.94164622892</t>
  </si>
  <si>
    <t>-653.760820248209 196.990233632886 -199.610637167701</t>
  </si>
  <si>
    <t>-666.875809301603 199.191221864779 -291.528991785201</t>
  </si>
  <si>
    <t>-677.810298906452 201.435146726336 -374.676593648142</t>
  </si>
  <si>
    <t>-687.274204152112 203.842429196503 -458.000039915077</t>
  </si>
  <si>
    <t>-699.49635864732 207.547124857511 -579.991061486104</t>
  </si>
  <si>
    <t>-694.954980240478 206.974024344517 -658.2168492832</t>
  </si>
  <si>
    <t>-688.988211000526 236.854881335603 -526.038550131258</t>
  </si>
  <si>
    <t>-655.514587225224 387.186642712268 -501.206559092165</t>
  </si>
  <si>
    <t>-527.155337572811 392.539989359861 -250.061471629601</t>
  </si>
  <si>
    <t>-304.098720578519 331.185854314415 -229.326473223538</t>
  </si>
  <si>
    <t>-699.278550486172 174.988187516264 -526.886353240267</t>
  </si>
  <si>
    <t>-729.305588794792 24.2572546096835 -500.139315122295</t>
  </si>
  <si>
    <t>-529.210203977463 75.0084242708404 -299.203522844794</t>
  </si>
  <si>
    <t>-615.493858405918 287.10198003279 -93.9825893185022</t>
  </si>
  <si>
    <t>-654.989115876481 292.012483251292 319.682260173101</t>
  </si>
  <si>
    <t>-711.908290341687 330.519577541651 777.693489924649</t>
  </si>
  <si>
    <t>-563.644372435379 305.052472787265 834.729106255922</t>
  </si>
  <si>
    <t>-650.266675214462 102.163565419694 -91.2807409058498</t>
  </si>
  <si>
    <t>-647.606562463499 74.0100420356191 323.331052597268</t>
  </si>
  <si>
    <t>-691.202598768988 10.6648190697269 780.276332701624</t>
  </si>
  <si>
    <t>-540.808086101903 -4.75663108525032 835.29900514144</t>
  </si>
  <si>
    <t>9763-20170724T120338.149199500.bin</t>
  </si>
  <si>
    <t>-632.75484677551 194.722093584643 -91.0038413003609</t>
  </si>
  <si>
    <t>-653.637943889586 197.107778561196 -199.703938020173</t>
  </si>
  <si>
    <t>-666.632429617024 199.382671277173 -291.637715443196</t>
  </si>
  <si>
    <t>-677.46466460423 201.722757554995 -374.796002913335</t>
  </si>
  <si>
    <t>-686.833023165056 204.256090956911 -458.126353724104</t>
  </si>
  <si>
    <t>-698.923056487441 208.178428075453 -580.123883971869</t>
  </si>
  <si>
    <t>-694.395767618622 207.784820075427 -658.351484174013</t>
  </si>
  <si>
    <t>-688.499949675956 237.394262069583 -526.104944288297</t>
  </si>
  <si>
    <t>-655.026587448117 387.703321187593 -501.099625739149</t>
  </si>
  <si>
    <t>-526.788567208658 392.517064349739 -249.88178124427</t>
  </si>
  <si>
    <t>-303.873378721331 330.979237918579 -228.191918855991</t>
  </si>
  <si>
    <t>-698.736172875765 175.520436809196 -527.079822129302</t>
  </si>
  <si>
    <t>-728.650190757787 24.7025085039272 -500.686613394447</t>
  </si>
  <si>
    <t>-529.010119016963 75.47566849554 -300.518140686349</t>
  </si>
  <si>
    <t>-615.31569821193 287.162542307847 -94.0012283496113</t>
  </si>
  <si>
    <t>-654.870863778229 292.107461755862 319.65748234313</t>
  </si>
  <si>
    <t>-711.90617036667 330.511311773456 777.662079621451</t>
  </si>
  <si>
    <t>-563.643714873019 305.075450786703 834.715448951412</t>
  </si>
  <si>
    <t>-650.506511299068 102.313996118835 -91.3850183776374</t>
  </si>
  <si>
    <t>-647.836666058668 73.9596362301183 323.213010736377</t>
  </si>
  <si>
    <t>-691.555253950513 10.8632222023052 780.148740618321</t>
  </si>
  <si>
    <t>-540.884363500991 -4.15454091466131 834.523112689837</t>
  </si>
  <si>
    <t>9763-20170724T120338.214192800.bin</t>
  </si>
  <si>
    <t>-633.235897659945 194.806938206741 -91.1792784086064</t>
  </si>
  <si>
    <t>-653.653285950478 197.160846747318 -199.968486564156</t>
  </si>
  <si>
    <t>-666.386953655224 199.547137206719 -291.935845326127</t>
  </si>
  <si>
    <t>-677.037317226029 202.044298566285 -375.113119426877</t>
  </si>
  <si>
    <t>-686.277986357349 204.791683676912 -458.451080417353</t>
  </si>
  <si>
    <t>-698.241318541509 209.089820290631 -580.448283359274</t>
  </si>
  <si>
    <t>-693.716950543676 208.975573758117 -658.676858814049</t>
  </si>
  <si>
    <t>-687.910081968286 238.14489567097 -526.325197189393</t>
  </si>
  <si>
    <t>-654.349562815367 388.377104977837 -501.003743576048</t>
  </si>
  <si>
    <t>-526.473545833105 392.756792559722 -249.593554812266</t>
  </si>
  <si>
    <t>-304.016149445865 330.371156453998 -225.73420481913</t>
  </si>
  <si>
    <t>-698.073744157408 176.262768952682 -527.50864963131</t>
  </si>
  <si>
    <t>-727.744417596793 25.2941949852307 -501.703314851878</t>
  </si>
  <si>
    <t>-528.680285211939 76.6568298432471 -303.360114624865</t>
  </si>
  <si>
    <t>-615.363249031358 287.32779300175 -94.0916935556464</t>
  </si>
  <si>
    <t>-655.137329901603 292.323279275171 319.545452647175</t>
  </si>
  <si>
    <t>-711.985880105213 330.372433168316 777.600597393541</t>
  </si>
  <si>
    <t>-563.699970906754 305.135514653481 834.681355844552</t>
  </si>
  <si>
    <t>-651.515324051415 102.299477022793 -91.6431370230575</t>
  </si>
  <si>
    <t>-648.602160234865 73.1739766200969 322.899787167075</t>
  </si>
  <si>
    <t>-692.355426710784 11.1511353009671 779.968775673142</t>
  </si>
  <si>
    <t>-541.232732836421 -4.41369125397114 832.916877502835</t>
  </si>
  <si>
    <t>9763-20170724T120338.249286400.bin</t>
  </si>
  <si>
    <t>-633.605912831603 194.997984702542 -91.2578227413265</t>
  </si>
  <si>
    <t>-653.814803650751 197.316024049115 -200.086612853716</t>
  </si>
  <si>
    <t>-666.431818909847 199.733868410063 -292.069325621213</t>
  </si>
  <si>
    <t>-677.000587767706 202.284829179383 -375.255284908565</t>
  </si>
  <si>
    <t>-686.183979202517 205.110756794872 -458.596920357153</t>
  </si>
  <si>
    <t>-698.090338308132 209.550976346963 -580.594695391164</t>
  </si>
  <si>
    <t>-693.538101315434 209.531435333428 -658.82191374424</t>
  </si>
  <si>
    <t>-687.790063067103 238.543921122176 -526.432478443985</t>
  </si>
  <si>
    <t>-654.103431795719 388.729641671934 -500.992848535501</t>
  </si>
  <si>
    <t>-526.640646700447 392.917491256406 -249.369513556543</t>
  </si>
  <si>
    <t>-304.431046595721 330.039127561779 -224.515570362172</t>
  </si>
  <si>
    <t>-697.941836428097 176.661325300283 -527.69379771393</t>
  </si>
  <si>
    <t>-727.578675354665 25.6520768089729 -502.119574631771</t>
  </si>
  <si>
    <t>-528.67553788009 77.7106701323853 -304.959822582418</t>
  </si>
  <si>
    <t>-615.550563788805 287.556752674364 -94.1641686009509</t>
  </si>
  <si>
    <t>-655.379486168365 292.576785333013 319.467330342648</t>
  </si>
  <si>
    <t>-712.014814855012 330.345315157839 777.571923710498</t>
  </si>
  <si>
    <t>-563.740519448305 305.088707362665 834.674146614809</t>
  </si>
  <si>
    <t>-652.045012316988 102.480176299151 -91.7419961517548</t>
  </si>
  <si>
    <t>-648.938883789659 72.9253227600123 322.769051022395</t>
  </si>
  <si>
    <t>-692.610171717827 11.3517746349212 779.926655658808</t>
  </si>
  <si>
    <t>-541.26945160137 -3.85089461502776 832.354590952381</t>
  </si>
  <si>
    <t>9763-20170724T120338.317504000.bin</t>
  </si>
  <si>
    <t>-634.15561910742 195.266868972879 -91.3379752901158</t>
  </si>
  <si>
    <t>-654.068965108813 197.516560297504 -200.222769143953</t>
  </si>
  <si>
    <t>-666.517108167977 199.95240646434 -292.227950101362</t>
  </si>
  <si>
    <t>-676.966267084661 202.548335201752 -375.427739304869</t>
  </si>
  <si>
    <t>-686.062742725504 205.448717505035 -458.776184308371</t>
  </si>
  <si>
    <t>-697.878358285603 210.029810606449 -580.777636832964</t>
  </si>
  <si>
    <t>-693.245582362682 210.146027576349 -658.99998726334</t>
  </si>
  <si>
    <t>-687.640699416555 238.963898025561 -526.57196401889</t>
  </si>
  <si>
    <t>-653.770844869212 389.106648251917 -501.158824725841</t>
  </si>
  <si>
    <t>-527.051175741089 392.802547727683 -249.15271861578</t>
  </si>
  <si>
    <t>-305.548814231855 327.879491704137 -223.263925574756</t>
  </si>
  <si>
    <t>-697.746819836095 177.075526081205 -527.917087608975</t>
  </si>
  <si>
    <t>-727.260187011769 25.9743639010831 -502.727728690845</t>
  </si>
  <si>
    <t>-528.670863638022 80.179968779604 -308.370840859674</t>
  </si>
  <si>
    <t>-616.03961208548 288.011353729974 -94.2580609534048</t>
  </si>
  <si>
    <t>-655.859943431201 292.902281014584 319.375923001636</t>
  </si>
  <si>
    <t>-712.159111403329 330.163626671944 777.568488184908</t>
  </si>
  <si>
    <t>-563.826364823342 305.237425995193 834.664123038525</t>
  </si>
  <si>
    <t>-652.594478724185 102.45302610185 -91.8382668292267</t>
  </si>
  <si>
    <t>-649.24427726446 72.6348922830255 322.6520464574</t>
  </si>
  <si>
    <t>-692.789325814191 11.4552457602802 779.987532389284</t>
  </si>
  <si>
    <t>-541.340301429888 -4.16635838599746 831.977835329684</t>
  </si>
  <si>
    <t>9763-20170724T120338.353602800.bin</t>
  </si>
  <si>
    <t>-634.345652452951 195.498796249486 -91.3209911786339</t>
  </si>
  <si>
    <t>-654.132316379255 197.691487343061 -200.229957457243</t>
  </si>
  <si>
    <t>-666.519073440267 200.101525113811 -292.244106404373</t>
  </si>
  <si>
    <t>-676.931245582525 202.682148757323 -375.4490907269</t>
  </si>
  <si>
    <t>-686.009242509718 205.575561009665 -458.799843985516</t>
  </si>
  <si>
    <t>-697.818172031229 210.155618977433 -580.801871410448</t>
  </si>
  <si>
    <t>-693.14291076242 210.289304881414 -659.021734317579</t>
  </si>
  <si>
    <t>-687.60740839294 239.093931266237 -526.593407050206</t>
  </si>
  <si>
    <t>-653.774890142292 389.262308832586 -501.240801514946</t>
  </si>
  <si>
    <t>-527.176701661717 392.570833294983 -249.168211630902</t>
  </si>
  <si>
    <t>-306.080560226094 326.348668937827 -223.098011248904</t>
  </si>
  <si>
    <t>-697.665619664096 177.197930875292 -527.943561731062</t>
  </si>
  <si>
    <t>-726.995845081298 26.0391583517094 -502.893228575621</t>
  </si>
  <si>
    <t>-528.464452712069 81.4942551338934 -310.220618410686</t>
  </si>
  <si>
    <t>-616.260158742001 288.350897542338 -94.2722056286772</t>
  </si>
  <si>
    <t>-656.05288493212 293.134250126689 319.365639130375</t>
  </si>
  <si>
    <t>-712.201353769128 330.153711758729 777.581515676273</t>
  </si>
  <si>
    <t>-563.856888851 305.268241523442 834.664433530521</t>
  </si>
  <si>
    <t>-652.719298347902 102.603420587722 -91.795668645849</t>
  </si>
  <si>
    <t>-649.292865951798 72.735872895553 322.69056034967</t>
  </si>
  <si>
    <t>-692.750661288657 11.6462219314071 780.05288063854</t>
  </si>
  <si>
    <t>-541.247136429442 -3.52811630329097 832.016886158981</t>
  </si>
  <si>
    <t>9763-20170724T120338.414291400.bin</t>
  </si>
  <si>
    <t>-634.588956004959 196.044196262891 -91.2382611664618</t>
  </si>
  <si>
    <t>-654.14080429912 198.120364285218 -200.191991323742</t>
  </si>
  <si>
    <t>-666.41399397574 200.440344592428 -292.223671464904</t>
  </si>
  <si>
    <t>-676.757958551526 202.940966723045 -375.439471513959</t>
  </si>
  <si>
    <t>-685.801754999904 205.756666715969 -458.796731382783</t>
  </si>
  <si>
    <t>-697.598362389599 210.22458963619 -580.804027141558</t>
  </si>
  <si>
    <t>-692.835199595108 210.351546936806 -659.018611148128</t>
  </si>
  <si>
    <t>-687.427061561919 239.218215375569 -526.617648966014</t>
  </si>
  <si>
    <t>-653.568305230599 389.419716874461 -501.524815490235</t>
  </si>
  <si>
    <t>-527.073144956252 392.658390932699 -249.399758415577</t>
  </si>
  <si>
    <t>-306.733746193076 323.950882316778 -223.354482957123</t>
  </si>
  <si>
    <t>-697.417123430083 177.31013911943 -527.918940614112</t>
  </si>
  <si>
    <t>-726.419972464241 26.0624624689005 -502.984296244375</t>
  </si>
  <si>
    <t>-527.163472503769 84.0511904432581 -314.235485232776</t>
  </si>
  <si>
    <t>-616.536450986722 289.049591474492 -94.23898271752</t>
  </si>
  <si>
    <t>-656.433080355459 293.609536178918 319.391391008129</t>
  </si>
  <si>
    <t>-712.272558433723 330.193130121056 777.646529839254</t>
  </si>
  <si>
    <t>-563.927666352146 305.166998504822 834.666827705494</t>
  </si>
  <si>
    <t>-652.952926179293 103.073230516658 -91.6328689214566</t>
  </si>
  <si>
    <t>-649.401147341145 73.0106713192822 322.838162721945</t>
  </si>
  <si>
    <t>-692.650822169053 11.7262169650435 780.216178973897</t>
  </si>
  <si>
    <t>-541.200728422759 -3.84364320538748 832.218747290367</t>
  </si>
  <si>
    <t>9763-20170724T120338.447380000.bin</t>
  </si>
  <si>
    <t>-634.67390943751 196.391393675271 -91.1852437624781</t>
  </si>
  <si>
    <t>-654.089091318123 198.423380715135 -200.164174711667</t>
  </si>
  <si>
    <t>-666.304909327877 200.690562159734 -292.204756762003</t>
  </si>
  <si>
    <t>-676.620163959736 203.137152420107 -375.425861303833</t>
  </si>
  <si>
    <t>-685.658605458446 205.891819022602 -458.785605944121</t>
  </si>
  <si>
    <t>-697.472811824936 210.263524780924 -580.794825124258</t>
  </si>
  <si>
    <t>-692.678106660574 210.356264106521 -659.007354521136</t>
  </si>
  <si>
    <t>-687.305955692612 239.301761785912 -526.631495489198</t>
  </si>
  <si>
    <t>-653.393667880268 389.521476404445 -501.754305461943</t>
  </si>
  <si>
    <t>-526.896760548946 393.09742874779 -249.634610792799</t>
  </si>
  <si>
    <t>-306.866194162061 323.440437590233 -223.500750024771</t>
  </si>
  <si>
    <t>-697.271753255463 177.388734663455 -527.88488602943</t>
  </si>
  <si>
    <t>-726.158878683459 26.125448145574 -502.917494272613</t>
  </si>
  <si>
    <t>-526.161799413049 85.2087063282988 -316.561172208541</t>
  </si>
  <si>
    <t>-616.607951157001 289.389624061481 -94.2041600344523</t>
  </si>
  <si>
    <t>-656.648398306677 293.804288366907 319.413953768224</t>
  </si>
  <si>
    <t>-712.361636055083 330.09546396901 777.695255899563</t>
  </si>
  <si>
    <t>-563.979208628785 305.194163312118 834.672509179355</t>
  </si>
  <si>
    <t>-653.019192265599 103.415480361648 -91.5589409252345</t>
  </si>
  <si>
    <t>-649.444800943541 73.1504920343436 322.897182062681</t>
  </si>
  <si>
    <t>-692.579808975314 11.7581246398031 780.278766668558</t>
  </si>
  <si>
    <t>-541.182680414251 -4.10562047282997 832.346689431905</t>
  </si>
  <si>
    <t>9763-20170724T120338.484502100.bin</t>
  </si>
  <si>
    <t>-634.736519236875 196.734219068177 -91.1377876161267</t>
  </si>
  <si>
    <t>-654.03335269113 198.741479188286 -200.138210944327</t>
  </si>
  <si>
    <t>-666.211108265838 200.946704443708 -292.185330466981</t>
  </si>
  <si>
    <t>-676.516724443484 203.320951507744 -375.409648627345</t>
  </si>
  <si>
    <t>-685.570304331188 205.987008483456 -458.770733116629</t>
  </si>
  <si>
    <t>-697.433794185104 210.211159743556 -580.780370593313</t>
  </si>
  <si>
    <t>-692.637843181435 210.242065919516 -658.993022394411</t>
  </si>
  <si>
    <t>-687.246085702249 239.315070811655 -526.656271549782</t>
  </si>
  <si>
    <t>-653.271229074791 389.576228974667 -502.065739849035</t>
  </si>
  <si>
    <t>-526.782286666236 393.447032251933 -249.94636704478</t>
  </si>
  <si>
    <t>-307.075089369661 322.837256567594 -223.649168446152</t>
  </si>
  <si>
    <t>-697.210344116305 177.400229798027 -527.830986924249</t>
  </si>
  <si>
    <t>-726.026216427415 26.1477314223007 -502.743922768999</t>
  </si>
  <si>
    <t>-525.289033884133 86.3428035470997 -319.088758016593</t>
  </si>
  <si>
    <t>-616.563305436876 289.743673625728 -94.1696448931219</t>
  </si>
  <si>
    <t>-656.786709710781 294.027987117454 319.432019448867</t>
  </si>
  <si>
    <t>-712.392201953649 330.139008713595 777.734694893595</t>
  </si>
  <si>
    <t>-564.024864394214 305.068783387595 834.677178668994</t>
  </si>
  <si>
    <t>-653.173679840216 103.739555122007 -91.4914443221404</t>
  </si>
  <si>
    <t>-649.45176642042 73.2689130967008 322.948294244319</t>
  </si>
  <si>
    <t>-692.476809559302 11.7976643863237 780.354200475113</t>
  </si>
  <si>
    <t>-541.123759463231 -4.15981100918907 832.5216920047</t>
  </si>
  <si>
    <t>9763-20170724T120338.549159700.bin</t>
  </si>
  <si>
    <t>-634.766659853052 197.146711762209 -91.0196747888747</t>
  </si>
  <si>
    <t>-653.847150678414 199.151351937265 -200.058200086322</t>
  </si>
  <si>
    <t>-665.947900788826 201.242798155738 -292.118183976334</t>
  </si>
  <si>
    <t>-676.225969482374 203.471020320189 -375.350040960384</t>
  </si>
  <si>
    <t>-685.294091192556 205.947319798854 -458.715270691408</t>
  </si>
  <si>
    <t>-697.224996748503 209.84648412666 -580.729158406516</t>
  </si>
  <si>
    <t>-692.461949746454 209.76462059245 -658.943650017382</t>
  </si>
  <si>
    <t>-687.013631820984 239.095322367582 -526.687619911438</t>
  </si>
  <si>
    <t>-652.840343434316 389.404527916767 -502.741514326494</t>
  </si>
  <si>
    <t>-526.24014922432 393.805978061921 -250.686878210597</t>
  </si>
  <si>
    <t>-307.416708612875 320.465231088415 -224.495683741641</t>
  </si>
  <si>
    <t>-696.966086029439 177.17569146376 -527.693287736033</t>
  </si>
  <si>
    <t>-725.706408647612 25.9588663185596 -502.270559439306</t>
  </si>
  <si>
    <t>-523.316897367285 88.4684465996158 -324.587609061642</t>
  </si>
  <si>
    <t>-616.409408930276 290.26841389787 -94.0811683340739</t>
  </si>
  <si>
    <t>-656.821650628925 294.247183455474 319.505107797518</t>
  </si>
  <si>
    <t>-712.481060033701 330.117953908967 777.810141058138</t>
  </si>
  <si>
    <t>-564.09930629807 304.994313952871 834.69145821808</t>
  </si>
  <si>
    <t>-653.367238460581 103.99487385407 -91.3849827328625</t>
  </si>
  <si>
    <t>-649.41872326854 73.4942059449922 323.050503151994</t>
  </si>
  <si>
    <t>-692.088760839763 11.8480443673141 780.4972616258</t>
  </si>
  <si>
    <t>-540.954469262389 -4.37802192869367 833.21314531592</t>
  </si>
  <si>
    <t>9763-20170724T120338.615005700.bin</t>
  </si>
  <si>
    <t>-634.45553333956 197.013752583956 -90.952892167675</t>
  </si>
  <si>
    <t>-653.30313225708 199.079339499486 -200.030855332649</t>
  </si>
  <si>
    <t>-665.299781845299 201.109760924109 -292.105816024753</t>
  </si>
  <si>
    <t>-675.520321501536 203.23975457183 -375.34718191506</t>
  </si>
  <si>
    <t>-684.567521666065 205.573719027171 -458.718831571806</t>
  </si>
  <si>
    <t>-696.50778050167 209.217097423349 -580.739710270044</t>
  </si>
  <si>
    <t>-691.742886797716 209.043767569132 -658.954110594346</t>
  </si>
  <si>
    <t>-686.284301119641 238.578031963966 -526.761322550975</t>
  </si>
  <si>
    <t>-651.816961477311 388.904458088885 -503.269918569397</t>
  </si>
  <si>
    <t>-525.211516503568 393.953756449068 -251.230059520408</t>
  </si>
  <si>
    <t>-306.636393286901 319.738444526721 -225.432073701564</t>
  </si>
  <si>
    <t>-696.252688359231 176.658897390238 -527.634734463159</t>
  </si>
  <si>
    <t>-724.898673413507 25.4665056588037 -502.020653536234</t>
  </si>
  <si>
    <t>-520.451243555791 90.6704575803008 -329.88752410393</t>
  </si>
  <si>
    <t>-616.099885394951 290.252599875616 -93.9675228313668</t>
  </si>
  <si>
    <t>-656.729527810103 294.086837950872 319.598905228467</t>
  </si>
  <si>
    <t>-712.640493908967 329.896407628609 777.888579778548</t>
  </si>
  <si>
    <t>-564.254713430778 304.722550706725 834.737265868393</t>
  </si>
  <si>
    <t>-653.011157406379 103.726410970434 -91.3007627114833</t>
  </si>
  <si>
    <t>-648.850132368284 73.2405925372072 323.133716098596</t>
  </si>
  <si>
    <t>-690.933789980089 11.6374297281729 780.776341408414</t>
  </si>
  <si>
    <t>-540.470156452335 -4.62965108650906 835.364857017205</t>
  </si>
  <si>
    <t>9763-20170724T120338.647091000.bin</t>
  </si>
  <si>
    <t>-634.323434372276 196.851331918811 -90.8704597982046</t>
  </si>
  <si>
    <t>-653.08005593599 198.980553933594 -199.962807722051</t>
  </si>
  <si>
    <t>-665.050942231803 200.984589910455 -292.041689955229</t>
  </si>
  <si>
    <t>-675.26843009318 203.059353048679 -375.284868713233</t>
  </si>
  <si>
    <t>-684.332671102281 205.306884602407 -458.657111794171</t>
  </si>
  <si>
    <t>-696.319908337236 208.78936726125 -580.678041464215</t>
  </si>
  <si>
    <t>-691.557692091941 208.562678255948 -658.89238960966</t>
  </si>
  <si>
    <t>-686.086903810835 238.223145368526 -526.741229363754</t>
  </si>
  <si>
    <t>-651.602950921709 388.592612898443 -503.538337986995</t>
  </si>
  <si>
    <t>-525.009684920542 393.908563171456 -251.497842972092</t>
  </si>
  <si>
    <t>-306.577932242149 319.186623018727 -225.949323169965</t>
  </si>
  <si>
    <t>-696.033155935532 176.299370928593 -527.531485187308</t>
  </si>
  <si>
    <t>-724.602138970673 25.1160858620781 -501.78445176679</t>
  </si>
  <si>
    <t>-519.10231456127 91.7132675084119 -332.5608644652</t>
  </si>
  <si>
    <t>-615.96218220446 290.200941952085 -93.8878069784219</t>
  </si>
  <si>
    <t>-656.713159568505 293.956459633255 319.667371748501</t>
  </si>
  <si>
    <t>-712.651054638012 329.898226712773 777.914004980574</t>
  </si>
  <si>
    <t>-564.250516351623 304.780097382694 834.748705664303</t>
  </si>
  <si>
    <t>-652.941107765666 103.493790098857 -91.2169531566665</t>
  </si>
  <si>
    <t>-648.435498108948 72.9332928670237 323.208468808117</t>
  </si>
  <si>
    <t>-690.433459431408 11.4859393361978 780.921659611667</t>
  </si>
  <si>
    <t>-540.323400649525 -5.22440054932576 836.343255468957</t>
  </si>
  <si>
    <t>9763-20170724T120338.716278400.bin</t>
  </si>
  <si>
    <t>-634.377627556796 196.432576765281 -90.788761247139</t>
  </si>
  <si>
    <t>-653.063267453715 198.671429924524 -199.891091940135</t>
  </si>
  <si>
    <t>-665.03526883687 200.62432222555 -291.970885940332</t>
  </si>
  <si>
    <t>-675.277599190634 202.596103532176 -375.213614974262</t>
  </si>
  <si>
    <t>-684.390332843118 204.683705460944 -458.584657888911</t>
  </si>
  <si>
    <t>-696.474134957551 207.870042429949 -580.604147360232</t>
  </si>
  <si>
    <t>-691.685022918605 207.535082315886 -658.816425631317</t>
  </si>
  <si>
    <t>-686.208328162714 237.436195111065 -526.745999152259</t>
  </si>
  <si>
    <t>-651.718598657211 387.868074438645 -503.947420153116</t>
  </si>
  <si>
    <t>-525.019744479468 393.285115040776 -251.961954952229</t>
  </si>
  <si>
    <t>-306.899200684119 317.488371585008 -226.925893274238</t>
  </si>
  <si>
    <t>-696.135445880969 175.507558787949 -527.380168644343</t>
  </si>
  <si>
    <t>-724.495439673622 24.3324600724357 -501.355955572418</t>
  </si>
  <si>
    <t>-517.269987024592 94.1108321260886 -338.466987709672</t>
  </si>
  <si>
    <t>-616.077902370577 290.084165210237 -93.804915970367</t>
  </si>
  <si>
    <t>-656.834960228594 293.61061159358 319.751729928552</t>
  </si>
  <si>
    <t>-712.736211200062 329.760621879955 777.977184583538</t>
  </si>
  <si>
    <t>-564.41314914479 304.22125746996 834.826406838786</t>
  </si>
  <si>
    <t>-652.956924163793 102.822675518911 -91.2094250546766</t>
  </si>
  <si>
    <t>-647.654743727009 72.4636541434272 323.221242623479</t>
  </si>
  <si>
    <t>-689.53986042276 11.4698910494305 780.993061906694</t>
  </si>
  <si>
    <t>-539.945185795982 -4.85264142348296 837.903794431397</t>
  </si>
  <si>
    <t>9763-20170724T120338.751386700.bin</t>
  </si>
  <si>
    <t>-634.386518886972 196.175524462451 -90.7789986382392</t>
  </si>
  <si>
    <t>-653.111154940118 198.448581247945 -199.873959549955</t>
  </si>
  <si>
    <t>-665.092576321747 200.378026508218 -291.953096360401</t>
  </si>
  <si>
    <t>-675.333805678384 202.307282737055 -375.196780633501</t>
  </si>
  <si>
    <t>-684.435625514561 204.331043635939 -458.570800562997</t>
  </si>
  <si>
    <t>-696.492604860204 207.400730382081 -580.595832649804</t>
  </si>
  <si>
    <t>-691.645385740303 207.020598364919 -658.804395696469</t>
  </si>
  <si>
    <t>-686.243238695411 237.019207945651 -526.763312287684</t>
  </si>
  <si>
    <t>-651.728873597986 387.457359457632 -504.096847618565</t>
  </si>
  <si>
    <t>-525.068238267016 393.070378209887 -252.09638186035</t>
  </si>
  <si>
    <t>-307.00309803748 317.030167545341 -227.317573787815</t>
  </si>
  <si>
    <t>-696.160914132719 175.088466796633 -527.341190456435</t>
  </si>
  <si>
    <t>-724.480296435501 23.9183329060895 -501.2305472185</t>
  </si>
  <si>
    <t>-516.62053229116 95.3027241369687 -341.656267960547</t>
  </si>
  <si>
    <t>-616.207716767736 289.964397248535 -93.7795565937527</t>
  </si>
  <si>
    <t>-656.856139575589 293.456545375763 319.787998184923</t>
  </si>
  <si>
    <t>-712.743587167331 329.720195156699 778.004476719412</t>
  </si>
  <si>
    <t>-564.381462869269 304.37511965089 834.838803524388</t>
  </si>
  <si>
    <t>-652.823340433828 102.432326655071 -91.2264950425579</t>
  </si>
  <si>
    <t>-647.054260693393 72.2972828143695 323.214340604347</t>
  </si>
  <si>
    <t>-689.031870770397 11.3669677035416 781.010408263094</t>
  </si>
  <si>
    <t>-539.819117451453 -5.33403123189441 838.807099334622</t>
  </si>
  <si>
    <t>9763-20170724T120338.815700600.bin</t>
  </si>
  <si>
    <t>-634.277014544204 195.799796118395 -90.7552032787672</t>
  </si>
  <si>
    <t>-653.111367239832 198.102299765895 -199.830677006658</t>
  </si>
  <si>
    <t>-665.107847799611 199.960726071454 -291.909264419004</t>
  </si>
  <si>
    <t>-675.331434570977 201.785688706103 -375.157616913676</t>
  </si>
  <si>
    <t>-684.38371467667 203.666161207445 -458.540255296813</t>
  </si>
  <si>
    <t>-696.333109884628 206.483260413695 -580.582062863001</t>
  </si>
  <si>
    <t>-691.292273089249 206.041945195091 -658.777937143796</t>
  </si>
  <si>
    <t>-686.178463100235 236.220485419954 -526.79702667229</t>
  </si>
  <si>
    <t>-651.965754685988 386.765571298693 -504.356242250753</t>
  </si>
  <si>
    <t>-525.320264306622 392.499630752802 -252.350993472516</t>
  </si>
  <si>
    <t>-307.449166534252 315.706746782429 -228.19385771561</t>
  </si>
  <si>
    <t>-696.001233697754 174.273753327835 -527.265179648598</t>
  </si>
  <si>
    <t>-724.099098631931 23.0759240394659 -501.02023706983</t>
  </si>
  <si>
    <t>-515.465182442681 97.5201263220595 -348.039923400312</t>
  </si>
  <si>
    <t>-616.522352986995 289.746822151258 -93.7310562011728</t>
  </si>
  <si>
    <t>-656.855376132597 293.146931226755 319.868166571571</t>
  </si>
  <si>
    <t>-712.792884282985 329.572832189879 778.062716452298</t>
  </si>
  <si>
    <t>-564.392767823306 304.35885460284 834.856063342521</t>
  </si>
  <si>
    <t>-652.287126030585 101.890800282091 -91.2078199799938</t>
  </si>
  <si>
    <t>-645.683005578808 72.2833262982672 323.258524312241</t>
  </si>
  <si>
    <t>-688.251959201429 11.371850717677 781.007274702436</t>
  </si>
  <si>
    <t>-539.549293510189 -5.39105336534544 840.086451561757</t>
  </si>
  <si>
    <t>9763-20170724T120338.849791200.bin</t>
  </si>
  <si>
    <t>-634.17931412951 195.660053567094 -90.7828186913987</t>
  </si>
  <si>
    <t>-653.068457300642 197.961216720032 -199.848892129175</t>
  </si>
  <si>
    <t>-665.05253783052 199.777121747226 -291.92992932008</t>
  </si>
  <si>
    <t>-675.241429755582 201.545744733905 -375.183616915743</t>
  </si>
  <si>
    <t>-684.235217210622 203.352897629761 -458.574206696776</t>
  </si>
  <si>
    <t>-696.072553919144 206.044437943882 -580.629815897988</t>
  </si>
  <si>
    <t>-690.901236610403 205.599226034007 -658.817203161588</t>
  </si>
  <si>
    <t>-686.000781897504 235.842368142657 -526.862792609605</t>
  </si>
  <si>
    <t>-651.945739403215 386.419890578859 -504.468362522456</t>
  </si>
  <si>
    <t>-525.353208478192 392.383635216652 -252.441823193984</t>
  </si>
  <si>
    <t>-307.546475560958 315.334067459033 -228.522978093206</t>
  </si>
  <si>
    <t>-695.756068557681 173.884610140765 -527.282940199975</t>
  </si>
  <si>
    <t>-723.685136453621 22.6705388556575 -500.995726471912</t>
  </si>
  <si>
    <t>-514.830133743083 98.8065509040759 -351.113103198852</t>
  </si>
  <si>
    <t>-616.632376806795 289.645921419919 -93.7330568056718</t>
  </si>
  <si>
    <t>-656.936312760871 293.035769616679 319.869065513969</t>
  </si>
  <si>
    <t>-712.815957743911 329.511375466065 778.076790563246</t>
  </si>
  <si>
    <t>-564.404695528876 304.298659377577 834.841546803738</t>
  </si>
  <si>
    <t>-651.988983529059 101.731210655808 -91.2464755278603</t>
  </si>
  <si>
    <t>-645.191286989418 72.3372354677115 323.231962447985</t>
  </si>
  <si>
    <t>-688.032556712563 11.4082700598167 780.92708281856</t>
  </si>
  <si>
    <t>-539.507011700929 -5.63509304227114 840.370367624129</t>
  </si>
  <si>
    <t>9763-20170724T120338.915988800.bin</t>
  </si>
  <si>
    <t>-634.085105266949 195.56416382935 -90.9198795135796</t>
  </si>
  <si>
    <t>-653.079637214886 197.813447247311 -199.968785791683</t>
  </si>
  <si>
    <t>-665.047769095994 199.573579690664 -292.052928533202</t>
  </si>
  <si>
    <t>-675.180321928795 201.284958055398 -375.314762520738</t>
  </si>
  <si>
    <t>-684.075583684107 203.029082283639 -458.717275220118</t>
  </si>
  <si>
    <t>-695.722411238842 205.622775021368 -580.793280521095</t>
  </si>
  <si>
    <t>-690.33154447897 205.214733429075 -658.966032375818</t>
  </si>
  <si>
    <t>-685.82166662285 235.477344781846 -527.025940148521</t>
  </si>
  <si>
    <t>-652.164425153219 386.132030843346 -504.556203801736</t>
  </si>
  <si>
    <t>-525.37802072239 391.893645981746 -252.622407249352</t>
  </si>
  <si>
    <t>-307.61059224437 314.51562640198 -229.416505532293</t>
  </si>
  <si>
    <t>-695.402052652232 173.492157491298 -527.428803895357</t>
  </si>
  <si>
    <t>-722.897254427202 22.1841551604127 -501.171440641817</t>
  </si>
  <si>
    <t>-513.773281744597 102.284489227304 -356.969386885411</t>
  </si>
  <si>
    <t>-616.973396941556 289.548999583686 -93.8323420285228</t>
  </si>
  <si>
    <t>-657.256520806218 292.873758268431 319.772230398753</t>
  </si>
  <si>
    <t>-712.894598197071 329.370130381816 778.061360494458</t>
  </si>
  <si>
    <t>-564.502312656775 303.88701515256 834.75499019846</t>
  </si>
  <si>
    <t>-651.489419363911 101.620791344153 -91.4132904111194</t>
  </si>
  <si>
    <t>-644.551693664533 72.6476805437139 323.092560504822</t>
  </si>
  <si>
    <t>-687.849672352251 11.8314444791733 780.704707965435</t>
  </si>
  <si>
    <t>-539.28676556656 -4.19609683393446 840.337007828815</t>
  </si>
  <si>
    <t>9763-20170724T120338.949077600.bin</t>
  </si>
  <si>
    <t>-634.139929825274 195.423533298615 -91.0175294232088</t>
  </si>
  <si>
    <t>-653.14932284849 197.633810695993 -200.064475470886</t>
  </si>
  <si>
    <t>-665.099789966207 199.390108314342 -292.151096745019</t>
  </si>
  <si>
    <t>-675.204780007208 201.107861343124 -375.416126544116</t>
  </si>
  <si>
    <t>-684.060488946017 202.869798576512 -458.822533251365</t>
  </si>
  <si>
    <t>-695.636634502104 205.501750915335 -580.904385980957</t>
  </si>
  <si>
    <t>-690.164533222279 205.157918698049 -659.07189155202</t>
  </si>
  <si>
    <t>-685.825615344563 235.348379871134 -527.116122439074</t>
  </si>
  <si>
    <t>-652.369658654382 386.035261916818 -504.51343681646</t>
  </si>
  <si>
    <t>-525.434944128492 391.609088849027 -252.650248066102</t>
  </si>
  <si>
    <t>-307.659341229124 314.112469177406 -229.921786467216</t>
  </si>
  <si>
    <t>-695.288601967907 173.345455205741 -527.555644316556</t>
  </si>
  <si>
    <t>-722.49807299533 21.9790648749326 -501.380637243544</t>
  </si>
  <si>
    <t>-513.396988047767 104.348282508814 -359.680827341944</t>
  </si>
  <si>
    <t>-617.217277154575 289.431556936944 -93.9090458310791</t>
  </si>
  <si>
    <t>-657.489029560072 292.768223054904 319.696610189331</t>
  </si>
  <si>
    <t>-712.91676768982 329.306097903752 778.043568979556</t>
  </si>
  <si>
    <t>-564.491789662574 303.944917726766 834.706167314151</t>
  </si>
  <si>
    <t>-651.366165743418 101.42351000928 -91.5122365889263</t>
  </si>
  <si>
    <t>-644.28636572759 72.6235762651095 323.003115981745</t>
  </si>
  <si>
    <t>-687.8759641982 11.9120283151881 780.587014613345</t>
  </si>
  <si>
    <t>-539.323419014895 -4.42178068081216 840.161925649277</t>
  </si>
  <si>
    <t>9763-20170724T120339.017415500.bin</t>
  </si>
  <si>
    <t>-634.357553998112 195.062470647565 -91.1969060668506</t>
  </si>
  <si>
    <t>-653.428562858452 197.181914217814 -200.235022038127</t>
  </si>
  <si>
    <t>-665.384268593457 198.957926865226 -292.320475375426</t>
  </si>
  <si>
    <t>-675.476305928057 200.728459761054 -375.586024435557</t>
  </si>
  <si>
    <t>-684.301107846621 202.581036112914 -458.993646731775</t>
  </si>
  <si>
    <t>-695.81254332959 205.387174652676 -581.077858701619</t>
  </si>
  <si>
    <t>-690.241420439167 205.182790561036 -659.238788641967</t>
  </si>
  <si>
    <t>-686.166801565779 235.177357865589 -527.228437920697</t>
  </si>
  <si>
    <t>-653.292628884131 385.944809321379 -504.298149686845</t>
  </si>
  <si>
    <t>-525.709967192997 390.733250332685 -252.746447515244</t>
  </si>
  <si>
    <t>-307.923545961316 312.795604378018 -231.690765156907</t>
  </si>
  <si>
    <t>-695.356095026361 173.134221923674 -527.788093067684</t>
  </si>
  <si>
    <t>-721.885288458793 21.592798922582 -501.920686818876</t>
  </si>
  <si>
    <t>-512.995134570058 108.728229548049 -364.445532573419</t>
  </si>
  <si>
    <t>-617.783342665872 289.055582440708 -94.066902724672</t>
  </si>
  <si>
    <t>-658.042546592142 292.505996581047 319.539081234282</t>
  </si>
  <si>
    <t>-712.94233529177 329.185412495215 777.985019817647</t>
  </si>
  <si>
    <t>-564.499523340559 303.841899165733 834.608949088805</t>
  </si>
  <si>
    <t>-651.22502839557 101.08064713726 -91.7364217377963</t>
  </si>
  <si>
    <t>-644.077770990175 72.5053040931666 322.793389011685</t>
  </si>
  <si>
    <t>-688.156041982268 12.3049984901263 780.344861627741</t>
  </si>
  <si>
    <t>-539.371890728766 -3.92207785206347 839.368529474378</t>
  </si>
  <si>
    <t>9763-20170724T120339.049501200.bin</t>
  </si>
  <si>
    <t>-634.509607851324 194.869990257496 -91.2922142165679</t>
  </si>
  <si>
    <t>-653.605800301492 196.95653117458 -200.326569904774</t>
  </si>
  <si>
    <t>-665.578270065329 198.75767052195 -292.409362878031</t>
  </si>
  <si>
    <t>-675.684061246981 200.57051093939 -375.672409635603</t>
  </si>
  <si>
    <t>-684.521380188913 202.486148231358 -459.077224215553</t>
  </si>
  <si>
    <t>-696.049725975825 205.407555316348 -581.15706147431</t>
  </si>
  <si>
    <t>-690.449126630333 205.268626162054 -659.315976410391</t>
  </si>
  <si>
    <t>-686.474308197967 235.158316096384 -527.273431358464</t>
  </si>
  <si>
    <t>-653.965986239693 385.97151228892 -504.122912885338</t>
  </si>
  <si>
    <t>-525.92920059216 390.287956511028 -252.793405453874</t>
  </si>
  <si>
    <t>-308.179425711255 312.073397670549 -232.39593638661</t>
  </si>
  <si>
    <t>-695.508049596318 173.093060467321 -527.905548070519</t>
  </si>
  <si>
    <t>-721.624708701062 21.444203800889 -502.221476447843</t>
  </si>
  <si>
    <t>-512.915334300121 110.806128501686 -366.504284269445</t>
  </si>
  <si>
    <t>-618.081724277616 288.840821745207 -94.1373714665427</t>
  </si>
  <si>
    <t>-658.237915659246 292.385329191 319.47780532684</t>
  </si>
  <si>
    <t>-712.950756161096 329.104647449711 777.962498213964</t>
  </si>
  <si>
    <t>-564.493009997686 303.84451730668 834.584498166771</t>
  </si>
  <si>
    <t>-651.215303757655 100.938876012109 -91.850594507471</t>
  </si>
  <si>
    <t>-644.174932985217 72.4601999837878 322.687677777999</t>
  </si>
  <si>
    <t>-688.439713326807 12.4542897655474 780.222770334396</t>
  </si>
  <si>
    <t>-539.480535930903 -4.03928105847353 838.728718847494</t>
  </si>
  <si>
    <t>9763-20170724T120339.117236500.bin</t>
  </si>
  <si>
    <t>-634.890621794291 194.42303328712 -91.4791795729914</t>
  </si>
  <si>
    <t>-654.000789534195 196.483884763077 -200.511503435332</t>
  </si>
  <si>
    <t>-665.945677035585 198.365756964296 -292.596375800102</t>
  </si>
  <si>
    <t>-676.011845925219 200.289912826288 -375.861691796876</t>
  </si>
  <si>
    <t>-684.794610722942 202.357920155635 -459.268589068881</t>
  </si>
  <si>
    <t>-696.227160849946 205.547582117445 -581.350747126728</t>
  </si>
  <si>
    <t>-690.554663935618 205.563688934712 -659.50459626426</t>
  </si>
  <si>
    <t>-686.822705343199 235.19809213992 -527.381843874396</t>
  </si>
  <si>
    <t>-654.905624477014 386.078940524634 -503.858969599942</t>
  </si>
  <si>
    <t>-526.279580051973 389.920999098214 -252.822787087278</t>
  </si>
  <si>
    <t>-308.583040332609 311.134246829021 -234.130533152704</t>
  </si>
  <si>
    <t>-695.59864802683 173.097817643446 -528.182415505127</t>
  </si>
  <si>
    <t>-721.08654588358 21.2774035330497 -502.884869000666</t>
  </si>
  <si>
    <t>-512.57169754058 114.345103452502 -369.641697939569</t>
  </si>
  <si>
    <t>-618.572432050085 288.280221802107 -94.2513852038187</t>
  </si>
  <si>
    <t>-658.65794239701 292.002234853428 319.36908445046</t>
  </si>
  <si>
    <t>-712.979097694629 328.922682101977 777.907756492077</t>
  </si>
  <si>
    <t>-564.520190139817 303.70305822969 834.544637293373</t>
  </si>
  <si>
    <t>-651.497014816093 100.55768658389 -92.1229083049412</t>
  </si>
  <si>
    <t>-644.740558110647 72.2744881658086 322.433524895418</t>
  </si>
  <si>
    <t>-689.117369442698 12.9151280423321 779.954113847186</t>
  </si>
  <si>
    <t>-539.661680433505 -3.41758749182736 837.225933907652</t>
  </si>
  <si>
    <t>9763-20170724T120339.151325800.bin</t>
  </si>
  <si>
    <t>-635.062789040084 194.132487147672 -91.5596615184385</t>
  </si>
  <si>
    <t>-654.163597634888 196.199491246027 -200.593562242015</t>
  </si>
  <si>
    <t>-666.088151706734 198.117627976118 -292.680152585493</t>
  </si>
  <si>
    <t>-676.131178235125 200.086810056352 -375.947254241855</t>
  </si>
  <si>
    <t>-684.886088065275 202.21285193653 -459.355686318726</t>
  </si>
  <si>
    <t>-696.27290810111 205.50165857504 -581.439419016333</t>
  </si>
  <si>
    <t>-690.586846509899 205.574589893251 -659.592441363191</t>
  </si>
  <si>
    <t>-686.93750409156 235.115185655269 -527.438120982557</t>
  </si>
  <si>
    <t>-655.290306776257 386.032313544607 -503.752142804709</t>
  </si>
  <si>
    <t>-526.313712090329 389.483353603069 -252.890206109632</t>
  </si>
  <si>
    <t>-308.596316388912 310.593062072066 -234.890264476923</t>
  </si>
  <si>
    <t>-695.615405620024 173.002048918555 -528.302039729907</t>
  </si>
  <si>
    <t>-720.797403053205 21.1020494430597 -503.185392542943</t>
  </si>
  <si>
    <t>-512.398991679465 115.536894858068 -370.696673100753</t>
  </si>
  <si>
    <t>-618.762181766066 287.929319543832 -94.297462431668</t>
  </si>
  <si>
    <t>-658.828977629409 291.760852071308 319.323772749037</t>
  </si>
  <si>
    <t>-712.991607157564 328.830757637701 777.884726184997</t>
  </si>
  <si>
    <t>-564.523321616588 303.701454066616 834.537256462171</t>
  </si>
  <si>
    <t>-651.650632798691 100.307766550813 -92.2353311078871</t>
  </si>
  <si>
    <t>-644.957444065323 72.0481427750622 322.323714772458</t>
  </si>
  <si>
    <t>-689.310277939895 13.1204160392704 779.908192363358</t>
  </si>
  <si>
    <t>-539.648397433626 -2.75110644897245 836.769816956159</t>
  </si>
  <si>
    <t>9763-20170724T120339.216549400.bin</t>
  </si>
  <si>
    <t>-635.1900415623 193.471177364056 -91.6212988895523</t>
  </si>
  <si>
    <t>-654.282520934817 195.589489925022 -200.655765760261</t>
  </si>
  <si>
    <t>-666.184936112866 197.582621189929 -292.743616480803</t>
  </si>
  <si>
    <t>-676.202096651248 199.632512202133 -376.011881705767</t>
  </si>
  <si>
    <t>-684.925305443437 201.852860061386 -459.421035726913</t>
  </si>
  <si>
    <t>-696.259538324089 205.29479940341 -581.505579191876</t>
  </si>
  <si>
    <t>-690.627431316506 205.437973973173 -659.66234082166</t>
  </si>
  <si>
    <t>-686.979957578384 234.844982462947 -527.460097861746</t>
  </si>
  <si>
    <t>-655.519939265847 385.759288046759 -503.522414882167</t>
  </si>
  <si>
    <t>-526.133185260936 388.801473970136 -252.866550232321</t>
  </si>
  <si>
    <t>-308.631428508037 309.0956621067 -235.881125913778</t>
  </si>
  <si>
    <t>-695.592456476504 172.723930606232 -528.41200206827</t>
  </si>
  <si>
    <t>-720.480420979425 20.7295297576172 -503.549763972377</t>
  </si>
  <si>
    <t>-512.311258594222 117.033510406685 -371.856309082545</t>
  </si>
  <si>
    <t>-618.85682836132 287.244328235668 -94.3142707158808</t>
  </si>
  <si>
    <t>-658.859825115547 291.247921947207 319.31159216774</t>
  </si>
  <si>
    <t>-712.989260984503 328.677958976151 777.858913424283</t>
  </si>
  <si>
    <t>-564.500318070515 303.741899409038 834.542542263068</t>
  </si>
  <si>
    <t>-651.74935749282 99.6949215688728 -92.3416674880195</t>
  </si>
  <si>
    <t>-645.178771899565 71.6236622899955 322.232153430173</t>
  </si>
  <si>
    <t>-689.520852810744 13.3390519035083 779.896933422797</t>
  </si>
  <si>
    <t>-539.717169399579 -2.66834290631414 836.345495960917</t>
  </si>
  <si>
    <t>9763-20170724T120339.252645700.bin</t>
  </si>
  <si>
    <t>-635.099289238244 193.156813936421 -91.6213774894906</t>
  </si>
  <si>
    <t>-654.199457840062 195.32040744213 -200.653443286493</t>
  </si>
  <si>
    <t>-666.140996844576 197.368888165403 -292.735169067994</t>
  </si>
  <si>
    <t>-676.206628035637 199.476201252834 -375.996055900524</t>
  </si>
  <si>
    <t>-684.991698975394 201.760954843195 -459.397045359028</t>
  </si>
  <si>
    <t>-696.430969357615 205.304919973634 -581.468802017813</t>
  </si>
  <si>
    <t>-690.893973084687 205.482994873562 -659.632255823789</t>
  </si>
  <si>
    <t>-687.086172426565 234.807444223627 -527.408552495494</t>
  </si>
  <si>
    <t>-655.470082324861 385.673998085671 -503.40881295684</t>
  </si>
  <si>
    <t>-526.215178276439 389.02587498585 -252.688823926309</t>
  </si>
  <si>
    <t>-308.930861040491 308.72281669994 -235.733759528111</t>
  </si>
  <si>
    <t>-695.736812811188 172.692277812333 -528.401053577021</t>
  </si>
  <si>
    <t>-720.679391439742 20.6836959639793 -503.644080358621</t>
  </si>
  <si>
    <t>-512.474057050125 117.417006492809 -371.963958652606</t>
  </si>
  <si>
    <t>-618.721918996217 286.879603580533 -94.2908375176282</t>
  </si>
  <si>
    <t>-658.72500347688 290.978794037209 319.334099787306</t>
  </si>
  <si>
    <t>-712.989965146489 328.596467449825 777.854879449973</t>
  </si>
  <si>
    <t>-564.504376324493 303.691459805741 834.561121954006</t>
  </si>
  <si>
    <t>-651.708172832519 99.4261670721112 -92.3491914420385</t>
  </si>
  <si>
    <t>-645.181416824756 71.4944705936259 322.234727708289</t>
  </si>
  <si>
    <t>-689.45253814452 13.4548428015821 779.93991245874</t>
  </si>
  <si>
    <t>-539.630238293164 -2.14114431170037 836.454203528882</t>
  </si>
  <si>
    <t>9763-20170724T120339.312371300.bin</t>
  </si>
  <si>
    <t>-634.691609797466 192.447043393644 -91.5721723675289</t>
  </si>
  <si>
    <t>-653.863053742223 194.732273900811 -200.5892611383</t>
  </si>
  <si>
    <t>-665.863081307556 196.855320867752 -292.661722105253</t>
  </si>
  <si>
    <t>-675.980500382087 199.021897991237 -375.914793055936</t>
  </si>
  <si>
    <t>-684.816550579424 201.356747650689 -459.309115070437</t>
  </si>
  <si>
    <t>-696.329381624722 204.96392483093 -581.372024888747</t>
  </si>
  <si>
    <t>-690.964881141979 205.171930334811 -659.547409479818</t>
  </si>
  <si>
    <t>-686.876823044916 234.428065259091 -527.309472183055</t>
  </si>
  <si>
    <t>-654.767049834557 385.202240374571 -503.406833725465</t>
  </si>
  <si>
    <t>-525.859266903308 389.451188079147 -252.521895842505</t>
  </si>
  <si>
    <t>-309.086995025657 307.833279425707 -235.292760667646</t>
  </si>
  <si>
    <t>-695.678470330165 172.334245979782 -528.314201020929</t>
  </si>
  <si>
    <t>-721.043852337183 20.4054425818917 -503.600482724622</t>
  </si>
  <si>
    <t>-512.346809264954 116.878681087766 -371.132861914312</t>
  </si>
  <si>
    <t>-618.201473656359 286.162074234674 -94.213982748283</t>
  </si>
  <si>
    <t>-658.328140716344 290.321994329526 319.398273286627</t>
  </si>
  <si>
    <t>-712.990203504344 328.463732732213 777.857899036326</t>
  </si>
  <si>
    <t>-564.575078425002 303.303594148613 834.635932868433</t>
  </si>
  <si>
    <t>-651.405004281838 98.7038893112601 -92.3098966833492</t>
  </si>
  <si>
    <t>-644.897662812846 71.1862260307112 322.30198083017</t>
  </si>
  <si>
    <t>-688.944306148464 13.4795529186197 780.087915265428</t>
  </si>
  <si>
    <t>-539.495994094831 -2.47057887798132 837.486744102403</t>
  </si>
  <si>
    <t>9763-20170724T120339.350473000.bin</t>
  </si>
  <si>
    <t>-634.449624747346 192.168729190525 -91.5316200708924</t>
  </si>
  <si>
    <t>-653.69519572202 194.514309209619 -200.534335268491</t>
  </si>
  <si>
    <t>-665.728587354111 196.648291988747 -292.60210976364</t>
  </si>
  <si>
    <t>-675.863813138335 198.81076650511 -375.853236538481</t>
  </si>
  <si>
    <t>-684.705434961923 201.126346098345 -459.247382166373</t>
  </si>
  <si>
    <t>-696.212983906325 204.689030494608 -581.312200554044</t>
  </si>
  <si>
    <t>-690.917841989955 204.877194911546 -659.492496814408</t>
  </si>
  <si>
    <t>-686.717095382324 234.166404662155 -527.264436171591</t>
  </si>
  <si>
    <t>-654.301116232986 384.913046177496 -503.517465093862</t>
  </si>
  <si>
    <t>-525.440105721909 388.814181596741 -252.602853016198</t>
  </si>
  <si>
    <t>-308.963580323822 306.273048738267 -236.06806804536</t>
  </si>
  <si>
    <t>-695.61003060317 172.085129367747 -528.2380575614</t>
  </si>
  <si>
    <t>-721.128328799065 20.1745520619691 -503.555606556665</t>
  </si>
  <si>
    <t>-512.154157150741 116.28587338408 -370.498454748892</t>
  </si>
  <si>
    <t>-618.021382085004 285.93581752806 -94.1719276726316</t>
  </si>
  <si>
    <t>-658.02626045809 290.041352351158 319.452734163634</t>
  </si>
  <si>
    <t>-712.955585043466 328.42927098399 777.870443690032</t>
  </si>
  <si>
    <t>-564.525118731761 303.414932444389 834.672747280496</t>
  </si>
  <si>
    <t>-651.105994854176 98.4044481713022 -92.2509667663239</t>
  </si>
  <si>
    <t>-644.52592941875 71.12720754975 322.375714764415</t>
  </si>
  <si>
    <t>-688.339191147165 13.3862536930774 780.2582691212</t>
  </si>
  <si>
    <t>-539.2315335577 -2.08601032487172 838.664889026478</t>
  </si>
  <si>
    <t>9763-20170724T120339.417669900.bin</t>
  </si>
  <si>
    <t>-634.322731822126 191.74453739913 -91.3604485494824</t>
  </si>
  <si>
    <t>-653.721509447404 194.141792940802 -200.334941061638</t>
  </si>
  <si>
    <t>-665.86944778016 196.287457019505 -292.387390967396</t>
  </si>
  <si>
    <t>-676.101827700384 198.448553966797 -375.626536625343</t>
  </si>
  <si>
    <t>-685.034276145267 200.749682034991 -459.011657600257</t>
  </si>
  <si>
    <t>-696.667570819476 204.276306770911 -581.065459310208</t>
  </si>
  <si>
    <t>-691.529276569902 204.400643681098 -659.256310841081</t>
  </si>
  <si>
    <t>-687.0280235558 233.756938435311 -527.04490903257</t>
  </si>
  <si>
    <t>-653.89471922316 384.393654092936 -503.627605156433</t>
  </si>
  <si>
    <t>-524.89322512097 387.741805910633 -252.776977982627</t>
  </si>
  <si>
    <t>-308.862966470778 303.692955098631 -238.105715378374</t>
  </si>
  <si>
    <t>-696.097975338197 171.700742229535 -527.973492746585</t>
  </si>
  <si>
    <t>-721.862379079908 19.8469879216011 -503.231169299408</t>
  </si>
  <si>
    <t>-511.856500773266 115.64550869912 -369.510764187019</t>
  </si>
  <si>
    <t>-618.086154634827 285.544199449568 -94.0467199827015</t>
  </si>
  <si>
    <t>-657.735956701817 289.746384348934 319.611131270868</t>
  </si>
  <si>
    <t>-712.970033155317 328.256374303422 777.944247504904</t>
  </si>
  <si>
    <t>-564.587449015432 303.038099294419 834.781422785674</t>
  </si>
  <si>
    <t>-650.891890510948 97.94718802898 -91.9947369185379</t>
  </si>
  <si>
    <t>-643.897441052841 71.0465640217303 322.649751468815</t>
  </si>
  <si>
    <t>-687.601096559345 13.2575918704076 780.516063127464</t>
  </si>
  <si>
    <t>-539.034036704439 -2.35256128661149 840.24856045591</t>
  </si>
  <si>
    <t>9763-20170724T120339.449750600.bin</t>
  </si>
  <si>
    <t>-634.578793664758 191.703917786661 -91.3177038586512</t>
  </si>
  <si>
    <t>-654.003930901054 194.078096941076 -200.288085060249</t>
  </si>
  <si>
    <t>-666.188629466157 196.202373333768 -292.336162547469</t>
  </si>
  <si>
    <t>-676.460071557041 198.34306943834 -375.571001623628</t>
  </si>
  <si>
    <t>-685.437379065799 200.622299441043 -458.951821270748</t>
  </si>
  <si>
    <t>-697.142785326924 204.114601140345 -580.999821698949</t>
  </si>
  <si>
    <t>-692.094679353047 204.187997443279 -659.19641929159</t>
  </si>
  <si>
    <t>-687.444242813545 233.60644212068 -526.996023882411</t>
  </si>
  <si>
    <t>-654.064973607916 384.20696214854 -503.744166889491</t>
  </si>
  <si>
    <t>-524.881815261428 387.321356334939 -252.984106308192</t>
  </si>
  <si>
    <t>-308.905076274705 303.026550306179 -238.949841441819</t>
  </si>
  <si>
    <t>-696.568920136007 171.557863657638 -527.896368004853</t>
  </si>
  <si>
    <t>-722.316081996227 19.691290534425 -503.166430030924</t>
  </si>
  <si>
    <t>-512.047435931732 115.756307186834 -369.60490874551</t>
  </si>
  <si>
    <t>-618.394584681138 285.461140689763 -94.0359921047474</t>
  </si>
  <si>
    <t>-657.876343861171 289.746856876547 319.637101460584</t>
  </si>
  <si>
    <t>-712.96070488445 328.192968115822 777.972104929537</t>
  </si>
  <si>
    <t>-564.555477925859 303.07702986474 834.795467895827</t>
  </si>
  <si>
    <t>-651.101181504351 97.9284880751372 -91.9382780736321</t>
  </si>
  <si>
    <t>-643.957858391964 71.0774450949809 322.70688442431</t>
  </si>
  <si>
    <t>-687.420513764733 13.3326833269311 780.528140950849</t>
  </si>
  <si>
    <t>-538.9612087738 -2.00591947844555 840.597982068078</t>
  </si>
  <si>
    <t>9763-20170724T120339.517944700.bin</t>
  </si>
  <si>
    <t>-635.667223900776 191.794334172706 -91.3234202664095</t>
  </si>
  <si>
    <t>-655.033035028479 194.067924392513 -200.306492255515</t>
  </si>
  <si>
    <t>-667.221077478935 196.10729129371 -292.356045505901</t>
  </si>
  <si>
    <t>-677.51688695618 198.171685171382 -375.589758774614</t>
  </si>
  <si>
    <t>-686.540229684399 200.374289308567 -458.967710136501</t>
  </si>
  <si>
    <t>-698.33645613007 203.75467530771 -581.01017151679</t>
  </si>
  <si>
    <t>-693.497139860132 203.691269726525 -659.21995917005</t>
  </si>
  <si>
    <t>-688.599145526378 233.296315986101 -527.04046681287</t>
  </si>
  <si>
    <t>-654.925134691056 383.913048702488 -504.274833680952</t>
  </si>
  <si>
    <t>-525.229752653329 387.267917769906 -253.782415580227</t>
  </si>
  <si>
    <t>-309.277164611648 302.700458479531 -241.07926752981</t>
  </si>
  <si>
    <t>-697.721585978134 171.246482527083 -527.877446438411</t>
  </si>
  <si>
    <t>-723.252513328527 19.3495908177658 -503.177782873064</t>
  </si>
  <si>
    <t>-513.095688127038 116.561485318284 -371.62762865746</t>
  </si>
  <si>
    <t>-619.389206376484 285.386786103414 -94.1260631697328</t>
  </si>
  <si>
    <t>-658.515423586262 290.025563684167 319.57699850462</t>
  </si>
  <si>
    <t>-713.033280916487 328.002712327402 777.997078110634</t>
  </si>
  <si>
    <t>-564.633358188651 302.693973148587 834.748769437972</t>
  </si>
  <si>
    <t>-652.276953576309 98.1635811301544 -91.9480787619731</t>
  </si>
  <si>
    <t>-645.012779841822 71.1901271701404 322.686991103734</t>
  </si>
  <si>
    <t>-687.364830495714 13.4642520882414 780.513239408369</t>
  </si>
  <si>
    <t>-538.968220316126 -1.96305753425168 840.71501489654</t>
  </si>
  <si>
    <t>9763-20170724T120339.552026200.bin</t>
  </si>
  <si>
    <t>-636.355795835478 191.875101221572 -91.3624832285099</t>
  </si>
  <si>
    <t>-655.700149800538 194.08182775966 -200.350720661475</t>
  </si>
  <si>
    <t>-667.900441639522 196.05640366049 -292.399974732876</t>
  </si>
  <si>
    <t>-678.219592966178 198.059215205649 -375.632468649398</t>
  </si>
  <si>
    <t>-687.27858607849 200.197062477419 -459.008082165245</t>
  </si>
  <si>
    <t>-699.140325413189 203.47971109502 -581.046845827066</t>
  </si>
  <si>
    <t>-694.418663041818 203.335634093216 -659.263748559414</t>
  </si>
  <si>
    <t>-689.375508742928 233.064767532998 -527.105919801529</t>
  </si>
  <si>
    <t>-655.60499409322 383.696028509481 -504.65300956985</t>
  </si>
  <si>
    <t>-525.531199455638 387.267823718711 -254.359815722739</t>
  </si>
  <si>
    <t>-309.589024150131 302.60360493756 -242.133502761758</t>
  </si>
  <si>
    <t>-698.495506608868 171.013898426245 -527.8885888789</t>
  </si>
  <si>
    <t>-723.901791290152 19.0871062597009 -503.185342012803</t>
  </si>
  <si>
    <t>-513.910729747321 117.315021317441 -373.432790037506</t>
  </si>
  <si>
    <t>-620.006117132821 285.346112643102 -94.2181197773488</t>
  </si>
  <si>
    <t>-658.878534306876 290.201325144226 319.506405648876</t>
  </si>
  <si>
    <t>-713.103932413901 327.868751310814 777.993829181405</t>
  </si>
  <si>
    <t>-564.710722003919 302.388244125051 834.686129634001</t>
  </si>
  <si>
    <t>-653.035273790925 98.369308305575 -91.9791413269221</t>
  </si>
  <si>
    <t>-645.891590610514 71.3107000661103 322.652565269551</t>
  </si>
  <si>
    <t>-687.477259462744 13.5493769879649 780.495640155298</t>
  </si>
  <si>
    <t>-539.060942198699 -2.37177367334334 840.520049160034</t>
  </si>
  <si>
    <t>9763-20170724T120339.616754700.bin</t>
  </si>
  <si>
    <t>-637.610647390516 192.053304270163 -91.5190866950784</t>
  </si>
  <si>
    <t>-656.853959411055 194.161705193143 -200.527148156166</t>
  </si>
  <si>
    <t>-669.115685237067 196.035687362029 -292.570333683051</t>
  </si>
  <si>
    <t>-679.54909579876 197.942096711851 -375.790861375234</t>
  </si>
  <si>
    <t>-688.781515977941 199.977105810812 -459.150084818809</t>
  </si>
  <si>
    <t>-700.961772450417 203.102576174611 -581.161541337626</t>
  </si>
  <si>
    <t>-696.499989049739 202.84956789364 -659.39346167576</t>
  </si>
  <si>
    <t>-691.039918361641 232.754755544322 -527.286265982583</t>
  </si>
  <si>
    <t>-657.0346090931 383.426352696055 -505.415207843661</t>
  </si>
  <si>
    <t>-525.832497742894 387.520533862612 -255.719853827746</t>
  </si>
  <si>
    <t>-309.938318472764 302.594638127553 -244.502755984054</t>
  </si>
  <si>
    <t>-700.19437292256 170.707632656131 -527.961769265146</t>
  </si>
  <si>
    <t>-725.327393254932 18.7469701828761 -503.171942779717</t>
  </si>
  <si>
    <t>-515.555611949819 119.345151399892 -378.46191418833</t>
  </si>
  <si>
    <t>-620.959819218917 285.242864368279 -94.4161903737667</t>
  </si>
  <si>
    <t>-659.861459729747 290.218964958152 319.304144691951</t>
  </si>
  <si>
    <t>-713.18675240473 327.686149101518 777.946130591368</t>
  </si>
  <si>
    <t>-564.765637309144 302.171136208093 834.549701732654</t>
  </si>
  <si>
    <t>-654.573389112629 98.8913482651362 -92.0840242165569</t>
  </si>
  <si>
    <t>-647.652405595198 71.5906760788189 322.535593148307</t>
  </si>
  <si>
    <t>-687.963610393551 13.8075047310067 780.448923122466</t>
  </si>
  <si>
    <t>-539.214728246146 -2.19077996946294 839.623595212228</t>
  </si>
  <si>
    <t>9763-20170724T120339.649832300.bin</t>
  </si>
  <si>
    <t>-638.279478486702 192.023991091027 -91.6361197183646</t>
  </si>
  <si>
    <t>-657.44843599449 194.079803037653 -200.658202338013</t>
  </si>
  <si>
    <t>-669.745225687858 195.917154755183 -292.697557880148</t>
  </si>
  <si>
    <t>-680.249560705525 197.793479731293 -375.90986344265</t>
  </si>
  <si>
    <t>-689.592352797604 199.801001633179 -459.257472687753</t>
  </si>
  <si>
    <t>-701.977546371063 202.888491411652 -581.249355977611</t>
  </si>
  <si>
    <t>-697.615174293692 202.602614798303 -659.486652560827</t>
  </si>
  <si>
    <t>-691.951262420882 232.55533366738 -527.401424215457</t>
  </si>
  <si>
    <t>-657.798187549211 383.23028817337 -505.817116723495</t>
  </si>
  <si>
    <t>-525.950096844679 387.758233930418 -256.469662642786</t>
  </si>
  <si>
    <t>-310.079316837708 302.741049076507 -245.496202362008</t>
  </si>
  <si>
    <t>-701.134798911323 170.512092841788 -528.039229544205</t>
  </si>
  <si>
    <t>-726.230342099246 18.5516024341498 -503.204043600863</t>
  </si>
  <si>
    <t>-516.433815166951 120.101309134108 -381.39486390583</t>
  </si>
  <si>
    <t>-621.531234106375 285.084966532486 -94.5338548691986</t>
  </si>
  <si>
    <t>-660.478244756804 290.186305560702 319.180670763984</t>
  </si>
  <si>
    <t>-713.236067492058 327.599184562449 777.914055518204</t>
  </si>
  <si>
    <t>-564.854341531074 301.815179021075 834.499060223953</t>
  </si>
  <si>
    <t>-655.34116426117 99.0057794237134 -92.1765505928361</t>
  </si>
  <si>
    <t>-648.403899950713 71.5739755426735 322.434152975142</t>
  </si>
  <si>
    <t>-688.345515081339 14.0407261840323 780.413444419497</t>
  </si>
  <si>
    <t>-539.323324240934 -1.89999007066808 838.912255004744</t>
  </si>
  <si>
    <t>9763-20170724T120339.718503400.bin</t>
  </si>
  <si>
    <t>-639.350011871143 191.777901366369 -91.8242383322633</t>
  </si>
  <si>
    <t>-658.45633473305 193.794224686795 -200.858175318021</t>
  </si>
  <si>
    <t>-670.833086751422 195.599072280575 -292.887345498432</t>
  </si>
  <si>
    <t>-681.46316066139 197.444821059286 -376.084369963836</t>
  </si>
  <si>
    <t>-690.985319575402 199.420254614965 -459.412465862177</t>
  </si>
  <si>
    <t>-703.691674389695 202.458512717913 -581.372498324358</t>
  </si>
  <si>
    <t>-699.433869183206 202.128278538867 -659.615443614476</t>
  </si>
  <si>
    <t>-693.517472036369 232.14612124671 -527.563719785842</t>
  </si>
  <si>
    <t>-659.260222742402 382.868729453053 -506.457545547992</t>
  </si>
  <si>
    <t>-525.861828035105 388.256642947713 -257.95316522404</t>
  </si>
  <si>
    <t>-310.110274806601 302.987523448597 -246.596369505591</t>
  </si>
  <si>
    <t>-702.715003266492 170.104639700562 -528.150984776433</t>
  </si>
  <si>
    <t>-727.776629873284 18.1435855719112 -503.273962432865</t>
  </si>
  <si>
    <t>-517.311704496517 120.579396422967 -387.326814969431</t>
  </si>
  <si>
    <t>-622.468717834472 284.780342508668 -94.7223834498008</t>
  </si>
  <si>
    <t>-661.181207641435 290.103256022518 319.011343963229</t>
  </si>
  <si>
    <t>-713.267763022839 327.488089876782 777.853225999176</t>
  </si>
  <si>
    <t>-564.859161136671 301.824606157606 834.422597089774</t>
  </si>
  <si>
    <t>-656.5029438592 98.8540286840905 -92.372886356951</t>
  </si>
  <si>
    <t>-649.493137096027 71.5203475377468 322.242966951204</t>
  </si>
  <si>
    <t>-689.195733416688 14.4600200298009 780.302129973185</t>
  </si>
  <si>
    <t>-539.618742562471 -1.74378160330707 837.293239394156</t>
  </si>
  <si>
    <t>9763-20170724T120339.748582400.bin</t>
  </si>
  <si>
    <t>-639.601734850924 191.71772627517 -91.8794626020489</t>
  </si>
  <si>
    <t>-658.711436091461 193.72741206923 -200.912875139909</t>
  </si>
  <si>
    <t>-671.14626910943 195.521225307759 -292.934492663481</t>
  </si>
  <si>
    <t>-681.851147312271 197.353894136187 -376.122108369662</t>
  </si>
  <si>
    <t>-691.470330691354 199.313353397692 -459.439459698944</t>
  </si>
  <si>
    <t>-704.343080198962 202.324479312611 -581.382630163137</t>
  </si>
  <si>
    <t>-700.118243048988 201.972980390017 -659.627325420822</t>
  </si>
  <si>
    <t>-694.107217951004 232.025772181299 -527.59320123899</t>
  </si>
  <si>
    <t>-659.951665337457 382.802763951702 -506.678336045611</t>
  </si>
  <si>
    <t>-525.73563697499 388.740090474734 -258.62720003251</t>
  </si>
  <si>
    <t>-310.177172853706 303.010964835497 -247.068300531193</t>
  </si>
  <si>
    <t>-703.282015768057 169.980635388163 -528.156857308101</t>
  </si>
  <si>
    <t>-728.22888606476 18.0078388330505 -503.226988299269</t>
  </si>
  <si>
    <t>-517.063296154582 120.261123880592 -389.898661184062</t>
  </si>
  <si>
    <t>-622.688219919117 284.673860486041 -94.7645297591738</t>
  </si>
  <si>
    <t>-661.28579103074 290.019985779244 318.979643741681</t>
  </si>
  <si>
    <t>-713.300989163317 327.390881700215 777.834530734247</t>
  </si>
  <si>
    <t>-564.941214685074 301.491526500779 834.42445095703</t>
  </si>
  <si>
    <t>-656.767647972164 98.8782202067289 -92.4295333371559</t>
  </si>
  <si>
    <t>-649.741102580471 71.5414482805625 322.185871625171</t>
  </si>
  <si>
    <t>-689.511986704839 14.73225073242 780.262068589376</t>
  </si>
  <si>
    <t>-539.616329580251 -0.600015951449677 836.653850171539</t>
  </si>
  <si>
    <t>9763-20170724T120339.813759800.bin</t>
  </si>
  <si>
    <t>-639.409056651802 191.621168361304 -91.8637392635144</t>
  </si>
  <si>
    <t>-658.559301520864 193.600943144816 -200.890545300484</t>
  </si>
  <si>
    <t>-671.1455156918 195.353705594717 -292.892431123661</t>
  </si>
  <si>
    <t>-682.034330552586 197.140558851195 -376.057228523172</t>
  </si>
  <si>
    <t>-691.88474091926 199.045400721891 -459.348672421077</t>
  </si>
  <si>
    <t>-705.147450349886 201.966436642681 -581.252314278913</t>
  </si>
  <si>
    <t>-701.041657017122 201.609615688468 -659.50334968892</t>
  </si>
  <si>
    <t>-694.757330884902 231.710088973588 -527.515860593646</t>
  </si>
  <si>
    <t>-660.979401051097 382.615391937657 -506.960897233049</t>
  </si>
  <si>
    <t>-524.823666621811 390.179015805543 -260.01362821291</t>
  </si>
  <si>
    <t>-309.846962651359 303.012984008285 -248.367433239276</t>
  </si>
  <si>
    <t>-703.898492929012 169.659288823731 -528.008222478898</t>
  </si>
  <si>
    <t>-728.710628221838 17.7072574240231 -502.802673883839</t>
  </si>
  <si>
    <t>-515.260377860134 118.172332992511 -393.175348191284</t>
  </si>
  <si>
    <t>-622.590943169438 284.42169783483 -94.7345266049492</t>
  </si>
  <si>
    <t>-661.112869788847 289.908092539491 319.014881161388</t>
  </si>
  <si>
    <t>-713.286430823869 327.289093609587 777.8226927943</t>
  </si>
  <si>
    <t>-564.915563254066 301.58761778487 834.473868911785</t>
  </si>
  <si>
    <t>-656.422922648273 98.8829498799664 -92.399114222102</t>
  </si>
  <si>
    <t>-649.829946756923 71.4451049986556 322.216741693922</t>
  </si>
  <si>
    <t>-689.844653804174 14.8845484896881 780.312669556776</t>
  </si>
  <si>
    <t>-539.753256001501 -0.779343116940936 836.089297496297</t>
  </si>
  <si>
    <t>9763-20170724T120339.849862100.bin</t>
  </si>
  <si>
    <t>-639.109700256592 191.523637582246 -91.819158496869</t>
  </si>
  <si>
    <t>-658.260968349787 193.4978710724 -200.845915685818</t>
  </si>
  <si>
    <t>-670.919646168075 195.213674694462 -292.838502507453</t>
  </si>
  <si>
    <t>-681.902614631944 196.953297699714 -375.99189262609</t>
  </si>
  <si>
    <t>-691.875910433406 198.796735524679 -459.270212724658</t>
  </si>
  <si>
    <t>-705.349696241574 201.612007692949 -581.153145182341</t>
  </si>
  <si>
    <t>-701.350217336646 201.260776636954 -659.409765751446</t>
  </si>
  <si>
    <t>-694.862205088985 231.401665511409 -527.461170239526</t>
  </si>
  <si>
    <t>-661.253646972794 382.377413867073 -507.043494120824</t>
  </si>
  <si>
    <t>-523.846509928918 390.578763583653 -260.810655877858</t>
  </si>
  <si>
    <t>-308.929492581893 303.307153424161 -248.857766080122</t>
  </si>
  <si>
    <t>-704.01282712437 169.351740561081 -527.882724406086</t>
  </si>
  <si>
    <t>-728.776290659887 17.423876267118 -502.501448546625</t>
  </si>
  <si>
    <t>-514.087268926963 116.531578238416 -393.58693595733</t>
  </si>
  <si>
    <t>-622.385739971908 284.267900420614 -94.6851601184333</t>
  </si>
  <si>
    <t>-660.907458205267 289.797789907472 319.063606196871</t>
  </si>
  <si>
    <t>-713.285645083577 327.223118317102 777.83052245274</t>
  </si>
  <si>
    <t>-564.943468545457 301.460991898455 834.529161568951</t>
  </si>
  <si>
    <t>-656.033464238718 98.807382991858 -92.3529031497263</t>
  </si>
  <si>
    <t>-649.798477099366 71.2926156090982 322.263349885642</t>
  </si>
  <si>
    <t>-689.875553325183 14.9349996173503 780.38537579165</t>
  </si>
  <si>
    <t>-539.721390024246 -0.430724976152305 836.076046229212</t>
  </si>
  <si>
    <t>9763-20170724T120339.915034600.bin</t>
  </si>
  <si>
    <t>-638.377511147597 191.188604207693 -91.6836543747551</t>
  </si>
  <si>
    <t>-657.500597286476 193.182989340857 -200.714881695471</t>
  </si>
  <si>
    <t>-670.204903573861 194.799577569214 -292.703207716419</t>
  </si>
  <si>
    <t>-681.256321325566 196.402548556145 -375.8501369832</t>
  </si>
  <si>
    <t>-691.32532656548 198.061266541383 -459.12084770043</t>
  </si>
  <si>
    <t>-704.968480078191 200.553462551462 -580.991929927763</t>
  </si>
  <si>
    <t>-701.197768480355 200.219011256979 -659.259904510873</t>
  </si>
  <si>
    <t>-694.358073909203 230.478226242123 -527.399306222902</t>
  </si>
  <si>
    <t>-660.781943754546 381.484528287519 -507.275088561058</t>
  </si>
  <si>
    <t>-520.778562871664 391.807572309591 -262.589481533379</t>
  </si>
  <si>
    <t>-305.857398390333 304.867188561024 -248.489913513884</t>
  </si>
  <si>
    <t>-703.605844448625 168.441713174949 -527.632688737849</t>
  </si>
  <si>
    <t>-728.57147382301 16.6224948681781 -501.8482016884</t>
  </si>
  <si>
    <t>-511.587926582804 112.826904667378 -392.338803910133</t>
  </si>
  <si>
    <t>-621.706232947197 283.812081951182 -94.5353974833604</t>
  </si>
  <si>
    <t>-660.341280476459 289.485124456515 319.200944045202</t>
  </si>
  <si>
    <t>-713.247743602537 327.121093480551 777.868197989906</t>
  </si>
  <si>
    <t>-564.913885370585 301.47110345235 834.639386594352</t>
  </si>
  <si>
    <t>-655.267241228269 98.5216642392877 -92.2108729105554</t>
  </si>
  <si>
    <t>-649.545327812419 70.8689122950636 322.403645551179</t>
  </si>
  <si>
    <t>-689.776605327416 14.9119503887312 780.545623378381</t>
  </si>
  <si>
    <t>-539.739054712867 -0.860841402945198 836.436393592603</t>
  </si>
  <si>
    <t>9763-20170724T120339.948122400.bin</t>
  </si>
  <si>
    <t>-637.895498875966 190.998015033873 -91.5932732929832</t>
  </si>
  <si>
    <t>-656.99646843376 193.016393871314 -200.627997331372</t>
  </si>
  <si>
    <t>-669.702591321314 194.573245941884 -292.616878664147</t>
  </si>
  <si>
    <t>-680.763507077203 196.090932408305 -375.764326411693</t>
  </si>
  <si>
    <t>-690.849577897096 197.632269509928 -459.035118542618</t>
  </si>
  <si>
    <t>-704.525915408277 199.917607419862 -580.906589158929</t>
  </si>
  <si>
    <t>-700.888510230995 199.554983217051 -659.180825132629</t>
  </si>
  <si>
    <t>-693.85590929222 229.926509149945 -527.37296135939</t>
  </si>
  <si>
    <t>-660.144220355814 380.93380134001 -507.472331084575</t>
  </si>
  <si>
    <t>-519.179487149065 392.302208768289 -263.385632075954</t>
  </si>
  <si>
    <t>-304.308658574907 305.373286984148 -248.471835937721</t>
  </si>
  <si>
    <t>-703.193808730673 167.903219272035 -527.488056159277</t>
  </si>
  <si>
    <t>-728.38250128601 16.1666235346286 -501.419340867448</t>
  </si>
  <si>
    <t>-510.315100897589 111.083790058854 -391.086414543986</t>
  </si>
  <si>
    <t>-621.207666566591 283.567115877633 -94.4465888251445</t>
  </si>
  <si>
    <t>-659.967124622518 289.26776231722 319.277664673101</t>
  </si>
  <si>
    <t>-713.240955259427 327.064190165737 777.888295639751</t>
  </si>
  <si>
    <t>-564.930364601428 301.366985626138 834.698820134157</t>
  </si>
  <si>
    <t>-654.803779968887 98.385987327265 -92.1271099260758</t>
  </si>
  <si>
    <t>-649.276422132688 70.697610107595 322.487684521171</t>
  </si>
  <si>
    <t>-689.532363907175 14.8781714960667 780.638476325301</t>
  </si>
  <si>
    <t>-539.621431333997 -0.583182466710014 836.954333965316</t>
  </si>
  <si>
    <t>9763-20170724T120340.016925100.bin</t>
  </si>
  <si>
    <t>-636.846623896423 190.578247198906 -91.3920526262096</t>
  </si>
  <si>
    <t>-655.93189776251 192.683039721328 -200.427846304537</t>
  </si>
  <si>
    <t>-668.714302316767 194.165217218434 -292.407474130608</t>
  </si>
  <si>
    <t>-679.87909134385 195.558625440272 -375.54324895508</t>
  </si>
  <si>
    <t>-690.104030966041 196.917016275395 -458.800324022335</t>
  </si>
  <si>
    <t>-704.021531717169 198.870234316057 -580.65025059138</t>
  </si>
  <si>
    <t>-700.758392539816 198.426397200939 -658.940582392793</t>
  </si>
  <si>
    <t>-693.168683218681 229.013111511611 -527.228670205576</t>
  </si>
  <si>
    <t>-659.108450378561 379.986592830776 -507.639959171532</t>
  </si>
  <si>
    <t>-516.536331137948 392.451117095384 -264.542402499546</t>
  </si>
  <si>
    <t>-301.555574087962 306.045066732173 -248.239273383416</t>
  </si>
  <si>
    <t>-702.660635876535 167.013211631164 -527.138453723832</t>
  </si>
  <si>
    <t>-728.315705699044 15.4724124962738 -500.415915528947</t>
  </si>
  <si>
    <t>-509.027915824888 108.59595194079 -388.548839244225</t>
  </si>
  <si>
    <t>-620.13544682284 283.108127288592 -94.2471202251355</t>
  </si>
  <si>
    <t>-659.089010569885 288.837757972581 319.458527643533</t>
  </si>
  <si>
    <t>-713.22899103746 326.872969838929 777.926932050031</t>
  </si>
  <si>
    <t>-564.945416835315 301.190011399377 834.814362557708</t>
  </si>
  <si>
    <t>-653.808443823097 98.0279752983172 -91.8908266260701</t>
  </si>
  <si>
    <t>-648.435834328364 70.3175869381048 322.724536481203</t>
  </si>
  <si>
    <t>-688.709423431263 14.6677523440503 780.978461034009</t>
  </si>
  <si>
    <t>-539.335494552226 -0.708401274105427 838.726528984199</t>
  </si>
  <si>
    <t>9763-20170724T120340.049010800.bin</t>
  </si>
  <si>
    <t>-636.36669358742 190.35384353951 -91.2681509398957</t>
  </si>
  <si>
    <t>-655.444486400385 192.480377799522 -200.304920060264</t>
  </si>
  <si>
    <t>-668.267357820724 193.926967448116 -292.279454929224</t>
  </si>
  <si>
    <t>-679.487007645384 195.26749724106 -375.408723011111</t>
  </si>
  <si>
    <t>-689.785267164253 196.551753874994 -458.657760885356</t>
  </si>
  <si>
    <t>-703.830029289807 198.37296044851 -580.495252870341</t>
  </si>
  <si>
    <t>-700.755362605564 197.894703997333 -658.792942644116</t>
  </si>
  <si>
    <t>-692.891113705935 228.569106847036 -527.121232430778</t>
  </si>
  <si>
    <t>-658.726788723937 379.536785576584 -507.657709414412</t>
  </si>
  <si>
    <t>-515.57793228159 392.167552597304 -264.907899430661</t>
  </si>
  <si>
    <t>-300.538134910674 305.973410849591 -248.265256357276</t>
  </si>
  <si>
    <t>-702.443440812336 166.578668427955 -526.946787190206</t>
  </si>
  <si>
    <t>-728.303607854479 15.1249754282205 -499.927195873238</t>
  </si>
  <si>
    <t>-508.69958202511 107.750471963185 -387.391046934669</t>
  </si>
  <si>
    <t>-619.621318833973 282.872241850636 -94.1562668397628</t>
  </si>
  <si>
    <t>-658.658717729273 288.637578921826 319.541053366564</t>
  </si>
  <si>
    <t>-713.202831423482 326.837966324251 777.927941566429</t>
  </si>
  <si>
    <t>-564.930656680303 301.171485633316 834.852734576013</t>
  </si>
  <si>
    <t>-653.378886188939 97.8310609509479 -91.7503799517996</t>
  </si>
  <si>
    <t>-648.06327656298 70.1384678663651 322.86690699369</t>
  </si>
  <si>
    <t>-688.458395638654 14.5593614622931 781.097487249713</t>
  </si>
  <si>
    <t>-539.29055515355 -1.03601000876097 839.317436642916</t>
  </si>
  <si>
    <t>9763-20170724T120340.117774600.bin</t>
  </si>
  <si>
    <t>-635.731563935589 190.010443281921 -91.1350379425448</t>
  </si>
  <si>
    <t>-654.772881848909 192.098288480618 -200.178795974139</t>
  </si>
  <si>
    <t>-667.629566046651 193.466346148925 -292.149865658543</t>
  </si>
  <si>
    <t>-678.905518725238 194.717644319278 -375.272910958774</t>
  </si>
  <si>
    <t>-689.285890047087 195.893137954827 -458.513492150653</t>
  </si>
  <si>
    <t>-703.478991855804 197.534046007643 -580.336267686283</t>
  </si>
  <si>
    <t>-700.655684851263 197.054038364629 -658.643336572181</t>
  </si>
  <si>
    <t>-692.434195392437 227.80278812021 -527.025266534385</t>
  </si>
  <si>
    <t>-658.144035675276 378.765709839596 -507.797679843727</t>
  </si>
  <si>
    <t>-514.02811881974 391.570790514096 -265.629745066452</t>
  </si>
  <si>
    <t>-299.061573820325 305.348247242228 -248.20628813437</t>
  </si>
  <si>
    <t>-702.068123781792 165.825293102299 -526.737711970904</t>
  </si>
  <si>
    <t>-728.23607175492 14.4856048310699 -499.355823771452</t>
  </si>
  <si>
    <t>-508.152533771852 106.186388941333 -385.719845808906</t>
  </si>
  <si>
    <t>-619.042142974178 282.463719306142 -94.072696613162</t>
  </si>
  <si>
    <t>-658.217301123511 288.272440814574 319.610967317933</t>
  </si>
  <si>
    <t>-713.204519985959 326.682393281417 777.926033026651</t>
  </si>
  <si>
    <t>-564.929483758177 301.153498511691 834.905017689292</t>
  </si>
  <si>
    <t>-652.733332239956 97.5425804458878 -91.6011945588867</t>
  </si>
  <si>
    <t>-647.540822763322 69.9105670034166 323.021725094854</t>
  </si>
  <si>
    <t>-688.176886890042 14.6455003801302 781.198481367929</t>
  </si>
  <si>
    <t>-539.162307130775 -0.56409889102315 839.910809660003</t>
  </si>
  <si>
    <t>9763-20170724T120340.151867100.bin</t>
  </si>
  <si>
    <t>-635.550629641482 189.846144111061 -91.0939139280192</t>
  </si>
  <si>
    <t>-654.595739210242 191.918077345856 -200.137456476539</t>
  </si>
  <si>
    <t>-667.472306991349 193.267922314162 -292.106042774343</t>
  </si>
  <si>
    <t>-678.772868173026 194.500410740038 -375.225814106602</t>
  </si>
  <si>
    <t>-689.184622469649 195.6546998838 -458.462826152617</t>
  </si>
  <si>
    <t>-703.431040011845 197.261712879866 -580.279856722331</t>
  </si>
  <si>
    <t>-700.663909761807 196.794466109568 -658.589061790191</t>
  </si>
  <si>
    <t>-692.363658276114 227.545358313536 -526.981982332333</t>
  </si>
  <si>
    <t>-658.090296820577 378.526177264751 -507.810693275116</t>
  </si>
  <si>
    <t>-513.173044010752 391.265364794191 -266.118166323956</t>
  </si>
  <si>
    <t>-298.21214277703 305.083860845679 -248.423538785324</t>
  </si>
  <si>
    <t>-701.9960168243 165.567758852374 -526.673220551647</t>
  </si>
  <si>
    <t>-728.168284644148 14.2437276603507 -499.231328318527</t>
  </si>
  <si>
    <t>-507.82540862278 105.544008545766 -384.95770472112</t>
  </si>
  <si>
    <t>-618.910249034907 282.292772154416 -94.040143204325</t>
  </si>
  <si>
    <t>-658.152958484369 288.169856998962 319.636087189711</t>
  </si>
  <si>
    <t>-713.202077709304 326.63214139295 777.932565690522</t>
  </si>
  <si>
    <t>-564.946659412579 301.013047417752 834.922223044555</t>
  </si>
  <si>
    <t>-652.491401581042 97.3967166181858 -91.5774358761204</t>
  </si>
  <si>
    <t>-647.37657442919 69.7866192451813 323.047846442698</t>
  </si>
  <si>
    <t>-688.195912850084 14.6690938102256 781.211781052265</t>
  </si>
  <si>
    <t>-539.161412719382 -0.430548866657773 839.901899732174</t>
  </si>
  <si>
    <t>9763-20170724T120340.217050400.bin</t>
  </si>
  <si>
    <t>-635.50641813523 189.566625979921 -91.1020139704351</t>
  </si>
  <si>
    <t>-654.563449580346 191.577111947999 -200.144556234437</t>
  </si>
  <si>
    <t>-667.518484248056 192.912851158993 -292.102236757955</t>
  </si>
  <si>
    <t>-678.917917008597 194.145684619617 -375.208665021421</t>
  </si>
  <si>
    <t>-689.45649697308 195.314041771242 -458.42949296068</t>
  </si>
  <si>
    <t>-703.919212884155 196.956019037738 -580.220514461222</t>
  </si>
  <si>
    <t>-701.1980109213 196.526388557316 -658.531598781852</t>
  </si>
  <si>
    <t>-692.767341090404 227.225957356343 -526.932588611851</t>
  </si>
  <si>
    <t>-658.68389801645 378.246727615603 -507.746108504894</t>
  </si>
  <si>
    <t>-511.687120692903 390.818711181188 -267.303777464031</t>
  </si>
  <si>
    <t>-296.555264763181 305.174704150516 -249.085394102219</t>
  </si>
  <si>
    <t>-702.378887280613 165.245145098018 -526.626797077084</t>
  </si>
  <si>
    <t>-728.434204297691 13.8993415498085 -499.190536963295</t>
  </si>
  <si>
    <t>-507.439174665441 104.539034180183 -383.615869868793</t>
  </si>
  <si>
    <t>-618.977970214853 281.951703998226 -94.0576744802516</t>
  </si>
  <si>
    <t>-658.219180790429 287.989471391823 319.616474731962</t>
  </si>
  <si>
    <t>-713.235348624893 326.45451459736 777.920630796493</t>
  </si>
  <si>
    <t>-564.948804305925 301.025632372038 834.914537715258</t>
  </si>
  <si>
    <t>-652.35749255838 97.180511882641 -91.6085429655074</t>
  </si>
  <si>
    <t>-647.516782413567 69.6492208028894 323.025310204087</t>
  </si>
  <si>
    <t>-688.572058783982 14.9242901904095 781.145607374819</t>
  </si>
  <si>
    <t>-539.29630795764 -0.249462017874066 839.200242727816</t>
  </si>
  <si>
    <t>9763-20170724T120340.251140400.bin</t>
  </si>
  <si>
    <t>-635.605079996971 189.485237191692 -91.1394651874496</t>
  </si>
  <si>
    <t>-654.681346762333 191.476054990479 -200.17902246092</t>
  </si>
  <si>
    <t>-667.67702235721 192.809944673917 -292.13096139812</t>
  </si>
  <si>
    <t>-679.123079682171 194.046590241159 -375.230844118179</t>
  </si>
  <si>
    <t>-689.718361425547 195.224182561658 -458.44441805546</t>
  </si>
  <si>
    <t>-704.27482923748 196.885902240652 -580.223970725808</t>
  </si>
  <si>
    <t>-701.541809662211 196.480451202348 -658.534836445022</t>
  </si>
  <si>
    <t>-693.087411762053 227.148021973518 -526.939050960261</t>
  </si>
  <si>
    <t>-659.131770327729 378.192040674227 -507.723259011983</t>
  </si>
  <si>
    <t>-511.026109020399 390.718252193333 -267.960008813238</t>
  </si>
  <si>
    <t>-295.817767635629 305.307325953495 -249.551688037991</t>
  </si>
  <si>
    <t>-702.687730195745 165.165416374785 -526.637273406503</t>
  </si>
  <si>
    <t>-728.662473609192 13.7903866179965 -499.25272080841</t>
  </si>
  <si>
    <t>-507.638381952685 104.368246592747 -383.000676121054</t>
  </si>
  <si>
    <t>-619.058891295516 281.831259217131 -94.0897216430982</t>
  </si>
  <si>
    <t>-658.25221936949 287.955071500649 319.58767930695</t>
  </si>
  <si>
    <t>-713.222771377392 326.433661648761 777.899792131943</t>
  </si>
  <si>
    <t>-564.947491949556 300.962835776399 834.904194289146</t>
  </si>
  <si>
    <t>-652.459988558276 97.1309691633353 -91.6556790467754</t>
  </si>
  <si>
    <t>-647.741197480727 69.6620046008877 322.98366182548</t>
  </si>
  <si>
    <t>-688.848187321113 15.07327987085 781.091345330507</t>
  </si>
  <si>
    <t>-539.391203187723 -0.10272658648546 838.677117469782</t>
  </si>
  <si>
    <t>9763-20170724T120340.315325600.bin</t>
  </si>
  <si>
    <t>-635.844562985461 189.292323895751 -91.220955836349</t>
  </si>
  <si>
    <t>-654.988110042465 191.282609729225 -200.248741234017</t>
  </si>
  <si>
    <t>-668.048754836652 192.635355219996 -292.191295066385</t>
  </si>
  <si>
    <t>-679.556835730631 193.8970212167 -375.282168282414</t>
  </si>
  <si>
    <t>-690.217597328362 195.107361026985 -458.486922760235</t>
  </si>
  <si>
    <t>-704.873850482517 196.824972037386 -580.253723353292</t>
  </si>
  <si>
    <t>-702.065472403333 196.499571490961 -658.562212168383</t>
  </si>
  <si>
    <t>-693.621441428659 227.059375958996 -526.966610334542</t>
  </si>
  <si>
    <t>-659.663185714139 378.097867085555 -507.690539484061</t>
  </si>
  <si>
    <t>-509.900906093756 390.932485662958 -268.975163229937</t>
  </si>
  <si>
    <t>-294.65237361896 305.754491902702 -249.967059410116</t>
  </si>
  <si>
    <t>-703.264189843581 165.083231868317 -526.680246730531</t>
  </si>
  <si>
    <t>-729.296709116285 13.7055724408172 -499.402107973814</t>
  </si>
  <si>
    <t>-508.497735138254 104.21625856327 -382.020522571059</t>
  </si>
  <si>
    <t>-619.198550733166 281.490388211657 -94.1479961611777</t>
  </si>
  <si>
    <t>-658.20366329689 287.830628941275 319.543874616561</t>
  </si>
  <si>
    <t>-713.236838537548 326.291950414937 777.851487802737</t>
  </si>
  <si>
    <t>-564.938580166413 300.995432151653 834.873769389043</t>
  </si>
  <si>
    <t>-652.783125732136 97.0642097450207 -91.7425800953623</t>
  </si>
  <si>
    <t>-648.169223918876 69.7299411164829 322.906851045021</t>
  </si>
  <si>
    <t>-689.459496517639 15.3457356735576 781.010211258792</t>
  </si>
  <si>
    <t>-539.649710141544 -0.427650536914371 837.508583486524</t>
  </si>
  <si>
    <t>9763-20170724T120340.351415600.bin</t>
  </si>
  <si>
    <t>-635.966379637034 189.128242849886 -91.2813594917703</t>
  </si>
  <si>
    <t>-655.125005813353 191.138290171059 -200.306168061328</t>
  </si>
  <si>
    <t>-668.201068141347 192.51319139184 -292.246036051597</t>
  </si>
  <si>
    <t>-679.724053864767 193.797840437203 -375.334628080838</t>
  </si>
  <si>
    <t>-690.400883085445 195.033395800237 -458.536993060174</t>
  </si>
  <si>
    <t>-705.081832518818 196.790613920417 -580.300232166174</t>
  </si>
  <si>
    <t>-702.217997275078 196.498090662954 -658.606818515119</t>
  </si>
  <si>
    <t>-693.791935573939 227.003482095495 -527.009016085806</t>
  </si>
  <si>
    <t>-659.749341098758 378.005796084371 -507.653514243891</t>
  </si>
  <si>
    <t>-509.395424805418 390.992321941969 -269.318433348982</t>
  </si>
  <si>
    <t>-294.217268893865 305.702112605786 -250.01873833139</t>
  </si>
  <si>
    <t>-703.488017610344 165.035581241833 -526.734185673656</t>
  </si>
  <si>
    <t>-729.640962288653 13.6637710123734 -499.5009763914</t>
  </si>
  <si>
    <t>-508.98719354798 104.06811450165 -381.617864855181</t>
  </si>
  <si>
    <t>-619.210877445399 281.277634026253 -94.1851961326034</t>
  </si>
  <si>
    <t>-658.258715268099 287.631422087286 319.502521970908</t>
  </si>
  <si>
    <t>-713.235179843478 326.244546641185 777.813809829209</t>
  </si>
  <si>
    <t>-564.956604071288 300.889269217527 834.86112830954</t>
  </si>
  <si>
    <t>-653.005766108358 96.9527148643913 -91.8111909533579</t>
  </si>
  <si>
    <t>-648.442528857366 69.7256167947085 322.845885853215</t>
  </si>
  <si>
    <t>-689.732486518551 15.5608884211263 780.965312300024</t>
  </si>
  <si>
    <t>-539.715416478429 0.0302910687157691 836.978815056479</t>
  </si>
  <si>
    <t>9763-20170724T120340.415488600.bin</t>
  </si>
  <si>
    <t>-636.119527906201 188.641582156162 -91.3535642591746</t>
  </si>
  <si>
    <t>-655.299132285456 190.708435868101 -200.373528415472</t>
  </si>
  <si>
    <t>-668.422828148477 192.143999346177 -292.305759820787</t>
  </si>
  <si>
    <t>-680.00073021122 193.489554676784 -375.385733656151</t>
  </si>
  <si>
    <t>-690.744474580006 194.791351835461 -458.578336156961</t>
  </si>
  <si>
    <t>-705.536649055634 196.650544088023 -580.326738270357</t>
  </si>
  <si>
    <t>-702.519051775118 196.385488968612 -658.627638612479</t>
  </si>
  <si>
    <t>-694.126033311872 226.80751324427 -527.029334379875</t>
  </si>
  <si>
    <t>-659.831652613745 377.737845982891 -507.503221946371</t>
  </si>
  <si>
    <t>-508.598976694963 390.1891571828 -269.696132021054</t>
  </si>
  <si>
    <t>-293.533127082177 304.720279574213 -249.940845833622</t>
  </si>
  <si>
    <t>-703.96586711751 164.862110511143 -526.779842356201</t>
  </si>
  <si>
    <t>-730.421785371704 13.523150979672 -499.6558528332</t>
  </si>
  <si>
    <t>-510.055851958017 103.440741198461 -380.806829262542</t>
  </si>
  <si>
    <t>-619.175397036164 280.713921029442 -94.2126276674405</t>
  </si>
  <si>
    <t>-658.33044675126 287.212486915224 319.462656589304</t>
  </si>
  <si>
    <t>-713.244564512997 326.167581203611 777.775987046705</t>
  </si>
  <si>
    <t>-564.974085658587 300.784753615129 834.832111153157</t>
  </si>
  <si>
    <t>-653.305327882723 96.5477233595832 -91.8937744131542</t>
  </si>
  <si>
    <t>-648.788855886527 69.5196864659815 322.776815783734</t>
  </si>
  <si>
    <t>-690.066109029458 15.7979760921974 780.987722338732</t>
  </si>
  <si>
    <t>-539.838659840258 -0.0252279059559442 836.351649058271</t>
  </si>
  <si>
    <t>9763-20170724T120340.449580300.bin</t>
  </si>
  <si>
    <t>-636.192290808355 188.409384763671 -91.3490187273509</t>
  </si>
  <si>
    <t>-655.392748158413 190.499052297484 -200.365023548956</t>
  </si>
  <si>
    <t>-668.53941487751 191.987066586503 -292.293089851574</t>
  </si>
  <si>
    <t>-680.140141775298 193.394051779215 -375.368878522704</t>
  </si>
  <si>
    <t>-690.909215473222 194.770198693869 -458.557035024518</t>
  </si>
  <si>
    <t>-705.741011022207 196.752522879429 -580.298628101519</t>
  </si>
  <si>
    <t>-702.634762349664 196.518233702116 -658.596168519092</t>
  </si>
  <si>
    <t>-694.266743030255 226.848126867601 -526.980202072938</t>
  </si>
  <si>
    <t>-659.76570918242 377.699458733581 -507.258882745236</t>
  </si>
  <si>
    <t>-508.275286073445 389.765988091042 -269.596068264211</t>
  </si>
  <si>
    <t>-293.232832179331 304.231915779194 -249.867696504038</t>
  </si>
  <si>
    <t>-704.199104062242 164.917336879794 -526.778661010144</t>
  </si>
  <si>
    <t>-730.894786341204 13.6108399927227 -499.721983073134</t>
  </si>
  <si>
    <t>-510.51587622029 103.327823424109 -380.518466666303</t>
  </si>
  <si>
    <t>-619.233828821043 280.465550674044 -94.2192454775569</t>
  </si>
  <si>
    <t>-658.4555585047 286.966468063186 319.44969756544</t>
  </si>
  <si>
    <t>-713.302365879078 326.019683145159 777.778532213216</t>
  </si>
  <si>
    <t>-564.997147220938 300.824531281224 834.827471035787</t>
  </si>
  <si>
    <t>-653.396229594097 96.3324098479634 -91.8981708260774</t>
  </si>
  <si>
    <t>-648.87110002684 69.5205778600673 322.786326710072</t>
  </si>
  <si>
    <t>-690.151517348497 16.0212099229943 781.024439057289</t>
  </si>
  <si>
    <t>-539.757227137144 1.05865350066983 836.17438227865</t>
  </si>
  <si>
    <t>9763-20170724T120340.515761600.bin</t>
  </si>
  <si>
    <t>-636.315048555803 187.936028944424 -91.2852785935825</t>
  </si>
  <si>
    <t>-655.622513231722 190.042538508759 -200.281949733338</t>
  </si>
  <si>
    <t>-668.88064576259 191.648306339917 -292.192134768013</t>
  </si>
  <si>
    <t>-680.590802165233 193.203686680414 -375.249883904714</t>
  </si>
  <si>
    <t>-691.478350171189 194.769374874036 -458.419223118169</t>
  </si>
  <si>
    <t>-706.493690007347 197.073282397998 -580.132685421036</t>
  </si>
  <si>
    <t>-703.244566717205 196.927376479118 -658.424669021549</t>
  </si>
  <si>
    <t>-694.853685897383 227.014036038431 -526.76324376163</t>
  </si>
  <si>
    <t>-659.908489196538 377.688423292634 -506.451627131016</t>
  </si>
  <si>
    <t>-508.387095558897 389.039451124068 -268.77316095363</t>
  </si>
  <si>
    <t>-293.395365341892 303.345570358863 -249.186221621025</t>
  </si>
  <si>
    <t>-704.956581596694 165.110592038777 -526.68861138481</t>
  </si>
  <si>
    <t>-732.035680275065 13.8478705953146 -499.798111256994</t>
  </si>
  <si>
    <t>-511.596406824084 103.422833825129 -379.974267316981</t>
  </si>
  <si>
    <t>-619.381678840292 280.075446945485 -94.1418770045508</t>
  </si>
  <si>
    <t>-658.844091411158 286.509834653137 319.505210948739</t>
  </si>
  <si>
    <t>-713.436221322036 325.892790257815 777.896102233298</t>
  </si>
  <si>
    <t>-565.086522400817 300.66988498769 834.817105467219</t>
  </si>
  <si>
    <t>-653.497643486023 95.758461852537 -91.8195252574649</t>
  </si>
  <si>
    <t>-648.888053063326 69.47535997657 322.897924911907</t>
  </si>
  <si>
    <t>-690.218836939718 16.3049283107002 781.170400003158</t>
  </si>
  <si>
    <t>-539.772695593249 1.13650131996633 836.122143440577</t>
  </si>
  <si>
    <t>9763-20170724T120340.546844800.bin</t>
  </si>
  <si>
    <t>-636.522557912992 187.655942576869 -91.2227453469156</t>
  </si>
  <si>
    <t>-655.896976406084 189.73716537205 -200.208090239187</t>
  </si>
  <si>
    <t>-669.237606891748 191.407227162728 -292.105232756983</t>
  </si>
  <si>
    <t>-681.03296489541 193.054291119525 -375.149047372729</t>
  </si>
  <si>
    <t>-692.016737473641 194.745032208204 -458.303293157924</t>
  </si>
  <si>
    <t>-707.184928817568 197.268454058563 -579.993558858992</t>
  </si>
  <si>
    <t>-703.88668269155 197.193254589525 -658.283486881357</t>
  </si>
  <si>
    <t>-695.454685375079 227.109234356238 -526.587686743375</t>
  </si>
  <si>
    <t>-660.288862441939 377.675382156808 -505.884414753196</t>
  </si>
  <si>
    <t>-508.994871939226 388.797634522776 -268.050320945216</t>
  </si>
  <si>
    <t>-294.027698700978 303.026164184453 -248.53406027483</t>
  </si>
  <si>
    <t>-705.603771813022 165.213329730044 -526.606192617433</t>
  </si>
  <si>
    <t>-732.819821036781 13.9612478955253 -499.792295124038</t>
  </si>
  <si>
    <t>-512.4193354916 103.682617336286 -379.662406873</t>
  </si>
  <si>
    <t>-619.723478406871 279.820401094353 -94.0955446918015</t>
  </si>
  <si>
    <t>-659.133384995139 286.22073825513 319.557076513295</t>
  </si>
  <si>
    <t>-713.515069100678 325.746580880425 777.937966108058</t>
  </si>
  <si>
    <t>-565.125372267699 300.61701073798 834.795937974305</t>
  </si>
  <si>
    <t>-653.602749185861 95.4484211204071 -91.7308209709995</t>
  </si>
  <si>
    <t>-648.873291978482 69.4400371864463 323.002614139968</t>
  </si>
  <si>
    <t>-690.2647825571 16.4403674345881 781.268650913485</t>
  </si>
  <si>
    <t>-539.791580765384 1.14927902031832 836.112201458964</t>
  </si>
  <si>
    <t>9763-20170724T120340.615038800.bin</t>
  </si>
  <si>
    <t>-637.186611410018 187.477332153035 -91.1794811188348</t>
  </si>
  <si>
    <t>-656.705677909749 189.421679062835 -200.141585198241</t>
  </si>
  <si>
    <t>-670.2266391361 191.183528894088 -292.010475392126</t>
  </si>
  <si>
    <t>-682.20924624326 192.99416830474 -375.02412735586</t>
  </si>
  <si>
    <t>-693.404879335135 194.929659556612 -458.144933637352</t>
  </si>
  <si>
    <t>-708.910039772548 197.899415250394 -579.782515985399</t>
  </si>
  <si>
    <t>-705.548833230442 197.967440557437 -658.069832114592</t>
  </si>
  <si>
    <t>-697.026875037364 227.543165036992 -526.300936326188</t>
  </si>
  <si>
    <t>-661.717360277493 377.943029932664 -504.640481303691</t>
  </si>
  <si>
    <t>-511.346504349292 387.704793447936 -266.162268383853</t>
  </si>
  <si>
    <t>-296.292914502585 302.253702310866 -246.197447329238</t>
  </si>
  <si>
    <t>-707.186237754371 165.649340819589 -526.516945205273</t>
  </si>
  <si>
    <t>-734.341540926401 14.3379368441324 -499.935011079026</t>
  </si>
  <si>
    <t>-514.336905114469 105.324737052352 -379.265891996745</t>
  </si>
  <si>
    <t>-620.822794010781 279.837602564883 -94.1918288998945</t>
  </si>
  <si>
    <t>-660.14434747308 286.05029972833 319.472060226935</t>
  </si>
  <si>
    <t>-713.521711534498 325.993112041792 777.869699451616</t>
  </si>
  <si>
    <t>-565.102194883346 300.725848418252 834.588661503648</t>
  </si>
  <si>
    <t>-653.839267431069 95.1180920550667 -91.6064842318511</t>
  </si>
  <si>
    <t>-649.009824219713 69.939302304771 323.177002316612</t>
  </si>
  <si>
    <t>-690.443644350648 16.8301928869328 781.392559602518</t>
  </si>
  <si>
    <t>-539.827537376378 1.52932858445979 835.839802905004</t>
  </si>
  <si>
    <t>9763-20170724T120340.650132400.bin</t>
  </si>
  <si>
    <t>-637.562932915752 187.505767357402 -91.2527357619107</t>
  </si>
  <si>
    <t>-657.154547008005 189.35597385787 -200.203347800468</t>
  </si>
  <si>
    <t>-670.76296581689 191.154220563896 -292.058707689898</t>
  </si>
  <si>
    <t>-682.835550353655 193.04240554373 -375.057668750162</t>
  </si>
  <si>
    <t>-694.132224992081 195.100699225719 -458.161692173656</t>
  </si>
  <si>
    <t>-709.797598181513 198.298706702689 -579.772979471405</t>
  </si>
  <si>
    <t>-706.401641654217 198.443065162058 -658.058730427761</t>
  </si>
  <si>
    <t>-697.857346648369 227.84430994227 -526.24970136098</t>
  </si>
  <si>
    <t>-662.492820760879 378.164444431296 -504.066042445969</t>
  </si>
  <si>
    <t>-513.017248413219 387.048857019065 -264.99142187077</t>
  </si>
  <si>
    <t>-297.636513387584 302.602427595651 -244.291717155959</t>
  </si>
  <si>
    <t>-707.990105218643 165.946683222389 -526.572233729886</t>
  </si>
  <si>
    <t>-735.010017248009 14.5994543374031 -500.093977947471</t>
  </si>
  <si>
    <t>-515.276141007018 106.518662898432 -379.234117463769</t>
  </si>
  <si>
    <t>-621.49552398033 279.951724738116 -94.321635209429</t>
  </si>
  <si>
    <t>-660.833705771864 286.154759832931 319.340810473396</t>
  </si>
  <si>
    <t>-713.557365815242 326.144746123494 777.809734433921</t>
  </si>
  <si>
    <t>-565.117429478889 300.746080008884 834.416414960918</t>
  </si>
  <si>
    <t>-653.894871325613 95.0436025518568 -91.6166514930378</t>
  </si>
  <si>
    <t>-649.145942197488 70.4034375953677 323.200056980987</t>
  </si>
  <si>
    <t>-690.515586423772 17.0705769311696 781.420934051841</t>
  </si>
  <si>
    <t>-539.809046916431 2.02222097698154 835.687917872304</t>
  </si>
  <si>
    <t>9763-20170724T120340.717321100.bin</t>
  </si>
  <si>
    <t>-638.507049163417 187.496600288421 -91.4521551388458</t>
  </si>
  <si>
    <t>-658.194706090452 189.141740378302 -200.388784746071</t>
  </si>
  <si>
    <t>-671.917550733138 190.998393096123 -292.226055125692</t>
  </si>
  <si>
    <t>-684.107849777255 193.027471389119 -375.20430475582</t>
  </si>
  <si>
    <t>-695.536475926566 195.316405129556 -458.284300761471</t>
  </si>
  <si>
    <t>-711.410477345351 198.95012126152 -579.856415637828</t>
  </si>
  <si>
    <t>-707.941998070964 199.255977299495 -658.138380013422</t>
  </si>
  <si>
    <t>-699.433267493805 228.312637107172 -526.240644948356</t>
  </si>
  <si>
    <t>-664.090563805403 378.482371552554 -503.08842038969</t>
  </si>
  <si>
    <t>-517.187744996242 386.724276280577 -262.401478344387</t>
  </si>
  <si>
    <t>-300.898942172735 305.430723451654 -238.757165278467</t>
  </si>
  <si>
    <t>-709.456986421046 166.398716520977 -526.782483771225</t>
  </si>
  <si>
    <t>-736.191908924274 14.9710370381974 -500.461894172249</t>
  </si>
  <si>
    <t>-516.658068368255 108.48530964086 -379.328163536464</t>
  </si>
  <si>
    <t>-623.1081715001 280.178496796336 -94.6448178423934</t>
  </si>
  <si>
    <t>-662.280729375657 286.345818561399 319.033910802597</t>
  </si>
  <si>
    <t>-713.576054319938 326.481475673677 777.689080846671</t>
  </si>
  <si>
    <t>-565.047864639635 301.078195795692 834.061787643498</t>
  </si>
  <si>
    <t>-654.193285962639 94.7815360293728 -91.6733184914008</t>
  </si>
  <si>
    <t>-649.25567719345 71.1599419472268 323.200451736481</t>
  </si>
  <si>
    <t>-690.669316604716 17.448275037993 781.433686686467</t>
  </si>
  <si>
    <t>-539.841733850685 2.41815757180302 835.368519662979</t>
  </si>
  <si>
    <t>9763-20170724T120340.747401100.bin</t>
  </si>
  <si>
    <t>-639.099227704019 187.448476722629 -91.524245462002</t>
  </si>
  <si>
    <t>-658.890410761683 189.029663505278 -200.442989527864</t>
  </si>
  <si>
    <t>-672.641709597306 190.911498857236 -292.27548188939</t>
  </si>
  <si>
    <t>-684.834579624771 192.992929523046 -375.252231734379</t>
  </si>
  <si>
    <t>-696.242617790635 195.365401297332 -458.332665040826</t>
  </si>
  <si>
    <t>-712.061180117299 199.1554847615 -579.907113295452</t>
  </si>
  <si>
    <t>-708.523562302469 199.539317858795 -658.18569972197</t>
  </si>
  <si>
    <t>-700.199839671603 228.463622090412 -526.235994248271</t>
  </si>
  <si>
    <t>-665.167908982338 378.648373492432 -502.711987420951</t>
  </si>
  <si>
    <t>-519.570891910345 386.956722305137 -261.235123498402</t>
  </si>
  <si>
    <t>-302.805443221135 307.548870659502 -235.629080122726</t>
  </si>
  <si>
    <t>-710.040382264813 166.521320780527 -526.88666176826</t>
  </si>
  <si>
    <t>-736.359251642678 14.9989324905939 -500.708665342218</t>
  </si>
  <si>
    <t>-516.865618342692 108.907665340974 -379.346127961591</t>
  </si>
  <si>
    <t>-624.037963901002 280.227701513007 -94.7756641853553</t>
  </si>
  <si>
    <t>-662.8835429888 286.351711640953 318.934482299451</t>
  </si>
  <si>
    <t>-713.587154264882 326.57415943079 777.656088077407</t>
  </si>
  <si>
    <t>-565.035325125653 301.104691155723 833.936413887703</t>
  </si>
  <si>
    <t>-654.489217675769 94.6773902421098 -91.713828642084</t>
  </si>
  <si>
    <t>-649.245583135434 71.4405704654985 323.177914528559</t>
  </si>
  <si>
    <t>-690.777620977383 17.6355783059826 781.395335553706</t>
  </si>
  <si>
    <t>-539.898659715304 2.4643231946568 835.146622627376</t>
  </si>
  <si>
    <t>9763-20170724T120340.816614900.bin</t>
  </si>
  <si>
    <t>-640.580059785522 187.541285159739 -91.7409999233932</t>
  </si>
  <si>
    <t>-660.548453107678 189.037258836655 -200.628745888054</t>
  </si>
  <si>
    <t>-674.350609443943 190.95964154688 -292.452631418751</t>
  </si>
  <si>
    <t>-686.551290944139 193.117813479951 -375.426216669918</t>
  </si>
  <si>
    <t>-697.928672454826 195.61109957236 -458.507371648545</t>
  </si>
  <si>
    <t>-713.660271725411 199.627035965804 -580.085729291951</t>
  </si>
  <si>
    <t>-710.009883158358 200.198769106657 -658.358181523425</t>
  </si>
  <si>
    <t>-702.077475139077 228.872111351891 -526.319521475923</t>
  </si>
  <si>
    <t>-668.201391354863 379.228414023525 -502.24053323746</t>
  </si>
  <si>
    <t>-524.635943688099 387.939542536697 -259.56451867199</t>
  </si>
  <si>
    <t>-307.0239868659 311.919613935866 -231.024540407444</t>
  </si>
  <si>
    <t>-711.437278587133 166.857676897655 -527.156890812118</t>
  </si>
  <si>
    <t>-736.699995709803 15.1005543454994 -501.262494856419</t>
  </si>
  <si>
    <t>-517.13392842591 109.568446415601 -379.300590129787</t>
  </si>
  <si>
    <t>-626.237209993412 280.455456395132 -95.0111739660283</t>
  </si>
  <si>
    <t>-663.959359924771 286.359543114092 318.806144083544</t>
  </si>
  <si>
    <t>-713.592117241648 326.623341143723 777.645515458986</t>
  </si>
  <si>
    <t>-564.942061999529 301.376335892846 833.766542640817</t>
  </si>
  <si>
    <t>-655.263235183456 94.6661344781019 -91.8822419908645</t>
  </si>
  <si>
    <t>-649.499240451233 72.031153273713 323.035945250892</t>
  </si>
  <si>
    <t>-690.956044973104 17.9082543568077 781.24377541286</t>
  </si>
  <si>
    <t>-539.963426434061 2.9024583253813 834.721609412601</t>
  </si>
  <si>
    <t>9763-20170724T120340.850703800.bin</t>
  </si>
  <si>
    <t>-641.361717556184 187.538836265928 -91.8536466891032</t>
  </si>
  <si>
    <t>-661.338277013712 188.949787139469 -200.740986613147</t>
  </si>
  <si>
    <t>-675.094156522489 190.859175866985 -292.572036654727</t>
  </si>
  <si>
    <t>-687.232533474981 193.025845598331 -375.554604213768</t>
  </si>
  <si>
    <t>-698.526638223995 195.550468825528 -458.646154061134</t>
  </si>
  <si>
    <t>-714.113685534951 199.637245680159 -580.240944391679</t>
  </si>
  <si>
    <t>-710.362644076662 200.314454539256 -658.5076370071</t>
  </si>
  <si>
    <t>-702.707490787571 228.867500998277 -526.42886154604</t>
  </si>
  <si>
    <t>-669.391957013733 379.311403475559 -502.08794030655</t>
  </si>
  <si>
    <t>-526.362036700371 388.989144670804 -259.132494678916</t>
  </si>
  <si>
    <t>-308.250501623849 315.24935295231 -228.49997504474</t>
  </si>
  <si>
    <t>-711.840979093181 166.820418701707 -527.343473873533</t>
  </si>
  <si>
    <t>-736.553862137867 14.9499079210202 -501.611895454721</t>
  </si>
  <si>
    <t>-516.83013570765 109.768542336837 -379.212602741335</t>
  </si>
  <si>
    <t>-627.325323476434 280.416695491325 -95.1232833483525</t>
  </si>
  <si>
    <t>-664.613264514311 286.394523322617 318.732349157695</t>
  </si>
  <si>
    <t>-713.617787948263 326.585819285964 777.648206625474</t>
  </si>
  <si>
    <t>-564.954022105414 301.24864018546 833.692027038821</t>
  </si>
  <si>
    <t>-655.69389362243 94.6228474055156 -91.9625990098584</t>
  </si>
  <si>
    <t>-649.765477030215 72.1599801697537 322.962563333587</t>
  </si>
  <si>
    <t>-691.048242176207 17.9945844691449 781.163700123049</t>
  </si>
  <si>
    <t>-540.043481938131 2.68673195787096 834.521508866272</t>
  </si>
  <si>
    <t>9763-20170724T120340.916887900.bin</t>
  </si>
  <si>
    <t>-642.796816351837 187.484309149552 -92.0478148737345</t>
  </si>
  <si>
    <t>-662.803239298755 188.719965389555 -200.931725772789</t>
  </si>
  <si>
    <t>-676.507135680415 190.532698510821 -292.772618055631</t>
  </si>
  <si>
    <t>-688.568638595581 192.627117154991 -375.768326091539</t>
  </si>
  <si>
    <t>-699.755428491732 195.098467159639 -458.875887377582</t>
  </si>
  <si>
    <t>-715.152230355881 199.128233467482 -580.496826580476</t>
  </si>
  <si>
    <t>-711.241840875359 199.960945411768 -658.754311847797</t>
  </si>
  <si>
    <t>-704.051178800718 228.415035571628 -526.651636381298</t>
  </si>
  <si>
    <t>-671.913797556628 379.077057066929 -502.058733868992</t>
  </si>
  <si>
    <t>-528.957686381141 391.087463137803 -259.164008081896</t>
  </si>
  <si>
    <t>-310.110134272151 321.740754676802 -223.874950128039</t>
  </si>
  <si>
    <t>-712.74133928583 166.304925253462 -527.609524506574</t>
  </si>
  <si>
    <t>-736.349041166879 14.2403085715989 -501.982568194229</t>
  </si>
  <si>
    <t>-516.460253842365 109.800915131538 -378.722809065658</t>
  </si>
  <si>
    <t>-629.414424869962 280.340921717876 -95.3683665284049</t>
  </si>
  <si>
    <t>-665.908999530509 286.412711859778 318.556583245353</t>
  </si>
  <si>
    <t>-713.639772355591 326.499548770691 777.638305301267</t>
  </si>
  <si>
    <t>-564.908466099933 301.244199520031 833.539878963923</t>
  </si>
  <si>
    <t>-656.463512265768 94.6113458649461 -92.1466159825172</t>
  </si>
  <si>
    <t>-650.542206413423 72.3280857689001 322.788277782924</t>
  </si>
  <si>
    <t>-691.252536138776 18.2115770780056 781.014013846141</t>
  </si>
  <si>
    <t>-540.103091204287 3.36323072867594 834.091340268771</t>
  </si>
  <si>
    <t>9763-20170724T120340.949975800.bin</t>
  </si>
  <si>
    <t>-643.429284628217 187.533047436318 -92.1493301951685</t>
  </si>
  <si>
    <t>-663.476870338144 188.712344034385 -201.026394923869</t>
  </si>
  <si>
    <t>-677.186172731452 190.467561055536 -292.867526929792</t>
  </si>
  <si>
    <t>-689.241011493251 192.503978307338 -375.865595139429</t>
  </si>
  <si>
    <t>-700.409367851093 194.912587864595 -458.977522696116</t>
  </si>
  <si>
    <t>-715.766398322827 198.845566264187 -580.606530209466</t>
  </si>
  <si>
    <t>-711.824062469939 199.731245885087 -658.861781935974</t>
  </si>
  <si>
    <t>-704.756800444893 228.185369180004 -526.771534193619</t>
  </si>
  <si>
    <t>-673.026054792285 378.929044196312 -502.176801567114</t>
  </si>
  <si>
    <t>-530.177026818802 392.086231537915 -259.278472183458</t>
  </si>
  <si>
    <t>-311.004745484534 325.216280426405 -221.325099309797</t>
  </si>
  <si>
    <t>-713.29897384251 166.054215531281 -527.701945995547</t>
  </si>
  <si>
    <t>-736.518251404528 13.9367654197067 -501.972666483834</t>
  </si>
  <si>
    <t>-516.492458670464 110.072404163788 -378.36934315027</t>
  </si>
  <si>
    <t>-630.331498318317 280.355464014814 -95.4843326496378</t>
  </si>
  <si>
    <t>-666.392079279414 286.421574780717 318.478800849593</t>
  </si>
  <si>
    <t>-713.651850177714 326.456440069815 777.630623758172</t>
  </si>
  <si>
    <t>-564.891951901919 301.23804319569 833.472727930033</t>
  </si>
  <si>
    <t>-656.855121032995 94.7085524307549 -92.2406864779941</t>
  </si>
  <si>
    <t>-650.864847992254 72.5108008527473 322.697896089106</t>
  </si>
  <si>
    <t>-691.339229083045 18.3921214507941 780.938677843337</t>
  </si>
  <si>
    <t>-540.104180946307 4.03182129098536 833.906322487242</t>
  </si>
  <si>
    <t>9763-20170724T120341.016775200.bin</t>
  </si>
  <si>
    <t>-644.509975976368 187.592663579885 -92.3291619931143</t>
  </si>
  <si>
    <t>-664.694214316251 188.701635222921 -201.181652141505</t>
  </si>
  <si>
    <t>-678.454958388829 190.342371010963 -293.017214459009</t>
  </si>
  <si>
    <t>-690.530841621687 192.252087071828 -376.015241883085</t>
  </si>
  <si>
    <t>-701.694480546034 194.511827404222 -459.132008371277</t>
  </si>
  <si>
    <t>-717.01639215194 198.202810754495 -580.773074210712</t>
  </si>
  <si>
    <t>-713.134312317068 199.096992779786 -659.031193070273</t>
  </si>
  <si>
    <t>-706.08297401366 227.657786600736 -526.985389838583</t>
  </si>
  <si>
    <t>-674.924755903016 378.543784663214 -502.540536838912</t>
  </si>
  <si>
    <t>-533.338503716875 394.32964509442 -259.060268077717</t>
  </si>
  <si>
    <t>-313.78378027805 332.168702799938 -215.698088028379</t>
  </si>
  <si>
    <t>-714.503616944719 165.508591152329 -527.810622182284</t>
  </si>
  <si>
    <t>-737.33903192506 13.384131150189 -501.760174821528</t>
  </si>
  <si>
    <t>-517.306090884633 110.496690652572 -377.483173459195</t>
  </si>
  <si>
    <t>-631.553325695649 280.430214791889 -95.6825112420599</t>
  </si>
  <si>
    <t>-666.99252875302 286.413150978436 318.33540966468</t>
  </si>
  <si>
    <t>-713.665832574285 326.394422841119 777.591336719696</t>
  </si>
  <si>
    <t>-564.918912633579 300.917886373574 833.350847352932</t>
  </si>
  <si>
    <t>-657.767971527591 94.6830146548114 -92.3627249521981</t>
  </si>
  <si>
    <t>-651.275796366047 72.7518890792358 322.582417362572</t>
  </si>
  <si>
    <t>-691.483248893662 18.4516119305124 780.826896035593</t>
  </si>
  <si>
    <t>-540.290517465151 3.23610844377595 833.676457123691</t>
  </si>
  <si>
    <t>9763-20170724T120341.047854500.bin</t>
  </si>
  <si>
    <t>-644.927074308512 187.588478184866 -92.3861446187709</t>
  </si>
  <si>
    <t>-665.185003533186 188.678467866064 -201.22514994439</t>
  </si>
  <si>
    <t>-678.998027066905 190.285318422545 -293.05353757185</t>
  </si>
  <si>
    <t>-691.117017754495 192.157538752837 -376.046088832177</t>
  </si>
  <si>
    <t>-702.319926238734 194.372493470946 -459.158801473944</t>
  </si>
  <si>
    <t>-717.694742164095 197.990403993 -580.795257387181</t>
  </si>
  <si>
    <t>-713.842571836708 198.847904616092 -659.055345457586</t>
  </si>
  <si>
    <t>-706.733734964396 227.477017070191 -527.030691082625</t>
  </si>
  <si>
    <t>-675.670822702493 378.394574638364 -502.642291797328</t>
  </si>
  <si>
    <t>-535.044824664393 395.447237501329 -258.691318798089</t>
  </si>
  <si>
    <t>-314.853078312791 335.982805486625 -214.780906195451</t>
  </si>
  <si>
    <t>-715.163148481181 165.328601837215 -527.813727869591</t>
  </si>
  <si>
    <t>-737.989449443043 13.2328102769304 -501.597765915493</t>
  </si>
  <si>
    <t>-517.877417896062 110.560837795716 -377.039951961239</t>
  </si>
  <si>
    <t>-631.968330109307 280.468323441732 -95.7601485107643</t>
  </si>
  <si>
    <t>-667.154564281863 286.42462966079 318.279761878757</t>
  </si>
  <si>
    <t>-713.653429450754 326.399105266052 777.562053534186</t>
  </si>
  <si>
    <t>-564.897788504718 300.883425248761 833.280375603655</t>
  </si>
  <si>
    <t>-658.1810635695 94.6369358745628 -92.399947868576</t>
  </si>
  <si>
    <t>-651.446983128179 72.9497345496256 322.554184639241</t>
  </si>
  <si>
    <t>-691.551875220372 18.558844855489 780.792060767713</t>
  </si>
  <si>
    <t>-540.274075649193 3.93436297508083 833.564904179569</t>
  </si>
  <si>
    <t>9763-20170724T120341.117052100.bin</t>
  </si>
  <si>
    <t>-645.717144981641 187.454228256115 -92.4903926165048</t>
  </si>
  <si>
    <t>-666.068573607275 188.527255454073 -201.312032459926</t>
  </si>
  <si>
    <t>-679.933480047235 190.068383848284 -293.133826037002</t>
  </si>
  <si>
    <t>-692.088630486679 191.861626956957 -376.122697053188</t>
  </si>
  <si>
    <t>-703.316928664871 193.978100520961 -459.234684178289</t>
  </si>
  <si>
    <t>-718.71702329715 197.43117952469 -580.872708491378</t>
  </si>
  <si>
    <t>-714.795906899426 198.156350534441 -659.130753439023</t>
  </si>
  <si>
    <t>-707.759010131447 226.992604670663 -527.148595322839</t>
  </si>
  <si>
    <t>-676.916072680009 377.97668739439 -502.901117532517</t>
  </si>
  <si>
    <t>-538.168071730708 398.638202701305 -258.154864212097</t>
  </si>
  <si>
    <t>-317.029415984531 343.085669374242 -213.881380061591</t>
  </si>
  <si>
    <t>-716.160179138141 164.839279725201 -527.849415997993</t>
  </si>
  <si>
    <t>-739.050257295584 12.8218345756241 -501.326341229234</t>
  </si>
  <si>
    <t>-518.632461581792 109.844190390782 -376.257855357735</t>
  </si>
  <si>
    <t>-632.653275886952 280.461732835281 -95.89806613344</t>
  </si>
  <si>
    <t>-667.450909359534 286.430055952221 318.174462156627</t>
  </si>
  <si>
    <t>-713.586708246979 326.467443751764 777.493580366518</t>
  </si>
  <si>
    <t>-564.767488252041 301.138482057833 833.127274131323</t>
  </si>
  <si>
    <t>-659.080274743906 94.4323452257863 -92.4633546996853</t>
  </si>
  <si>
    <t>-651.882204365696 73.1673000904211 322.504823231011</t>
  </si>
  <si>
    <t>-691.671458399061 18.7189577007973 780.753812982267</t>
  </si>
  <si>
    <t>-540.381366467331 3.9270851663282 833.444885704578</t>
  </si>
  <si>
    <t>9763-20170724T120341.150140300.bin</t>
  </si>
  <si>
    <t>-646.166338391909 187.385517339156 -92.5273899163021</t>
  </si>
  <si>
    <t>-666.58540718522 188.471237728968 -201.336224171468</t>
  </si>
  <si>
    <t>-680.457386734287 189.963832433389 -293.157685412603</t>
  </si>
  <si>
    <t>-692.598813086499 191.689608893629 -376.150154037914</t>
  </si>
  <si>
    <t>-703.793121637375 193.715552613148 -459.268938405822</t>
  </si>
  <si>
    <t>-719.121342243908 197.011032347 -580.920410749939</t>
  </si>
  <si>
    <t>-715.139108192722 197.652190284672 -659.176096732288</t>
  </si>
  <si>
    <t>-708.228026538308 226.646508513318 -527.223946307103</t>
  </si>
  <si>
    <t>-677.750299327371 377.737435501605 -503.185752831549</t>
  </si>
  <si>
    <t>-539.877732350989 400.416672364235 -258.12363469893</t>
  </si>
  <si>
    <t>-318.090177215127 347.995649398983 -213.281185198758</t>
  </si>
  <si>
    <t>-716.562875999488 164.483542948729 -527.857694466792</t>
  </si>
  <si>
    <t>-739.363059551806 12.4818428532774 -501.176010811893</t>
  </si>
  <si>
    <t>-518.907265194326 109.100724100768 -376.066380633648</t>
  </si>
  <si>
    <t>-633.135397526388 280.481132768078 -95.9578120657779</t>
  </si>
  <si>
    <t>-667.617612313779 286.415056620068 318.141616457454</t>
  </si>
  <si>
    <t>-713.57576627585 326.457421208234 777.473320989712</t>
  </si>
  <si>
    <t>-564.774922203555 300.952710037975 833.075770209607</t>
  </si>
  <si>
    <t>-659.502586251667 94.3431085761279 -92.5019509623761</t>
  </si>
  <si>
    <t>-652.126839112783 73.1959228438163 322.469115047603</t>
  </si>
  <si>
    <t>-691.717578903942 18.7494489299299 780.737735189365</t>
  </si>
  <si>
    <t>-540.510957918298 3.14297588211821 833.433253069436</t>
  </si>
  <si>
    <t>9763-20170724T120341.214333500.bin</t>
  </si>
  <si>
    <t>-647.0881132533 187.42361580943 -92.613099345766</t>
  </si>
  <si>
    <t>-667.659293609265 188.489015729731 -201.393579954683</t>
  </si>
  <si>
    <t>-681.631020859263 189.887013126334 -293.201426840867</t>
  </si>
  <si>
    <t>-693.850898531599 191.495040171603 -376.184614224952</t>
  </si>
  <si>
    <t>-705.111890242202 193.371435525372 -459.297906437201</t>
  </si>
  <si>
    <t>-720.52433697788 196.413160714668 -580.945494793375</t>
  </si>
  <si>
    <t>-716.564084763541 196.869560406429 -659.203477551446</t>
  </si>
  <si>
    <t>-709.616943838986 226.163619239365 -527.315374701923</t>
  </si>
  <si>
    <t>-679.6614704169 377.396017816399 -503.39629656849</t>
  </si>
  <si>
    <t>-544.74001384069 403.172309557461 -257.001403944783</t>
  </si>
  <si>
    <t>-321.497207155023 356.451046044759 -213.089366062585</t>
  </si>
  <si>
    <t>-717.906023488205 163.99339685544 -527.819688996078</t>
  </si>
  <si>
    <t>-740.497155027409 12.0164512162135 -500.800752673451</t>
  </si>
  <si>
    <t>-519.824549855089 108.102209763372 -375.859180947092</t>
  </si>
  <si>
    <t>-634.21683007346 280.503934785765 -96.0711690586193</t>
  </si>
  <si>
    <t>-668.163898012407 286.435874363889 318.072531844936</t>
  </si>
  <si>
    <t>-713.551973983367 326.414996321959 777.452510153761</t>
  </si>
  <si>
    <t>-564.746603941107 300.824945825147 833.003611651856</t>
  </si>
  <si>
    <t>-660.263406054556 94.3620295073456 -92.5738172242062</t>
  </si>
  <si>
    <t>-652.495275425642 73.4417734755407 322.401701224603</t>
  </si>
  <si>
    <t>-691.825735816223 18.9656257675035 780.684691930081</t>
  </si>
  <si>
    <t>-540.454513680625 4.73662491189384 833.297515973836</t>
  </si>
  <si>
    <t>9763-20170724T120341.250429900.bin</t>
  </si>
  <si>
    <t>-647.514729789437 187.375312679408 -92.6585924249601</t>
  </si>
  <si>
    <t>-668.134316415578 188.407621936784 -201.430220362512</t>
  </si>
  <si>
    <t>-682.195511426082 189.74472969347 -293.225268435379</t>
  </si>
  <si>
    <t>-694.515742346202 191.28353929806 -376.195073340261</t>
  </si>
  <si>
    <t>-705.896424807805 193.076077968758 -459.293705634514</t>
  </si>
  <si>
    <t>-721.505027656837 195.978804610056 -580.919683701085</t>
  </si>
  <si>
    <t>-717.600113975776 196.31951707644 -659.181094750991</t>
  </si>
  <si>
    <t>-710.477942934297 225.786226343566 -527.345597346377</t>
  </si>
  <si>
    <t>-680.433692588374 377.004926775858 -503.443459911172</t>
  </si>
  <si>
    <t>-548.335255727494 404.253298340694 -255.681332464208</t>
  </si>
  <si>
    <t>-324.512318779709 359.481737188524 -212.700860918315</t>
  </si>
  <si>
    <t>-718.834228624062 163.624229171544 -527.756861308249</t>
  </si>
  <si>
    <t>-741.464522494422 11.6875562247074 -500.511015833303</t>
  </si>
  <si>
    <t>-520.55321292424 107.720292316082 -375.846266633975</t>
  </si>
  <si>
    <t>-634.704092728787 280.37909895942 -96.118967009892</t>
  </si>
  <si>
    <t>-668.430178471026 286.445111266637 318.040924524935</t>
  </si>
  <si>
    <t>-713.53390463014 326.390174692325 777.444840757751</t>
  </si>
  <si>
    <t>-564.715828194652 300.804433721937 832.963879864331</t>
  </si>
  <si>
    <t>-660.629006509025 94.3219515934527 -92.5986730942847</t>
  </si>
  <si>
    <t>-652.659677094689 73.4714213847285 322.376421128053</t>
  </si>
  <si>
    <t>-691.88529439302 18.9707972924898 780.658904046614</t>
  </si>
  <si>
    <t>-540.556037489488 4.2171009960673 833.247974546813</t>
  </si>
  <si>
    <t>9763-20170724T120341.314127400.bin</t>
  </si>
  <si>
    <t>-648.218740460196 187.388288889921 -92.7137881693229</t>
  </si>
  <si>
    <t>-668.867959667779 188.419464309547 -201.479771198106</t>
  </si>
  <si>
    <t>-683.089294430561 189.60784659121 -293.252275127994</t>
  </si>
  <si>
    <t>-695.607259211054 190.954809432991 -376.19570339895</t>
  </si>
  <si>
    <t>-707.239170448073 192.494328515161 -459.264718631941</t>
  </si>
  <si>
    <t>-723.273308098715 194.959396657702 -580.844983357565</t>
  </si>
  <si>
    <t>-719.530279015227 194.980984836318 -659.115062020519</t>
  </si>
  <si>
    <t>-711.867365796409 224.933026191406 -527.443240615213</t>
  </si>
  <si>
    <t>-681.330796891706 376.113711498928 -503.967051403334</t>
  </si>
  <si>
    <t>-560.394451794964 405.521461939738 -250.810652023229</t>
  </si>
  <si>
    <t>-335.599792761143 365.379156354252 -208.331470554459</t>
  </si>
  <si>
    <t>-720.607895857121 162.822686278092 -527.549959680855</t>
  </si>
  <si>
    <t>-743.892609878206 11.1014909525081 -499.6566635538</t>
  </si>
  <si>
    <t>-522.341438981565 106.251212985376 -375.787016088383</t>
  </si>
  <si>
    <t>-635.193639475303 280.269864362633 -96.1938847741676</t>
  </si>
  <si>
    <t>-668.665845323731 286.505473934978 317.984029339101</t>
  </si>
  <si>
    <t>-713.493218010064 326.304739933784 777.434577139906</t>
  </si>
  <si>
    <t>-564.626865605972 300.879129285713 832.897822864649</t>
  </si>
  <si>
    <t>-661.586422346953 94.4479034218004 -92.6285897761976</t>
  </si>
  <si>
    <t>-653.203323343689 73.6166803872611 322.339333484229</t>
  </si>
  <si>
    <t>-692.031448476749 19.0662397236561 780.616260226401</t>
  </si>
  <si>
    <t>-540.652027266695 4.39145413727124 833.082876117813</t>
  </si>
  <si>
    <t>9763-20170724T120341.353234700.bin</t>
  </si>
  <si>
    <t>-648.40224540112 187.488907665468 -92.7086105665869</t>
  </si>
  <si>
    <t>-669.058751305011 188.559314887862 -201.472853091799</t>
  </si>
  <si>
    <t>-683.345176544485 189.706385836513 -293.235720678113</t>
  </si>
  <si>
    <t>-695.945062577568 190.988761447045 -376.167745374669</t>
  </si>
  <si>
    <t>-707.682144682254 192.434396658429 -459.223707257349</t>
  </si>
  <si>
    <t>-723.895701831275 194.729166186852 -580.783404220114</t>
  </si>
  <si>
    <t>-720.277200673312 194.581752620925 -659.059178877866</t>
  </si>
  <si>
    <t>-712.275107956862 224.757977472831 -527.459297036379</t>
  </si>
  <si>
    <t>-681.458900672753 375.908441647642 -504.331316215147</t>
  </si>
  <si>
    <t>-568.477030404641 405.039000503667 -247.494664326654</t>
  </si>
  <si>
    <t>-343.419807097713 368.227338625984 -203.418888420525</t>
  </si>
  <si>
    <t>-721.287623390176 162.686453878162 -527.428925271847</t>
  </si>
  <si>
    <t>-745.211005123494 11.1202758311035 -499.133692349176</t>
  </si>
  <si>
    <t>-523.301422904113 105.454934645947 -375.738187120091</t>
  </si>
  <si>
    <t>-635.034493121112 280.266177116763 -96.2047927899316</t>
  </si>
  <si>
    <t>-668.535119022027 286.549249057136 317.970084472078</t>
  </si>
  <si>
    <t>-713.475157024029 326.247611388041 777.42348146936</t>
  </si>
  <si>
    <t>-564.619403352502 300.754936913253 832.884469829928</t>
  </si>
  <si>
    <t>-662.117045960767 94.6765216034244 -92.6216164230275</t>
  </si>
  <si>
    <t>-653.602567589879 73.7337234166775 322.338025401431</t>
  </si>
  <si>
    <t>-692.12221554345 19.098845653263 780.615588977334</t>
  </si>
  <si>
    <t>-540.721693130654 4.29724132938122 832.985699817136</t>
  </si>
  <si>
    <t>9763-20170724T120341.415625400.bin</t>
  </si>
  <si>
    <t>-648.512413822675 187.837281259274 -92.6241344212717</t>
  </si>
  <si>
    <t>-669.353700033072 189.05092250381 -201.351511651459</t>
  </si>
  <si>
    <t>-683.683425461275 190.183755458464 -293.107875757</t>
  </si>
  <si>
    <t>-696.276062830059 191.407228171612 -376.041892500343</t>
  </si>
  <si>
    <t>-707.960027536851 192.744841654711 -459.107092242932</t>
  </si>
  <si>
    <t>-724.045385881573 194.828787187718 -580.687748176025</t>
  </si>
  <si>
    <t>-720.588465789133 194.441841605853 -658.970112097645</t>
  </si>
  <si>
    <t>-712.344021324871 224.929737425392 -527.421984100937</t>
  </si>
  <si>
    <t>-681.090953953058 376.02552093941 -504.418629508215</t>
  </si>
  <si>
    <t>-584.810897848052 402.999068334485 -240.636282389547</t>
  </si>
  <si>
    <t>-360.368938181918 375.307351977894 -187.650352247806</t>
  </si>
  <si>
    <t>-721.63061108163 162.898778027576 -527.256568262375</t>
  </si>
  <si>
    <t>-746.515370572111 11.6186863359844 -498.419366289012</t>
  </si>
  <si>
    <t>-524.493620957193 103.58287604325 -375.480140607264</t>
  </si>
  <si>
    <t>-634.21959084613 280.396696272867 -96.1638781468878</t>
  </si>
  <si>
    <t>-667.824639417732 286.633936013351 318.0032431983</t>
  </si>
  <si>
    <t>-713.434969456553 326.097985362971 777.411824174294</t>
  </si>
  <si>
    <t>-564.620263300738 300.466824246746 832.91901837781</t>
  </si>
  <si>
    <t>-663.15246988418 95.3736861708226 -92.5434419702283</t>
  </si>
  <si>
    <t>-654.634565658621 74.0697046131777 322.397712121212</t>
  </si>
  <si>
    <t>-692.359195744468 19.2114173103171 780.678164858962</t>
  </si>
  <si>
    <t>-540.896482362872 4.04113220210047 832.762028484621</t>
  </si>
  <si>
    <t>9763-20170724T120341.448713900.bin</t>
  </si>
  <si>
    <t>-648.560625071772 188.133413344287 -92.5788516759726</t>
  </si>
  <si>
    <t>-669.510025539431 189.399019556601 -201.284903807093</t>
  </si>
  <si>
    <t>-683.925060754314 190.543528601075 -293.027697893242</t>
  </si>
  <si>
    <t>-696.592231746246 191.767174235898 -375.950439606205</t>
  </si>
  <si>
    <t>-708.348469616667 193.09423262372 -459.005647583824</t>
  </si>
  <si>
    <t>-724.536938035126 195.151629292813 -580.572888892181</t>
  </si>
  <si>
    <t>-721.220629020798 194.740060888407 -658.861223445818</t>
  </si>
  <si>
    <t>-712.804938031747 225.266495322253 -527.321608394692</t>
  </si>
  <si>
    <t>-681.401771611072 376.293058203238 -504.029551474202</t>
  </si>
  <si>
    <t>-593.896145656316 402.656601202845 -237.146824190676</t>
  </si>
  <si>
    <t>-370.226880237148 380.361110733935 -178.636253255997</t>
  </si>
  <si>
    <t>-722.062175584066 163.23131725026 -527.13878803391</t>
  </si>
  <si>
    <t>-746.869103138677 11.9601855474275 -498.156563050878</t>
  </si>
  <si>
    <t>-524.960700453173 102.58844828479 -374.931758620814</t>
  </si>
  <si>
    <t>-633.951734055386 280.520743498837 -96.1337469500021</t>
  </si>
  <si>
    <t>-667.599882897353 286.696501635727 318.030822084252</t>
  </si>
  <si>
    <t>-713.405960106487 326.037031581922 777.412947619355</t>
  </si>
  <si>
    <t>-564.613841851572 300.335717702465 832.948257818302</t>
  </si>
  <si>
    <t>-663.465085662186 95.908497041821 -92.486744085146</t>
  </si>
  <si>
    <t>-655.179887786248 74.3448163095629 322.445727842836</t>
  </si>
  <si>
    <t>-692.487570447152 19.2898832183064 780.715747601681</t>
  </si>
  <si>
    <t>-540.920624265704 4.55544693310276 832.62126647463</t>
  </si>
  <si>
    <t>9763-20170724T120341.486318400.bin</t>
  </si>
  <si>
    <t>-648.661950275581 188.32694731623 -92.565190702554</t>
  </si>
  <si>
    <t>-669.751429485335 189.612491160979 -201.243925889578</t>
  </si>
  <si>
    <t>-684.248326970158 190.776085820905 -292.973573485134</t>
  </si>
  <si>
    <t>-696.975048599326 192.018515885798 -375.886995507615</t>
  </si>
  <si>
    <t>-708.776377569249 193.36681931392 -458.935404014298</t>
  </si>
  <si>
    <t>-725.015080889347 195.458189626029 -580.495488123157</t>
  </si>
  <si>
    <t>-721.809793466209 195.078732293593 -658.788546803537</t>
  </si>
  <si>
    <t>-713.31608280109 225.56626748461 -527.233236431193</t>
  </si>
  <si>
    <t>-681.930866818595 376.558418477839 -503.6473326945</t>
  </si>
  <si>
    <t>-603.186486397411 401.942460959546 -233.955742660345</t>
  </si>
  <si>
    <t>-380.565851848804 381.773960750261 -170.854102614876</t>
  </si>
  <si>
    <t>-722.463323640586 163.51460064388 -527.07878205735</t>
  </si>
  <si>
    <t>-747.177100087694 12.2663909404507 -497.966583212379</t>
  </si>
  <si>
    <t>-525.199752866763 101.333957601682 -374.055717532788</t>
  </si>
  <si>
    <t>-633.954801256818 280.438739194122 -96.1057354627451</t>
  </si>
  <si>
    <t>-667.583806017315 286.705991825746 318.058985576422</t>
  </si>
  <si>
    <t>-713.397154437728 325.968835495469 777.418161087177</t>
  </si>
  <si>
    <t>-564.629505773787 300.171035734174 832.974365561128</t>
  </si>
  <si>
    <t>-663.638607347265 96.3330631255283 -92.4385075036348</t>
  </si>
  <si>
    <t>-655.646448889501 74.4701541964405 322.484079097869</t>
  </si>
  <si>
    <t>-692.602893987687 19.3015832913877 780.760170356984</t>
  </si>
  <si>
    <t>-541.057529936121 3.83525969256243 832.515658347479</t>
  </si>
  <si>
    <t>9763-20170724T120341.547611400.bin</t>
  </si>
  <si>
    <t>-649.284804541293 188.336637946145 -92.5709706896882</t>
  </si>
  <si>
    <t>-670.569456987871 189.552245987151 -201.212527271172</t>
  </si>
  <si>
    <t>-685.062416348932 190.578048928243 -292.944324645759</t>
  </si>
  <si>
    <t>-697.71843534859 191.660210909742 -375.87072207268</t>
  </si>
  <si>
    <t>-709.380979413285 192.816341209294 -458.9417700312</t>
  </si>
  <si>
    <t>-725.341918338387 194.592288689741 -580.543690807154</t>
  </si>
  <si>
    <t>-722.140890399973 194.207346308826 -658.836833291927</t>
  </si>
  <si>
    <t>-713.96593714797 224.867613645567 -527.306246438471</t>
  </si>
  <si>
    <t>-684.249555739254 376.153630216892 -503.500715574966</t>
  </si>
  <si>
    <t>-616.84815707831 400.878814966269 -230.692576069147</t>
  </si>
  <si>
    <t>-396.902919101051 383.829608175936 -158.015367806242</t>
  </si>
  <si>
    <t>-722.710914855715 162.758262411782 -527.0654731933</t>
  </si>
  <si>
    <t>-746.538012501904 11.3871021690115 -497.86640531967</t>
  </si>
  <si>
    <t>-524.448368341303 96.2911049420347 -371.545543363066</t>
  </si>
  <si>
    <t>-635.036473883099 280.077298373571 -96.1306526416391</t>
  </si>
  <si>
    <t>-668.228019354847 286.606080858821 318.065363497763</t>
  </si>
  <si>
    <t>-713.354118549613 325.868146388843 777.44789664902</t>
  </si>
  <si>
    <t>-564.549894254897 300.275476644895 833.00100738642</t>
  </si>
  <si>
    <t>-663.744627835276 96.6110378917156 -92.4217344238615</t>
  </si>
  <si>
    <t>-656.363004657383 74.573874887046 322.502919846506</t>
  </si>
  <si>
    <t>-692.866911282756 19.4648204502994 780.791259747892</t>
  </si>
  <si>
    <t>-541.11940133127 4.75633496480873 832.173876179304</t>
  </si>
  <si>
    <t>9763-20170724T120341.612790200.bin</t>
  </si>
  <si>
    <t>-650.341257364755 187.937541852736 -92.6791163225427</t>
  </si>
  <si>
    <t>-671.861144090898 188.919083854 -201.276682601989</t>
  </si>
  <si>
    <t>-686.456877353039 189.769457082236 -292.994008392994</t>
  </si>
  <si>
    <t>-699.168827576907 190.691244048827 -375.913803249554</t>
  </si>
  <si>
    <t>-710.849639661179 191.691051812181 -458.984184316238</t>
  </si>
  <si>
    <t>-726.79553834552 193.243349490914 -580.591189705574</t>
  </si>
  <si>
    <t>-723.453944968982 193.011192410983 -658.879045069147</t>
  </si>
  <si>
    <t>-715.768350038247 223.663063017779 -527.362554398417</t>
  </si>
  <si>
    <t>-687.751421132848 375.116974280986 -502.671273795486</t>
  </si>
  <si>
    <t>-625.191983325685 397.192319258568 -228.485884460051</t>
  </si>
  <si>
    <t>-407.775841792726 380.927586968746 -148.397282759491</t>
  </si>
  <si>
    <t>-723.828890667889 161.461293412943 -527.099577908526</t>
  </si>
  <si>
    <t>-745.977188174892 9.80665015551654 -497.889816454145</t>
  </si>
  <si>
    <t>-524.284760775905 90.9550764166784 -367.620062318264</t>
  </si>
  <si>
    <t>-637.407942733169 279.370277573976 -96.2598617415114</t>
  </si>
  <si>
    <t>-669.483886537128 286.482288971316 318.01440153397</t>
  </si>
  <si>
    <t>-713.332708045868 325.841523012295 777.478160466298</t>
  </si>
  <si>
    <t>-564.462499441823 300.478529005379 832.959692727901</t>
  </si>
  <si>
    <t>-663.544185350153 96.4879216803279 -92.475643846172</t>
  </si>
  <si>
    <t>-656.636618557084 74.5252343620232 322.461130118356</t>
  </si>
  <si>
    <t>-693.124002641466 19.6323823102427 780.741148172005</t>
  </si>
  <si>
    <t>-541.16892750821 5.86630932481444 831.770294228765</t>
  </si>
  <si>
    <t>9763-20170724T120341.648886900.bin</t>
  </si>
  <si>
    <t>-651.123178271527 187.646373602345 -92.7424920269295</t>
  </si>
  <si>
    <t>-672.711110585781 188.477755365648 -201.327844733781</t>
  </si>
  <si>
    <t>-687.346895133488 189.250107853748 -293.039422752092</t>
  </si>
  <si>
    <t>-700.089101857727 190.114322138454 -375.955288721498</t>
  </si>
  <si>
    <t>-711.793613979636 191.073376908839 -459.022747149264</t>
  </si>
  <si>
    <t>-727.767205983061 192.58412294203 -580.626548686503</t>
  </si>
  <si>
    <t>-724.31484061444 192.465804998532 -658.909935276919</t>
  </si>
  <si>
    <t>-716.911427181811 223.045385632236 -527.386584792888</t>
  </si>
  <si>
    <t>-689.733930839214 374.581325389327 -502.246205471828</t>
  </si>
  <si>
    <t>-627.19535635546 395.007044063557 -227.928424596867</t>
  </si>
  <si>
    <t>-411.054595297853 376.093795711645 -145.018729910287</t>
  </si>
  <si>
    <t>-724.604880751701 160.797036335115 -527.149226773638</t>
  </si>
  <si>
    <t>-745.791291674694 8.98837592573409 -498.039814650482</t>
  </si>
  <si>
    <t>-524.836016026869 88.3858692766619 -365.238997213209</t>
  </si>
  <si>
    <t>-638.927771963099 278.932388807547 -96.3403612600556</t>
  </si>
  <si>
    <t>-670.348183065218 286.341038762066 317.978895889659</t>
  </si>
  <si>
    <t>-713.343373376894 325.835743037817 777.491808715905</t>
  </si>
  <si>
    <t>-564.46342167101 300.398924045029 832.913458272927</t>
  </si>
  <si>
    <t>-663.623433473341 96.2798695259269 -92.5228994110817</t>
  </si>
  <si>
    <t>-656.635059999427 74.4958944653015 322.421899761687</t>
  </si>
  <si>
    <t>-693.26422236389 19.7464441897716 780.675666568353</t>
  </si>
  <si>
    <t>-541.131259006142 7.23821426534255 831.498008599337</t>
  </si>
  <si>
    <t>9763-20170724T120341.715065700.bin</t>
  </si>
  <si>
    <t>-653.028267276711 186.658434056947 -92.8991003785106</t>
  </si>
  <si>
    <t>-674.820833213908 187.186562755086 -201.445341190363</t>
  </si>
  <si>
    <t>-689.494146933364 187.851993921607 -293.151898030701</t>
  </si>
  <si>
    <t>-702.217502322223 188.667420527801 -376.07114149473</t>
  </si>
  <si>
    <t>-713.849720536111 189.630764083838 -459.148805981365</t>
  </si>
  <si>
    <t>-729.658751105876 191.206110002916 -580.773252474912</t>
  </si>
  <si>
    <t>-725.810669439498 191.321425182575 -659.038049351637</t>
  </si>
  <si>
    <t>-719.160851415865 221.673258812326 -527.464845939492</t>
  </si>
  <si>
    <t>-693.449713639764 373.323175746759 -501.482444223339</t>
  </si>
  <si>
    <t>-629.598643742229 391.486038643845 -227.307765976583</t>
  </si>
  <si>
    <t>-415.566552045031 369.27226846919 -139.870219374614</t>
  </si>
  <si>
    <t>-726.282915407993 159.356512304793 -527.346216873931</t>
  </si>
  <si>
    <t>-745.946574483582 7.27132122730359 -498.590914908534</t>
  </si>
  <si>
    <t>-526.204906772412 81.8029292738902 -359.141084470758</t>
  </si>
  <si>
    <t>-642.305548237385 277.859095769409 -96.5474027682359</t>
  </si>
  <si>
    <t>-672.105121212757 285.910859768404 317.879674567331</t>
  </si>
  <si>
    <t>-713.353162130587 325.828635456259 777.511689984649</t>
  </si>
  <si>
    <t>-564.399434137565 300.495342342401 832.782128563217</t>
  </si>
  <si>
    <t>-664.110415463653 95.2837419692082 -92.6695410958905</t>
  </si>
  <si>
    <t>-656.8212642777 74.0890496533136 322.300640013665</t>
  </si>
  <si>
    <t>-693.51580797169 19.8133291522997 780.536474664052</t>
  </si>
  <si>
    <t>-541.265200385244 7.51989210443094 831.058193917877</t>
  </si>
  <si>
    <t>9763-20170724T120341.748153600.bin</t>
  </si>
  <si>
    <t>-654.030917596512 186.008252792404 -92.998964483114</t>
  </si>
  <si>
    <t>-675.889167569478 186.407958478912 -201.532566354649</t>
  </si>
  <si>
    <t>-690.514571932354 187.081879534248 -293.24674703801</t>
  </si>
  <si>
    <t>-703.153708676353 187.947444689347 -376.178221259245</t>
  </si>
  <si>
    <t>-714.66023196953 189.005824400158 -459.272250191596</t>
  </si>
  <si>
    <t>-730.240263413583 190.768860683875 -580.923697794596</t>
  </si>
  <si>
    <t>-726.137503242805 191.064147747004 -659.17515178735</t>
  </si>
  <si>
    <t>-719.929779812238 221.163412173365 -527.537449136472</t>
  </si>
  <si>
    <t>-694.487487347746 372.793949157384 -501.136606396094</t>
  </si>
  <si>
    <t>-630.648110227879 389.248933274527 -226.851405037852</t>
  </si>
  <si>
    <t>-417.104208154585 364.446166531344 -138.917508827452</t>
  </si>
  <si>
    <t>-726.878021858164 158.826974216696 -527.550870628253</t>
  </si>
  <si>
    <t>-746.17232379421 6.63687524627085 -499.08204330276</t>
  </si>
  <si>
    <t>-526.843491210434 78.0757806978197 -354.934225281847</t>
  </si>
  <si>
    <t>-643.83732588894 277.188789154049 -96.6538835012348</t>
  </si>
  <si>
    <t>-672.8545454562 285.610045741863 317.821385700456</t>
  </si>
  <si>
    <t>-713.356899302419 325.817830225576 777.513878885979</t>
  </si>
  <si>
    <t>-564.35219346628 300.61349423563 832.705840714125</t>
  </si>
  <si>
    <t>-664.586353128874 94.617009846334 -92.7414045965951</t>
  </si>
  <si>
    <t>-657.032007162655 73.8513246494808 322.245691287862</t>
  </si>
  <si>
    <t>-693.64543942351 19.9219934163955 780.47987261667</t>
  </si>
  <si>
    <t>-541.279260451271 8.43564366287956 830.84294364867</t>
  </si>
  <si>
    <t>9763-20170724T120341.820356900.bin</t>
  </si>
  <si>
    <t>-655.9567680724 184.555654958579 -93.1857176342178</t>
  </si>
  <si>
    <t>-677.833696086308 184.823782712415 -201.716004556392</t>
  </si>
  <si>
    <t>-692.137510269959 185.466225772622 -293.481095913866</t>
  </si>
  <si>
    <t>-704.350588618164 186.333611159109 -376.476374570701</t>
  </si>
  <si>
    <t>-715.294832087221 187.426140446093 -459.645866141485</t>
  </si>
  <si>
    <t>-729.902937919971 189.275264989598 -581.416704388558</t>
  </si>
  <si>
    <t>-725.335094708332 189.817122417851 -659.640945492351</t>
  </si>
  <si>
    <t>-720.128252921936 219.643945697981 -527.914945464564</t>
  </si>
  <si>
    <t>-695.58366948876 371.370933754766 -501.145669869916</t>
  </si>
  <si>
    <t>-632.560131003626 385.045092916486 -226.519346156252</t>
  </si>
  <si>
    <t>-418.453978301175 357.133988902094 -140.915290860564</t>
  </si>
  <si>
    <t>-726.857873084288 157.28368722113 -528.054429084091</t>
  </si>
  <si>
    <t>-745.688360592643 4.95572613055356 -500.217657179146</t>
  </si>
  <si>
    <t>-528.6003018412 68.0137794062757 -344.850999069905</t>
  </si>
  <si>
    <t>-646.232492405401 275.756054680135 -96.8333362670004</t>
  </si>
  <si>
    <t>-673.99958383122 284.805123547399 317.714207732344</t>
  </si>
  <si>
    <t>-713.343977355661 325.785095364614 777.492188064749</t>
  </si>
  <si>
    <t>-564.286775597029 300.629394727312 832.564489161118</t>
  </si>
  <si>
    <t>-666.053362548359 93.2256840574548 -92.9038395300834</t>
  </si>
  <si>
    <t>-658.018018168053 73.0916140105342 322.105339484094</t>
  </si>
  <si>
    <t>-693.888877416301 19.9266192368327 780.43196341162</t>
  </si>
  <si>
    <t>-541.438334546198 8.50458110653199 830.553752394351</t>
  </si>
  <si>
    <t>9763-20170724T120341.847430800.bin</t>
  </si>
  <si>
    <t>-656.855357887574 183.933935932415 -93.2434838563436</t>
  </si>
  <si>
    <t>-678.678311771206 184.181226036691 -201.784678205795</t>
  </si>
  <si>
    <t>-692.743848978146 184.797836398906 -293.58678839632</t>
  </si>
  <si>
    <t>-704.664302083507 185.639731379833 -376.624903102503</t>
  </si>
  <si>
    <t>-715.237951100315 186.705751646318 -459.842618278887</t>
  </si>
  <si>
    <t>-729.21868485656 188.515762270333 -581.687572408096</t>
  </si>
  <si>
    <t>-724.479976353927 189.17579924524 -659.900875644216</t>
  </si>
  <si>
    <t>-719.776309586181 218.907722833869 -528.13933753524</t>
  </si>
  <si>
    <t>-695.534914686749 370.649503990881 -501.228117624764</t>
  </si>
  <si>
    <t>-633.083904587634 383.359653584179 -226.424710744045</t>
  </si>
  <si>
    <t>-418.58041276802 353.387024496461 -142.529326580961</t>
  </si>
  <si>
    <t>-726.391790363103 156.535325129402 -528.306827173051</t>
  </si>
  <si>
    <t>-745.064770865951 4.12132643418954 -500.668704077484</t>
  </si>
  <si>
    <t>-530.284606057367 62.6440591856679 -338.96460641984</t>
  </si>
  <si>
    <t>-647.181061741941 275.161335917702 -96.9029053290518</t>
  </si>
  <si>
    <t>-674.467862755852 284.431951166896 317.671686704327</t>
  </si>
  <si>
    <t>-713.315402051905 325.77087210686 777.480059401298</t>
  </si>
  <si>
    <t>-564.244120301051 300.626429643778 832.519297754332</t>
  </si>
  <si>
    <t>-666.896084230606 92.6735029902061 -92.9662329474394</t>
  </si>
  <si>
    <t>-658.737663297389 72.711994184576 322.048911333822</t>
  </si>
  <si>
    <t>-694.033824513245 19.9755272212383 780.436200814088</t>
  </si>
  <si>
    <t>-541.515426121556 8.81968962953283 830.411429684675</t>
  </si>
  <si>
    <t>9763-20170724T120341.916148100.bin</t>
  </si>
  <si>
    <t>-658.256277199929 182.643688395849 -93.3455731273137</t>
  </si>
  <si>
    <t>-679.900745241529 182.855129188881 -201.92255216221</t>
  </si>
  <si>
    <t>-693.39871864198 183.369059552655 -293.810409242387</t>
  </si>
  <si>
    <t>-704.637892880531 184.092224562534 -376.944694653895</t>
  </si>
  <si>
    <t>-714.360566265075 185.013543742167 -460.267785945983</t>
  </si>
  <si>
    <t>-726.910545687172 186.58442133778 -582.271746701927</t>
  </si>
  <si>
    <t>-721.802317261191 187.372047788326 -660.460634656775</t>
  </si>
  <si>
    <t>-718.052702771549 217.076821457189 -528.680613814731</t>
  </si>
  <si>
    <t>-693.66771260729 368.796979939491 -501.858432983454</t>
  </si>
  <si>
    <t>-634.504585437456 382.674758152613 -226.384739956832</t>
  </si>
  <si>
    <t>-419.789789706186 348.477979848097 -144.673824355666</t>
  </si>
  <si>
    <t>-724.754778214773 154.713455063712 -528.794226370097</t>
  </si>
  <si>
    <t>-743.765378590957 2.38562528300508 -501.113542841001</t>
  </si>
  <si>
    <t>-533.967830266161 52.5368695172292 -327.346178582678</t>
  </si>
  <si>
    <t>-648.429879065485 273.91071788098 -97.0259386030033</t>
  </si>
  <si>
    <t>-675.1438935119 283.732379095861 317.573283741971</t>
  </si>
  <si>
    <t>-713.229295607286 325.782267005612 777.436475580651</t>
  </si>
  <si>
    <t>-564.135140137493 300.660806042213 832.424454091226</t>
  </si>
  <si>
    <t>-668.39371607459 91.3471555342353 -93.0790287562077</t>
  </si>
  <si>
    <t>-660.110718872287 71.7870677511776 321.952752601031</t>
  </si>
  <si>
    <t>-694.272938210524 19.9739518048962 780.520934813972</t>
  </si>
  <si>
    <t>-541.679942443467 8.92007266552037 830.290549664089</t>
  </si>
  <si>
    <t>9763-20170724T120341.949225700.bin</t>
  </si>
  <si>
    <t>-658.797351622682 182.010372795108 -93.3777947471352</t>
  </si>
  <si>
    <t>-680.398109597207 182.230731268547 -201.963605327559</t>
  </si>
  <si>
    <t>-693.647798670161 182.687164829326 -293.887813569463</t>
  </si>
  <si>
    <t>-704.576843031152 183.334143795706 -377.063942549824</t>
  </si>
  <si>
    <t>-713.902964635037 184.153246035678 -460.433583176652</t>
  </si>
  <si>
    <t>-725.77808306912 185.545781178417 -582.507110152749</t>
  </si>
  <si>
    <t>-720.499891884879 186.30705828179 -660.684921506578</t>
  </si>
  <si>
    <t>-717.111176435929 216.104953811629 -528.922909296595</t>
  </si>
  <si>
    <t>-692.280963885167 367.804157364171 -502.33765506738</t>
  </si>
  <si>
    <t>-635.017371917822 382.324384313635 -226.496088875571</t>
  </si>
  <si>
    <t>-420.384100335713 345.94263099075 -145.518030483711</t>
  </si>
  <si>
    <t>-724.023566502926 153.764603975117 -528.961679917219</t>
  </si>
  <si>
    <t>-743.872635460046 1.55111590215415 -501.10787216065</t>
  </si>
  <si>
    <t>-535.78164745476 48.1058006811775 -321.921203861263</t>
  </si>
  <si>
    <t>-648.909880669139 273.315536957539 -97.0673953585761</t>
  </si>
  <si>
    <t>-675.337302832932 283.36751733217 317.544658353198</t>
  </si>
  <si>
    <t>-713.201475569922 325.754171681314 777.421726153748</t>
  </si>
  <si>
    <t>-564.125604383076 300.509872105737 832.402916834729</t>
  </si>
  <si>
    <t>-669.007125991634 90.6385125618917 -93.1126264017939</t>
  </si>
  <si>
    <t>-660.703691456026 71.4223271490007 321.934848184283</t>
  </si>
  <si>
    <t>-694.366449476601 20.0030353636587 780.596587213857</t>
  </si>
  <si>
    <t>-541.744915902562 9.11396793194763 830.315126804395</t>
  </si>
  <si>
    <t>9763-20170724T120342.017912400.bin</t>
  </si>
  <si>
    <t>-659.755901532566 180.702736785681 -93.4012040613848</t>
  </si>
  <si>
    <t>-681.296164051593 181.036637861401 -201.998620292026</t>
  </si>
  <si>
    <t>-694.224236010776 181.378532336934 -293.969146640459</t>
  </si>
  <si>
    <t>-704.752103379215 181.843274778818 -377.19821925502</t>
  </si>
  <si>
    <t>-713.565818715893 182.396367845706 -460.625821777556</t>
  </si>
  <si>
    <t>-724.568926827936 183.30764431712 -582.785636550509</t>
  </si>
  <si>
    <t>-718.949837546827 183.724193450694 -660.942263564453</t>
  </si>
  <si>
    <t>-715.987231216487 214.04345852906 -529.288785956515</t>
  </si>
  <si>
    <t>-689.819328595845 365.615747680009 -503.185683852224</t>
  </si>
  <si>
    <t>-635.53970524906 380.152627386027 -226.742246528946</t>
  </si>
  <si>
    <t>-420.385523778597 341.610180484876 -148.182246217541</t>
  </si>
  <si>
    <t>-723.494450219769 151.772279981971 -529.077171469934</t>
  </si>
  <si>
    <t>-540.210266115912 41.7168512780859 -313.835979280324</t>
  </si>
  <si>
    <t>-649.378622901675 272.25259489229 -97.0878076082961</t>
  </si>
  <si>
    <t>-675.470502591105 282.651460128002 317.536981015714</t>
  </si>
  <si>
    <t>-713.073727610966 325.749966195824 777.402710885917</t>
  </si>
  <si>
    <t>-563.990304792186 300.585623561901 832.400056851563</t>
  </si>
  <si>
    <t>-670.544983848558 89.0619384052402 -93.0907785324594</t>
  </si>
  <si>
    <t>-661.603243812166 70.6194136012959 321.978489703245</t>
  </si>
  <si>
    <t>-694.543970689924 19.8246881867776 780.781030791041</t>
  </si>
  <si>
    <t>-541.986425310242 7.79405700917096 830.432551809619</t>
  </si>
  <si>
    <t>9763-20170724T120342.045989900.bin</t>
  </si>
  <si>
    <t>-660.159166526849 180.2016976153 -93.3983402944473</t>
  </si>
  <si>
    <t>-681.674360899539 180.604011439441 -202.000501835181</t>
  </si>
  <si>
    <t>-694.512917806498 180.867032977852 -293.983959990269</t>
  </si>
  <si>
    <t>-704.931439616134 181.209358413558 -377.227304867987</t>
  </si>
  <si>
    <t>-713.607343393272 181.585740026438 -460.670315052973</t>
  </si>
  <si>
    <t>-724.377615139909 182.178130770023 -582.852717972511</t>
  </si>
  <si>
    <t>-718.612045966969 182.357126766471 -660.999744936249</t>
  </si>
  <si>
    <t>-715.727101336741 213.032137283702 -529.435321354914</t>
  </si>
  <si>
    <t>-688.900845118162 364.540584542641 -503.742934407775</t>
  </si>
  <si>
    <t>-635.408673176286 379.713405987384 -227.180231263936</t>
  </si>
  <si>
    <t>-420.115298731601 339.960005206118 -149.611285709742</t>
  </si>
  <si>
    <t>-723.576442537114 150.804038981022 -529.045049223519</t>
  </si>
  <si>
    <t>-542.459182563169 40.0116866055341 -311.527749541905</t>
  </si>
  <si>
    <t>-649.38311043785 271.792762701954 -97.0879103136459</t>
  </si>
  <si>
    <t>-675.477214404283 282.385037608444 317.531806841418</t>
  </si>
  <si>
    <t>-712.996192227546 325.753809499334 777.394508904004</t>
  </si>
  <si>
    <t>-563.909034622737 300.643215192267 832.406454256119</t>
  </si>
  <si>
    <t>-671.321974885781 88.5551814065129 -93.0785038825782</t>
  </si>
  <si>
    <t>-662.193668539311 70.2981428457151 321.994928689914</t>
  </si>
  <si>
    <t>-694.64105941216 19.8969939628548 780.878669650078</t>
  </si>
  <si>
    <t>-542.016927423757 8.48599961124 830.471932577044</t>
  </si>
  <si>
    <t>9763-20170724T120342.112175400.bin</t>
  </si>
  <si>
    <t>-660.958467891212 179.478422040523 -93.4825714533878</t>
  </si>
  <si>
    <t>-682.42859373101 180.019780610147 -202.093184352284</t>
  </si>
  <si>
    <t>-695.192140875202 180.152293680191 -294.087073839111</t>
  </si>
  <si>
    <t>-705.52612839409 180.285660232774 -377.341711334706</t>
  </si>
  <si>
    <t>-714.101271771541 180.355569377882 -460.795911132575</t>
  </si>
  <si>
    <t>-724.706031903779 180.392490859103 -582.994362534249</t>
  </si>
  <si>
    <t>-718.678704214874 180.084840474632 -661.121061790824</t>
  </si>
  <si>
    <t>-715.80279452276 211.446109750561 -529.734232544884</t>
  </si>
  <si>
    <t>-687.496591155189 362.828337791968 -504.864128427477</t>
  </si>
  <si>
    <t>-634.893000665769 380.051557683107 -228.251031895785</t>
  </si>
  <si>
    <t>-419.443338055093 338.726810305513 -151.947423305551</t>
  </si>
  <si>
    <t>-724.302703037769 149.306512994255 -529.015369795614</t>
  </si>
  <si>
    <t>-546.168691587681 39.2037455841803 -309.386853591125</t>
  </si>
  <si>
    <t>-649.335181955147 271.186523131184 -97.2286725782591</t>
  </si>
  <si>
    <t>-675.335924677083 281.993028403224 317.391410601865</t>
  </si>
  <si>
    <t>-712.892328585179 325.68588673902 777.242476423203</t>
  </si>
  <si>
    <t>-563.8507395155 300.400333911362 832.297489339125</t>
  </si>
  <si>
    <t>-672.9799078738 87.7456560691187 -93.1375911039402</t>
  </si>
  <si>
    <t>-663.457479366954 69.9388104223669 321.946512197725</t>
  </si>
  <si>
    <t>-694.81724872402 19.9415155149372 780.98071293055</t>
  </si>
  <si>
    <t>-542.138682179498 8.91799346546736 830.493941278097</t>
  </si>
  <si>
    <t>9763-20170724T120342.150275700.bin</t>
  </si>
  <si>
    <t>-661.332068726093 179.203446229536 -93.556639278437</t>
  </si>
  <si>
    <t>-682.780277666183 179.815804226633 -202.171095253488</t>
  </si>
  <si>
    <t>-695.56820260196 179.898956773472 -294.161828290197</t>
  </si>
  <si>
    <t>-705.940792617859 179.947923520988 -377.411712540746</t>
  </si>
  <si>
    <t>-714.571351446171 179.891500367944 -460.860281029611</t>
  </si>
  <si>
    <t>-725.275464874938 179.697984852372 -583.04987966788</t>
  </si>
  <si>
    <t>-719.188004114168 179.161028004448 -661.170760804458</t>
  </si>
  <si>
    <t>-716.212173599636 210.835500481069 -529.86581191161</t>
  </si>
  <si>
    <t>-687.304193099824 362.171593757567 -505.422350205195</t>
  </si>
  <si>
    <t>-634.629343129415 380.30295794522 -228.880831026637</t>
  </si>
  <si>
    <t>-419.186017938311 338.550439081964 -152.792593289846</t>
  </si>
  <si>
    <t>-724.945068377051 148.730083000761 -529.002432994996</t>
  </si>
  <si>
    <t>-547.474789290773 39.3661768379925 -309.058910150515</t>
  </si>
  <si>
    <t>-649.254936106122 270.983515482416 -97.3313521369945</t>
  </si>
  <si>
    <t>-675.232563093919 281.851478157217 317.288622272206</t>
  </si>
  <si>
    <t>-712.841199567641 325.642657324165 777.131721040369</t>
  </si>
  <si>
    <t>-563.80992601974 300.358007951086 832.215214108113</t>
  </si>
  <si>
    <t>-673.80389968879 87.420040001839 -93.1945627305265</t>
  </si>
  <si>
    <t>-663.967076767048 69.7966430899339 321.890082194777</t>
  </si>
  <si>
    <t>-694.89083870876 19.8116615852994 780.995640863691</t>
  </si>
  <si>
    <t>-542.298371029725 7.65957502406559 830.510265352439</t>
  </si>
  <si>
    <t>9763-20170724T120342.213962200.bin</t>
  </si>
  <si>
    <t>-661.930052602173 178.979013530893 -93.7192185050635</t>
  </si>
  <si>
    <t>-683.379898595932 179.720289365301 -202.332549196165</t>
  </si>
  <si>
    <t>-696.262542272895 179.704804132348 -294.310111508883</t>
  </si>
  <si>
    <t>-706.75711004663 179.587956756684 -377.54472133978</t>
  </si>
  <si>
    <t>-715.546205897954 179.286984623358 -460.975915476585</t>
  </si>
  <si>
    <t>-726.52233433315 178.649923712081 -583.139927525239</t>
  </si>
  <si>
    <t>-720.447167969567 177.697562967061 -661.257813371638</t>
  </si>
  <si>
    <t>-717.224924757902 209.963792429191 -530.099934718555</t>
  </si>
  <si>
    <t>-687.702272975048 361.306034970654 -506.383453097639</t>
  </si>
  <si>
    <t>-634.683223596337 380.452314857814 -229.976115813724</t>
  </si>
  <si>
    <t>-419.267718813038 337.873769172993 -154.267922661737</t>
  </si>
  <si>
    <t>-726.187271776301 147.895137488482 -528.971144656721</t>
  </si>
  <si>
    <t>-549.009479274783 39.4047350824974 -308.450056935681</t>
  </si>
  <si>
    <t>-649.088000827655 270.849043423319 -97.522611309732</t>
  </si>
  <si>
    <t>-675.020939276364 281.779870984559 317.098359969464</t>
  </si>
  <si>
    <t>-712.726907814437 325.566188321073 776.913715345115</t>
  </si>
  <si>
    <t>-563.72754588382 300.210961322925 832.051160163547</t>
  </si>
  <si>
    <t>-675.125035687397 87.2029792185826 -93.3079224157749</t>
  </si>
  <si>
    <t>-664.747601281338 69.7177367874235 321.769365650386</t>
  </si>
  <si>
    <t>-695.069696408156 19.8758454962922 780.987288521711</t>
  </si>
  <si>
    <t>-542.423949882315 7.96968576124664 830.397135131285</t>
  </si>
  <si>
    <t>9763-20170724T120342.254069600.bin</t>
  </si>
  <si>
    <t>-662.099072222925 178.993314051087 -93.8030371656672</t>
  </si>
  <si>
    <t>-683.572890613115 179.75798184598 -202.411519457719</t>
  </si>
  <si>
    <t>-696.51065573365 179.686856375578 -294.381276686808</t>
  </si>
  <si>
    <t>-707.068804230403 179.49076869531 -377.607576259675</t>
  </si>
  <si>
    <t>-715.935293833834 179.081263960907 -461.030362017851</t>
  </si>
  <si>
    <t>-727.039463346276 178.254039668539 -583.181592251649</t>
  </si>
  <si>
    <t>-721.00837324634 177.130452508493 -661.30060009463</t>
  </si>
  <si>
    <t>-717.678532584925 209.649284933641 -530.200909316317</t>
  </si>
  <si>
    <t>-688.109262886563 361.028077637355 -506.762223062048</t>
  </si>
  <si>
    <t>-635.037141734192 380.507077054653 -230.388443618661</t>
  </si>
  <si>
    <t>-419.478647820628 337.486875216142 -155.339619289657</t>
  </si>
  <si>
    <t>-726.655505983066 147.584781104454 -528.964434452772</t>
  </si>
  <si>
    <t>-549.365265160647 39.1259549074209 -307.890289809087</t>
  </si>
  <si>
    <t>-649.047350094715 270.895411333004 -97.6232140700657</t>
  </si>
  <si>
    <t>-674.967805745028 281.825693765079 316.998617239195</t>
  </si>
  <si>
    <t>-712.675239218126 325.528261435805 776.811814885767</t>
  </si>
  <si>
    <t>-563.658700388357 300.311242476235 831.96622242476</t>
  </si>
  <si>
    <t>-675.481337690213 87.2132054202409 -93.3684808651285</t>
  </si>
  <si>
    <t>-664.996754900525 69.7126229200962 321.705498746481</t>
  </si>
  <si>
    <t>-695.145987419273 19.8668450993532 780.965936350833</t>
  </si>
  <si>
    <t>-542.503195028875 7.7581540308372 830.335848664471</t>
  </si>
  <si>
    <t>9763-20170724T120342.317312200.bin</t>
  </si>
  <si>
    <t>-662.244351665383 179.109907494635 -93.9066770192597</t>
  </si>
  <si>
    <t>-683.791352534028 179.839055672752 -202.50079980825</t>
  </si>
  <si>
    <t>-696.853471941986 179.699087214349 -294.45304615226</t>
  </si>
  <si>
    <t>-707.549274343726 179.423400755935 -377.661474089369</t>
  </si>
  <si>
    <t>-716.579096750718 178.916886101701 -461.066287694656</t>
  </si>
  <si>
    <t>-727.949845754575 177.928842850861 -583.191814556729</t>
  </si>
  <si>
    <t>-722.071267062968 176.589022291011 -661.318908256277</t>
  </si>
  <si>
    <t>-718.517894927524 209.400176337276 -530.268863886242</t>
  </si>
  <si>
    <t>-689.264466047214 360.881650973128 -507.126123511608</t>
  </si>
  <si>
    <t>-636.553353207272 380.746411649555 -230.710781942422</t>
  </si>
  <si>
    <t>-420.514811300993 337.22623698025 -157.349571704699</t>
  </si>
  <si>
    <t>-727.403012697642 147.324586247031 -528.93941583612</t>
  </si>
  <si>
    <t>-549.576658515691 38.0424237950285 -305.900698006082</t>
  </si>
  <si>
    <t>-649.280586396392 270.988195911875 -97.7754928021571</t>
  </si>
  <si>
    <t>-674.939553532466 281.939525479116 316.862040233911</t>
  </si>
  <si>
    <t>-712.541925423608 325.52108214539 776.649924319415</t>
  </si>
  <si>
    <t>-563.502665222203 300.518555897183 831.840454177048</t>
  </si>
  <si>
    <t>-675.49879718584 87.319779867551 -93.4523338808872</t>
  </si>
  <si>
    <t>-665.10298664806 69.7445726496937 321.62076580209</t>
  </si>
  <si>
    <t>-695.257564669391 19.8996039457716 780.931121079876</t>
  </si>
  <si>
    <t>-542.607032254015 7.83291684453138 830.287362867874</t>
  </si>
  <si>
    <t>9763-20170724T120342.350399700.bin</t>
  </si>
  <si>
    <t>-662.262249078681 179.184692399373 -93.9349404304594</t>
  </si>
  <si>
    <t>-683.87958583163 179.86776299258 -202.515400708266</t>
  </si>
  <si>
    <t>-697.01170351725 179.717194048171 -294.457611488212</t>
  </si>
  <si>
    <t>-707.775566052474 179.440655118566 -377.65740918579</t>
  </si>
  <si>
    <t>-716.878008524266 178.943335653045 -461.05416722642</t>
  </si>
  <si>
    <t>-728.360225689403 177.979273930009 -583.169542411796</t>
  </si>
  <si>
    <t>-722.560247756003 176.614783753695 -661.302206590925</t>
  </si>
  <si>
    <t>-718.937739095107 209.448537860876 -530.243766891969</t>
  </si>
  <si>
    <t>-690.068295726369 360.999817130334 -507.065121327602</t>
  </si>
  <si>
    <t>-637.431423311902 380.676868675599 -230.622198966537</t>
  </si>
  <si>
    <t>-421.047528432324 336.847460674822 -158.472657000144</t>
  </si>
  <si>
    <t>-727.706107946016 147.356086517673 -528.929105203488</t>
  </si>
  <si>
    <t>-549.71896406258 37.0371756698682 -304.544542150034</t>
  </si>
  <si>
    <t>-649.510038491718 271.035000018879 -97.821888754119</t>
  </si>
  <si>
    <t>-674.999739753787 281.979142080392 316.826277451019</t>
  </si>
  <si>
    <t>-712.496525762512 325.501742079694 776.600388155861</t>
  </si>
  <si>
    <t>-563.471965256913 300.451195136885 831.808792951919</t>
  </si>
  <si>
    <t>-675.316922161475 87.3776277251666 -93.465599390886</t>
  </si>
  <si>
    <t>-665.006219339872 69.7840114533219 321.608846492508</t>
  </si>
  <si>
    <t>-695.312755484849 19.9685309152862 780.910871034976</t>
  </si>
  <si>
    <t>-542.628609485995 8.27064003063606 830.251887542891</t>
  </si>
  <si>
    <t>9763-20170724T120342.390016200.bin</t>
  </si>
  <si>
    <t>-662.290437468509 179.232342678572 -93.9576611304998</t>
  </si>
  <si>
    <t>-684.011923317408 179.861134615184 -202.517701202474</t>
  </si>
  <si>
    <t>-697.182277946746 179.710066624164 -294.45440954662</t>
  </si>
  <si>
    <t>-707.961159393517 179.448167635447 -377.652329303232</t>
  </si>
  <si>
    <t>-717.058899228589 178.982171860568 -461.049771983699</t>
  </si>
  <si>
    <t>-728.512605433325 178.081919252556 -583.168189858553</t>
  </si>
  <si>
    <t>-722.724556818701 176.751082912856 -661.30235839253</t>
  </si>
  <si>
    <t>-719.177521866483 209.534179808395 -530.216952561859</t>
  </si>
  <si>
    <t>-690.771150295323 361.14284301855 -506.891449157096</t>
  </si>
  <si>
    <t>-638.116085118207 380.439923237979 -230.425102637895</t>
  </si>
  <si>
    <t>-421.260800310485 336.710007016642 -159.643707555633</t>
  </si>
  <si>
    <t>-727.796163841229 147.419608061153 -528.950601367358</t>
  </si>
  <si>
    <t>-549.903438944838 35.5263787002966 -303.10981521636</t>
  </si>
  <si>
    <t>-649.8333898916 271.08472686225 -97.8601266451923</t>
  </si>
  <si>
    <t>-675.070221587339 282.030077497841 316.803488217332</t>
  </si>
  <si>
    <t>-712.42257500841 325.510133919118 776.570681233368</t>
  </si>
  <si>
    <t>-563.374014734014 300.618811408735 831.786362788241</t>
  </si>
  <si>
    <t>-675.0826624412 87.394383969955 -93.4711395339497</t>
  </si>
  <si>
    <t>-664.900691316523 69.806507956258 321.606686972311</t>
  </si>
  <si>
    <t>-695.370131771208 20.0053444900482 780.895345293791</t>
  </si>
  <si>
    <t>-542.678715455585 8.34500806822416 830.222743765988</t>
  </si>
  <si>
    <t>9763-20170724T120342.450193100.bin</t>
  </si>
  <si>
    <t>-662.410939681516 179.231009920441 -93.9933711879675</t>
  </si>
  <si>
    <t>-684.283239739 179.754151521919 -202.523691852613</t>
  </si>
  <si>
    <t>-697.45381751638 179.66274453136 -294.460382682113</t>
  </si>
  <si>
    <t>-708.182756683894 179.508747028224 -377.665003100991</t>
  </si>
  <si>
    <t>-717.180080695107 179.206536732657 -461.074229264536</t>
  </si>
  <si>
    <t>-728.43145219339 178.607397494345 -583.213299296023</t>
  </si>
  <si>
    <t>-722.54207991362 177.549449516176 -661.343985846928</t>
  </si>
  <si>
    <t>-719.307332122823 209.94610348364 -530.15783880218</t>
  </si>
  <si>
    <t>-691.776319494471 361.632528044564 -506.306491377103</t>
  </si>
  <si>
    <t>-638.895277552033 380.486294250906 -229.852735780443</t>
  </si>
  <si>
    <t>-421.14853449671 337.061096699646 -161.66821950965</t>
  </si>
  <si>
    <t>-727.681567123098 147.794503666584 -529.08154032647</t>
  </si>
  <si>
    <t>-550.541630221273 32.0256900189249 -300.02059105962</t>
  </si>
  <si>
    <t>-650.500128717142 271.040367929762 -97.8942099235564</t>
  </si>
  <si>
    <t>-675.235512715855 282.103376543728 316.796539293869</t>
  </si>
  <si>
    <t>-712.311920335187 325.506885170561 776.554820968223</t>
  </si>
  <si>
    <t>-563.226482973274 300.820113503821 831.762750416961</t>
  </si>
  <si>
    <t>-674.620594026316 87.3887637738308 -93.4929517530824</t>
  </si>
  <si>
    <t>-664.690287877775 69.852746991166 321.59313563984</t>
  </si>
  <si>
    <t>-695.496612242356 20.0158464634007 780.855202515793</t>
  </si>
  <si>
    <t>-542.788611351118 8.39431652250187 830.140418349394</t>
  </si>
  <si>
    <t>9763-20170724T120342.516900900.bin</t>
  </si>
  <si>
    <t>-662.62178346593 178.933284896847 -93.9930308547665</t>
  </si>
  <si>
    <t>-684.75924861984 179.419215033099 -202.469803268478</t>
  </si>
  <si>
    <t>-698.037100588449 179.48181985436 -294.391110613884</t>
  </si>
  <si>
    <t>-708.816817706227 179.536710815284 -377.589159479598</t>
  </si>
  <si>
    <t>-717.818432811743 179.515415759065 -460.998495679661</t>
  </si>
  <si>
    <t>-729.025443630959 179.404485062815 -583.143092255161</t>
  </si>
  <si>
    <t>-722.929483799944 178.781095553439 -661.262649083052</t>
  </si>
  <si>
    <t>-719.998340528679 210.541331324421 -529.952367682728</t>
  </si>
  <si>
    <t>-693.090540187276 362.232285255546 -505.428983938869</t>
  </si>
  <si>
    <t>-639.765162196386 380.587223807218 -229.02696080054</t>
  </si>
  <si>
    <t>-421.338539596157 336.648470859792 -163.393688299058</t>
  </si>
  <si>
    <t>-728.217387502061 148.36506888754 -529.14174656663</t>
  </si>
  <si>
    <t>-552.106111374395 27.408217156953 -296.510569368351</t>
  </si>
  <si>
    <t>-651.201639001273 270.6804704968 -97.8866917502382</t>
  </si>
  <si>
    <t>-675.256726847034 281.885001751403 316.840243375456</t>
  </si>
  <si>
    <t>-712.213432195522 325.446655005802 776.576369772818</t>
  </si>
  <si>
    <t>-563.125782423793 300.825801250079 831.807696122994</t>
  </si>
  <si>
    <t>-674.392580555848 87.0782010504356 -93.5155134680826</t>
  </si>
  <si>
    <t>-664.676070468425 69.7448361986042 321.584154703312</t>
  </si>
  <si>
    <t>-695.636881483748 20.1005721779643 780.827467330426</t>
  </si>
  <si>
    <t>-542.864450215934 9.04866960105687 830.043953684907</t>
  </si>
  <si>
    <t>9763-20170724T120342.548985500.bin</t>
  </si>
  <si>
    <t>-662.82581665442 178.651654466919 -94.0126871188846</t>
  </si>
  <si>
    <t>-685.084235963133 179.144419872686 -202.464568071097</t>
  </si>
  <si>
    <t>-698.421921588371 179.319775263778 -294.377129221117</t>
  </si>
  <si>
    <t>-709.238954431674 179.518142269417 -377.570168061229</t>
  </si>
  <si>
    <t>-718.261019889044 179.682165784838 -460.977082471281</t>
  </si>
  <si>
    <t>-729.479493576883 179.887589362963 -583.120570911356</t>
  </si>
  <si>
    <t>-723.249758162002 179.507798301845 -661.23119997962</t>
  </si>
  <si>
    <t>-720.449863685774 210.88689515611 -529.849969378344</t>
  </si>
  <si>
    <t>-693.689959194539 362.552235840779 -504.975142012514</t>
  </si>
  <si>
    <t>-640.212155128857 380.518154192454 -228.577012134364</t>
  </si>
  <si>
    <t>-421.442215503945 336.24133254222 -164.32892425133</t>
  </si>
  <si>
    <t>-728.663965102145 148.708012554024 -529.20024751341</t>
  </si>
  <si>
    <t>-553.107240881997 24.0275173296566 -294.466138025758</t>
  </si>
  <si>
    <t>-651.540984039865 270.410070242356 -97.8759305400768</t>
  </si>
  <si>
    <t>-675.327182513194 281.721825020024 316.86361086545</t>
  </si>
  <si>
    <t>-712.148887181861 325.423733107379 776.594116061104</t>
  </si>
  <si>
    <t>-563.061471327919 300.841443703121 831.84330213358</t>
  </si>
  <si>
    <t>-674.471684783509 86.777191814009 -93.5448655853199</t>
  </si>
  <si>
    <t>-664.82101868012 69.6011477189509 321.562854012368</t>
  </si>
  <si>
    <t>-695.699499898854 20.050170638993 780.815597868243</t>
  </si>
  <si>
    <t>-542.942413332952 8.7347415608881 830.019737590158</t>
  </si>
  <si>
    <t>9763-20170724T120342.613159400.bin</t>
  </si>
  <si>
    <t>-663.541106401748 177.919641680161 -94.0467361154793</t>
  </si>
  <si>
    <t>-685.997226060995 178.470946234309 -202.457644370577</t>
  </si>
  <si>
    <t>-699.354754802054 178.875549075241 -294.366555907702</t>
  </si>
  <si>
    <t>-710.13051762597 179.351967274608 -377.563914870375</t>
  </si>
  <si>
    <t>-719.052048758379 179.864232526619 -460.980155562238</t>
  </si>
  <si>
    <t>-730.058397441394 180.65522265163 -583.140586081363</t>
  </si>
  <si>
    <t>-723.471344929891 180.780441934387 -661.222635944322</t>
  </si>
  <si>
    <t>-721.068354387864 211.391684526117 -529.711168773929</t>
  </si>
  <si>
    <t>-694.459336851408 362.968438895023 -504.175725980969</t>
  </si>
  <si>
    <t>-640.842891535001 380.299866021164 -227.764018893645</t>
  </si>
  <si>
    <t>-421.458341914861 334.431183752094 -166.813137748423</t>
  </si>
  <si>
    <t>-729.389468417849 149.224662810264 -529.364060976614</t>
  </si>
  <si>
    <t>-556.054309986649 15.7395134877647 -290.432717972024</t>
  </si>
  <si>
    <t>-652.310912625514 269.68540836287 -97.8639591020055</t>
  </si>
  <si>
    <t>-675.496895576654 281.378948457225 316.898926592923</t>
  </si>
  <si>
    <t>-712.031848774568 325.370091110204 776.627539773239</t>
  </si>
  <si>
    <t>-562.889763544496 301.152269531651 831.890213058577</t>
  </si>
  <si>
    <t>-675.127833813466 86.012677006456 -93.620263079254</t>
  </si>
  <si>
    <t>-665.282309956678 69.3330507753956 321.50310631869</t>
  </si>
  <si>
    <t>-695.773698332122 20.0517375138927 780.811928691717</t>
  </si>
  <si>
    <t>-542.97310344958 9.57544909304283 830.066852276444</t>
  </si>
  <si>
    <t>9763-20170724T120342.650258900.bin</t>
  </si>
  <si>
    <t>-664.070915928927 177.476983802055 -94.043869223475</t>
  </si>
  <si>
    <t>-686.620010704888 178.089103497375 -202.435113789537</t>
  </si>
  <si>
    <t>-699.902239932972 178.617158357536 -294.354313098355</t>
  </si>
  <si>
    <t>-710.547662282557 179.234772327073 -377.567370793377</t>
  </si>
  <si>
    <t>-719.276455585909 179.916708813106 -461.003040952778</t>
  </si>
  <si>
    <t>-729.932204913425 180.987040935929 -583.192316129192</t>
  </si>
  <si>
    <t>-723.130846675413 181.388665945331 -661.255002220017</t>
  </si>
  <si>
    <t>-721.028935485458 211.592291652443 -529.673213850934</t>
  </si>
  <si>
    <t>-694.25497578791 363.088225716514 -503.860056153743</t>
  </si>
  <si>
    <t>-640.875788242138 380.490031042453 -227.40683296759</t>
  </si>
  <si>
    <t>-421.334223324076 333.929199357641 -167.555962344413</t>
  </si>
  <si>
    <t>-729.484065536797 149.442633032693 -529.48007167402</t>
  </si>
  <si>
    <t>-557.945461708141 11.6985019863278 -289.041409786406</t>
  </si>
  <si>
    <t>-652.793012110089 269.268815403299 -97.846656800495</t>
  </si>
  <si>
    <t>-675.640011995032 281.115444817576 316.930764393798</t>
  </si>
  <si>
    <t>-712.018782902676 325.284198779282 776.655258081646</t>
  </si>
  <si>
    <t>-562.916811620333 300.832540589674 831.923220252241</t>
  </si>
  <si>
    <t>-675.727657152738 85.5283572481285 -93.6534582776851</t>
  </si>
  <si>
    <t>-665.622295667647 69.1499703358199 321.475714804376</t>
  </si>
  <si>
    <t>-695.743829342033 20.0329710380795 780.833557188209</t>
  </si>
  <si>
    <t>-542.975406575654 9.7821252792844 830.235518213163</t>
  </si>
  <si>
    <t>9763-20170724T120342.714981100.bin</t>
  </si>
  <si>
    <t>-665.336212707137 176.427822285211 -94.0524845759332</t>
  </si>
  <si>
    <t>-687.989102548973 177.258841328588 -202.420643325798</t>
  </si>
  <si>
    <t>-701.067228012335 178.052148012614 -294.367256378955</t>
  </si>
  <si>
    <t>-711.409246186297 178.947575351844 -377.616147159826</t>
  </si>
  <si>
    <t>-719.7155944988 179.940299893834 -461.091515340546</t>
  </si>
  <si>
    <t>-729.622781252465 181.500424872272 -583.338575238764</t>
  </si>
  <si>
    <t>-722.464655398266 182.3635665894 -661.365614271701</t>
  </si>
  <si>
    <t>-720.771376657476 211.851860311958 -529.666679810664</t>
  </si>
  <si>
    <t>-692.662564772026 363.040258736786 -503.397212934086</t>
  </si>
  <si>
    <t>-640.79724378323 380.939341865449 -226.687581401347</t>
  </si>
  <si>
    <t>-421.636250893564 332.429755363697 -166.989961726251</t>
  </si>
  <si>
    <t>-729.77988332718 149.779757666241 -529.728680761349</t>
  </si>
  <si>
    <t>-562.786175157689 5.19554058927451 -287.840649432888</t>
  </si>
  <si>
    <t>-653.554402743727 268.230534510913 -97.798309542566</t>
  </si>
  <si>
    <t>-675.863770786227 280.446571860945 316.997675150199</t>
  </si>
  <si>
    <t>-711.947942028217 325.135092158557 776.717795870816</t>
  </si>
  <si>
    <t>-562.841866078694 300.708251767272 831.985526117818</t>
  </si>
  <si>
    <t>-677.488949156257 84.4354728047861 -93.6868049038816</t>
  </si>
  <si>
    <t>-666.465004417423 68.7735369768811 321.446662342897</t>
  </si>
  <si>
    <t>-695.51659731663 19.9267557745029 780.9102165536</t>
  </si>
  <si>
    <t>-542.933941890286 9.92960169268576 830.934362402731</t>
  </si>
  <si>
    <t>9763-20170724T120342.748068900.bin</t>
  </si>
  <si>
    <t>-665.988489862677 175.83964875299 -94.0273075361123</t>
  </si>
  <si>
    <t>-688.660379420009 176.818379339212 -202.390222215734</t>
  </si>
  <si>
    <t>-701.65043346258 177.729739957147 -294.348170630478</t>
  </si>
  <si>
    <t>-711.870061003106 178.733687354577 -377.610951583406</t>
  </si>
  <si>
    <t>-720.011068856459 179.833706831697 -461.101436439251</t>
  </si>
  <si>
    <t>-729.62973397009 181.548066614301 -583.36942971752</t>
  </si>
  <si>
    <t>-722.313321230763 182.5282152064 -661.38041985057</t>
  </si>
  <si>
    <t>-720.702292026217 211.801764975926 -529.654675296072</t>
  </si>
  <si>
    <t>-691.597561928284 362.774539393856 -503.294518151847</t>
  </si>
  <si>
    <t>-640.671446769034 380.743647097748 -226.415102278914</t>
  </si>
  <si>
    <t>-422.123248567972 330.861543039201 -165.612050253572</t>
  </si>
  <si>
    <t>-730.115982828337 149.789892045098 -529.783772746051</t>
  </si>
  <si>
    <t>-565.14244973158 3.09455561028153 -287.99097469637</t>
  </si>
  <si>
    <t>-653.79536105986 267.67195513098 -97.7518174754484</t>
  </si>
  <si>
    <t>-675.975712865551 280.014942181409 317.047250799513</t>
  </si>
  <si>
    <t>-711.923031885695 325.050985172507 776.758053747631</t>
  </si>
  <si>
    <t>-562.866671913515 300.364927506018 832.044773018732</t>
  </si>
  <si>
    <t>-678.551484216376 83.8139389349026 -93.6792225873896</t>
  </si>
  <si>
    <t>-666.93914418899 68.5139148905016 321.451668369437</t>
  </si>
  <si>
    <t>-695.223102194123 19.7996896969767 781.001693810465</t>
  </si>
  <si>
    <t>-542.857756712275 9.73590123777763 831.670844632855</t>
  </si>
  <si>
    <t>9763-20170724T120342.815760500.bin</t>
  </si>
  <si>
    <t>-667.308887592156 174.767973112136 -93.9093729384657</t>
  </si>
  <si>
    <t>-690.061585141039 176.109595076301 -202.251504201142</t>
  </si>
  <si>
    <t>-703.013020236124 177.266837904976 -294.212161700647</t>
  </si>
  <si>
    <t>-713.152067236147 178.481842856113 -377.481933268461</t>
  </si>
  <si>
    <t>-721.168222069284 179.772604073176 -460.981681587114</t>
  </si>
  <si>
    <t>-730.55530674189 181.743721857639 -583.263790526675</t>
  </si>
  <si>
    <t>-722.982621464483 182.768002800733 -661.249746832684</t>
  </si>
  <si>
    <t>-721.262475025955 211.810151155552 -529.506038172861</t>
  </si>
  <si>
    <t>-689.662186907855 362.296041836536 -503.18026541598</t>
  </si>
  <si>
    <t>-640.483253549628 379.161694323438 -225.915716327115</t>
  </si>
  <si>
    <t>-423.523395936444 325.338268400737 -162.828702890871</t>
  </si>
  <si>
    <t>-731.610155901003 149.947532543542 -529.708897676951</t>
  </si>
  <si>
    <t>-569.002664083769 1.59664785252312 -289.763546428638</t>
  </si>
  <si>
    <t>-654.021981892522 266.732601892807 -97.629636681315</t>
  </si>
  <si>
    <t>-676.048652883589 279.261983687254 317.171973776551</t>
  </si>
  <si>
    <t>-711.846518101365 324.876446292734 776.871360442611</t>
  </si>
  <si>
    <t>-562.888605331264 299.736517715091 832.218933079262</t>
  </si>
  <si>
    <t>-681.020661324406 82.7184632438002 -93.5742643991027</t>
  </si>
  <si>
    <t>-668.063954244694 68.1428890625257 321.542915165741</t>
  </si>
  <si>
    <t>-694.629298100982 19.5929390449519 781.277027583948</t>
  </si>
  <si>
    <t>-542.6581931032 10.0408002312365 833.213082911567</t>
  </si>
  <si>
    <t>9763-20170724T120342.847846200.bin</t>
  </si>
  <si>
    <t>-668.04841443932 174.355179752439 -93.8504236929948</t>
  </si>
  <si>
    <t>-690.895637164599 175.909309540618 -202.169820292924</t>
  </si>
  <si>
    <t>-703.870616011039 177.183364705815 -294.125542436125</t>
  </si>
  <si>
    <t>-714.007010176258 178.485948505599 -377.394367983285</t>
  </si>
  <si>
    <t>-721.997064291769 179.842013393766 -460.895645083064</t>
  </si>
  <si>
    <t>-731.320191506644 181.883881445984 -583.181471662452</t>
  </si>
  <si>
    <t>-723.616948453966 182.818862273708 -661.155881315772</t>
  </si>
  <si>
    <t>-721.811162939265 211.877440875682 -529.420819985898</t>
  </si>
  <si>
    <t>-688.787051876968 362.064898858907 -503.191395621784</t>
  </si>
  <si>
    <t>-640.563811402363 378.808701504204 -225.751802016493</t>
  </si>
  <si>
    <t>-424.668863917779 322.716184965351 -161.009731814377</t>
  </si>
  <si>
    <t>-732.647380575934 150.098404719295 -529.626121142711</t>
  </si>
  <si>
    <t>-570.564852616213 1.95992540804832 -291.436061734527</t>
  </si>
  <si>
    <t>-654.09292030365 266.40193072951 -97.5635541682892</t>
  </si>
  <si>
    <t>-676.012703095458 278.980599225513 317.242281740846</t>
  </si>
  <si>
    <t>-711.794749584532 324.799899137335 776.930800250481</t>
  </si>
  <si>
    <t>-562.884256898384 299.453111225341 832.311593066459</t>
  </si>
  <si>
    <t>-682.465578797543 82.2584501098236 -93.5273904775675</t>
  </si>
  <si>
    <t>-668.701837530086 68.0963077541426 321.578193113361</t>
  </si>
  <si>
    <t>-694.435860542732 19.5772028817998 781.374811988748</t>
  </si>
  <si>
    <t>-542.582459722059 10.7259931622523 833.77738419775</t>
  </si>
  <si>
    <t>9763-20170724T120342.915674900.bin</t>
  </si>
  <si>
    <t>-669.74840155876 173.787641343885 -93.7675758450371</t>
  </si>
  <si>
    <t>-692.820677756256 175.774651818506 -202.032189855966</t>
  </si>
  <si>
    <t>-705.826900132587 177.19361941095 -293.981438680168</t>
  </si>
  <si>
    <t>-715.924609776222 178.554813414867 -377.254024213999</t>
  </si>
  <si>
    <t>-723.810040431077 179.890371917355 -460.765420836717</t>
  </si>
  <si>
    <t>-732.907875376834 181.816444505133 -583.070099334564</t>
  </si>
  <si>
    <t>-724.887657819558 182.485106911415 -661.015239261493</t>
  </si>
  <si>
    <t>-723.09929061749 211.788354924165 -529.351275676069</t>
  </si>
  <si>
    <t>-687.705795182946 361.525767693753 -503.607484462531</t>
  </si>
  <si>
    <t>-640.920564569934 377.598095346352 -225.882058044465</t>
  </si>
  <si>
    <t>-427.175765420688 316.519689189723 -158.568487854481</t>
  </si>
  <si>
    <t>-734.732334870054 150.154334406486 -529.456521569352</t>
  </si>
  <si>
    <t>-769.5703706013 0.352158529075496 -503.352972030075</t>
  </si>
  <si>
    <t>-573.220349413605 4.20141195452675 -297.727953208304</t>
  </si>
  <si>
    <t>-654.275358907408 266.012709853457 -97.4631892999337</t>
  </si>
  <si>
    <t>-675.811048700747 278.537763044458 317.364439587467</t>
  </si>
  <si>
    <t>-711.699608550806 324.614589275608 777.041435746225</t>
  </si>
  <si>
    <t>-562.899266822712 298.802883389375 832.503567280476</t>
  </si>
  <si>
    <t>-685.694548668272 81.5254868474826 -93.4418149569791</t>
  </si>
  <si>
    <t>-669.971211394978 68.2862305827678 321.62457061986</t>
  </si>
  <si>
    <t>-694.173592687137 19.4455185746817 781.534776781834</t>
  </si>
  <si>
    <t>-542.609742923638 9.88247774836282 834.645591589268</t>
  </si>
  <si>
    <t>9763-20170724T120342.948763500.bin</t>
  </si>
  <si>
    <t>-670.705776955407 173.715482596929 -93.7567363632527</t>
  </si>
  <si>
    <t>-693.823049585349 175.894940584988 -202.007920608549</t>
  </si>
  <si>
    <t>-706.823500234801 177.362343163455 -293.957331704437</t>
  </si>
  <si>
    <t>-716.89695838609 178.729758811442 -377.232627065788</t>
  </si>
  <si>
    <t>-724.739617835894 180.031856211996 -460.748733339347</t>
  </si>
  <si>
    <t>-733.754167812464 181.866917838608 -583.061064568172</t>
  </si>
  <si>
    <t>-725.605241144676 182.384082177282 -660.993930124401</t>
  </si>
  <si>
    <t>-723.832853566318 211.850205454545 -529.369183395333</t>
  </si>
  <si>
    <t>-687.529864986895 361.411334499734 -503.937672933049</t>
  </si>
  <si>
    <t>-641.090862054742 377.517686885299 -226.156260776433</t>
  </si>
  <si>
    <t>-428.465174504314 313.690357320163 -157.855858067566</t>
  </si>
  <si>
    <t>-735.764426647596 150.273242602627 -529.413586043634</t>
  </si>
  <si>
    <t>-771.149034909287 0.603352095537502 -503.225868015492</t>
  </si>
  <si>
    <t>-574.136040698302 6.50529563970667 -302.749164605895</t>
  </si>
  <si>
    <t>-654.454737292822 266.000117634447 -97.438286796951</t>
  </si>
  <si>
    <t>-675.781773176126 278.46363708685 317.401941644464</t>
  </si>
  <si>
    <t>-711.647271948063 324.539535489501 777.090991300356</t>
  </si>
  <si>
    <t>-562.85755457055 298.715610366161 832.57587852783</t>
  </si>
  <si>
    <t>-687.428921311449 81.4267157419517 -93.4042752299889</t>
  </si>
  <si>
    <t>-670.649937195677 68.5789642458999 321.633015659856</t>
  </si>
  <si>
    <t>-694.142556818054 19.5043815576407 781.582181612489</t>
  </si>
  <si>
    <t>-542.648512831951 9.74939651770569 834.857080268747</t>
  </si>
  <si>
    <t>9763-20170724T120343.013508900.bin</t>
  </si>
  <si>
    <t>-672.571726781486 173.831299412459 -93.7137896005042</t>
  </si>
  <si>
    <t>-695.599523009187 176.331331484825 -201.97714810506</t>
  </si>
  <si>
    <t>-708.522124690905 177.864734874678 -293.936388814325</t>
  </si>
  <si>
    <t>-718.521653401958 179.224743671131 -377.220806599681</t>
  </si>
  <si>
    <t>-726.287691672866 180.448638879991 -460.745256350981</t>
  </si>
  <si>
    <t>-735.187039242729 182.094145195992 -583.068592784269</t>
  </si>
  <si>
    <t>-726.780804270901 182.235010608562 -660.97584936248</t>
  </si>
  <si>
    <t>-725.06277647907 212.110423528437 -529.433236612967</t>
  </si>
  <si>
    <t>-687.092971230898 361.39475916267 -504.727529534139</t>
  </si>
  <si>
    <t>-640.909556558009 378.172963553362 -226.943080299961</t>
  </si>
  <si>
    <t>-429.884388841452 310.785748182436 -157.115656448202</t>
  </si>
  <si>
    <t>-737.50138018142 150.63377157517 -529.355218288789</t>
  </si>
  <si>
    <t>-773.79156027945 1.25444906270036 -502.874640917184</t>
  </si>
  <si>
    <t>-573.539175463192 13.9820452745826 -316.515508415256</t>
  </si>
  <si>
    <t>-654.847672770737 266.164334968206 -97.4186688910556</t>
  </si>
  <si>
    <t>-676.034865629071 278.584432786299 317.430012312858</t>
  </si>
  <si>
    <t>-711.613181014297 324.365618376671 777.165621029128</t>
  </si>
  <si>
    <t>-562.917711693847 298.016296724315 832.656102843947</t>
  </si>
  <si>
    <t>-690.687588536048 81.5452183307282 -93.3655723869352</t>
  </si>
  <si>
    <t>-672.064840895125 69.1627161873935 321.60729792126</t>
  </si>
  <si>
    <t>-694.186768972972 19.5673087020739 781.613743588653</t>
  </si>
  <si>
    <t>-542.770113321573 9.30149584533069 835.012521777694</t>
  </si>
  <si>
    <t>9763-20170724T120343.050607400.bin</t>
  </si>
  <si>
    <t>-673.363022440925 174.073928162226 -93.704586440962</t>
  </si>
  <si>
    <t>-696.357395750876 176.705552329091 -201.972019825453</t>
  </si>
  <si>
    <t>-709.279967632195 178.240408806456 -293.931174867931</t>
  </si>
  <si>
    <t>-719.289506694787 179.564330902755 -377.214850635491</t>
  </si>
  <si>
    <t>-727.075882214516 180.713503630237 -460.738476148568</t>
  </si>
  <si>
    <t>-736.016387982353 182.208017709884 -583.060842518316</t>
  </si>
  <si>
    <t>-727.505262357603 182.150945450456 -660.95679110454</t>
  </si>
  <si>
    <t>-725.783015224217 212.271789917786 -529.472855213008</t>
  </si>
  <si>
    <t>-687.2174555347 361.48187364815 -505.284651746412</t>
  </si>
  <si>
    <t>-640.601864401303 378.959514454727 -227.61546180238</t>
  </si>
  <si>
    <t>-430.249812293825 310.3205684056 -156.981140905787</t>
  </si>
  <si>
    <t>-738.403823201433 150.832484482929 -529.300922771761</t>
  </si>
  <si>
    <t>-775.018432219642 1.56989123916833 -502.553567698633</t>
  </si>
  <si>
    <t>-571.958277196832 19.6461785763613 -325.271111979509</t>
  </si>
  <si>
    <t>-655.05610158925 266.429808696749 -97.4224484643231</t>
  </si>
  <si>
    <t>-676.287122611236 278.730655916325 317.427559754811</t>
  </si>
  <si>
    <t>-711.629077015258 324.281024080628 777.197160361193</t>
  </si>
  <si>
    <t>-562.986128125431 297.592191391379 832.666244753309</t>
  </si>
  <si>
    <t>-692.041887138662 81.8124435118186 -93.3668648029826</t>
  </si>
  <si>
    <t>-672.720456099968 69.5792616467934 321.578435263196</t>
  </si>
  <si>
    <t>-694.252528633837 19.6907169801775 781.612379638502</t>
  </si>
  <si>
    <t>-542.813059567697 9.54480999793964 834.969337799902</t>
  </si>
  <si>
    <t>9763-20170724T120343.085703700.bin</t>
  </si>
  <si>
    <t>-674.023530390639 174.355716284621 -93.7043303672068</t>
  </si>
  <si>
    <t>-697.00028563556 177.097264871777 -201.972680335495</t>
  </si>
  <si>
    <t>-709.979504725257 178.631257305542 -293.923848014136</t>
  </si>
  <si>
    <t>-720.067940039736 179.922295906106 -377.198710402651</t>
  </si>
  <si>
    <t>-727.961386876146 181.005104837669 -460.713186876036</t>
  </si>
  <si>
    <t>-737.089089357709 182.367438940534 -583.023219519612</t>
  </si>
  <si>
    <t>-728.506032191914 182.145885703025 -660.910946264944</t>
  </si>
  <si>
    <t>-726.712245429039 212.476613585602 -529.488149210039</t>
  </si>
  <si>
    <t>-687.719081277518 361.664461683035 -505.919874305832</t>
  </si>
  <si>
    <t>-640.182355819749 379.98499201649 -228.461428108655</t>
  </si>
  <si>
    <t>-430.529523093555 310.494730371007 -156.591175778405</t>
  </si>
  <si>
    <t>-739.455561541758 151.062867720924 -529.221168489549</t>
  </si>
  <si>
    <t>-776.128901161354 1.86064703216152 -502.162894907196</t>
  </si>
  <si>
    <t>-569.731438012996 27.5125100698474 -334.925081672388</t>
  </si>
  <si>
    <t>-655.304666934501 266.76204710393 -97.4383681039398</t>
  </si>
  <si>
    <t>-676.530417828208 278.859978077089 317.417875770879</t>
  </si>
  <si>
    <t>-711.623401756865 324.219431668196 777.224452065476</t>
  </si>
  <si>
    <t>-563.033966654576 297.188006907977 832.670841967668</t>
  </si>
  <si>
    <t>-693.113401632883 82.0308237713934 -93.3788619734013</t>
  </si>
  <si>
    <t>-673.254460448251 70.0169781119464 321.547494374992</t>
  </si>
  <si>
    <t>-694.338436569342 19.7298184182855 781.596748835878</t>
  </si>
  <si>
    <t>-542.918524942264 9.01307495880883 834.897590505389</t>
  </si>
  <si>
    <t>9763-20170724T120343.150416700.bin</t>
  </si>
  <si>
    <t>-675.043828208272 175.104550797382 -93.7154275451529</t>
  </si>
  <si>
    <t>-698.0008658932 177.948977968585 -201.985389631925</t>
  </si>
  <si>
    <t>-711.139285353407 179.511225828353 -293.913479239693</t>
  </si>
  <si>
    <t>-721.441540693962 180.810249889731 -377.162004908547</t>
  </si>
  <si>
    <t>-729.619175015963 181.884928715261 -460.649125149711</t>
  </si>
  <si>
    <t>-739.239357536724 183.219902816241 -582.921732416886</t>
  </si>
  <si>
    <t>-730.58295177382 183.009291373931 -660.801292953015</t>
  </si>
  <si>
    <t>-728.691951134743 213.350370514741 -529.431995401739</t>
  </si>
  <si>
    <t>-689.233498293755 362.580509763462 -506.877642971085</t>
  </si>
  <si>
    <t>-638.6967757935 383.227177738472 -230.113520108089</t>
  </si>
  <si>
    <t>-429.81288259178 316.14786380569 -153.848021382499</t>
  </si>
  <si>
    <t>-741.344153489207 151.918091217631 -529.107144124957</t>
  </si>
  <si>
    <t>-777.590160197205 2.65896813215386 -502.009997783318</t>
  </si>
  <si>
    <t>-564.080395907769 49.412933138417 -356.588890322567</t>
  </si>
  <si>
    <t>-655.820549395617 267.620290818921 -97.4710446265369</t>
  </si>
  <si>
    <t>-676.94410928649 279.381185156071 317.400119466395</t>
  </si>
  <si>
    <t>-711.605233829147 324.106516833456 777.310336553989</t>
  </si>
  <si>
    <t>-562.988265706334 297.05396152236 832.672706405774</t>
  </si>
  <si>
    <t>-694.663944458677 82.7640562411211 -93.354739011764</t>
  </si>
  <si>
    <t>-673.62482601855 70.9310254622997 321.518695149737</t>
  </si>
  <si>
    <t>-694.467664506467 19.8793304659216 781.558799034471</t>
  </si>
  <si>
    <t>-543.025986721779 9.030075826744 834.771009885862</t>
  </si>
  <si>
    <t>9763-20170724T120343.218102700.bin</t>
  </si>
  <si>
    <t>-675.508721102305 176.137990544956 -93.6754780247882</t>
  </si>
  <si>
    <t>-698.532616222988 178.914854816383 -201.932962997132</t>
  </si>
  <si>
    <t>-711.93531726217 180.389656566464 -293.824269518152</t>
  </si>
  <si>
    <t>-722.560979786618 181.596700578027 -377.033468878147</t>
  </si>
  <si>
    <t>-731.145814416132 182.574745382698 -460.480909242864</t>
  </si>
  <si>
    <t>-741.452758130679 183.767498945674 -582.699167600091</t>
  </si>
  <si>
    <t>-732.730408299758 183.750064073792 -660.571575237084</t>
  </si>
  <si>
    <t>-731.050730871216 214.048627040354 -529.266186861657</t>
  </si>
  <si>
    <t>-693.213070003652 363.86233119566 -507.647994951343</t>
  </si>
  <si>
    <t>-637.780611199629 385.597577529502 -231.90648303071</t>
  </si>
  <si>
    <t>-429.108992056775 321.920176464201 -152.220401256769</t>
  </si>
  <si>
    <t>-742.809684909598 152.439481990212 -528.875616893001</t>
  </si>
  <si>
    <t>-776.510630361604 2.64339480741432 -501.440709597636</t>
  </si>
  <si>
    <t>-557.600041379277 73.7317112211563 -376.849493538861</t>
  </si>
  <si>
    <t>-656.573590828528 268.75936036868 -97.4549446058753</t>
  </si>
  <si>
    <t>-677.369753295853 280.076861670064 317.445049270994</t>
  </si>
  <si>
    <t>-711.584563828845 324.01665511652 777.428177933225</t>
  </si>
  <si>
    <t>-562.961968009585 296.818803664506 832.704167531856</t>
  </si>
  <si>
    <t>-694.771913168997 83.7647397816131 -93.3063017643859</t>
  </si>
  <si>
    <t>-673.235793577179 71.7151008258554 321.535321571433</t>
  </si>
  <si>
    <t>-694.625114605793 20.0833045243107 781.51540478416</t>
  </si>
  <si>
    <t>-543.154574102793 9.00124951440489 834.59730872674</t>
  </si>
  <si>
    <t>9763-20170724T120343.247179800.bin</t>
  </si>
  <si>
    <t>-675.459060400875 176.81865291156 -93.6755025885332</t>
  </si>
  <si>
    <t>-698.477624608186 179.489369064839 -201.936813765626</t>
  </si>
  <si>
    <t>-711.979564580449 180.860150670891 -293.815271126361</t>
  </si>
  <si>
    <t>-722.737942844682 181.962777056261 -377.008975686163</t>
  </si>
  <si>
    <t>-731.497502396915 182.832850426401 -460.439366589432</t>
  </si>
  <si>
    <t>-742.105822538063 183.865864855586 -582.633175667871</t>
  </si>
  <si>
    <t>-733.338112212797 183.92658916885 -660.500523669913</t>
  </si>
  <si>
    <t>-731.929146735668 214.283073863702 -529.234007510222</t>
  </si>
  <si>
    <t>-695.521808501943 364.487689103909 -507.972834894382</t>
  </si>
  <si>
    <t>-636.972220513386 386.254413581602 -232.878730923396</t>
  </si>
  <si>
    <t>-428.38270780671 324.06946859218 -151.811112108841</t>
  </si>
  <si>
    <t>-742.972858233141 152.542095713238 -528.797156646114</t>
  </si>
  <si>
    <t>-774.480155630599 2.2621927687012 -501.342540478033</t>
  </si>
  <si>
    <t>-554.630249653821 86.0497518327768 -385.73004949955</t>
  </si>
  <si>
    <t>-657.046115117808 269.451914826044 -97.4236342072809</t>
  </si>
  <si>
    <t>-677.750686889934 280.570764823697 317.486439280156</t>
  </si>
  <si>
    <t>-711.547004939226 324.017648013524 777.515476088227</t>
  </si>
  <si>
    <t>-562.896782412501 296.881709681822 832.747559947135</t>
  </si>
  <si>
    <t>-694.191147074606 84.4773960715058 -93.3042227155307</t>
  </si>
  <si>
    <t>-672.849563301425 72.0463796855861 321.536219814103</t>
  </si>
  <si>
    <t>-694.749022060208 20.1602527905202 781.47552780553</t>
  </si>
  <si>
    <t>-543.220883518528 9.12028593424316 834.401527762775</t>
  </si>
  <si>
    <t>9763-20170724T120343.314909100.bin</t>
  </si>
  <si>
    <t>-674.681284253795 178.420783667391 -93.687298762984</t>
  </si>
  <si>
    <t>-697.614941998624 180.664216645489 -201.976334031349</t>
  </si>
  <si>
    <t>-711.37808934534 181.926967684902 -293.817613213665</t>
  </si>
  <si>
    <t>-722.512503223713 183.01501222057 -376.961900921416</t>
  </si>
  <si>
    <t>-731.786415365618 183.974376311102 -460.335812528083</t>
  </si>
  <si>
    <t>-743.299460948047 185.255733980483 -582.445301726388</t>
  </si>
  <si>
    <t>-734.631316620678 185.700821456746 -660.32270795768</t>
  </si>
  <si>
    <t>-733.839674911447 215.743375549498 -528.954625991269</t>
  </si>
  <si>
    <t>-701.857522969573 366.937928340687 -507.688106466091</t>
  </si>
  <si>
    <t>-634.599984954469 387.893431358563 -234.528899238039</t>
  </si>
  <si>
    <t>-426.193272962884 328.485204107162 -150.947649702576</t>
  </si>
  <si>
    <t>-742.655501395327 153.643849883326 -528.775028999553</t>
  </si>
  <si>
    <t>-767.9821262499 2.07063131419204 -501.91093833184</t>
  </si>
  <si>
    <t>-548.958517392714 110.628982760186 -400.030018267158</t>
  </si>
  <si>
    <t>-658.051817825603 270.935317290106 -97.377177117503</t>
  </si>
  <si>
    <t>-678.600171440728 281.860021614464 317.545739353132</t>
  </si>
  <si>
    <t>-711.51480724868 324.067756631664 777.694085691949</t>
  </si>
  <si>
    <t>-562.73109571167 297.289677884932 832.74109108042</t>
  </si>
  <si>
    <t>-691.55477025715 86.2326034440471 -93.3702214736974</t>
  </si>
  <si>
    <t>-671.539206291373 72.4969196646416 321.495195387899</t>
  </si>
  <si>
    <t>-695.175674845509 20.439035910184 781.271516272077</t>
  </si>
  <si>
    <t>-543.428882177871 9.54818219708136 833.598674174614</t>
  </si>
  <si>
    <t>9763-20170724T120343.350002600.bin</t>
  </si>
  <si>
    <t>-674.027495507349 179.369851277702 -93.7452863491096</t>
  </si>
  <si>
    <t>-696.942585525529 181.270509717978 -202.044685348899</t>
  </si>
  <si>
    <t>-710.85250451328 182.549363674155 -293.86363498719</t>
  </si>
  <si>
    <t>-722.189924911884 183.761308839183 -376.978928875266</t>
  </si>
  <si>
    <t>-731.737600238851 184.966662286479 -460.318734370845</t>
  </si>
  <si>
    <t>-743.729975355638 186.743966625305 -582.375808926295</t>
  </si>
  <si>
    <t>-735.166605792863 187.550447833607 -660.261919739354</t>
  </si>
  <si>
    <t>-734.794299360164 217.109245107892 -528.725645443968</t>
  </si>
  <si>
    <t>-705.606393446701 368.812200698868 -507.036190548506</t>
  </si>
  <si>
    <t>-633.130842846866 389.166957491266 -235.169325638555</t>
  </si>
  <si>
    <t>-424.646081875768 331.243556093654 -150.744781053149</t>
  </si>
  <si>
    <t>-742.141313822142 154.818977147133 -528.910753500759</t>
  </si>
  <si>
    <t>-763.703010987714 2.55589066230027 -502.630675370455</t>
  </si>
  <si>
    <t>-545.741406250122 122.665548514957 -405.702279170393</t>
  </si>
  <si>
    <t>-658.775828871575 271.832220623514 -97.4438446605831</t>
  </si>
  <si>
    <t>-679.103023655136 282.623476426462 317.493478734217</t>
  </si>
  <si>
    <t>-711.5053731619 324.15569046344 777.703774044437</t>
  </si>
  <si>
    <t>-562.622033358197 297.679459082681 832.627236386122</t>
  </si>
  <si>
    <t>-689.515914971372 87.2070795245104 -93.4625041641814</t>
  </si>
  <si>
    <t>-670.511379629481 72.8127287624534 321.428112198148</t>
  </si>
  <si>
    <t>-695.451355332971 20.6316131148651 781.090075911853</t>
  </si>
  <si>
    <t>-543.524309227669 10.2147852899532 832.989050327254</t>
  </si>
  <si>
    <t>9763-20170724T120343.415181800.bin</t>
  </si>
  <si>
    <t>-672.414439500446 181.099162891022 -93.9361136088851</t>
  </si>
  <si>
    <t>-695.375875706533 182.199478212813 -202.236958531691</t>
  </si>
  <si>
    <t>-709.674355044023 183.418855931191 -293.996893745112</t>
  </si>
  <si>
    <t>-721.515421302249 184.789389851449 -377.039447000297</t>
  </si>
  <si>
    <t>-731.720686753551 186.394549412262 -460.294436657253</t>
  </si>
  <si>
    <t>-744.847764505101 189.024437033763 -582.219413394765</t>
  </si>
  <si>
    <t>-736.603199993211 190.587024329508 -660.128359593736</t>
  </si>
  <si>
    <t>-737.060349040001 219.162621344992 -528.263092743563</t>
  </si>
  <si>
    <t>-714.519312133933 371.901635021229 -505.7000518332</t>
  </si>
  <si>
    <t>-630.739666343408 391.491503254038 -237.044476835878</t>
  </si>
  <si>
    <t>-421.572580129147 338.306237619109 -151.201510771983</t>
  </si>
  <si>
    <t>-741.115258794063 156.578001374415 -529.176485240303</t>
  </si>
  <si>
    <t>-754.174913468227 3.16701193367771 -504.150002479307</t>
  </si>
  <si>
    <t>-539.169358866011 146.063493227276 -413.549183482895</t>
  </si>
  <si>
    <t>-660.583067759362 273.235097014135 -97.6095160577639</t>
  </si>
  <si>
    <t>-680.19513813193 283.888391643602 317.365750369476</t>
  </si>
  <si>
    <t>-711.518365190364 324.401590420833 777.661555437474</t>
  </si>
  <si>
    <t>-562.421901944976 298.435711779977 832.24951985752</t>
  </si>
  <si>
    <t>-684.540379068579 89.1573860405804 -93.6850726324992</t>
  </si>
  <si>
    <t>-667.547719622713 73.6383551013255 321.252288949085</t>
  </si>
  <si>
    <t>-696.160052038222 21.0573153795963 780.586681629803</t>
  </si>
  <si>
    <t>-543.827316070224 10.8725710952165 831.329461059964</t>
  </si>
  <si>
    <t>9763-20170724T120343.447267100.bin</t>
  </si>
  <si>
    <t>-671.708294391259 181.778691815556 -94.0379787235205</t>
  </si>
  <si>
    <t>-694.664334660967 182.456101709683 -202.343349878553</t>
  </si>
  <si>
    <t>-709.144241328052 183.604438912141 -294.075784511535</t>
  </si>
  <si>
    <t>-721.230238880078 185.004947495563 -377.082531522594</t>
  </si>
  <si>
    <t>-731.76299859809 186.750198659134 -460.293942946062</t>
  </si>
  <si>
    <t>-745.46198408654 189.707399414933 -582.148401470393</t>
  </si>
  <si>
    <t>-737.430646877796 191.629916906084 -660.071512690602</t>
  </si>
  <si>
    <t>-738.351407080786 219.745248756501 -528.042944581197</t>
  </si>
  <si>
    <t>-719.716319525603 372.921038197784 -504.998657789612</t>
  </si>
  <si>
    <t>-629.80751342963 393.102082568317 -238.375931929411</t>
  </si>
  <si>
    <t>-420.501733596964 341.152437666124 -152.11547846945</t>
  </si>
  <si>
    <t>-740.550593805585 157.074322706576 -529.316584839499</t>
  </si>
  <si>
    <t>-748.917276963887 3.22991593397319 -504.91097057399</t>
  </si>
  <si>
    <t>-536.247219058777 156.874639592066 -416.602588807328</t>
  </si>
  <si>
    <t>-661.804017043827 273.653825294069 -97.6728651735845</t>
  </si>
  <si>
    <t>-680.817214061167 284.37129977768 317.32865864518</t>
  </si>
  <si>
    <t>-711.568032396501 324.497782055915 777.641042426506</t>
  </si>
  <si>
    <t>-562.35882188256 298.742724744907 832.020427367617</t>
  </si>
  <si>
    <t>-681.934605787133 90.0507064120122 -93.7997043556584</t>
  </si>
  <si>
    <t>-665.543127862097 74.2051400332691 321.149468995492</t>
  </si>
  <si>
    <t>-696.591353996493 21.2996522735345 780.24728410981</t>
  </si>
  <si>
    <t>-544.018048626442 11.1661584300884 830.27252304119</t>
  </si>
  <si>
    <t>9763-20170724T120343.514085300.bin</t>
  </si>
  <si>
    <t>-670.28542513175 183.142800806745 -94.21746023554</t>
  </si>
  <si>
    <t>-693.230681973688 182.952121541837 -202.527124447424</t>
  </si>
  <si>
    <t>-707.994324711501 183.929222146123 -294.216385260108</t>
  </si>
  <si>
    <t>-720.466453754829 185.355048981833 -377.165417469039</t>
  </si>
  <si>
    <t>-731.519849725767 187.338258962305 -460.303965997525</t>
  </si>
  <si>
    <t>-746.133389758371 190.878705993734 -582.03660770029</t>
  </si>
  <si>
    <t>-738.62754294671 193.5333694355 -659.990630839105</t>
  </si>
  <si>
    <t>-740.536564552357 220.659462135444 -527.612223216047</t>
  </si>
  <si>
    <t>-729.959113470107 374.432931868549 -503.529032770487</t>
  </si>
  <si>
    <t>-628.221509659546 397.876409533305 -241.463389497221</t>
  </si>
  <si>
    <t>-418.593262642046 347.627265578141 -154.978976493496</t>
  </si>
  <si>
    <t>-738.905688489112 157.990804296327 -529.630656526135</t>
  </si>
  <si>
    <t>-737.434123571614 3.68463194337278 -506.703235039593</t>
  </si>
  <si>
    <t>-581.568926857773 7.09445517362292 -271.601032022883</t>
  </si>
  <si>
    <t>-532.259077040881 177.707169035614 -421.295441811343</t>
  </si>
  <si>
    <t>-664.655693978627 274.286488891275 -97.7390702351879</t>
  </si>
  <si>
    <t>-682.215544156315 285.170586792628 317.322086144262</t>
  </si>
  <si>
    <t>-711.676439000437 324.725362431484 777.621588960223</t>
  </si>
  <si>
    <t>-562.17549713644 299.667417945519 831.523190363655</t>
  </si>
  <si>
    <t>-676.280926119609 92.1449723644148 -94.0219313636348</t>
  </si>
  <si>
    <t>-660.43591259495 75.9431988401318 320.934750537534</t>
  </si>
  <si>
    <t>-697.415758405768 21.7503000328441 779.358001340507</t>
  </si>
  <si>
    <t>-544.341751052387 12.4859330940601 828.002943710584</t>
  </si>
  <si>
    <t>9763-20170724T120343.552186200.bin</t>
  </si>
  <si>
    <t>-669.644767642707 183.82864290661 -94.3099824805997</t>
  </si>
  <si>
    <t>-692.487264471237 183.150673240124 -202.639321033945</t>
  </si>
  <si>
    <t>-707.300061888727 184.014751245767 -294.32178368738</t>
  </si>
  <si>
    <t>-719.877017085898 185.433603181316 -377.255131165613</t>
  </si>
  <si>
    <t>-731.098629607609 187.521085246435 -460.368599056232</t>
  </si>
  <si>
    <t>-746.031027421328 191.336053555862 -582.054281704526</t>
  </si>
  <si>
    <t>-738.761966897156 194.364707933893 -660.017102662622</t>
  </si>
  <si>
    <t>-741.242782682297 220.950715173826 -527.462211957269</t>
  </si>
  <si>
    <t>-734.637776760039 374.86658559835 -502.806893105473</t>
  </si>
  <si>
    <t>-627.678663035357 400.088109280791 -242.995071228905</t>
  </si>
  <si>
    <t>-417.671192028314 350.469799877574 -157.068170460339</t>
  </si>
  <si>
    <t>-737.714827535061 158.373448136935 -529.857061483264</t>
  </si>
  <si>
    <t>-731.429800403545 4.08626257668379 -507.634184367281</t>
  </si>
  <si>
    <t>-572.306860890105 13.6171812063592 -274.894805431304</t>
  </si>
  <si>
    <t>-531.063087178116 187.586611634491 -423.158580573019</t>
  </si>
  <si>
    <t>-666.25748715958 274.506908059357 -97.7779782290082</t>
  </si>
  <si>
    <t>-683.095162874057 285.567943928271 317.308422388825</t>
  </si>
  <si>
    <t>-711.769513201427 324.839764054295 777.6133277273</t>
  </si>
  <si>
    <t>-562.119428478472 300.085022578499 831.240563722306</t>
  </si>
  <si>
    <t>-673.384234663357 93.2062859594043 -94.1128923240027</t>
  </si>
  <si>
    <t>-657.480018404822 76.886256597317 320.836910359743</t>
  </si>
  <si>
    <t>-697.757964992945 21.89211009835 778.839705287143</t>
  </si>
  <si>
    <t>-544.518053705913 12.4587797594509 826.926692151599</t>
  </si>
  <si>
    <t>9763-20170724T120343.584774100.bin</t>
  </si>
  <si>
    <t>-669.077816921169 184.411403519398 -94.3909982712539</t>
  </si>
  <si>
    <t>-691.696535780677 183.246924111632 -202.763258061178</t>
  </si>
  <si>
    <t>-706.492554156699 183.955519055299 -294.449720019808</t>
  </si>
  <si>
    <t>-719.128039475816 185.31089157193 -377.375196297351</t>
  </si>
  <si>
    <t>-730.485371587802 187.426350718703 -460.469576508878</t>
  </si>
  <si>
    <t>-745.703537296683 191.382879194499 -582.115251877087</t>
  </si>
  <si>
    <t>-738.673903285953 194.740266288526 -660.086650994723</t>
  </si>
  <si>
    <t>-741.708215942637 220.86388269558 -527.387258916868</t>
  </si>
  <si>
    <t>-739.097899513035 374.815188742283 -502.265775270718</t>
  </si>
  <si>
    <t>-627.14979813121 401.733039703099 -244.735897655063</t>
  </si>
  <si>
    <t>-416.871358660931 352.481921964782 -159.261660993348</t>
  </si>
  <si>
    <t>-736.343628918809 158.429726117002 -530.089131444264</t>
  </si>
  <si>
    <t>-725.299009859708 4.30276456261481 -508.617571278225</t>
  </si>
  <si>
    <t>-563.754063235643 20.1189325057846 -277.897661368199</t>
  </si>
  <si>
    <t>-530.264616936959 196.999416820753 -424.663738069803</t>
  </si>
  <si>
    <t>-667.898384394009 274.541744433475 -97.8075682725307</t>
  </si>
  <si>
    <t>-684.156441612565 285.958064385556 317.292363723362</t>
  </si>
  <si>
    <t>-711.906140914427 324.99501622499 777.599825686608</t>
  </si>
  <si>
    <t>-562.09951333048 300.412915483998 830.868160483811</t>
  </si>
  <si>
    <t>-670.59335942253 94.1846955015183 -94.1958715813596</t>
  </si>
  <si>
    <t>-654.306268746906 77.7509177941529 320.734532325997</t>
  </si>
  <si>
    <t>-698.039202565194 21.9613479535255 778.275110357267</t>
  </si>
  <si>
    <t>-544.66939953157 12.3090046216585 825.90240046623</t>
  </si>
  <si>
    <t>9763-20170724T120343.651024800.bin</t>
  </si>
  <si>
    <t>-668.05464186952 185.539168441901 -94.4482948954139</t>
  </si>
  <si>
    <t>-689.946699595524 183.425226573426 -202.955334110758</t>
  </si>
  <si>
    <t>-704.669012533934 183.743800788748 -294.655865413169</t>
  </si>
  <si>
    <t>-717.460934200758 184.858095021098 -377.560948758664</t>
  </si>
  <si>
    <t>-729.204541468168 186.868908762786 -460.60421094128</t>
  </si>
  <si>
    <t>-745.245080870456 190.818108328982 -582.144486214378</t>
  </si>
  <si>
    <t>-738.780031723966 194.726252013303 -660.138925999004</t>
  </si>
  <si>
    <t>-742.607646729438 220.095503203972 -527.225154796615</t>
  </si>
  <si>
    <t>-747.780477270565 373.827132304645 -501.264312578049</t>
  </si>
  <si>
    <t>-626.766133291288 405.037336396789 -248.361126699846</t>
  </si>
  <si>
    <t>-416.466822134199 354.920612686087 -163.443183065829</t>
  </si>
  <si>
    <t>-733.805639367953 158.07503059408 -530.402033477467</t>
  </si>
  <si>
    <t>-713.704318430815 4.67400135830371 -510.181505944069</t>
  </si>
  <si>
    <t>-549.079965089776 31.8502732558341 -282.719735462288</t>
  </si>
  <si>
    <t>-530.599099675835 213.488783399803 -426.296808063473</t>
  </si>
  <si>
    <t>-671.189375110613 274.393839979482 -97.8404057740638</t>
  </si>
  <si>
    <t>-686.357286016294 286.744048213757 317.274082401092</t>
  </si>
  <si>
    <t>-712.182956171564 325.268898781042 777.583102872208</t>
  </si>
  <si>
    <t>-562.028597854557 301.343311518031 830.166891513624</t>
  </si>
  <si>
    <t>-665.24436668303 96.4811827520211 -94.2766454733488</t>
  </si>
  <si>
    <t>-647.327114057506 79.8913351103927 320.580385565293</t>
  </si>
  <si>
    <t>-698.385123706937 22.0775097724161 776.998435780481</t>
  </si>
  <si>
    <t>-544.847645324081 12.6900997429777 824.135819867838</t>
  </si>
  <si>
    <t>9763-20170724T120343.716796000.bin</t>
  </si>
  <si>
    <t>-667.015142342721 186.792312134651 -94.3748234346734</t>
  </si>
  <si>
    <t>-688.22362985004 183.904589752369 -202.999631808143</t>
  </si>
  <si>
    <t>-702.757473518372 183.850433749639 -294.730882802424</t>
  </si>
  <si>
    <t>-715.537253395941 184.694460463055 -377.641033252517</t>
  </si>
  <si>
    <t>-727.433093785841 186.522641155971 -460.666697962883</t>
  </si>
  <si>
    <t>-743.879893578012 190.298178138865 -582.158237077108</t>
  </si>
  <si>
    <t>-737.832047264668 194.596667034893 -660.165710759945</t>
  </si>
  <si>
    <t>-742.500095334437 219.405276229148 -527.102710808837</t>
  </si>
  <si>
    <t>-754.373920845986 372.735551228419 -500.936408346526</t>
  </si>
  <si>
    <t>-628.733980274916 408.288026435841 -250.878023876418</t>
  </si>
  <si>
    <t>-419.227602418687 354.819797409108 -166.04445705041</t>
  </si>
  <si>
    <t>-730.826265465619 157.877705502654 -530.595035993</t>
  </si>
  <si>
    <t>-703.141512079037 5.54139883349944 -511.226784852181</t>
  </si>
  <si>
    <t>-537.973260305371 42.4791370413734 -285.542007706481</t>
  </si>
  <si>
    <t>-533.087352041927 227.716225321418 -425.584379209073</t>
  </si>
  <si>
    <t>-673.887363099945 274.500804668344 -97.8023190700064</t>
  </si>
  <si>
    <t>-688.324660496396 287.637394354599 317.314054465082</t>
  </si>
  <si>
    <t>-712.465311510988 325.606979253297 777.58303578655</t>
  </si>
  <si>
    <t>-561.929797035379 302.460578066848 829.420619815603</t>
  </si>
  <si>
    <t>-660.450540948416 98.8085565453218 -94.2342484815927</t>
  </si>
  <si>
    <t>-640.060926390459 82.4087835342157 320.51623495624</t>
  </si>
  <si>
    <t>-698.603518504763 21.9792486731824 775.544880612156</t>
  </si>
  <si>
    <t>-545.04045258402 11.8058124234888 822.43546048976</t>
  </si>
  <si>
    <t>9763-20170724T120343.746883800.bin</t>
  </si>
  <si>
    <t>-666.694380830721 187.176729578573 -94.3704911580215</t>
  </si>
  <si>
    <t>-687.601021988511 183.993082931479 -203.045540191996</t>
  </si>
  <si>
    <t>-702.077674501339 183.738636376971 -294.785385081792</t>
  </si>
  <si>
    <t>-714.884780239072 184.402121488382 -377.692983446569</t>
  </si>
  <si>
    <t>-726.889219222975 186.058471265175 -460.70674888421</t>
  </si>
  <si>
    <t>-743.585128754088 189.590468161219 -582.171542201441</t>
  </si>
  <si>
    <t>-737.749443633876 193.992907564919 -660.189290571304</t>
  </si>
  <si>
    <t>-742.694176841685 218.683155662751 -527.098338274378</t>
  </si>
  <si>
    <t>-757.453992331217 371.788079818638 -501.026190141172</t>
  </si>
  <si>
    <t>-631.14086774355 408.996717254834 -251.548585263892</t>
  </si>
  <si>
    <t>-422.494689067804 353.142884795603 -166.133966491486</t>
  </si>
  <si>
    <t>-729.824064518749 157.398115311603 -530.649503718833</t>
  </si>
  <si>
    <t>-698.978157743216 5.66235499811455 -511.421400054702</t>
  </si>
  <si>
    <t>-534.436900052355 47.0512917754238 -286.051245617896</t>
  </si>
  <si>
    <t>-535.201872923035 233.411023596359 -424.680129880642</t>
  </si>
  <si>
    <t>-675.057119501015 274.509790690251 -97.8126748850527</t>
  </si>
  <si>
    <t>-689.170645546583 287.934611674571 317.305630987384</t>
  </si>
  <si>
    <t>-712.596097830094 325.829539571735 777.563219244116</t>
  </si>
  <si>
    <t>-561.895554926007 302.964871477146 829.045091532205</t>
  </si>
  <si>
    <t>-658.712082457214 99.4526256214256 -94.2564692414601</t>
  </si>
  <si>
    <t>-636.622563695663 83.5163360232962 320.425011214843</t>
  </si>
  <si>
    <t>-698.684780210176 21.8983329324283 774.764986935953</t>
  </si>
  <si>
    <t>-545.129191158438 11.3451018636522 821.595845894936</t>
  </si>
  <si>
    <t>9763-20170724T120343.817079300.bin</t>
  </si>
  <si>
    <t>-666.48491403902 187.873128795995 -94.461583091011</t>
  </si>
  <si>
    <t>-686.896573154786 184.147548830656 -203.213579297885</t>
  </si>
  <si>
    <t>-701.224758024642 183.454585767986 -294.974420171392</t>
  </si>
  <si>
    <t>-714.003751183863 183.69941098198 -377.888663998513</t>
  </si>
  <si>
    <t>-726.089489573996 184.927924122789 -460.898063422129</t>
  </si>
  <si>
    <t>-743.025200587239 187.822408952175 -582.346489637555</t>
  </si>
  <si>
    <t>-737.446001816364 192.255842712266 -660.381323879274</t>
  </si>
  <si>
    <t>-742.985374287773 216.979529278199 -527.300099741282</t>
  </si>
  <si>
    <t>-762.448216147736 369.590833324635 -501.362394724887</t>
  </si>
  <si>
    <t>-636.871416931521 407.813813869647 -251.666585066341</t>
  </si>
  <si>
    <t>-430.064022431506 345.494084548119 -166.252970611006</t>
  </si>
  <si>
    <t>-728.202486545046 156.125257948302 -530.811935314062</t>
  </si>
  <si>
    <t>-692.262064638042 5.5200503787712 -511.499387848002</t>
  </si>
  <si>
    <t>-530.44577057269 53.642127368156 -285.494135032244</t>
  </si>
  <si>
    <t>-539.028035960636 241.268147389674 -422.137373653439</t>
  </si>
  <si>
    <t>-677.284299971705 274.805071824328 -97.9552051757445</t>
  </si>
  <si>
    <t>-690.753209323452 288.500026299298 317.175584322301</t>
  </si>
  <si>
    <t>-712.809692388004 326.416528394044 777.463350304567</t>
  </si>
  <si>
    <t>-561.847207653121 303.831330659673 828.297135346014</t>
  </si>
  <si>
    <t>-656.064631846257 100.601976302571 -94.366345060133</t>
  </si>
  <si>
    <t>-630.788236693701 85.6903255024192 320.171189112861</t>
  </si>
  <si>
    <t>-698.773608350933 21.6409420544253 773.203575129457</t>
  </si>
  <si>
    <t>-545.271714325953 10.4512463914941 820.062718135227</t>
  </si>
  <si>
    <t>9763-20170724T120343.850166400.bin</t>
  </si>
  <si>
    <t>-666.525183432234 188.123689635441 -94.537951971055</t>
  </si>
  <si>
    <t>-686.796946858826 184.139603562689 -203.30691404017</t>
  </si>
  <si>
    <t>-701.035320653361 183.219032025286 -295.079754087091</t>
  </si>
  <si>
    <t>-713.742867760525 183.244037066243 -378.005301135505</t>
  </si>
  <si>
    <t>-725.767591701052 184.244291400191 -461.026655080301</t>
  </si>
  <si>
    <t>-742.625742741018 186.795452213529 -582.493602006409</t>
  </si>
  <si>
    <t>-737.057469535436 191.193722913793 -660.531105871043</t>
  </si>
  <si>
    <t>-742.956366444701 216.022026482013 -527.485080018827</t>
  </si>
  <si>
    <t>-764.031726843745 368.403540124213 -501.599170577083</t>
  </si>
  <si>
    <t>-639.651257256666 406.592416869119 -251.300036309342</t>
  </si>
  <si>
    <t>-432.899067549931 343.996159916989 -165.954899614232</t>
  </si>
  <si>
    <t>-727.500777445315 155.329906097385 -530.904764548145</t>
  </si>
  <si>
    <t>-689.753860313057 5.19207023974127 -511.429107722102</t>
  </si>
  <si>
    <t>-529.631153114567 55.6746226966586 -284.733810366086</t>
  </si>
  <si>
    <t>-540.573623470192 243.812928988152 -420.50093232797</t>
  </si>
  <si>
    <t>-678.274811727472 274.947385809594 -98.0624386011709</t>
  </si>
  <si>
    <t>-691.493267208118 288.783053439366 317.071803487853</t>
  </si>
  <si>
    <t>-712.925437451044 326.699694857707 777.387768943766</t>
  </si>
  <si>
    <t>-561.843050767214 304.20142825718 827.902777182866</t>
  </si>
  <si>
    <t>-655.129840411466 100.986327929708 -94.4477341934762</t>
  </si>
  <si>
    <t>-628.539855919692 86.5927292758104 320.025938236902</t>
  </si>
  <si>
    <t>-698.801794154544 21.45729069248 772.463753549223</t>
  </si>
  <si>
    <t>-545.42346843309 8.89164138834258 819.378868121584</t>
  </si>
  <si>
    <t>9763-20170724T120343.913339500.bin</t>
  </si>
  <si>
    <t>-667.071643902959 188.332000719332 -94.921886655679</t>
  </si>
  <si>
    <t>-687.01697806571 183.954537256119 -203.736026073897</t>
  </si>
  <si>
    <t>-701.065307793476 182.669426779811 -295.533853930388</t>
  </si>
  <si>
    <t>-713.631509113392 182.335431863802 -378.480256564236</t>
  </si>
  <si>
    <t>-725.546031825326 182.954229777519 -461.521073976927</t>
  </si>
  <si>
    <t>-742.276342948357 184.922137534624 -583.016736518092</t>
  </si>
  <si>
    <t>-736.67417980052 189.18318499832 -661.059405528968</t>
  </si>
  <si>
    <t>-743.113913480673 214.291476368635 -528.089531416262</t>
  </si>
  <si>
    <t>-766.336478712821 366.404419220548 -502.451803859293</t>
  </si>
  <si>
    <t>-644.732477908319 402.615723121063 -250.499782657033</t>
  </si>
  <si>
    <t>-438.853155555427 338.263537460983 -164.35442400645</t>
  </si>
  <si>
    <t>-726.756519956654 153.825822764907 -531.321320270439</t>
  </si>
  <si>
    <t>-686.63925962267 4.35741235124578 -511.475044705247</t>
  </si>
  <si>
    <t>-529.644393784151 57.8055111783149 -283.276552260237</t>
  </si>
  <si>
    <t>-543.373278138365 246.880446286866 -417.480642127918</t>
  </si>
  <si>
    <t>-680.234974739336 274.991133782849 -98.4161109968487</t>
  </si>
  <si>
    <t>-692.935515202695 289.110612036286 316.724750334905</t>
  </si>
  <si>
    <t>-713.143287690484 327.188875284003 777.185391175549</t>
  </si>
  <si>
    <t>-561.857500843714 304.735654879813 827.108200855648</t>
  </si>
  <si>
    <t>-654.174474679825 101.3893517799 -94.8529785146317</t>
  </si>
  <si>
    <t>-626.140258247916 87.6824280000458 319.548761650012</t>
  </si>
  <si>
    <t>-698.854464062122 21.024783063039 771.191623725975</t>
  </si>
  <si>
    <t>-545.673344319089 6.65638317998173 818.233127147048</t>
  </si>
  <si>
    <t>9763-20170724T120343.950437000.bin</t>
  </si>
  <si>
    <t>-667.625534879853 188.329614913559 -95.1734108095087</t>
  </si>
  <si>
    <t>-687.438691794702 183.801160776257 -204.005527084614</t>
  </si>
  <si>
    <t>-701.419853918586 182.362023394202 -295.811227575226</t>
  </si>
  <si>
    <t>-713.941337558648 181.872553740151 -378.763705593165</t>
  </si>
  <si>
    <t>-725.827032953821 182.321327361197 -461.809932316882</t>
  </si>
  <si>
    <t>-742.531928490398 184.024211538889 -583.312842153209</t>
  </si>
  <si>
    <t>-736.889625795624 188.141771560086 -661.360375220441</t>
  </si>
  <si>
    <t>-743.505099267205 213.478531319509 -528.433556414943</t>
  </si>
  <si>
    <t>-767.378863301389 365.495474980493 -502.87091935644</t>
  </si>
  <si>
    <t>-646.719397550954 399.697438265094 -250.185004839659</t>
  </si>
  <si>
    <t>-441.279863029244 333.525080093551 -164.36935802159</t>
  </si>
  <si>
    <t>-726.898818275154 153.075458430942 -531.563163081082</t>
  </si>
  <si>
    <t>-686.097356475862 3.8174984574664 -511.602980814059</t>
  </si>
  <si>
    <t>-530.41125828446 57.9589828740914 -282.672531286081</t>
  </si>
  <si>
    <t>-544.89056748918 247.365431641169 -416.329081467773</t>
  </si>
  <si>
    <t>-681.283150757834 274.886435995773 -98.6422456120081</t>
  </si>
  <si>
    <t>-693.624682983953 289.23237430674 316.501618942719</t>
  </si>
  <si>
    <t>-713.223592196407 327.42061599138 777.055143145045</t>
  </si>
  <si>
    <t>-561.854772793747 304.984820717017 826.733467195417</t>
  </si>
  <si>
    <t>-654.247248793209 101.470898131498 -95.1393687848262</t>
  </si>
  <si>
    <t>-625.887694708648 87.7628653476511 319.240217316683</t>
  </si>
  <si>
    <t>-698.930086635784 20.9717597734841 770.701765427707</t>
  </si>
  <si>
    <t>-545.676041902166 7.33561458337044 817.723856529526</t>
  </si>
  <si>
    <t>9763-20170724T120344.017643700.bin</t>
  </si>
  <si>
    <t>-669.052241469002 187.557469777963 -95.7191574282759</t>
  </si>
  <si>
    <t>-688.563326996159 182.90454037496 -204.60069824797</t>
  </si>
  <si>
    <t>-702.327232068332 181.288678018818 -296.436189303446</t>
  </si>
  <si>
    <t>-714.665178379476 180.606806528997 -379.414819849102</t>
  </si>
  <si>
    <t>-726.378951720171 180.831378994393 -462.486261304848</t>
  </si>
  <si>
    <t>-742.844233196831 182.171068086595 -584.026431435239</t>
  </si>
  <si>
    <t>-737.106239160491 186.005750723442 -662.081521019685</t>
  </si>
  <si>
    <t>-743.987996130094 211.771657549299 -529.229304911812</t>
  </si>
  <si>
    <t>-767.865079811616 363.812223820677 -503.757909137715</t>
  </si>
  <si>
    <t>-648.489136606181 393.789053932235 -249.928346078799</t>
  </si>
  <si>
    <t>-442.568017314123 322.984951297263 -169.108783360737</t>
  </si>
  <si>
    <t>-727.250786690549 151.394787429402 -532.162160754016</t>
  </si>
  <si>
    <t>-686.052667322077 2.29940241209897 -511.85094257984</t>
  </si>
  <si>
    <t>-532.148023281266 58.0765801627451 -282.110229217162</t>
  </si>
  <si>
    <t>-547.786807601831 247.945793848478 -414.977228225282</t>
  </si>
  <si>
    <t>-683.096435928611 274.249036857621 -99.0945682949078</t>
  </si>
  <si>
    <t>-694.859850842378 289.138548119396 316.047042879789</t>
  </si>
  <si>
    <t>-713.35188062074 327.797997238019 776.777468079195</t>
  </si>
  <si>
    <t>-561.861058086413 305.323465720317 826.0649064934</t>
  </si>
  <si>
    <t>-655.193232102845 100.538336626973 -95.7809579558015</t>
  </si>
  <si>
    <t>-626.556795725602 87.1855180295975 318.591155753666</t>
  </si>
  <si>
    <t>-699.084298844894 20.6225248144194 770.040086498047</t>
  </si>
  <si>
    <t>-545.832667010031 6.81504356366236 817.020145580747</t>
  </si>
  <si>
    <t>9763-20170724T120344.049729400.bin</t>
  </si>
  <si>
    <t>-669.89939561539 186.866492148659 -95.9712371370024</t>
  </si>
  <si>
    <t>-689.242154680404 182.241432078253 -204.883837374656</t>
  </si>
  <si>
    <t>-702.89044917731 180.566725530533 -296.735615923426</t>
  </si>
  <si>
    <t>-715.13295330863 179.799162797393 -379.727585477847</t>
  </si>
  <si>
    <t>-726.759094036419 179.904064291707 -462.811752261274</t>
  </si>
  <si>
    <t>-743.103505845306 181.031662006457 -584.370272882191</t>
  </si>
  <si>
    <t>-737.344461853384 184.664991002838 -662.43340063368</t>
  </si>
  <si>
    <t>-744.245606171938 210.743766296934 -529.633474103118</t>
  </si>
  <si>
    <t>-767.778733813716 362.872739341496 -504.304056701972</t>
  </si>
  <si>
    <t>-648.862634253995 392.096705893257 -250.171370138055</t>
  </si>
  <si>
    <t>-442.8905164868 317.824481426429 -172.662323347699</t>
  </si>
  <si>
    <t>-727.61771770874 150.330198776529 -532.429536302206</t>
  </si>
  <si>
    <t>-686.633025726081 1.22567223682631 -511.888145391131</t>
  </si>
  <si>
    <t>-532.978767124255 57.4981601646552 -282.100558098276</t>
  </si>
  <si>
    <t>-549.334459239526 247.584845945195 -414.569664858062</t>
  </si>
  <si>
    <t>-683.907666040065 273.670382413075 -99.2894936650669</t>
  </si>
  <si>
    <t>-695.30778067099 288.864127175286 315.851178328655</t>
  </si>
  <si>
    <t>-713.364397234358 327.932558760742 776.65139316203</t>
  </si>
  <si>
    <t>-561.848112719209 305.403787239383 825.835522731227</t>
  </si>
  <si>
    <t>-656.124057275253 99.8075379258685 -96.0701336501659</t>
  </si>
  <si>
    <t>-627.196213529197 86.604075552932 318.28656309378</t>
  </si>
  <si>
    <t>-699.193704155257 20.5514329296977 769.846565974572</t>
  </si>
  <si>
    <t>-545.853566042127 7.52565045030337 816.760865127197</t>
  </si>
  <si>
    <t>9763-20170724T120344.117551400.bin</t>
  </si>
  <si>
    <t>-671.510607178773 185.07208079248 -96.3053026216215</t>
  </si>
  <si>
    <t>-690.672280374306 180.641892206646 -205.25800571629</t>
  </si>
  <si>
    <t>-704.173476698153 178.883214042705 -297.130101850804</t>
  </si>
  <si>
    <t>-716.281719778556 177.945420601249 -380.13995683658</t>
  </si>
  <si>
    <t>-727.768258003499 177.782545634549 -463.243357641571</t>
  </si>
  <si>
    <t>-743.90033608165 178.410497634298 -584.833998985318</t>
  </si>
  <si>
    <t>-738.08483905947 181.577914263567 -662.913139078158</t>
  </si>
  <si>
    <t>-744.919076659367 208.407764136013 -530.250324465613</t>
  </si>
  <si>
    <t>-767.271573265745 360.828249581094 -505.624413073419</t>
  </si>
  <si>
    <t>-649.318360768159 390.482878361666 -251.093009381715</t>
  </si>
  <si>
    <t>-444.036095054696 307.652560199746 -180.759023537116</t>
  </si>
  <si>
    <t>-728.724363687526 147.862125229936 -532.711699265283</t>
  </si>
  <si>
    <t>-534.931024517008 56.0283667284391 -282.154807269568</t>
  </si>
  <si>
    <t>-552.717637721162 246.173229115747 -414.355530414906</t>
  </si>
  <si>
    <t>-685.164837977488 272.17727731646 -99.5029606608709</t>
  </si>
  <si>
    <t>-695.849781182094 288.04764665373 315.631391746508</t>
  </si>
  <si>
    <t>-713.31117150504 328.100974309488 776.482027537044</t>
  </si>
  <si>
    <t>-561.807090155683 305.403702750775 825.626417757014</t>
  </si>
  <si>
    <t>-658.10905733424 97.7916613953992 -96.5765174647818</t>
  </si>
  <si>
    <t>-628.810812716064 84.9771553501253 317.766355044682</t>
  </si>
  <si>
    <t>-699.391080589674 20.2163605790124 769.670352774454</t>
  </si>
  <si>
    <t>-546.039940169738 7.05086496579179 816.509623515205</t>
  </si>
  <si>
    <t>9763-20170724T120344.151641000.bin</t>
  </si>
  <si>
    <t>-672.330018187258 184.196991207138 -96.4294767456228</t>
  </si>
  <si>
    <t>-691.507381888279 179.887275086791 -205.384267120842</t>
  </si>
  <si>
    <t>-705.004536465795 178.111295598607 -297.25657084514</t>
  </si>
  <si>
    <t>-717.100706962489 177.114556898227 -380.267485772832</t>
  </si>
  <si>
    <t>-728.565305967259 176.846681832295 -463.373610607417</t>
  </si>
  <si>
    <t>-744.65292402609 177.271773351566 -584.971116440016</t>
  </si>
  <si>
    <t>-738.795122073351 180.19472874925 -663.056641057273</t>
  </si>
  <si>
    <t>-745.562526732681 207.394970271945 -530.454931562081</t>
  </si>
  <si>
    <t>-767.192486392573 359.972133039623 -506.192257710008</t>
  </si>
  <si>
    <t>-649.641861923463 389.646844833863 -251.476956330039</t>
  </si>
  <si>
    <t>-444.717316467614 303.239465696027 -184.482790891657</t>
  </si>
  <si>
    <t>-729.625067323824 146.775606023504 -532.775272371123</t>
  </si>
  <si>
    <t>-536.203312088704 55.270311690163 -282.221112259691</t>
  </si>
  <si>
    <t>-554.422449536682 245.287158245083 -414.547037467887</t>
  </si>
  <si>
    <t>-685.75091640006 271.473914520852 -99.5666602626111</t>
  </si>
  <si>
    <t>-695.921197683804 287.622801992719 315.569850285461</t>
  </si>
  <si>
    <t>-713.268390264526 328.14294057717 776.427894262004</t>
  </si>
  <si>
    <t>-561.788832839254 305.326179328006 825.592526144868</t>
  </si>
  <si>
    <t>-659.254759941648 96.8016345346946 -96.7759819782613</t>
  </si>
  <si>
    <t>-629.818549096127 84.1360961938792 317.561670819813</t>
  </si>
  <si>
    <t>-699.493781121503 20.0785210369331 769.671212567473</t>
  </si>
  <si>
    <t>-546.091177717348 7.34500725269186 816.461339997008</t>
  </si>
  <si>
    <t>9763-20170724T120344.215424200.bin</t>
  </si>
  <si>
    <t>-674.058303353059 182.861312626344 -96.6901326835273</t>
  </si>
  <si>
    <t>-693.429920675299 178.800671524335 -205.620085047501</t>
  </si>
  <si>
    <t>-707.021564776419 177.081371463742 -297.479474439223</t>
  </si>
  <si>
    <t>-719.174445578081 176.084464856293 -380.482294611397</t>
  </si>
  <si>
    <t>-730.664440993905 175.761045914028 -463.584587728853</t>
  </si>
  <si>
    <t>-746.753720306682 176.044183846527 -585.182235547748</t>
  </si>
  <si>
    <t>-740.842427147215 178.537269215702 -663.278684190253</t>
  </si>
  <si>
    <t>-747.374586017493 206.306563976721 -530.739284211813</t>
  </si>
  <si>
    <t>-767.395456662378 359.197260825675 -507.032513502879</t>
  </si>
  <si>
    <t>-650.451964613771 388.434751035276 -251.987568384078</t>
  </si>
  <si>
    <t>-445.971289515691 295.29871582369 -193.149929973187</t>
  </si>
  <si>
    <t>-732.013283666983 145.533107344776 -532.913305409269</t>
  </si>
  <si>
    <t>-539.350322841401 54.535075558498 -282.773259500443</t>
  </si>
  <si>
    <t>-558.227131569159 244.515622900943 -415.059312168693</t>
  </si>
  <si>
    <t>-686.752218036812 270.574113343634 -99.6938331773106</t>
  </si>
  <si>
    <t>-695.980850583053 287.079080995527 315.450747768931</t>
  </si>
  <si>
    <t>-713.211615351951 328.215325489825 776.3435037656</t>
  </si>
  <si>
    <t>-561.787745978221 305.040005504732 825.51201550062</t>
  </si>
  <si>
    <t>-661.743087516465 95.0838668062315 -97.1711952288338</t>
  </si>
  <si>
    <t>-632.612740372324 82.6053867946691 317.193777129616</t>
  </si>
  <si>
    <t>-699.686994860499 19.6740368127894 769.813272518635</t>
  </si>
  <si>
    <t>-546.317696261962 6.36745239685865 816.553194334967</t>
  </si>
  <si>
    <t>9763-20170724T120344.250517700.bin</t>
  </si>
  <si>
    <t>-674.946322676097 182.522955506396 -96.871257854935</t>
  </si>
  <si>
    <t>-694.436188176986 178.588638784603 -205.784889546387</t>
  </si>
  <si>
    <t>-708.12854757379 176.91836842957 -297.630227228089</t>
  </si>
  <si>
    <t>-720.372862866792 175.94732764079 -380.619731952248</t>
  </si>
  <si>
    <t>-731.953720896971 175.628621157569 -463.709557197072</t>
  </si>
  <si>
    <t>-748.174493953015 175.895708039695 -585.289755978971</t>
  </si>
  <si>
    <t>-742.263423792994 178.188948071436 -663.392314468168</t>
  </si>
  <si>
    <t>-748.580341518719 206.204987567867 -530.870857653633</t>
  </si>
  <si>
    <t>-767.790218480777 359.22336234267 -507.389565653858</t>
  </si>
  <si>
    <t>-651.138327859303 387.972211844008 -252.155480816895</t>
  </si>
  <si>
    <t>-446.843874815607 292.31297681818 -196.823537372257</t>
  </si>
  <si>
    <t>-733.533611053578 145.351856382892 -533.011904188241</t>
  </si>
  <si>
    <t>-541.016819317505 54.2796327587748 -283.217676588656</t>
  </si>
  <si>
    <t>-560.412214253064 244.644994158738 -414.873955898707</t>
  </si>
  <si>
    <t>-687.132818920003 270.413002146535 -99.7888854446851</t>
  </si>
  <si>
    <t>-696.020505449524 287.019385412435 315.359083582644</t>
  </si>
  <si>
    <t>-713.177472307236 328.278004225009 776.288891785905</t>
  </si>
  <si>
    <t>-561.784004970815 304.906237909994 825.458038287092</t>
  </si>
  <si>
    <t>-663.14886097564 94.5926253275643 -97.3985514488143</t>
  </si>
  <si>
    <t>-634.588052207166 81.8988962421313 316.999518471822</t>
  </si>
  <si>
    <t>-699.771198627283 19.5654130274791 769.967675568348</t>
  </si>
  <si>
    <t>-546.354973155739 6.77165390131631 816.696828974216</t>
  </si>
  <si>
    <t>9763-20170724T120344.318272700.bin</t>
  </si>
  <si>
    <t>-676.574132082629 182.480580167613 -97.2933934583764</t>
  </si>
  <si>
    <t>-696.19878602856 178.822694329232 -206.192324776316</t>
  </si>
  <si>
    <t>-710.018052759417 177.304011284961 -298.021289393525</t>
  </si>
  <si>
    <t>-722.38286420839 176.446970823019 -380.994338400257</t>
  </si>
  <si>
    <t>-734.088657419785 176.213626436488 -464.066853694751</t>
  </si>
  <si>
    <t>-750.496453529156 176.574334226027 -585.621665580047</t>
  </si>
  <si>
    <t>-744.623107579918 178.558133166503 -663.735511643529</t>
  </si>
  <si>
    <t>-750.547243612542 206.909060804935 -531.215428518164</t>
  </si>
  <si>
    <t>-768.324206212232 360.14761351102 -507.945117741354</t>
  </si>
  <si>
    <t>-651.92882041601 387.1677523705 -252.405364996541</t>
  </si>
  <si>
    <t>-447.683818137444 287.833212830061 -203.772677962762</t>
  </si>
  <si>
    <t>-736.04636668542 145.923304011632 -533.353712879292</t>
  </si>
  <si>
    <t>-543.829518465803 53.5760184179746 -284.21956383081</t>
  </si>
  <si>
    <t>-563.921201895715 244.916309283172 -414.349392779973</t>
  </si>
  <si>
    <t>-687.634591365921 270.599170629345 -100.048299949102</t>
  </si>
  <si>
    <t>-696.275462606297 287.296570455233 315.101285303631</t>
  </si>
  <si>
    <t>-713.092686074474 328.501627535159 776.144016561044</t>
  </si>
  <si>
    <t>-561.770320136793 304.704573740563 825.328122079021</t>
  </si>
  <si>
    <t>-665.722637182714 94.3195289084069 -97.9875700175137</t>
  </si>
  <si>
    <t>-640.037357773455 80.0756660181773 316.548209304074</t>
  </si>
  <si>
    <t>-699.523359171242 19.1806064710456 770.470062349962</t>
  </si>
  <si>
    <t>-546.249446001883 7.53072426876906 817.9590022638</t>
  </si>
  <si>
    <t>9763-20170724T120344.350358400.bin</t>
  </si>
  <si>
    <t>-677.045951135089 182.618612984386 -97.4928107429355</t>
  </si>
  <si>
    <t>-696.735168107657 179.093529211244 -206.384603012977</t>
  </si>
  <si>
    <t>-710.606917167756 177.664276496562 -298.206952633077</t>
  </si>
  <si>
    <t>-723.018830851139 176.883707953283 -381.173624836631</t>
  </si>
  <si>
    <t>-734.771117279393 176.719922080489 -464.239860199385</t>
  </si>
  <si>
    <t>-751.246030869354 177.1751280708 -585.785347975009</t>
  </si>
  <si>
    <t>-745.404845589201 179.05076422893 -663.904226816382</t>
  </si>
  <si>
    <t>-751.14022052577 207.497717444784 -531.372435051756</t>
  </si>
  <si>
    <t>-768.124715692695 360.80893485613 -508.066832942345</t>
  </si>
  <si>
    <t>-651.862125549656 386.906982234025 -252.370662035379</t>
  </si>
  <si>
    <t>-447.549050310712 286.363262654964 -206.592233159028</t>
  </si>
  <si>
    <t>-736.89375833144 146.452950105026 -533.53203387423</t>
  </si>
  <si>
    <t>-545.019941335077 53.2297284128115 -284.587129004224</t>
  </si>
  <si>
    <t>-565.118928797569 244.868142019353 -414.276430980853</t>
  </si>
  <si>
    <t>-687.712938955125 270.832612673708 -100.181506240781</t>
  </si>
  <si>
    <t>-696.334457011014 287.548267451403 314.967629116464</t>
  </si>
  <si>
    <t>-713.026247747428 328.6567516074 776.061460896635</t>
  </si>
  <si>
    <t>-561.74200515976 304.661920704318 825.266529725401</t>
  </si>
  <si>
    <t>-666.493795629354 94.3491105355606 -98.2693035942418</t>
  </si>
  <si>
    <t>-643.279650056315 78.9413126436432 316.37066881757</t>
  </si>
  <si>
    <t>-698.92459361748 18.8572740859443 770.850586403618</t>
  </si>
  <si>
    <t>-545.964488573632 8.34917809729996 819.60122095054</t>
  </si>
  <si>
    <t>9763-20170724T120344.415543900.bin</t>
  </si>
  <si>
    <t>-677.510610155998 182.920676113767 -97.7297769242603</t>
  </si>
  <si>
    <t>-697.266221299373 179.67967057781 -206.618242418435</t>
  </si>
  <si>
    <t>-711.21439697012 178.44780361809 -298.432110364164</t>
  </si>
  <si>
    <t>-723.704743645384 177.839100447386 -381.388385965005</t>
  </si>
  <si>
    <t>-735.544183705176 177.834779798028 -464.442395477706</t>
  </si>
  <si>
    <t>-752.155887822579 178.509638390705 -585.96818358542</t>
  </si>
  <si>
    <t>-746.39829862052 180.24599685396 -664.09650266645</t>
  </si>
  <si>
    <t>-751.707718671723 208.799536029201 -531.538700326847</t>
  </si>
  <si>
    <t>-767.043968236129 362.248622301604 -508.025747861256</t>
  </si>
  <si>
    <t>-650.918791764895 386.664238835684 -252.101164881016</t>
  </si>
  <si>
    <t>-446.941468026163 283.104130325844 -211.888001547017</t>
  </si>
  <si>
    <t>-738.025893877798 147.627457901901 -533.748647896411</t>
  </si>
  <si>
    <t>-547.041515725144 52.7969417738525 -285.010533095384</t>
  </si>
  <si>
    <t>-566.555743937486 245.01507621638 -413.928757711504</t>
  </si>
  <si>
    <t>-687.450345779754 271.457232233503 -100.357312694074</t>
  </si>
  <si>
    <t>-696.313985029124 288.024110893037 314.792735354809</t>
  </si>
  <si>
    <t>-712.922773969379 328.914313500872 775.966068982881</t>
  </si>
  <si>
    <t>-561.694383957697 304.533683791549 825.153397977708</t>
  </si>
  <si>
    <t>-667.743935057711 94.3028906795766 -98.4755134870552</t>
  </si>
  <si>
    <t>-649.650020912293 76.7496203076321 316.334168910379</t>
  </si>
  <si>
    <t>-697.699116678366 18.223188458109 772.090286158332</t>
  </si>
  <si>
    <t>-545.36693308207 10.2946085800904 823.235796834017</t>
  </si>
  <si>
    <t>9763-20170724T120344.447628600.bin</t>
  </si>
  <si>
    <t>-678.01446126954 182.983013162006 -97.7871848696966</t>
  </si>
  <si>
    <t>-697.776732133098 179.878243488565 -206.678560202887</t>
  </si>
  <si>
    <t>-711.739307238317 178.768137502461 -298.491598559319</t>
  </si>
  <si>
    <t>-724.247700004374 178.277221155765 -381.445964861784</t>
  </si>
  <si>
    <t>-736.109766803018 178.396171932207 -464.496572734235</t>
  </si>
  <si>
    <t>-752.760207654021 179.256652631474 -586.016008599109</t>
  </si>
  <si>
    <t>-747.034163706532 180.981735623878 -664.146982129905</t>
  </si>
  <si>
    <t>-752.152358793854 209.495592440878 -531.559704756754</t>
  </si>
  <si>
    <t>-766.608767859729 363.014843994291 -507.935035220232</t>
  </si>
  <si>
    <t>-650.583078687457 386.786687967026 -251.904633557438</t>
  </si>
  <si>
    <t>-446.897222684357 281.676306370261 -214.322506305163</t>
  </si>
  <si>
    <t>-738.755924417203 148.262493482323 -533.82893331586</t>
  </si>
  <si>
    <t>-548.307152624817 52.5444450178441 -285.174816899276</t>
  </si>
  <si>
    <t>-567.335385033396 245.028089928136 -413.768899712071</t>
  </si>
  <si>
    <t>-687.408558629907 271.730513915565 -100.41963159323</t>
  </si>
  <si>
    <t>-696.439496914469 288.197804596117 314.73081277599</t>
  </si>
  <si>
    <t>-712.882480788301 329.02316005198 775.935475270769</t>
  </si>
  <si>
    <t>-561.658848072372 304.535084679347 825.084002252785</t>
  </si>
  <si>
    <t>-668.913504771148 94.1161231616175 -98.4983856837641</t>
  </si>
  <si>
    <t>-652.705020431177 75.9342931332014 316.362221903477</t>
  </si>
  <si>
    <t>-697.637812574122 18.0600161881148 772.545228627598</t>
  </si>
  <si>
    <t>-545.348960147142 11.3443385744906 823.992464184533</t>
  </si>
  <si>
    <t>9763-20170724T120344.513481900.bin</t>
  </si>
  <si>
    <t>-679.632015688733 182.694391264277 -97.8280825036252</t>
  </si>
  <si>
    <t>-699.331989893163 179.850376372276 -206.737652547345</t>
  </si>
  <si>
    <t>-713.291657539128 179.010777046228 -298.554219451667</t>
  </si>
  <si>
    <t>-725.819907441436 178.794778271552 -381.506783646694</t>
  </si>
  <si>
    <t>-737.724478795648 179.212547264091 -464.550372094672</t>
  </si>
  <si>
    <t>-754.462879029383 180.535610117016 -586.053468678422</t>
  </si>
  <si>
    <t>-748.755094028427 182.28432698767 -664.185358600744</t>
  </si>
  <si>
    <t>-753.503469117683 210.635318899431 -531.525166386742</t>
  </si>
  <si>
    <t>-766.22283987661 364.243790898332 -507.483565929931</t>
  </si>
  <si>
    <t>-650.211859945319 386.012160366213 -251.26848651541</t>
  </si>
  <si>
    <t>-446.916895096301 278.347228137653 -219.206601965106</t>
  </si>
  <si>
    <t>-740.732976968558 149.274666961148 -533.952680862114</t>
  </si>
  <si>
    <t>-551.672328128681 51.1661619174445 -285.392569497551</t>
  </si>
  <si>
    <t>-569.350540330164 244.204275613981 -413.346896583677</t>
  </si>
  <si>
    <t>-687.694898728319 271.904178768229 -100.47532282564</t>
  </si>
  <si>
    <t>-696.906299110189 288.357428056073 314.671690172215</t>
  </si>
  <si>
    <t>-712.803123312199 329.193807169578 775.898502795254</t>
  </si>
  <si>
    <t>-561.600558559865 304.474106105969 824.995678386028</t>
  </si>
  <si>
    <t>-671.947413776508 93.3466424012975 -98.5175180675232</t>
  </si>
  <si>
    <t>-657.279107768732 74.6769614189602 316.378699029451</t>
  </si>
  <si>
    <t>-698.086304054433 17.8958974859379 773.195010040094</t>
  </si>
  <si>
    <t>-545.596005960431 12.1777736925908 824.163846691012</t>
  </si>
  <si>
    <t>9763-20170724T120344.550582900.bin</t>
  </si>
  <si>
    <t>-680.553522212798 182.366265413478 -97.8011902526952</t>
  </si>
  <si>
    <t>-700.248065125565 179.656016531489 -206.715315232969</t>
  </si>
  <si>
    <t>-714.201878658383 178.958347129148 -298.53384098076</t>
  </si>
  <si>
    <t>-726.725418727325 178.887200640646 -381.487417927326</t>
  </si>
  <si>
    <t>-738.625771703308 179.463113386046 -464.530738073134</t>
  </si>
  <si>
    <t>-755.358707959669 181.032277914703 -586.031602966524</t>
  </si>
  <si>
    <t>-749.620116533393 182.811749516032 -664.160432886138</t>
  </si>
  <si>
    <t>-754.214226494955 211.061015625298 -531.467837371848</t>
  </si>
  <si>
    <t>-765.900597204271 364.729589378351 -507.218582127039</t>
  </si>
  <si>
    <t>-650.29168219125 385.047940942537 -250.702728788851</t>
  </si>
  <si>
    <t>-447.071304158995 276.439944143244 -221.473766098623</t>
  </si>
  <si>
    <t>-741.818651071925 149.626495786169 -533.968296302625</t>
  </si>
  <si>
    <t>-553.464525001133 50.103759448544 -285.458447095022</t>
  </si>
  <si>
    <t>-570.236378891305 243.466150417932 -413.044886744984</t>
  </si>
  <si>
    <t>-687.994121441204 271.856856281529 -100.459374565133</t>
  </si>
  <si>
    <t>-697.365396541152 288.284857333796 314.68510526381</t>
  </si>
  <si>
    <t>-712.770891869148 329.256228016786 775.900808691467</t>
  </si>
  <si>
    <t>-561.570051732912 304.468049462971 824.968941851762</t>
  </si>
  <si>
    <t>-673.454411329792 92.7678230979434 -98.5086434520426</t>
  </si>
  <si>
    <t>-658.714234597712 74.2720801598196 316.392912027165</t>
  </si>
  <si>
    <t>-698.465582663654 17.8427129333049 773.423721989467</t>
  </si>
  <si>
    <t>-545.796773974844 11.9925836580692 823.840423272929</t>
  </si>
  <si>
    <t>9763-20170724T120344.612321900.bin</t>
  </si>
  <si>
    <t>-682.279975197371 181.638643906743 -97.7270717489664</t>
  </si>
  <si>
    <t>-702.051895424635 179.185866374539 -206.633232298122</t>
  </si>
  <si>
    <t>-716.012299838995 178.758247523832 -298.452377759288</t>
  </si>
  <si>
    <t>-728.51977593274 178.962377598249 -381.408104520321</t>
  </si>
  <si>
    <t>-740.381678146666 179.839416914702 -464.454254699164</t>
  </si>
  <si>
    <t>-757.033982730759 181.877527363415 -585.959366212163</t>
  </si>
  <si>
    <t>-751.196466958881 183.752998294598 -664.078601522905</t>
  </si>
  <si>
    <t>-755.5509482886 211.770803222237 -531.329348705646</t>
  </si>
  <si>
    <t>-765.060503941589 365.49253269329 -506.536774134188</t>
  </si>
  <si>
    <t>-650.355906554067 382.711272480424 -249.388885259681</t>
  </si>
  <si>
    <t>-447.322557502712 272.505489168937 -225.291930611638</t>
  </si>
  <si>
    <t>-743.903228451919 150.19555654576 -533.958464857317</t>
  </si>
  <si>
    <t>-557.306262913645 47.5856512465396 -285.24660676412</t>
  </si>
  <si>
    <t>-571.606229092515 241.738261295065 -411.930350182201</t>
  </si>
  <si>
    <t>-688.626070520721 271.658796982829 -100.37393285882</t>
  </si>
  <si>
    <t>-698.112763760305 288.068656904281 314.768608320109</t>
  </si>
  <si>
    <t>-712.698969209197 329.330254488646 775.94224523007</t>
  </si>
  <si>
    <t>-561.488707670035 304.543417933543 824.981891846528</t>
  </si>
  <si>
    <t>-676.23207347083 91.58462159791 -98.4748250891131</t>
  </si>
  <si>
    <t>-660.745176737804 73.7360129368894 316.427786845182</t>
  </si>
  <si>
    <t>-699.232001642278 17.7595808821357 773.744102067717</t>
  </si>
  <si>
    <t>-546.184390724484 11.9115540581622 822.99896320703</t>
  </si>
  <si>
    <t>9763-20170724T120344.645409800.bin</t>
  </si>
  <si>
    <t>-682.97805790624 181.278500668766 -97.6783090206795</t>
  </si>
  <si>
    <t>-702.813198653573 178.929579346255 -206.575204626361</t>
  </si>
  <si>
    <t>-716.800993426663 178.615855996884 -298.390675288756</t>
  </si>
  <si>
    <t>-729.323265910305 178.93786775459 -381.343753351628</t>
  </si>
  <si>
    <t>-741.189867750782 179.944914681915 -464.38778147772</t>
  </si>
  <si>
    <t>-757.837630047203 182.1867434996 -585.889838786558</t>
  </si>
  <si>
    <t>-751.961381274513 184.106614246622 -664.005158001499</t>
  </si>
  <si>
    <t>-756.167446815708 212.02474634414 -531.235199183546</t>
  </si>
  <si>
    <t>-764.639830711966 365.767169101073 -506.1706193436</t>
  </si>
  <si>
    <t>-650.383763584187 381.306123148284 -248.716434327825</t>
  </si>
  <si>
    <t>-447.334235745494 270.611287512654 -227.128092563873</t>
  </si>
  <si>
    <t>-744.898050918706 150.381366527334 -533.916632116428</t>
  </si>
  <si>
    <t>-559.350553801015 46.1483443124703 -284.984549726906</t>
  </si>
  <si>
    <t>-572.296543325771 240.680611672871 -411.230894291334</t>
  </si>
  <si>
    <t>-688.881613526269 271.505848650405 -100.32504303319</t>
  </si>
  <si>
    <t>-698.360218795379 287.929103169472 314.817132902656</t>
  </si>
  <si>
    <t>-712.661716054479 329.348906068788 775.97501200004</t>
  </si>
  <si>
    <t>-561.467053428202 304.479816633142 825.021148179613</t>
  </si>
  <si>
    <t>-677.323971537644 91.0125152345154 -98.4442089706541</t>
  </si>
  <si>
    <t>-661.418825141788 73.4770377489717 316.455998499662</t>
  </si>
  <si>
    <t>-699.535758436591 17.6706719550989 773.883321136383</t>
  </si>
  <si>
    <t>-546.398060301708 10.6366901370764 822.70102268018</t>
  </si>
  <si>
    <t>9763-20170724T120344.712193000.bin</t>
  </si>
  <si>
    <t>-684.017189130927 180.715192924641 -97.5911656344387</t>
  </si>
  <si>
    <t>-704.046929857743 178.575598251211 -206.456742628745</t>
  </si>
  <si>
    <t>-718.112011550631 178.535260688142 -298.260913999785</t>
  </si>
  <si>
    <t>-730.671240853624 179.152913398017 -381.206844563498</t>
  </si>
  <si>
    <t>-742.54181760318 180.499856674684 -464.245469307325</t>
  </si>
  <si>
    <t>-759.160245413776 183.286716911022 -585.74023098969</t>
  </si>
  <si>
    <t>-753.21122525964 185.410003904927 -663.844731682428</t>
  </si>
  <si>
    <t>-757.140899119079 212.945579877186 -530.999828042088</t>
  </si>
  <si>
    <t>-763.31729159068 366.688805011002 -505.29914728516</t>
  </si>
  <si>
    <t>-650.17450238906 378.532628965218 -247.157609589243</t>
  </si>
  <si>
    <t>-446.611653423017 267.852677982056 -231.013266629571</t>
  </si>
  <si>
    <t>-746.595588125641 151.182164484371 -533.858904573735</t>
  </si>
  <si>
    <t>-563.569813043351 44.2528596958182 -284.329489337001</t>
  </si>
  <si>
    <t>-573.520685065816 239.408793751768 -409.882722377171</t>
  </si>
  <si>
    <t>-689.013810250246 271.395825342684 -100.230256130655</t>
  </si>
  <si>
    <t>-698.572774864127 287.708932402106 314.914484354448</t>
  </si>
  <si>
    <t>-712.532193520784 329.372661066389 776.047155287596</t>
  </si>
  <si>
    <t>-561.338579188021 304.633714085345 825.162237916559</t>
  </si>
  <si>
    <t>-679.27121109928 89.9896189271344 -98.3519295269491</t>
  </si>
  <si>
    <t>-662.433490629288 73.1510668975284 316.540341781911</t>
  </si>
  <si>
    <t>-700.003226283492 17.6220105219463 774.148840761642</t>
  </si>
  <si>
    <t>-546.67632966438 10.2088909407264 822.312589100604</t>
  </si>
  <si>
    <t>9763-20170724T120344.747286800.bin</t>
  </si>
  <si>
    <t>-684.435789230314 180.446926024776 -97.5439040454962</t>
  </si>
  <si>
    <t>-704.550558789536 178.405446724149 -206.395770659753</t>
  </si>
  <si>
    <t>-718.663183254684 178.498447197779 -298.192616619474</t>
  </si>
  <si>
    <t>-731.256703260716 179.261656077465 -381.132105284742</t>
  </si>
  <si>
    <t>-743.153268052454 180.776120357996 -464.164137006442</t>
  </si>
  <si>
    <t>-759.800635984822 183.832835538069 -585.648469471775</t>
  </si>
  <si>
    <t>-753.84030124063 186.052315318881 -663.749360382151</t>
  </si>
  <si>
    <t>-757.596990994376 213.399934914807 -530.865470841831</t>
  </si>
  <si>
    <t>-762.675818268327 367.158124151435 -504.956334555011</t>
  </si>
  <si>
    <t>-650.216568444541 376.844196834183 -246.426430514157</t>
  </si>
  <si>
    <t>-446.213302293454 266.628138634465 -232.875461074067</t>
  </si>
  <si>
    <t>-747.39481491991 151.583247235774 -533.818898496108</t>
  </si>
  <si>
    <t>-565.440204990981 43.3286165572176 -284.13796077107</t>
  </si>
  <si>
    <t>-573.991319790528 238.756543503187 -409.37103767996</t>
  </si>
  <si>
    <t>-688.953859807884 271.315138402862 -100.176499310423</t>
  </si>
  <si>
    <t>-698.548277007371 287.592053404216 314.968836239351</t>
  </si>
  <si>
    <t>-712.451214001923 329.368669923658 776.093608647922</t>
  </si>
  <si>
    <t>-561.26772770487 304.686690289249 825.26845487619</t>
  </si>
  <si>
    <t>-680.15186723712 89.5212415974408 -98.3075238346266</t>
  </si>
  <si>
    <t>-662.974201848606 73.0222482343777 316.584434018722</t>
  </si>
  <si>
    <t>-700.169640732748 17.6890989079291 774.285721930669</t>
  </si>
  <si>
    <t>-546.714591693107 11.5790448480896 822.223586989734</t>
  </si>
  <si>
    <t>9763-20170724T120344.813971700.bin</t>
  </si>
  <si>
    <t>-685.141048373768 179.819905119538 -97.4596018193982</t>
  </si>
  <si>
    <t>-705.380338273197 177.971397528896 -206.291790539382</t>
  </si>
  <si>
    <t>-719.560288079871 178.350115220879 -298.077497602796</t>
  </si>
  <si>
    <t>-732.201924314537 179.429993877317 -381.006174575552</t>
  </si>
  <si>
    <t>-744.134492071904 181.314365690123 -464.02545208843</t>
  </si>
  <si>
    <t>-760.822106610509 184.970402613833 -585.487698648279</t>
  </si>
  <si>
    <t>-754.80589479927 187.407331570339 -663.578012006619</t>
  </si>
  <si>
    <t>-758.259840614732 214.323455217674 -530.605341619388</t>
  </si>
  <si>
    <t>-761.102329974558 368.085879385343 -504.414261848616</t>
  </si>
  <si>
    <t>-649.884692672097 373.677548376221 -245.22712541036</t>
  </si>
  <si>
    <t>-445.000493816678 264.707407016149 -235.402666106898</t>
  </si>
  <si>
    <t>-748.739616579113 152.408906260147 -533.776913487708</t>
  </si>
  <si>
    <t>-568.41798026574 41.2345774748421 -284.136493709156</t>
  </si>
  <si>
    <t>-574.312776121584 237.339510547183 -408.461024962191</t>
  </si>
  <si>
    <t>-688.817946478662 271.093530509141 -100.090128438503</t>
  </si>
  <si>
    <t>-698.304899517063 287.297871524827 315.060493517189</t>
  </si>
  <si>
    <t>-712.320640001549 329.360286005591 776.164651786413</t>
  </si>
  <si>
    <t>-561.171850805168 304.676785712963 825.445346066515</t>
  </si>
  <si>
    <t>-681.768079599928 88.4915921146348 -98.2342216735135</t>
  </si>
  <si>
    <t>-664.441237129283 72.2838097473214 316.662947456527</t>
  </si>
  <si>
    <t>-700.38828101272 17.5017002517827 774.591514994333</t>
  </si>
  <si>
    <t>-546.912503483005 10.3215049536768 822.314220827181</t>
  </si>
  <si>
    <t>9763-20170724T120344.852074400.bin</t>
  </si>
  <si>
    <t>-685.448087803867 179.644297911756 -97.4238764351426</t>
  </si>
  <si>
    <t>-705.747133402342 177.880891038204 -206.246341236985</t>
  </si>
  <si>
    <t>-719.974400227516 178.385956877913 -298.024193595392</t>
  </si>
  <si>
    <t>-732.658466866395 179.606194119903 -380.944429008812</t>
  </si>
  <si>
    <t>-744.6333202054 181.654321747546 -463.953764121083</t>
  </si>
  <si>
    <t>-761.383049069699 185.574910705497 -585.399283391773</t>
  </si>
  <si>
    <t>-755.32743145889 188.099647303859 -663.483464953048</t>
  </si>
  <si>
    <t>-758.614584372799 214.836479158539 -530.478035090526</t>
  </si>
  <si>
    <t>-760.247589594377 368.600116175704 -504.23565653335</t>
  </si>
  <si>
    <t>-649.722776952939 372.056333198015 -244.715110833723</t>
  </si>
  <si>
    <t>-444.475835051419 263.674892100622 -236.015251493747</t>
  </si>
  <si>
    <t>-749.452265420839 152.872687629567 -533.742074175637</t>
  </si>
  <si>
    <t>-569.77087512411 40.179677674909 -284.254192568532</t>
  </si>
  <si>
    <t>-574.263487200451 236.661589981881 -408.041167161172</t>
  </si>
  <si>
    <t>-688.646536384263 271.094866017869 -100.07263066159</t>
  </si>
  <si>
    <t>-698.247611956907 287.223690913705 315.078263290564</t>
  </si>
  <si>
    <t>-712.252278532076 329.363258769987 776.189475075583</t>
  </si>
  <si>
    <t>-561.129037712237 304.650708122491 825.533930927115</t>
  </si>
  <si>
    <t>-682.520450655704 88.1743971152785 -98.2140560963871</t>
  </si>
  <si>
    <t>-665.517448702046 71.8715265246656 316.692840339993</t>
  </si>
  <si>
    <t>-700.451833455745 17.4393069310001 774.754262338464</t>
  </si>
  <si>
    <t>-546.960788786233 10.4382058058598 822.454621255409</t>
  </si>
  <si>
    <t>9763-20170724T120344.915268400.bin</t>
  </si>
  <si>
    <t>-685.955870380696 179.358841132445 -97.3921392073587</t>
  </si>
  <si>
    <t>-706.385467790514 177.753061087475 -206.192691792859</t>
  </si>
  <si>
    <t>-720.745595237632 178.488294268959 -297.948183962999</t>
  </si>
  <si>
    <t>-733.56042005281 179.964066215442 -380.844063940589</t>
  </si>
  <si>
    <t>-745.676920102413 182.308731458182 -463.825021232102</t>
  </si>
  <si>
    <t>-762.64628909921 186.707159321216 -585.223703471733</t>
  </si>
  <si>
    <t>-756.585917197028 189.324913487539 -663.304579409251</t>
  </si>
  <si>
    <t>-759.387729382082 215.810585110425 -530.245221165073</t>
  </si>
  <si>
    <t>-758.765605249213 369.553048545457 -503.809761168136</t>
  </si>
  <si>
    <t>-649.490951593064 368.824453497174 -243.73858514348</t>
  </si>
  <si>
    <t>-443.663881617024 261.417918073986 -236.839272854619</t>
  </si>
  <si>
    <t>-751.012797578201 153.743811955685 -533.664581801496</t>
  </si>
  <si>
    <t>-729.53118542116 0.252596120772296 -515.80443892257</t>
  </si>
  <si>
    <t>-572.689439001445 38.2342266917969 -284.42471042011</t>
  </si>
  <si>
    <t>-573.861413190035 235.389718377977 -407.212517993622</t>
  </si>
  <si>
    <t>-688.210545196129 271.006636615818 -100.049362505049</t>
  </si>
  <si>
    <t>-698.006275781092 287.085804543041 315.098915650908</t>
  </si>
  <si>
    <t>-712.115669443288 329.369670905176 776.212623838715</t>
  </si>
  <si>
    <t>-561.050655112079 304.541157848235 825.677039817945</t>
  </si>
  <si>
    <t>-683.978629515574 87.6008988219501 -98.161871286396</t>
  </si>
  <si>
    <t>-668.032736653166 70.9227621584123 316.77212506355</t>
  </si>
  <si>
    <t>-700.267423603698 17.2585185860949 775.14004267827</t>
  </si>
  <si>
    <t>-546.923905436843 10.6495460862893 823.367666579784</t>
  </si>
  <si>
    <t>9763-20170724T120344.946349400.bin</t>
  </si>
  <si>
    <t>-686.215645086877 179.105582181714 -97.3707092772854</t>
  </si>
  <si>
    <t>-706.670514931822 177.581809769842 -206.167554612694</t>
  </si>
  <si>
    <t>-721.075767313187 178.42609925035 -297.915090904836</t>
  </si>
  <si>
    <t>-733.941784822764 180.021332120464 -380.800857720826</t>
  </si>
  <si>
    <t>-746.120033264827 182.503143105949 -463.768710204957</t>
  </si>
  <si>
    <t>-763.191724715955 187.120608832368 -585.144972372347</t>
  </si>
  <si>
    <t>-757.168744714106 189.773644605234 -663.227602306898</t>
  </si>
  <si>
    <t>-759.701728993762 216.150518507742 -530.141992670689</t>
  </si>
  <si>
    <t>-758.251242782052 369.8719845417 -503.588347713955</t>
  </si>
  <si>
    <t>-649.460523971811 367.376326185467 -243.325168242177</t>
  </si>
  <si>
    <t>-443.484673492511 260.245140548721 -236.587815071553</t>
  </si>
  <si>
    <t>-751.699936273162 154.038388785154 -533.630290837085</t>
  </si>
  <si>
    <t>-731.20502266956 0.400709049893749 -515.913289417425</t>
  </si>
  <si>
    <t>-574.154003259199 36.9420450515138 -284.443522454858</t>
  </si>
  <si>
    <t>-573.511583797095 234.529751595128 -406.538471803239</t>
  </si>
  <si>
    <t>-687.95490343782 270.8445959873 -100.033507604858</t>
  </si>
  <si>
    <t>-697.836640066933 287.026439994724 315.108732573834</t>
  </si>
  <si>
    <t>-712.023757897529 329.373874860769 776.22191716205</t>
  </si>
  <si>
    <t>-561.014775659015 304.426651972478 825.797627890496</t>
  </si>
  <si>
    <t>-684.761043365354 87.216448641778 -98.101137933029</t>
  </si>
  <si>
    <t>-669.283570304494 70.3283806682127 316.842010754815</t>
  </si>
  <si>
    <t>-699.896558371041 17.0869749361379 775.415617588979</t>
  </si>
  <si>
    <t>-546.776593795276 10.7149545053858 824.379863611626</t>
  </si>
  <si>
    <t>9763-20170724T120345.016566800.bin</t>
  </si>
  <si>
    <t>-686.852591625707 178.574567288446 -97.2293141149567</t>
  </si>
  <si>
    <t>-707.299537080383 177.229119209937 -206.030056551528</t>
  </si>
  <si>
    <t>-721.667957708687 178.244085852556 -297.781702449613</t>
  </si>
  <si>
    <t>-734.489684389139 180.013604953698 -380.670705803891</t>
  </si>
  <si>
    <t>-746.612607794719 182.683075952811 -463.640918517322</t>
  </si>
  <si>
    <t>-763.591450145318 187.590303954652 -585.018701755163</t>
  </si>
  <si>
    <t>-757.572066299701 190.299326430698 -663.099762623355</t>
  </si>
  <si>
    <t>-759.768619696614 216.537826426251 -529.994306855923</t>
  </si>
  <si>
    <t>-756.704480731112 370.158373813728 -503.037137019397</t>
  </si>
  <si>
    <t>-648.74737456329 365.865393224802 -242.450603261652</t>
  </si>
  <si>
    <t>-442.965007328984 258.335221098619 -236.173133505468</t>
  </si>
  <si>
    <t>-752.513868280395 154.336458143946 -533.523966298432</t>
  </si>
  <si>
    <t>-734.023919158722 0.426667146886757 -515.963385266466</t>
  </si>
  <si>
    <t>-577.229932351284 34.0056735170472 -283.871301776123</t>
  </si>
  <si>
    <t>-572.255281930517 231.835007842343 -405.474502360701</t>
  </si>
  <si>
    <t>-687.318122403999 270.581262867335 -99.9862232013384</t>
  </si>
  <si>
    <t>-697.496426940423 286.897536626478 315.143610173376</t>
  </si>
  <si>
    <t>-711.66481608063 329.503957744709 776.24146377237</t>
  </si>
  <si>
    <t>-560.819750998827 304.450970669755 826.260899578372</t>
  </si>
  <si>
    <t>-686.599116321348 86.4533017688377 -97.8417292360242</t>
  </si>
  <si>
    <t>-671.445201627055 68.9749532692865 317.08901491091</t>
  </si>
  <si>
    <t>-698.876881379701 16.5018378263328 776.098402054394</t>
  </si>
  <si>
    <t>-546.405773469004 9.99649333855223 827.030350993997</t>
  </si>
  <si>
    <t>9763-20170724T120345.049654600.bin</t>
  </si>
  <si>
    <t>-687.296650259725 178.323131640104 -97.1305021052626</t>
  </si>
  <si>
    <t>-707.699416025359 177.078774818083 -205.940815392916</t>
  </si>
  <si>
    <t>-721.946566361958 178.170411973264 -297.710299863084</t>
  </si>
  <si>
    <t>-734.625176430272 180.013617135306 -380.619909376672</t>
  </si>
  <si>
    <t>-746.571020421901 182.758295411621 -463.613296122867</t>
  </si>
  <si>
    <t>-763.253793662979 187.777744935723 -585.027500925308</t>
  </si>
  <si>
    <t>-757.159055666352 190.524331077984 -663.101359924227</t>
  </si>
  <si>
    <t>-759.355075989936 216.699607087757 -529.995234614873</t>
  </si>
  <si>
    <t>-755.259811424483 370.266361575161 -502.836116753847</t>
  </si>
  <si>
    <t>-647.881596632294 365.61514116023 -242.016567137192</t>
  </si>
  <si>
    <t>-442.325831611311 257.637643382418 -235.998832174743</t>
  </si>
  <si>
    <t>-752.512085996607 154.450763115169 -533.508858381935</t>
  </si>
  <si>
    <t>-735.127299526712 0.424098265940302 -515.914137949247</t>
  </si>
  <si>
    <t>-578.540547231295 32.6993615266681 -283.497570739445</t>
  </si>
  <si>
    <t>-571.146190566364 230.359925555796 -405.251822511162</t>
  </si>
  <si>
    <t>-687.091416331615 270.462492728515 -99.9437169614375</t>
  </si>
  <si>
    <t>-697.270893295926 286.878963099224 315.182123005468</t>
  </si>
  <si>
    <t>-711.310371775029 329.756377244908 776.246130913455</t>
  </si>
  <si>
    <t>-560.635392203066 304.560059757273 826.704277169432</t>
  </si>
  <si>
    <t>-687.754819874383 86.0766443227355 -97.6871974354088</t>
  </si>
  <si>
    <t>-672.387767500788 68.5300567715294 317.232755591075</t>
  </si>
  <si>
    <t>-698.452345457501 16.3667253574495 776.406072024637</t>
  </si>
  <si>
    <t>-546.245714432571 10.5304796819978 828.20275192386</t>
  </si>
  <si>
    <t>9763-20170724T120345.114378900.bin</t>
  </si>
  <si>
    <t>-688.280625943871 177.609890861742 -96.9198722693575</t>
  </si>
  <si>
    <t>-708.666930921022 176.5809544598 -205.735408719535</t>
  </si>
  <si>
    <t>-722.765751786017 177.779890866363 -297.526624252517</t>
  </si>
  <si>
    <t>-735.255171764294 179.704787520748 -380.463043798867</t>
  </si>
  <si>
    <t>-746.95546385146 182.509345929332 -463.489442601082</t>
  </si>
  <si>
    <t>-763.216263361431 187.59389993552 -584.958102076968</t>
  </si>
  <si>
    <t>-757.020320283852 190.304298262488 -663.025206058588</t>
  </si>
  <si>
    <t>-759.066101134682 216.535131178008 -529.954277146514</t>
  </si>
  <si>
    <t>-752.690652778236 369.962631663101 -502.457485293859</t>
  </si>
  <si>
    <t>-646.248045044483 364.215974681549 -241.276347219364</t>
  </si>
  <si>
    <t>-441.159279745061 255.349312218971 -235.344234991151</t>
  </si>
  <si>
    <t>-753.096225993642 154.190524367472 -533.363089632275</t>
  </si>
  <si>
    <t>-581.867009155721 30.1133389584938 -282.473078325628</t>
  </si>
  <si>
    <t>-570.026686840181 227.137092466154 -404.906567022054</t>
  </si>
  <si>
    <t>-686.663853780384 270.131703142505 -99.8112341413814</t>
  </si>
  <si>
    <t>-696.657756762074 286.788504492051 315.309646361558</t>
  </si>
  <si>
    <t>-710.591929592293 330.300493865685 776.317179813217</t>
  </si>
  <si>
    <t>-560.227583263402 304.992661050178 827.638613478489</t>
  </si>
  <si>
    <t>-690.167816148147 85.0000833897823 -97.4173980890746</t>
  </si>
  <si>
    <t>-673.708313991352 67.9602050255817 317.481763258154</t>
  </si>
  <si>
    <t>-698.078016272551 16.2241190771656 776.903662632504</t>
  </si>
  <si>
    <t>-546.116342832943 10.9228405618767 829.471547497615</t>
  </si>
  <si>
    <t>9763-20170724T120345.148481200.bin</t>
  </si>
  <si>
    <t>-688.885098836754 177.177778844773 -96.8531356885383</t>
  </si>
  <si>
    <t>-709.264551352802 176.263334807688 -205.67109568604</t>
  </si>
  <si>
    <t>-723.310143705038 177.528988387995 -297.46946530329</t>
  </si>
  <si>
    <t>-735.731753970584 179.508413733387 -380.414839244491</t>
  </si>
  <si>
    <t>-747.343640019585 182.358707985954 -463.452041468166</t>
  </si>
  <si>
    <t>-763.452444295612 187.500211922973 -584.938520793066</t>
  </si>
  <si>
    <t>-757.223317412262 190.173531024665 -663.004290758356</t>
  </si>
  <si>
    <t>-759.14894703952 216.437634109397 -529.944603665096</t>
  </si>
  <si>
    <t>-751.639793952539 369.796367344617 -502.377372816941</t>
  </si>
  <si>
    <t>-645.828572601101 363.322594481057 -240.95690020269</t>
  </si>
  <si>
    <t>-441.044898165885 253.874178402149 -235.192849504725</t>
  </si>
  <si>
    <t>-753.619195283238 154.050526796174 -533.318061538483</t>
  </si>
  <si>
    <t>-583.553884404442 28.6782551483452 -282.159785982933</t>
  </si>
  <si>
    <t>-569.824624388135 225.519701802569 -404.689405599192</t>
  </si>
  <si>
    <t>-686.693427272303 269.918227500042 -99.7580107034104</t>
  </si>
  <si>
    <t>-696.553050934163 286.66726309415 315.362279526263</t>
  </si>
  <si>
    <t>-710.349457228209 330.481677474213 776.342839928417</t>
  </si>
  <si>
    <t>-560.094314815281 305.119567585498 827.956700558467</t>
  </si>
  <si>
    <t>-691.377418914609 84.3620153746926 -97.338356492278</t>
  </si>
  <si>
    <t>-674.290986822697 67.7377222764501 317.552395070736</t>
  </si>
  <si>
    <t>-698.061764910016 16.2240261862328 777.048110800309</t>
  </si>
  <si>
    <t>-546.122925615806 11.1308778317423 829.70226032403</t>
  </si>
  <si>
    <t>9763-20170724T120345.216166800.bin</t>
  </si>
  <si>
    <t>-689.900744435784 176.29256557987 -96.7498520281714</t>
  </si>
  <si>
    <t>-710.257624180658 175.524171367691 -205.573021440696</t>
  </si>
  <si>
    <t>-724.180940299181 176.866735877045 -297.389026286915</t>
  </si>
  <si>
    <t>-736.449047266103 178.908043156231 -380.355692065008</t>
  </si>
  <si>
    <t>-747.863154880478 181.806594808096 -463.4186994949</t>
  </si>
  <si>
    <t>-763.632945292743 187.00440666378 -584.947356339463</t>
  </si>
  <si>
    <t>-757.256774202487 189.56378332984 -663.005097409061</t>
  </si>
  <si>
    <t>-759.064697002396 215.953526135291 -529.98081427444</t>
  </si>
  <si>
    <t>-749.554272474883 369.199535363192 -502.373119367102</t>
  </si>
  <si>
    <t>-644.933290966072 361.668418798729 -240.502328979338</t>
  </si>
  <si>
    <t>-440.629135746403 251.291098587045 -235.482638227618</t>
  </si>
  <si>
    <t>-754.361859936836 153.493764648939 -533.262391290123</t>
  </si>
  <si>
    <t>-586.463812006699 25.9258121176306 -281.577329473362</t>
  </si>
  <si>
    <t>-569.641131626459 222.333922975833 -404.415957766518</t>
  </si>
  <si>
    <t>-686.639372730963 269.376578759966 -99.6876631628851</t>
  </si>
  <si>
    <t>-696.533533873472 286.383323278524 315.421311409604</t>
  </si>
  <si>
    <t>-709.990443924634 330.729945748201 776.362843584004</t>
  </si>
  <si>
    <t>-559.920678721313 305.20344806294 828.432900235134</t>
  </si>
  <si>
    <t>-693.453261262717 83.1693829120834 -97.200174461135</t>
  </si>
  <si>
    <t>-675.348424964695 67.2071520897584 317.673406402816</t>
  </si>
  <si>
    <t>-698.08627085191 16.1229174563744 777.291926088141</t>
  </si>
  <si>
    <t>-546.189654908003 10.3839892195035 830.001413524214</t>
  </si>
  <si>
    <t>9763-20170724T120345.248245800.bin</t>
  </si>
  <si>
    <t>-690.294524544441 176.029699781224 -96.7165407668518</t>
  </si>
  <si>
    <t>-710.630671939428 175.321488780455 -205.544164175427</t>
  </si>
  <si>
    <t>-724.500032326106 176.668467710533 -297.368149011158</t>
  </si>
  <si>
    <t>-736.703934479835 178.699346191515 -380.344501087578</t>
  </si>
  <si>
    <t>-748.03727526255 181.570954451448 -463.419447455808</t>
  </si>
  <si>
    <t>-763.670431439353 186.711105576961 -584.968209832327</t>
  </si>
  <si>
    <t>-757.1852923889 189.164430164881 -663.020449583614</t>
  </si>
  <si>
    <t>-758.986014224564 215.700413119472 -530.032610482547</t>
  </si>
  <si>
    <t>-748.70044866126 368.912483651041 -502.53059015875</t>
  </si>
  <si>
    <t>-644.527799658411 360.907272199491 -240.495228597733</t>
  </si>
  <si>
    <t>-440.315860115344 250.353067710772 -235.618891197706</t>
  </si>
  <si>
    <t>-754.635425156264 153.210915452753 -533.234686604092</t>
  </si>
  <si>
    <t>-587.633461194774 24.7264081094318 -281.285175769239</t>
  </si>
  <si>
    <t>-569.51668709547 220.9707494989 -404.201801458732</t>
  </si>
  <si>
    <t>-686.533986880286 269.208309332128 -99.6772189227689</t>
  </si>
  <si>
    <t>-696.509772071673 286.326463659593 315.425229163942</t>
  </si>
  <si>
    <t>-709.84886550532 330.837658314428 776.369042907549</t>
  </si>
  <si>
    <t>-559.83665399056 305.293423157543 828.595986350121</t>
  </si>
  <si>
    <t>-694.332863920087 82.8687640195683 -97.148476995124</t>
  </si>
  <si>
    <t>-675.938719219728 67.0340838670163 317.717134712979</t>
  </si>
  <si>
    <t>-698.110828520784 16.2052720350725 777.416750148228</t>
  </si>
  <si>
    <t>-546.179892964974 11.2002504849747 830.102169936013</t>
  </si>
  <si>
    <t>9763-20170724T120345.284343600.bin</t>
  </si>
  <si>
    <t>-690.641980990442 175.784947928254 -96.6764933270219</t>
  </si>
  <si>
    <t>-710.971061932174 175.130806551395 -205.505744704338</t>
  </si>
  <si>
    <t>-724.819632549328 176.472841206896 -297.333023270985</t>
  </si>
  <si>
    <t>-736.997573564222 178.48321666007 -380.313691766886</t>
  </si>
  <si>
    <t>-748.297283398767 181.315409496181 -463.394471399669</t>
  </si>
  <si>
    <t>-763.872194957182 186.377047231065 -584.954104244444</t>
  </si>
  <si>
    <t>-757.324421582111 188.71696631657 -663.004542304221</t>
  </si>
  <si>
    <t>-759.055588437522 215.413405473684 -530.054817817651</t>
  </si>
  <si>
    <t>-748.078184625946 368.612218106209 -502.741959490174</t>
  </si>
  <si>
    <t>-644.355930575906 360.127642016229 -240.543047854236</t>
  </si>
  <si>
    <t>-440.234204907961 249.395079108849 -235.943641773474</t>
  </si>
  <si>
    <t>-755.020479257738 152.898676156112 -533.174877982307</t>
  </si>
  <si>
    <t>-588.772368290774 23.8124523072859 -280.978461175875</t>
  </si>
  <si>
    <t>-569.583776812481 219.947152080398 -403.907258712578</t>
  </si>
  <si>
    <t>-686.474708990717 269.053495794208 -99.6662862217154</t>
  </si>
  <si>
    <t>-696.480643073245 286.245618744575 315.432355075763</t>
  </si>
  <si>
    <t>-709.761108403423 330.887843074062 776.372952746563</t>
  </si>
  <si>
    <t>-559.786282519877 305.322545860007 828.696748830608</t>
  </si>
  <si>
    <t>-695.099131046685 82.5200064296698 -97.0956547845525</t>
  </si>
  <si>
    <t>-676.587631651622 66.7491187406497 317.767231292782</t>
  </si>
  <si>
    <t>-698.125374204663 16.1031531308577 777.544582320969</t>
  </si>
  <si>
    <t>-546.223218063107 10.3714912860839 830.239109586141</t>
  </si>
  <si>
    <t>9763-20170724T120345.346307600.bin</t>
  </si>
  <si>
    <t>-691.045545747685 175.392012748785 -96.605820704346</t>
  </si>
  <si>
    <t>-711.364293516639 174.802877132064 -205.437325535203</t>
  </si>
  <si>
    <t>-725.1639595749 176.097250477758 -297.27260248133</t>
  </si>
  <si>
    <t>-737.27972939252 178.030746524358 -380.26419635788</t>
  </si>
  <si>
    <t>-748.498090295915 180.747871511361 -463.360037746471</t>
  </si>
  <si>
    <t>-763.931853010143 185.599816214495 -584.946119104894</t>
  </si>
  <si>
    <t>-757.316634332802 187.648326047247 -662.999008616464</t>
  </si>
  <si>
    <t>-758.914309532028 214.748313768832 -530.12427984335</t>
  </si>
  <si>
    <t>-746.694696629347 367.917111817472 -503.144763634746</t>
  </si>
  <si>
    <t>-643.94664379948 358.868742277915 -240.581353988463</t>
  </si>
  <si>
    <t>-439.844849754331 248.077329772171 -236.551989166209</t>
  </si>
  <si>
    <t>-755.404999939423 152.193261439037 -533.06602520601</t>
  </si>
  <si>
    <t>-590.796943825749 22.4315922724297 -280.155704617182</t>
  </si>
  <si>
    <t>-570.032286062463 218.432744534369 -403.041501046899</t>
  </si>
  <si>
    <t>-686.176918252866 268.750320775643 -99.6512688762321</t>
  </si>
  <si>
    <t>-696.361025876699 286.073953079166 315.437619881839</t>
  </si>
  <si>
    <t>-709.645423377786 330.904514071627 776.364120200193</t>
  </si>
  <si>
    <t>-559.74903551367 305.198241651713 828.843384904131</t>
  </si>
  <si>
    <t>-696.16660147945 82.0142834333947 -96.9731278472881</t>
  </si>
  <si>
    <t>-677.867591554384 66.3140674714502 317.901872396813</t>
  </si>
  <si>
    <t>-698.220232860188 16.1776514927253 777.806431025184</t>
  </si>
  <si>
    <t>-546.258877121583 10.8690694960883 830.374455649548</t>
  </si>
  <si>
    <t>9763-20170724T120345.415025900.bin</t>
  </si>
  <si>
    <t>-691.130149866049 175.065428762282 -96.5344732082873</t>
  </si>
  <si>
    <t>-711.470056678975 174.518240498724 -205.362291829456</t>
  </si>
  <si>
    <t>-725.259104556417 175.719919520277 -297.200441993437</t>
  </si>
  <si>
    <t>-737.351668307473 177.523398480553 -380.198347605906</t>
  </si>
  <si>
    <t>-748.531851712491 180.060951091575 -463.304945724101</t>
  </si>
  <si>
    <t>-763.891948741504 184.596120064947 -584.91262562369</t>
  </si>
  <si>
    <t>-757.268799387881 186.293369529702 -662.973222944253</t>
  </si>
  <si>
    <t>-758.704415852635 213.899285048658 -530.189083326717</t>
  </si>
  <si>
    <t>-745.346465334979 367.046942860255 -503.613904678376</t>
  </si>
  <si>
    <t>-644.055444242555 357.148456308243 -240.515518546578</t>
  </si>
  <si>
    <t>-439.580097180844 247.008054113725 -237.784072706665</t>
  </si>
  <si>
    <t>-755.599703074373 151.313110584288 -532.915309851135</t>
  </si>
  <si>
    <t>-592.761302225506 21.0769633759087 -279.002626715102</t>
  </si>
  <si>
    <t>-570.659316616755 216.812364222857 -402.078581397609</t>
  </si>
  <si>
    <t>-685.812133475393 268.496609755455 -99.6341796604963</t>
  </si>
  <si>
    <t>-696.170832536759 285.915699365426 315.446383496934</t>
  </si>
  <si>
    <t>-709.552089275751 330.877341932052 776.382216641028</t>
  </si>
  <si>
    <t>-559.67491928913 305.246774638208 828.953431597286</t>
  </si>
  <si>
    <t>-696.703639197423 81.657736995001 -96.844492334045</t>
  </si>
  <si>
    <t>-678.665941699592 65.9785827260516 318.042728995631</t>
  </si>
  <si>
    <t>-698.309521751634 16.1559082605895 778.051916495715</t>
  </si>
  <si>
    <t>-546.335196503542 10.085278980592 830.499782116294</t>
  </si>
  <si>
    <t>9763-20170724T120345.449123700.bin</t>
  </si>
  <si>
    <t>-691.043092420766 174.935628868395 -96.4832747850355</t>
  </si>
  <si>
    <t>-711.437581152474 174.400341234799 -205.300801837044</t>
  </si>
  <si>
    <t>-725.262116877012 175.549780314804 -297.134359595811</t>
  </si>
  <si>
    <t>-737.381458490115 177.282559757937 -380.129970135753</t>
  </si>
  <si>
    <t>-748.582167268787 179.725095244104 -463.236585997918</t>
  </si>
  <si>
    <t>-763.965008394787 184.094150223457 -584.847357728758</t>
  </si>
  <si>
    <t>-757.36181120372 185.640363083756 -662.91297868392</t>
  </si>
  <si>
    <t>-758.681444480058 213.476579767932 -530.175657038108</t>
  </si>
  <si>
    <t>-744.723544512733 366.605238112623 -503.851167594814</t>
  </si>
  <si>
    <t>-644.252278851694 356.281354944005 -240.454972612533</t>
  </si>
  <si>
    <t>-439.55579126814 246.536847830233 -238.453356980306</t>
  </si>
  <si>
    <t>-755.748840545819 150.877498125042 -532.795610372309</t>
  </si>
  <si>
    <t>-593.867120594793 20.4332956965025 -278.251229821524</t>
  </si>
  <si>
    <t>-570.959109033475 215.943581734951 -401.537523759368</t>
  </si>
  <si>
    <t>-685.596165444922 268.402036901497 -99.6075891948165</t>
  </si>
  <si>
    <t>-696.114784251013 285.85348983677 315.46763085845</t>
  </si>
  <si>
    <t>-709.557146886139 330.825814831676 776.392669753429</t>
  </si>
  <si>
    <t>-559.662984380032 305.262581343698 828.948274072575</t>
  </si>
  <si>
    <t>-696.769753760198 81.4988683266201 -96.772448148127</t>
  </si>
  <si>
    <t>-678.735489855136 65.9278534739119 318.118973201872</t>
  </si>
  <si>
    <t>-698.367419146658 16.2659130367642 778.16386696189</t>
  </si>
  <si>
    <t>-546.328995852372 10.9484648420544 830.507541750023</t>
  </si>
  <si>
    <t>9763-20170724T120345.495746300.bin</t>
  </si>
  <si>
    <t>-690.916828211065 174.802265712587 -96.4187587077155</t>
  </si>
  <si>
    <t>-711.417048141446 174.265075283342 -205.216477975791</t>
  </si>
  <si>
    <t>-725.264210655017 175.355741612206 -297.04732160136</t>
  </si>
  <si>
    <t>-737.375860291451 177.014782369188 -380.045432772309</t>
  </si>
  <si>
    <t>-748.540151764591 179.361590814987 -463.159659099472</t>
  </si>
  <si>
    <t>-763.83715045975 183.567312017795 -584.787159307888</t>
  </si>
  <si>
    <t>-757.211379108839 184.980552692449 -662.85325526362</t>
  </si>
  <si>
    <t>-758.497225595567 213.027876058364 -530.163076298759</t>
  </si>
  <si>
    <t>-743.736264613844 366.116717183912 -504.035141038676</t>
  </si>
  <si>
    <t>-644.233559520643 355.27563384206 -240.292399226676</t>
  </si>
  <si>
    <t>-439.286623610876 245.983946122107 -239.516639419577</t>
  </si>
  <si>
    <t>-755.752687271426 150.415836894704 -532.673265297015</t>
  </si>
  <si>
    <t>-594.839694268489 19.6591609654599 -277.528550237762</t>
  </si>
  <si>
    <t>-570.94275481255 214.957809336912 -400.962260224203</t>
  </si>
  <si>
    <t>-685.434911061149 268.285524183418 -99.5739084142227</t>
  </si>
  <si>
    <t>-696.02681074769 285.757596712502 315.498542729063</t>
  </si>
  <si>
    <t>-709.571310605754 330.75625384741 776.409608544557</t>
  </si>
  <si>
    <t>-559.633807359649 305.338084029444 828.911863094564</t>
  </si>
  <si>
    <t>-696.705747252614 81.3190609204535 -96.6795756882456</t>
  </si>
  <si>
    <t>-678.671919935348 65.8676748014061 318.21639356667</t>
  </si>
  <si>
    <t>-698.431751365683 16.2585485517304 778.267155219068</t>
  </si>
  <si>
    <t>-546.3805425594 10.3666565507299 830.512324567495</t>
  </si>
  <si>
    <t>9763-20170724T120345.547387100.bin</t>
  </si>
  <si>
    <t>-690.639216143099 174.628590771794 -96.3269631704515</t>
  </si>
  <si>
    <t>-711.394156313232 174.060132687666 -205.076287142328</t>
  </si>
  <si>
    <t>-725.285389250641 175.049105776917 -296.901519926741</t>
  </si>
  <si>
    <t>-737.365923432068 176.589731753324 -379.906502445114</t>
  </si>
  <si>
    <t>-748.426758985468 178.7897838118 -463.038721761754</t>
  </si>
  <si>
    <t>-763.49169605978 182.750172221152 -584.703285475145</t>
  </si>
  <si>
    <t>-756.756455587607 183.919124673109 -662.764188409966</t>
  </si>
  <si>
    <t>-758.048226533857 212.33027194524 -530.154037970614</t>
  </si>
  <si>
    <t>-741.712347554591 365.343161450371 -504.55468699101</t>
  </si>
  <si>
    <t>-644.399659211953 353.357904173989 -240.045389057111</t>
  </si>
  <si>
    <t>-439.161181760877 244.617339689424 -241.135395900913</t>
  </si>
  <si>
    <t>-755.714505645631 149.694458540188 -532.481903420204</t>
  </si>
  <si>
    <t>-596.484570797371 18.3696669178591 -276.467399300268</t>
  </si>
  <si>
    <t>-570.806039879332 213.313903160496 -400.103404996032</t>
  </si>
  <si>
    <t>-685.250564068559 268.18261683002 -99.5369070712651</t>
  </si>
  <si>
    <t>-695.874668831646 285.541980010738 315.539481971563</t>
  </si>
  <si>
    <t>-709.750489440143 330.427380864086 776.460850176182</t>
  </si>
  <si>
    <t>-559.713384728715 305.090184928928 828.717042405863</t>
  </si>
  <si>
    <t>-696.356947662929 81.0172997782645 -96.5143818725757</t>
  </si>
  <si>
    <t>-678.555112797982 65.934999662134 318.405180892516</t>
  </si>
  <si>
    <t>-698.674153186067 16.3937992684967 778.434419787361</t>
  </si>
  <si>
    <t>-546.492566602131 10.3171172647626 830.277117988762</t>
  </si>
  <si>
    <t>9763-20170724T120345.615586500.bin</t>
  </si>
  <si>
    <t>-690.397414339982 174.429271623857 -96.2474633165724</t>
  </si>
  <si>
    <t>-711.317679679935 173.853220009567 -204.965044817969</t>
  </si>
  <si>
    <t>-725.254310468643 174.770873391887 -296.784140050955</t>
  </si>
  <si>
    <t>-737.336392901379 176.223961548042 -379.790474731938</t>
  </si>
  <si>
    <t>-748.358206968907 178.311594907427 -462.93072111684</t>
  </si>
  <si>
    <t>-763.320564559235 182.079962534497 -584.614219270858</t>
  </si>
  <si>
    <t>-756.459902879247 183.024744899522 -662.666945740025</t>
  </si>
  <si>
    <t>-757.743599126861 211.753063002966 -530.128843217468</t>
  </si>
  <si>
    <t>-739.737843232916 364.676291417554 -505.058494135485</t>
  </si>
  <si>
    <t>-644.325394175818 350.840889973956 -239.947806766068</t>
  </si>
  <si>
    <t>-438.62516937624 243.021706239424 -243.260795902197</t>
  </si>
  <si>
    <t>-755.766783860308 149.099789340209 -532.312222148616</t>
  </si>
  <si>
    <t>-597.550508662565 17.0786584419723 -275.850531746479</t>
  </si>
  <si>
    <t>-570.85647652665 211.882804704426 -399.492210535582</t>
  </si>
  <si>
    <t>-684.920314173799 267.993119850043 -99.4984915717853</t>
  </si>
  <si>
    <t>-695.649048739937 285.26161598593 315.578945604844</t>
  </si>
  <si>
    <t>-709.996123106036 330.003292031897 776.488545030753</t>
  </si>
  <si>
    <t>-559.803671303006 304.902766511178 828.411862773254</t>
  </si>
  <si>
    <t>-696.212548511686 80.821915105123 -96.3920489729589</t>
  </si>
  <si>
    <t>-678.680909983459 65.8559734843373 318.543217050544</t>
  </si>
  <si>
    <t>-699.068572336663 16.6190124854477 778.551719957604</t>
  </si>
  <si>
    <t>-546.642578078063 11.1945041007396 829.744702508206</t>
  </si>
  <si>
    <t>9763-20170724T120345.647671100.bin</t>
  </si>
  <si>
    <t>-690.271574168661 174.349742631563 -96.2081330495384</t>
  </si>
  <si>
    <t>-711.269876904648 173.782031134131 -204.910728853369</t>
  </si>
  <si>
    <t>-725.240940105469 174.678115060287 -296.724917664419</t>
  </si>
  <si>
    <t>-737.340732330678 176.101935042571 -379.729185933735</t>
  </si>
  <si>
    <t>-748.366388785961 178.14865602042 -462.869887649686</t>
  </si>
  <si>
    <t>-763.31843527507 181.844784352229 -584.556747643805</t>
  </si>
  <si>
    <t>-756.414730937052 182.672238481415 -662.607136439824</t>
  </si>
  <si>
    <t>-757.636082424195 211.55394117833 -530.102081071204</t>
  </si>
  <si>
    <t>-738.656299905665 364.399144381066 -505.331683226092</t>
  </si>
  <si>
    <t>-644.435309423978 349.682641466014 -239.842748502362</t>
  </si>
  <si>
    <t>-438.516924798729 242.32263507813 -244.312687710679</t>
  </si>
  <si>
    <t>-755.879130064004 148.892007798273 -532.221118349336</t>
  </si>
  <si>
    <t>-598.154006519805 16.6149875204364 -275.615914987933</t>
  </si>
  <si>
    <t>-571.087276551243 211.391643937855 -399.220095762296</t>
  </si>
  <si>
    <t>-684.687477805142 267.887167779315 -99.492311536509</t>
  </si>
  <si>
    <t>-695.527553518957 285.139748893856 315.582929095083</t>
  </si>
  <si>
    <t>-710.075523414561 329.837946376863 776.50102207766</t>
  </si>
  <si>
    <t>-559.846456202065 304.729581482666 828.314453259544</t>
  </si>
  <si>
    <t>-696.141809941787 80.7459450909935 -96.3472147671628</t>
  </si>
  <si>
    <t>-678.840568312015 65.8101877787208 318.598786101824</t>
  </si>
  <si>
    <t>-699.187012466693 16.6620693320974 778.612217308717</t>
  </si>
  <si>
    <t>-546.717996024287 10.8806064095465 829.637729729493</t>
  </si>
  <si>
    <t>9763-20170724T120345.715377500.bin</t>
  </si>
  <si>
    <t>-689.89695906257 174.01366604706 -96.1293856557205</t>
  </si>
  <si>
    <t>-711.062087156024 173.492336444355 -204.799854782319</t>
  </si>
  <si>
    <t>-725.116267764806 174.373989680469 -296.601379030953</t>
  </si>
  <si>
    <t>-737.266629624885 175.767832031831 -379.5987499301</t>
  </si>
  <si>
    <t>-748.317892338163 177.764482926143 -462.737334578769</t>
  </si>
  <si>
    <t>-763.27906587107 181.365540716685 -584.426075472645</t>
  </si>
  <si>
    <t>-756.298316653912 181.982314071913 -662.471447420965</t>
  </si>
  <si>
    <t>-757.389277326196 211.122966157362 -530.019788799551</t>
  </si>
  <si>
    <t>-736.414417874217 363.806418536866 -505.896004421718</t>
  </si>
  <si>
    <t>-644.783135450919 346.923179349802 -239.63078566632</t>
  </si>
  <si>
    <t>-438.590557687707 240.209815896201 -246.369948826438</t>
  </si>
  <si>
    <t>-756.039204024641 148.447682623703 -532.040344352205</t>
  </si>
  <si>
    <t>-599.361725483694 15.6095652272943 -275.185802952117</t>
  </si>
  <si>
    <t>-571.464192534542 210.238639551006 -398.83764820795</t>
  </si>
  <si>
    <t>-684.084315768903 267.54748256252 -99.4448597360545</t>
  </si>
  <si>
    <t>-695.021551827142 284.798647330972 315.627823618089</t>
  </si>
  <si>
    <t>-710.19705009977 329.548236150468 776.531813609002</t>
  </si>
  <si>
    <t>-559.897704240843 304.484363260124 828.16261780825</t>
  </si>
  <si>
    <t>-696.018715690477 80.3859319640608 -96.2251889959867</t>
  </si>
  <si>
    <t>-678.88129735624 65.6832582125326 318.735874463666</t>
  </si>
  <si>
    <t>-699.224947976182 16.7171955634312 778.811085134314</t>
  </si>
  <si>
    <t>-546.760121585428 10.656210313781 829.816672594777</t>
  </si>
  <si>
    <t>9763-20170724T120345.749472400.bin</t>
  </si>
  <si>
    <t>-689.704389816077 173.818219267896 -96.0736126178515</t>
  </si>
  <si>
    <t>-710.94638283036 173.343143375228 -204.729268392971</t>
  </si>
  <si>
    <t>-725.044131618154 174.236077977196 -296.524047512334</t>
  </si>
  <si>
    <t>-737.224860701762 175.631315326133 -379.516970287955</t>
  </si>
  <si>
    <t>-748.297001948203 177.619091264254 -462.653020376616</t>
  </si>
  <si>
    <t>-763.278251509496 181.195742632844 -584.339975225084</t>
  </si>
  <si>
    <t>-756.246238783532 181.731074177747 -662.381362657295</t>
  </si>
  <si>
    <t>-757.283175508746 210.966474964779 -529.952354146247</t>
  </si>
  <si>
    <t>-735.378917554897 363.594334408802 -506.194464484523</t>
  </si>
  <si>
    <t>-644.882818916955 345.341545299322 -239.631332527892</t>
  </si>
  <si>
    <t>-438.638003140586 238.801773469017 -247.434281060934</t>
  </si>
  <si>
    <t>-756.12607878619 148.286071403716 -531.937084693188</t>
  </si>
  <si>
    <t>-599.946243256537 15.1449973205824 -274.972720485546</t>
  </si>
  <si>
    <t>-571.555642104623 209.706347648914 -398.619004133661</t>
  </si>
  <si>
    <t>-683.754711059045 267.374067226407 -99.40351538932</t>
  </si>
  <si>
    <t>-694.770768228603 284.610925534744 315.667750719144</t>
  </si>
  <si>
    <t>-710.260264514738 329.400370736906 776.557104820389</t>
  </si>
  <si>
    <t>-559.939251174555 304.277286138465 828.095859983825</t>
  </si>
  <si>
    <t>-695.956609843695 80.1876783465491 -96.1487829906957</t>
  </si>
  <si>
    <t>-678.808878360754 65.6283405979182 318.817034725722</t>
  </si>
  <si>
    <t>-699.236227498387 16.7206893773555 778.914980690878</t>
  </si>
  <si>
    <t>-546.771184063192 10.740261018813 829.929307756259</t>
  </si>
  <si>
    <t>9763-20170724T120345.815749200.bin</t>
  </si>
  <si>
    <t>-689.180869352436 173.34731747474 -95.9532804729384</t>
  </si>
  <si>
    <t>-710.616120735763 172.977931836076 -204.571346906969</t>
  </si>
  <si>
    <t>-724.793145041738 173.959304124907 -296.353052424054</t>
  </si>
  <si>
    <t>-737.011322274157 175.439118019285 -379.339033955556</t>
  </si>
  <si>
    <t>-748.086651163185 177.513858713373 -462.472452777545</t>
  </si>
  <si>
    <t>-763.034630125796 181.220061326181 -584.15957865538</t>
  </si>
  <si>
    <t>-755.868204457588 181.686377541786 -662.189316253404</t>
  </si>
  <si>
    <t>-756.86016121991 210.936661418511 -529.762487145087</t>
  </si>
  <si>
    <t>-732.824972446286 363.302006808145 -506.434305170248</t>
  </si>
  <si>
    <t>-645.022381334252 342.004869333372 -239.197150492113</t>
  </si>
  <si>
    <t>-438.404062213126 236.431424734118 -249.763335079402</t>
  </si>
  <si>
    <t>-756.091026762697 148.250887981832 -531.766152607996</t>
  </si>
  <si>
    <t>-601.039966335344 13.9153366454188 -274.650591913377</t>
  </si>
  <si>
    <t>-571.352774849418 208.31305145632 -398.24984995904</t>
  </si>
  <si>
    <t>-682.961386612578 266.88690047105 -99.2936188838943</t>
  </si>
  <si>
    <t>-694.234647736163 284.163639367146 315.769044357378</t>
  </si>
  <si>
    <t>-710.358230574736 329.096700046149 776.605321066933</t>
  </si>
  <si>
    <t>-560.008774593288 303.879312180557 828.014835865501</t>
  </si>
  <si>
    <t>-695.699569153054 79.7350293185386 -96.019035157191</t>
  </si>
  <si>
    <t>-678.662813499013 65.5158731747765 318.96306545287</t>
  </si>
  <si>
    <t>-699.294354050605 16.8643074177483 779.064269657334</t>
  </si>
  <si>
    <t>-546.81426427806 11.1818556640198 830.067826170845</t>
  </si>
  <si>
    <t>9763-20170724T120345.847834600.bin</t>
  </si>
  <si>
    <t>-688.846218849103 173.127591859025 -95.9186793156795</t>
  </si>
  <si>
    <t>-710.364699644535 172.802868903561 -204.52038826449</t>
  </si>
  <si>
    <t>-724.563173957577 173.843475222892 -296.298147414462</t>
  </si>
  <si>
    <t>-736.780788702692 175.388641893938 -379.282933839428</t>
  </si>
  <si>
    <t>-747.835816230889 177.538253358036 -462.417179265676</t>
  </si>
  <si>
    <t>-762.732308680794 181.364887480543 -584.106844947764</t>
  </si>
  <si>
    <t>-755.488172105724 181.790231324417 -662.129622869203</t>
  </si>
  <si>
    <t>-756.467021485084 211.029338992583 -529.691616081646</t>
  </si>
  <si>
    <t>-731.276012031333 363.224793487144 -506.411281144252</t>
  </si>
  <si>
    <t>-644.971716811753 339.979360487586 -238.848541503307</t>
  </si>
  <si>
    <t>-438.083956166914 235.077259012563 -250.7451804266</t>
  </si>
  <si>
    <t>-755.924698755242 148.342255293581 -531.729354513021</t>
  </si>
  <si>
    <t>-601.610362797129 13.24218906487 -274.532366453906</t>
  </si>
  <si>
    <t>-571.233530909188 207.602234446251 -398.023091361022</t>
  </si>
  <si>
    <t>-682.457731312776 266.669722153971 -99.2538668727491</t>
  </si>
  <si>
    <t>-693.816365099926 283.945308680157 315.806553843007</t>
  </si>
  <si>
    <t>-710.349183264478 328.992109345868 776.630925367815</t>
  </si>
  <si>
    <t>-559.993445478697 303.789538644131 828.029488819058</t>
  </si>
  <si>
    <t>-695.527859779287 79.5176857035922 -95.9670691917156</t>
  </si>
  <si>
    <t>-678.583268010398 65.4477861483952 319.02395502902</t>
  </si>
  <si>
    <t>-699.299816662391 16.8684235257579 779.132712773354</t>
  </si>
  <si>
    <t>-546.830283832182 11.1668116515782 830.165814667579</t>
  </si>
  <si>
    <t>9763-20170724T120345.918667600.bin</t>
  </si>
  <si>
    <t>-688.142278619229 172.615086845596 -95.8072402023193</t>
  </si>
  <si>
    <t>-709.821809925387 172.405110902937 -204.377288121342</t>
  </si>
  <si>
    <t>-724.113870745817 173.650153661509 -296.137951972734</t>
  </si>
  <si>
    <t>-736.400187034934 175.427793537218 -379.10793016764</t>
  </si>
  <si>
    <t>-747.508834894372 177.855915933751 -462.227307685026</t>
  </si>
  <si>
    <t>-762.46803885208 182.140256038467 -583.894066401669</t>
  </si>
  <si>
    <t>-755.191621877388 182.61434448828 -661.913541910295</t>
  </si>
  <si>
    <t>-756.022302922218 211.601296228519 -529.389640903715</t>
  </si>
  <si>
    <t>-728.099389705509 363.265062921487 -505.816323080404</t>
  </si>
  <si>
    <t>-644.311298432309 336.012796530152 -237.832157942168</t>
  </si>
  <si>
    <t>-437.187467014824 231.833507503373 -251.793528208486</t>
  </si>
  <si>
    <t>-755.785981393323 148.919179521466 -531.625982294153</t>
  </si>
  <si>
    <t>-602.846007721963 12.1799624718899 -274.461425946857</t>
  </si>
  <si>
    <t>-571.432408290778 206.683827165152 -397.465166051581</t>
  </si>
  <si>
    <t>-681.348268661981 266.181153727885 -99.1456970336505</t>
  </si>
  <si>
    <t>-692.871435604859 283.502608563051 315.908234646245</t>
  </si>
  <si>
    <t>-710.267889737409 328.816272541578 776.682494518868</t>
  </si>
  <si>
    <t>-559.901272449914 303.765717635218 828.123286795316</t>
  </si>
  <si>
    <t>-695.229258097077 78.9792619760815 -95.8534184714262</t>
  </si>
  <si>
    <t>-678.378174221147 65.2274708963221 319.152045496952</t>
  </si>
  <si>
    <t>-699.295255475263 16.8884741456079 779.289677609345</t>
  </si>
  <si>
    <t>-546.878660568044 10.8012521206326 830.436006875347</t>
  </si>
  <si>
    <t>9763-20170724T120345.949751500.bin</t>
  </si>
  <si>
    <t>-687.795839152307 172.389620583656 -95.7357677665103</t>
  </si>
  <si>
    <t>-709.583519948121 172.231900069659 -204.284252083832</t>
  </si>
  <si>
    <t>-723.927405562806 173.622473639152 -296.034684022982</t>
  </si>
  <si>
    <t>-736.245737458626 175.574824320062 -378.996079198086</t>
  </si>
  <si>
    <t>-747.372244153881 178.219985438323 -462.106446787581</t>
  </si>
  <si>
    <t>-762.342670885238 182.867914366007 -583.758474937592</t>
  </si>
  <si>
    <t>-755.035723524399 183.420088293099 -661.774570072025</t>
  </si>
  <si>
    <t>-755.807636749501 212.166633104684 -529.177088253585</t>
  </si>
  <si>
    <t>-726.23693380464 363.481666288832 -505.40431845538</t>
  </si>
  <si>
    <t>-644.252370331938 333.812759030644 -237.11926483618</t>
  </si>
  <si>
    <t>-437.013758776089 230.140392004556 -253.016853439403</t>
  </si>
  <si>
    <t>-755.739909664401 149.490310926989 -531.580199790023</t>
  </si>
  <si>
    <t>-603.570162969187 11.7516574506192 -274.473194768594</t>
  </si>
  <si>
    <t>-571.765002389758 206.483141116158 -397.015512992055</t>
  </si>
  <si>
    <t>-680.859060581432 265.961180872508 -99.0847844547391</t>
  </si>
  <si>
    <t>-692.43429851199 283.261785137684 315.968604465668</t>
  </si>
  <si>
    <t>-710.225439651338 328.713902930862 776.713803566739</t>
  </si>
  <si>
    <t>-559.872637154591 303.654084372165 828.190553976748</t>
  </si>
  <si>
    <t>-695.065409047714 78.7595438403619 -95.7956217272962</t>
  </si>
  <si>
    <t>-678.317407876486 65.1316264914776 319.218056497684</t>
  </si>
  <si>
    <t>-699.31752082369 16.9136132415465 779.360813895714</t>
  </si>
  <si>
    <t>-546.918898833082 10.5606732071542 830.528583683513</t>
  </si>
  <si>
    <t>9763-20170724T120346.014481400.bin</t>
  </si>
  <si>
    <t>-687.208615059515 171.95577293461 -95.6571143132907</t>
  </si>
  <si>
    <t>-709.206737525842 171.91689957399 -204.163270439019</t>
  </si>
  <si>
    <t>-723.620821112202 173.615631342887 -295.897512786736</t>
  </si>
  <si>
    <t>-735.961089754783 175.934899434627 -378.846205722627</t>
  </si>
  <si>
    <t>-747.069396116766 179.033181730718 -461.943468188945</t>
  </si>
  <si>
    <t>-761.970085564945 184.438869834849 -583.57269085033</t>
  </si>
  <si>
    <t>-754.608637482296 185.252306082915 -661.581306995024</t>
  </si>
  <si>
    <t>-755.280576199517 213.397591308775 -528.828833236966</t>
  </si>
  <si>
    <t>-723.279412419418 364.141876260651 -504.625869426138</t>
  </si>
  <si>
    <t>-643.71215479999 329.972648009934 -236.148441287475</t>
  </si>
  <si>
    <t>-436.36608769002 227.120223709343 -255.578355424392</t>
  </si>
  <si>
    <t>-755.583023095234 150.736088331686 -531.576751636443</t>
  </si>
  <si>
    <t>-605.185090888286 10.2905829273234 -274.732734508961</t>
  </si>
  <si>
    <t>-572.423783533266 205.878192698832 -395.649005317837</t>
  </si>
  <si>
    <t>-679.935368749315 265.534604695516 -98.984404621515</t>
  </si>
  <si>
    <t>-691.579021311562 282.861969979684 316.065956514967</t>
  </si>
  <si>
    <t>-710.135471150908 328.542249385808 776.763715113263</t>
  </si>
  <si>
    <t>-559.792906262289 303.555489377104 828.305867097025</t>
  </si>
  <si>
    <t>-694.812336637239 78.2963146347352 -95.7043305553192</t>
  </si>
  <si>
    <t>-678.148167749282 65.0426195433765 319.324889632996</t>
  </si>
  <si>
    <t>-699.431716238456 17.0226814593689 779.482719101963</t>
  </si>
  <si>
    <t>-547.000651524126 10.7141558001877 830.559231488168</t>
  </si>
  <si>
    <t>9763-20170724T120346.048569600.bin</t>
  </si>
  <si>
    <t>-687.003499376974 171.729600563968 -95.609887733556</t>
  </si>
  <si>
    <t>-709.074228721071 171.750571520408 -204.101283437018</t>
  </si>
  <si>
    <t>-723.498661499473 173.629987393356 -295.830411468889</t>
  </si>
  <si>
    <t>-735.828909688953 176.167048057856 -378.774141580472</t>
  </si>
  <si>
    <t>-746.908641783161 179.537044495478 -461.864618267238</t>
  </si>
  <si>
    <t>-761.748036270753 185.399026621831 -583.480119833785</t>
  </si>
  <si>
    <t>-754.307829854962 186.428290340155 -661.478918365176</t>
  </si>
  <si>
    <t>-755.007660087037 214.15217044134 -528.634298652726</t>
  </si>
  <si>
    <t>-721.991674200516 364.63054833104 -504.138600871785</t>
  </si>
  <si>
    <t>-643.153534034132 328.197159801113 -235.743778625818</t>
  </si>
  <si>
    <t>-435.791978956296 225.660398907574 -256.62270021686</t>
  </si>
  <si>
    <t>-755.465625881033 151.50152740229 -531.598318030378</t>
  </si>
  <si>
    <t>-605.817380037841 9.8111396754789 -275.026504179086</t>
  </si>
  <si>
    <t>-572.659098890424 205.957077416341 -394.925505163114</t>
  </si>
  <si>
    <t>-679.570534493718 265.323010387225 -98.9338291190968</t>
  </si>
  <si>
    <t>-691.224195349757 282.65904162105 316.115937090073</t>
  </si>
  <si>
    <t>-710.079900417744 328.466141678437 776.791450413759</t>
  </si>
  <si>
    <t>-559.748327671251 303.492804742825 828.372117232242</t>
  </si>
  <si>
    <t>-694.77721750288 78.0400536413622 -95.6634416387064</t>
  </si>
  <si>
    <t>-678.042189929146 65.01294134358 319.370050392272</t>
  </si>
  <si>
    <t>-699.492090728384 17.1041497756992 779.528451668865</t>
  </si>
  <si>
    <t>-547.048038113419 10.7393027990918 830.559040133247</t>
  </si>
  <si>
    <t>9763-20170724T120346.118284500.bin</t>
  </si>
  <si>
    <t>-686.654215128373 171.32151142363 -95.5362557350812</t>
  </si>
  <si>
    <t>-708.834651093975 171.485192904034 -204.005064925045</t>
  </si>
  <si>
    <t>-723.229116835782 173.761136977266 -295.729891924824</t>
  </si>
  <si>
    <t>-735.485392995969 176.772621924719 -378.668850465906</t>
  </si>
  <si>
    <t>-746.445824432928 180.7311321643 -461.749027979677</t>
  </si>
  <si>
    <t>-761.06267406539 187.579352506948 -583.340178731911</t>
  </si>
  <si>
    <t>-753.400161637936 189.070233238552 -661.309874899045</t>
  </si>
  <si>
    <t>-754.241026979279 215.886170826455 -528.272484539588</t>
  </si>
  <si>
    <t>-719.736275367484 365.897032351084 -502.935002486955</t>
  </si>
  <si>
    <t>-642.200833251855 324.917671260697 -234.816449191196</t>
  </si>
  <si>
    <t>-435.092827504399 222.718058158923 -259.515346501415</t>
  </si>
  <si>
    <t>-755.056787137783 153.26275468231 -531.701539427374</t>
  </si>
  <si>
    <t>-607.146202659369 8.97269883912782 -275.684137906174</t>
  </si>
  <si>
    <t>-572.790997595091 206.12539335732 -393.578324525083</t>
  </si>
  <si>
    <t>-678.827164106215 264.936027181173 -98.8272596913769</t>
  </si>
  <si>
    <t>-690.749457085672 282.361413083072 316.211079218619</t>
  </si>
  <si>
    <t>-710.000530085838 328.288532154832 776.844535125334</t>
  </si>
  <si>
    <t>-559.698322473131 303.290838157556 828.498945800261</t>
  </si>
  <si>
    <t>-694.80024431447 77.6222489429565 -95.5989221430501</t>
  </si>
  <si>
    <t>-677.887839881936 64.9205372552551 319.437472426013</t>
  </si>
  <si>
    <t>-699.583379399912 17.1263863599113 779.619909107106</t>
  </si>
  <si>
    <t>-547.147743346093 10.2483225370281 830.60918271425</t>
  </si>
  <si>
    <t>9763-20170724T120346.146359200.bin</t>
  </si>
  <si>
    <t>-686.501731186606 171.056766394947 -95.5034148810705</t>
  </si>
  <si>
    <t>-708.673004056047 171.313102815188 -203.973889805067</t>
  </si>
  <si>
    <t>-723.020585666491 173.813470386024 -295.700335572984</t>
  </si>
  <si>
    <t>-735.219982282874 177.089753293681 -378.637604892325</t>
  </si>
  <si>
    <t>-746.110136326503 181.373722315043 -461.710833514489</t>
  </si>
  <si>
    <t>-760.610547961068 188.764116925716 -583.284222575982</t>
  </si>
  <si>
    <t>-752.83015970465 190.512532693656 -661.236833854174</t>
  </si>
  <si>
    <t>-753.751439182731 216.824420214118 -528.095136405622</t>
  </si>
  <si>
    <t>-718.795409133745 366.635796017863 -502.179273523926</t>
  </si>
  <si>
    <t>-641.528037710618 323.833613601324 -234.268321765067</t>
  </si>
  <si>
    <t>-434.718474459093 221.459580007281 -260.685794686651</t>
  </si>
  <si>
    <t>-754.744317965145 154.218284123807 -531.782579839616</t>
  </si>
  <si>
    <t>-607.63155099738 8.42981148656213 -276.150347603608</t>
  </si>
  <si>
    <t>-572.578658338587 206.019741487975 -393.10348175977</t>
  </si>
  <si>
    <t>-678.398972070447 264.678410518393 -98.7811345414968</t>
  </si>
  <si>
    <t>-690.462744018792 282.195936420595 316.249207802236</t>
  </si>
  <si>
    <t>-709.946812704831 328.212194689191 776.869843718017</t>
  </si>
  <si>
    <t>-559.647754239832 303.265451784352 828.558094960172</t>
  </si>
  <si>
    <t>-694.9124370243 77.3462257963454 -95.5879580650513</t>
  </si>
  <si>
    <t>-677.871351902407 64.8079070720507 319.44819852746</t>
  </si>
  <si>
    <t>-699.652679406631 17.1535952841612 779.648935698631</t>
  </si>
  <si>
    <t>-547.198100713714 10.2028048112479 830.571588640969</t>
  </si>
  <si>
    <t>9763-20170724T120346.217613600.bin</t>
  </si>
  <si>
    <t>-686.142163562389 170.565792814483 -95.4370380418347</t>
  </si>
  <si>
    <t>-708.255409812605 171.075960721842 -203.9185473128</t>
  </si>
  <si>
    <t>-722.512930812731 174.056025576028 -295.644700026603</t>
  </si>
  <si>
    <t>-734.617467812976 177.87931913096 -378.57224658204</t>
  </si>
  <si>
    <t>-745.40166458515 182.821438759014 -461.622969840752</t>
  </si>
  <si>
    <t>-759.737180497212 191.296110320876 -583.145018446526</t>
  </si>
  <si>
    <t>-751.694209153066 193.616829063699 -661.056020192143</t>
  </si>
  <si>
    <t>-752.769780330766 218.860855605054 -527.720361626136</t>
  </si>
  <si>
    <t>-717.25345149975 368.366338107897 -500.75363335948</t>
  </si>
  <si>
    <t>-640.371031307631 322.549695044291 -233.230681163621</t>
  </si>
  <si>
    <t>-434.036431852086 219.946710378211 -262.337168389305</t>
  </si>
  <si>
    <t>-754.123938531439 156.29419218245 -531.923967283448</t>
  </si>
  <si>
    <t>-757.850376668254 1.1183276161878 -516.301960162829</t>
  </si>
  <si>
    <t>-608.339930755758 7.44013896729371 -277.167587763304</t>
  </si>
  <si>
    <t>-571.694704620666 205.814081131809 -392.29130810117</t>
  </si>
  <si>
    <t>-677.343512633555 264.20650433381 -98.6603659728812</t>
  </si>
  <si>
    <t>-689.85904662634 281.758347688021 316.35523426988</t>
  </si>
  <si>
    <t>-709.84439687131 328.044394629533 776.920509153968</t>
  </si>
  <si>
    <t>-559.555083594712 303.198742094027 828.68571674248</t>
  </si>
  <si>
    <t>-695.289734927028 76.8502470465 -95.6086676124916</t>
  </si>
  <si>
    <t>-678.021614299988 64.5713960308287 319.425806277184</t>
  </si>
  <si>
    <t>-699.875980191579 17.2749906887882 779.676408911539</t>
  </si>
  <si>
    <t>-547.33149529533 10.2111323483794 830.313265357087</t>
  </si>
  <si>
    <t>9763-20170724T120346.250698900.bin</t>
  </si>
  <si>
    <t>-685.916266270741 170.301721328463 -95.4095890415117</t>
  </si>
  <si>
    <t>-708.013820000489 170.972975493212 -203.893440948577</t>
  </si>
  <si>
    <t>-722.248476435541 174.190025110873 -295.615059442243</t>
  </si>
  <si>
    <t>-734.330082990371 178.273048398481 -378.533742088071</t>
  </si>
  <si>
    <t>-745.090234217999 183.518691617541 -461.568889912002</t>
  </si>
  <si>
    <t>-759.390600275225 192.485650518804 -583.059710618683</t>
  </si>
  <si>
    <t>-751.236951831529 195.116624573727 -660.949409162288</t>
  </si>
  <si>
    <t>-752.339003601522 219.824084225586 -527.533748691734</t>
  </si>
  <si>
    <t>-716.768321086264 369.192771596077 -499.990962216137</t>
  </si>
  <si>
    <t>-639.648198728012 322.632927765639 -232.664781092875</t>
  </si>
  <si>
    <t>-433.642754963527 219.50128546616 -262.230820674756</t>
  </si>
  <si>
    <t>-753.892437664316 157.277900212583 -531.967311646696</t>
  </si>
  <si>
    <t>-758.068568318638 2.05167253839727 -516.87328964944</t>
  </si>
  <si>
    <t>-608.678535270972 7.1288019849876 -277.633947947962</t>
  </si>
  <si>
    <t>-571.060858665795 205.793202659625 -391.940294025258</t>
  </si>
  <si>
    <t>-676.60161520012 263.996096291599 -98.5999638032079</t>
  </si>
  <si>
    <t>-689.414904008303 281.504651500242 316.408281591301</t>
  </si>
  <si>
    <t>-709.765969155418 327.967875510575 776.944195108631</t>
  </si>
  <si>
    <t>-559.503512722631 303.118146799986 828.785328155267</t>
  </si>
  <si>
    <t>-695.587977957748 76.5279566818667 -95.6262386134377</t>
  </si>
  <si>
    <t>-678.129290272591 64.4463187107858 319.406108844257</t>
  </si>
  <si>
    <t>-700.067707571046 17.2944808841205 779.67223950781</t>
  </si>
  <si>
    <t>-547.461052897942 9.62261955986628 830.032708568044</t>
  </si>
  <si>
    <t>9763-20170724T120346.316472300.bin</t>
  </si>
  <si>
    <t>-685.344473607837 169.896623723734 -95.3634762350008</t>
  </si>
  <si>
    <t>-707.445093977662 170.907301139291 -203.844022027295</t>
  </si>
  <si>
    <t>-721.590987936042 174.555627287266 -295.56326478135</t>
  </si>
  <si>
    <t>-733.558274499644 179.098494243602 -378.474564334733</t>
  </si>
  <si>
    <t>-744.172631276192 184.870837306538 -461.493575939594</t>
  </si>
  <si>
    <t>-758.227263420079 194.683195382071 -582.94764343076</t>
  </si>
  <si>
    <t>-749.816236906435 197.878476346889 -660.788879762563</t>
  </si>
  <si>
    <t>-751.075306847654 221.630515196323 -527.243731484009</t>
  </si>
  <si>
    <t>-715.309779889938 370.744891761371 -498.550598551246</t>
  </si>
  <si>
    <t>-638.051229636776 322.994998407751 -231.474499409888</t>
  </si>
  <si>
    <t>-432.503401590871 219.05907144955 -261.406890415021</t>
  </si>
  <si>
    <t>-753.045094931547 159.124730774283 -532.065586072565</t>
  </si>
  <si>
    <t>-758.120879296012 3.84950777811241 -517.858222901205</t>
  </si>
  <si>
    <t>-608.927576334104 6.49779709426684 -278.456923589861</t>
  </si>
  <si>
    <t>-569.157082607794 205.637214747392 -391.19710174515</t>
  </si>
  <si>
    <t>-674.829852197958 263.708073625647 -98.4834221585895</t>
  </si>
  <si>
    <t>-688.125830652852 281.026811017345 316.517610907544</t>
  </si>
  <si>
    <t>-709.626443816219 327.810371411192 776.989494338177</t>
  </si>
  <si>
    <t>-559.437227033686 302.886189450349 829.006783200879</t>
  </si>
  <si>
    <t>-696.227683447618 76.0383562574752 -95.6818588251411</t>
  </si>
  <si>
    <t>-678.419372707174 64.2824699095552 319.344920269508</t>
  </si>
  <si>
    <t>-700.541173264894 17.4587504385067 779.644820151345</t>
  </si>
  <si>
    <t>-547.705885273391 9.49587410850722 829.261249070262</t>
  </si>
  <si>
    <t>9763-20170724T120346.351565800.bin</t>
  </si>
  <si>
    <t>-685.065430638835 169.798471535137 -95.3571462866279</t>
  </si>
  <si>
    <t>-707.199432925692 170.965425014735 -203.829344371113</t>
  </si>
  <si>
    <t>-721.262731579159 174.799681310956 -295.55381291394</t>
  </si>
  <si>
    <t>-733.111876277655 179.53896764129 -378.470981138019</t>
  </si>
  <si>
    <t>-743.565637310442 185.535141004241 -461.494470764851</t>
  </si>
  <si>
    <t>-757.339793363695 195.706006606314 -582.951329375603</t>
  </si>
  <si>
    <t>-748.784879434055 199.137617398841 -660.766708474942</t>
  </si>
  <si>
    <t>-750.208500111794 222.486137390138 -527.164051463052</t>
  </si>
  <si>
    <t>-714.207151984995 371.441238550212 -497.923255966328</t>
  </si>
  <si>
    <t>-637.26704790697 323.154081485307 -230.851870668976</t>
  </si>
  <si>
    <t>-431.916522469195 219.029150835968 -261.473462381579</t>
  </si>
  <si>
    <t>-752.383147281974 160.000110627934 -532.150039355718</t>
  </si>
  <si>
    <t>-757.949234716861 4.70605421015171 -518.373366686831</t>
  </si>
  <si>
    <t>-608.995223391073 6.22190946450837 -278.813390836058</t>
  </si>
  <si>
    <t>-567.99620607831 205.535203171337 -390.803631466931</t>
  </si>
  <si>
    <t>-673.978020484534 263.66059762763 -98.4437290079103</t>
  </si>
  <si>
    <t>-687.507075541666 280.812520185487 316.556752719198</t>
  </si>
  <si>
    <t>-709.547425704566 327.742412519869 777.000679118762</t>
  </si>
  <si>
    <t>-559.368364864653 302.921429371673 829.096712289901</t>
  </si>
  <si>
    <t>-696.523939396834 75.9407890212672 -95.7074288700242</t>
  </si>
  <si>
    <t>-678.61462044146 64.291677740245 319.318101378762</t>
  </si>
  <si>
    <t>-700.77850584974 17.5959017257655 779.632308341492</t>
  </si>
  <si>
    <t>-547.823172991903 9.64049023799294 828.878622517245</t>
  </si>
  <si>
    <t>9763-20170724T120346.417749500.bin</t>
  </si>
  <si>
    <t>-684.562690774764 169.672536369666 -95.3298529518136</t>
  </si>
  <si>
    <t>-706.799919598673 171.125210109785 -203.777561802785</t>
  </si>
  <si>
    <t>-720.843744729619 175.236383167238 -295.49285431003</t>
  </si>
  <si>
    <t>-732.633412286175 180.249949704351 -378.40254650349</t>
  </si>
  <si>
    <t>-742.987041072562 186.542365416456 -461.41648485589</t>
  </si>
  <si>
    <t>-756.57151069447 197.171672966882 -582.855486261288</t>
  </si>
  <si>
    <t>-747.882917198414 200.931647961887 -660.640911325891</t>
  </si>
  <si>
    <t>-749.348837203663 223.736101861685 -526.976943395856</t>
  </si>
  <si>
    <t>-712.715380012604 372.378292783159 -496.997594044679</t>
  </si>
  <si>
    <t>-636.209410757167 322.916970222865 -230.016285581551</t>
  </si>
  <si>
    <t>-431.20763108471 218.281627775381 -261.2292683785</t>
  </si>
  <si>
    <t>-751.872628805202 161.279177759675 -532.16134900805</t>
  </si>
  <si>
    <t>-758.185973270034 5.9551771145841 -519.008448993459</t>
  </si>
  <si>
    <t>-609.373367290071 5.49337302509866 -279.356277273349</t>
  </si>
  <si>
    <t>-566.053877743599 204.832751312029 -390.422808979677</t>
  </si>
  <si>
    <t>-672.633914223856 263.604578377744 -98.3527904129303</t>
  </si>
  <si>
    <t>-686.376965278642 280.442662618716 316.653483491486</t>
  </si>
  <si>
    <t>-709.446755330123 327.549537086618 777.037042862261</t>
  </si>
  <si>
    <t>-559.347265415925 302.572201843285 829.287478177077</t>
  </si>
  <si>
    <t>-696.869600910328 75.7483434392871 -95.7475889991165</t>
  </si>
  <si>
    <t>-678.908112764346 64.3452942889401 319.282512797186</t>
  </si>
  <si>
    <t>-701.122311017839 17.7383206606305 779.651520564496</t>
  </si>
  <si>
    <t>-548.053133015642 8.75580091944653 828.364697858868</t>
  </si>
  <si>
    <t>9763-20170724T120346.449835900.bin</t>
  </si>
  <si>
    <t>-684.332497228629 169.710784318976 -95.3134776110794</t>
  </si>
  <si>
    <t>-706.66707148476 171.285532120671 -203.739444456269</t>
  </si>
  <si>
    <t>-720.771083175587 175.509558710905 -295.440482798214</t>
  </si>
  <si>
    <t>-732.606285266133 180.632166479703 -378.336950643585</t>
  </si>
  <si>
    <t>-742.996943136962 187.03954705329 -461.337495552454</t>
  </si>
  <si>
    <t>-756.626275941333 197.843309543451 -582.755973736734</t>
  </si>
  <si>
    <t>-747.910582669748 201.737330661443 -660.531933806359</t>
  </si>
  <si>
    <t>-749.298548642802 224.324636724737 -526.851826617122</t>
  </si>
  <si>
    <t>-712.245423555739 372.81357892589 -496.636105697261</t>
  </si>
  <si>
    <t>-635.827365517196 322.918111287003 -229.710525857734</t>
  </si>
  <si>
    <t>-431.159347906615 217.690937654699 -261.123555601793</t>
  </si>
  <si>
    <t>-751.993195599717 161.880712940395 -532.105598717817</t>
  </si>
  <si>
    <t>-758.711084238827 6.5595641209668 -519.119216299537</t>
  </si>
  <si>
    <t>-609.747397261644 5.45719327206098 -279.562983684728</t>
  </si>
  <si>
    <t>-565.394721447785 204.700547769276 -390.393741690469</t>
  </si>
  <si>
    <t>-672.115096712768 263.677856710703 -98.3109454923335</t>
  </si>
  <si>
    <t>-685.999492107401 280.331497875948 316.69805003212</t>
  </si>
  <si>
    <t>-709.417705975672 327.439440838577 777.060135382494</t>
  </si>
  <si>
    <t>-559.359628831032 302.346933711133 829.374228495862</t>
  </si>
  <si>
    <t>-696.927418454295 75.748160107192 -95.7586987098975</t>
  </si>
  <si>
    <t>-678.93102918741 64.4381081567224 319.272372900293</t>
  </si>
  <si>
    <t>-701.235388793761 17.7747245038038 779.662440859885</t>
  </si>
  <si>
    <t>-548.140725104294 8.32613743719867 828.206934319287</t>
  </si>
  <si>
    <t>9763-20170724T120346.516557100.bin</t>
  </si>
  <si>
    <t>-683.921918100238 169.925639956565 -95.2954986568992</t>
  </si>
  <si>
    <t>-706.482587148856 171.682627082366 -203.671768484939</t>
  </si>
  <si>
    <t>-720.768386263889 176.083017780518 -295.336427254992</t>
  </si>
  <si>
    <t>-732.763777693176 181.378329612395 -378.198891405557</t>
  </si>
  <si>
    <t>-743.310860527757 187.969160065089 -461.165459941803</t>
  </si>
  <si>
    <t>-757.165004503761 199.052370123587 -582.533299047597</t>
  </si>
  <si>
    <t>-748.52299696569 203.109564295173 -660.309079414153</t>
  </si>
  <si>
    <t>-749.565699447425 225.399037771326 -526.601632191759</t>
  </si>
  <si>
    <t>-711.771769743943 373.633447846709 -496.023400465255</t>
  </si>
  <si>
    <t>-635.420282092028 322.444882864935 -229.323562096039</t>
  </si>
  <si>
    <t>-431.318523699782 216.241428017056 -261.132824334207</t>
  </si>
  <si>
    <t>-752.606134376546 162.979368617078 -531.954732023978</t>
  </si>
  <si>
    <t>-760.068449487607 7.67443420790551 -519.223505632757</t>
  </si>
  <si>
    <t>-610.638801087782 5.3813029168241 -279.966169912504</t>
  </si>
  <si>
    <t>-564.811528793361 204.532642883971 -390.361637219509</t>
  </si>
  <si>
    <t>-671.229469062571 263.884621682733 -98.2527985231437</t>
  </si>
  <si>
    <t>-685.349475117465 280.227411196024 316.760594457713</t>
  </si>
  <si>
    <t>-709.349768694098 327.261290824988 777.099643045034</t>
  </si>
  <si>
    <t>-559.333731693409 302.084032766675 829.493497963807</t>
  </si>
  <si>
    <t>-696.981027825921 75.9001862990094 -95.7346954451347</t>
  </si>
  <si>
    <t>-678.808701638654 64.857523074289 319.295980151003</t>
  </si>
  <si>
    <t>-701.343088292739 18.0340186051137 779.689564227988</t>
  </si>
  <si>
    <t>-548.170528511178 9.11900610631096 828.089023315906</t>
  </si>
  <si>
    <t>9763-20170724T120346.549643900.bin</t>
  </si>
  <si>
    <t>-683.762142258196 170.042040026385 -95.2853516670342</t>
  </si>
  <si>
    <t>-706.443265661449 171.85634376623 -203.635719507351</t>
  </si>
  <si>
    <t>-720.81024258731 176.317913851516 -295.284495689389</t>
  </si>
  <si>
    <t>-732.870483599063 181.675657365642 -378.133755451688</t>
  </si>
  <si>
    <t>-743.47418405844 188.334936882718 -461.087554142239</t>
  </si>
  <si>
    <t>-757.401981881685 199.52497747397 -582.437222576334</t>
  </si>
  <si>
    <t>-748.810209051404 203.628374035454 -660.216040954721</t>
  </si>
  <si>
    <t>-749.703266713611 225.81963858389 -526.49468637785</t>
  </si>
  <si>
    <t>-711.659991315862 373.962466574228 -495.807592673085</t>
  </si>
  <si>
    <t>-635.132586373082 322.327270994217 -229.244361652865</t>
  </si>
  <si>
    <t>-431.299670390005 215.638116505702 -261.152110407326</t>
  </si>
  <si>
    <t>-752.877916452029 163.410040915492 -531.885372597891</t>
  </si>
  <si>
    <t>-760.653346688167 8.10944234944168 -519.277710310593</t>
  </si>
  <si>
    <t>-611.022426584894 5.32656445204429 -280.151317176337</t>
  </si>
  <si>
    <t>-564.977270352363 204.404415377684 -390.588402938058</t>
  </si>
  <si>
    <t>-670.863597922255 264.012105787389 -98.237111306035</t>
  </si>
  <si>
    <t>-685.061788446753 280.177403954302 316.780597513096</t>
  </si>
  <si>
    <t>-709.310279951387 327.190314777457 777.10919002458</t>
  </si>
  <si>
    <t>-559.295303998904 302.058778381089 829.52818134731</t>
  </si>
  <si>
    <t>-697.030817831487 75.9990894267248 -95.7046415409684</t>
  </si>
  <si>
    <t>-678.793869837147 65.0566794614938 319.325849308793</t>
  </si>
  <si>
    <t>-701.344676113693 18.1088720719431 779.705951546914</t>
  </si>
  <si>
    <t>-548.178930642737 9.19833631151164 828.127803154728</t>
  </si>
  <si>
    <t>9763-20170724T120346.612376900.bin</t>
  </si>
  <si>
    <t>-683.783004621938 170.269708814625 -95.2384368607961</t>
  </si>
  <si>
    <t>-706.657579424445 172.161913197936 -203.546620412299</t>
  </si>
  <si>
    <t>-721.170991128391 176.674528965783 -295.170022054034</t>
  </si>
  <si>
    <t>-733.356096322898 182.076144225117 -377.998029128061</t>
  </si>
  <si>
    <t>-744.077438744738 188.775010883707 -460.933533062644</t>
  </si>
  <si>
    <t>-758.169021514641 200.018574996604 -582.25935826777</t>
  </si>
  <si>
    <t>-749.753023127155 204.166409703759 -660.055112093295</t>
  </si>
  <si>
    <t>-750.279526197391 226.28378335687 -526.329489357632</t>
  </si>
  <si>
    <t>-711.92617361527 374.338213864937 -495.566278816281</t>
  </si>
  <si>
    <t>-634.723207951522 322.523647955736 -229.232670692095</t>
  </si>
  <si>
    <t>-431.316109091004 214.967036980999 -260.944795221448</t>
  </si>
  <si>
    <t>-753.691950786052 163.886287126063 -531.715705811568</t>
  </si>
  <si>
    <t>-762.009374204873 8.61717292003527 -519.045277419013</t>
  </si>
  <si>
    <t>-611.763112562651 5.27162742166638 -280.312253623464</t>
  </si>
  <si>
    <t>-565.86320726161 204.386354768448 -390.743331475082</t>
  </si>
  <si>
    <t>-670.513751612037 264.218764935159 -98.2123504899904</t>
  </si>
  <si>
    <t>-684.725928668686 280.103033767979 316.815762128081</t>
  </si>
  <si>
    <t>-709.287034990239 327.004166471361 777.129676170167</t>
  </si>
  <si>
    <t>-559.34162312862 301.58325363502 829.608113645874</t>
  </si>
  <si>
    <t>-697.44195554712 76.2138936278143 -95.6255705011677</t>
  </si>
  <si>
    <t>-679.075914328285 65.3549301532548 319.401426927514</t>
  </si>
  <si>
    <t>-701.15632096131 18.1573934175358 779.793173652814</t>
  </si>
  <si>
    <t>-548.103851592056 9.38987703696716 828.597667018657</t>
  </si>
  <si>
    <t>9763-20170724T120346.652484300.bin</t>
  </si>
  <si>
    <t>-683.93705138527 170.383199597239 -95.2094946057067</t>
  </si>
  <si>
    <t>-706.875404694372 172.281815892325 -203.504059987529</t>
  </si>
  <si>
    <t>-721.432747010077 176.772594681104 -295.121605880076</t>
  </si>
  <si>
    <t>-733.653169034299 182.145117225954 -377.946202505321</t>
  </si>
  <si>
    <t>-744.405383416912 188.804763122999 -460.881014224545</t>
  </si>
  <si>
    <t>-758.537118309876 199.97990007273 -582.208408841057</t>
  </si>
  <si>
    <t>-750.221470092285 204.09578870249 -660.016615127534</t>
  </si>
  <si>
    <t>-750.590016816805 226.274778657452 -526.300826134504</t>
  </si>
  <si>
    <t>-712.115537626381 374.295976133132 -495.53211754079</t>
  </si>
  <si>
    <t>-634.588604075407 322.654210528665 -229.259132941615</t>
  </si>
  <si>
    <t>-431.357866003435 214.717827352798 -260.811161418757</t>
  </si>
  <si>
    <t>-754.08252204262 163.87774391505 -531.641247870535</t>
  </si>
  <si>
    <t>-762.572746876587 8.63245436467855 -518.864441343427</t>
  </si>
  <si>
    <t>-612.253575723194 5.15090806874173 -280.179273208704</t>
  </si>
  <si>
    <t>-566.258982760171 204.190706470811 -390.706276536933</t>
  </si>
  <si>
    <t>-670.504119308731 264.319049338651 -98.2109810706067</t>
  </si>
  <si>
    <t>-684.705272520981 280.08814502311 316.821818329036</t>
  </si>
  <si>
    <t>-709.258987595048 326.936393397564 777.139567656061</t>
  </si>
  <si>
    <t>-559.32859557362 301.469426604978 829.638433866797</t>
  </si>
  <si>
    <t>-697.72264555598 76.355763621621 -95.5695592150261</t>
  </si>
  <si>
    <t>-679.310749275276 65.4338677749104 319.453767897977</t>
  </si>
  <si>
    <t>-700.930939414297 18.1423570109182 779.86241037535</t>
  </si>
  <si>
    <t>-548.021161585741 9.34584625673801 829.107344844457</t>
  </si>
  <si>
    <t>9763-20170724T120346.713290300.bin</t>
  </si>
  <si>
    <t>-684.511879155477 170.557231486743 -95.1568806723586</t>
  </si>
  <si>
    <t>-707.458585244986 172.454185901845 -203.44976962443</t>
  </si>
  <si>
    <t>-721.97630341248 176.873842398415 -295.076860504764</t>
  </si>
  <si>
    <t>-734.140894512987 182.156797217611 -377.915516650703</t>
  </si>
  <si>
    <t>-744.816863775456 188.700483261554 -460.869466350709</t>
  </si>
  <si>
    <t>-758.813791354108 199.678076368031 -582.230470987805</t>
  </si>
  <si>
    <t>-750.693857168715 203.708640601726 -660.063844127646</t>
  </si>
  <si>
    <t>-750.855453107507 226.060568399887 -526.365739541196</t>
  </si>
  <si>
    <t>-712.301169392299 374.071618027044 -495.658829646061</t>
  </si>
  <si>
    <t>-634.470351242529 323.001563271543 -229.364235772514</t>
  </si>
  <si>
    <t>-431.494738378117 214.494260975608 -260.598711192408</t>
  </si>
  <si>
    <t>-754.488664743238 163.661820087636 -531.590751046884</t>
  </si>
  <si>
    <t>-763.309437623366 8.45585158955123 -518.496557375438</t>
  </si>
  <si>
    <t>-613.199504987441 4.99033452859226 -279.67947791179</t>
  </si>
  <si>
    <t>-566.936430761606 203.70735726122 -390.674226277167</t>
  </si>
  <si>
    <t>-670.916983696013 264.405391099823 -98.2121022861025</t>
  </si>
  <si>
    <t>-685.024665945916 280.088960937414 316.827155203474</t>
  </si>
  <si>
    <t>-709.265419732786 326.759216093478 777.158473985837</t>
  </si>
  <si>
    <t>-559.394343066085 300.982480439502 829.675500917174</t>
  </si>
  <si>
    <t>-698.407383890597 76.6088292712216 -95.4423974235995</t>
  </si>
  <si>
    <t>-679.779916782049 65.6095027494057 319.569239396664</t>
  </si>
  <si>
    <t>-700.331778638687 18.1033051308445 780.055557314713</t>
  </si>
  <si>
    <t>-547.755169214679 9.61820717333012 830.376556365111</t>
  </si>
  <si>
    <t>9763-20170724T120346.750388800.bin</t>
  </si>
  <si>
    <t>-684.88383150912 170.57878124083 -95.13121424725</t>
  </si>
  <si>
    <t>-707.771541417662 172.472354641851 -203.436589713741</t>
  </si>
  <si>
    <t>-722.235043049496 176.847273530742 -295.074501765542</t>
  </si>
  <si>
    <t>-734.348274517075 182.073941069925 -377.924330389665</t>
  </si>
  <si>
    <t>-744.97020542676 188.5451088724 -460.890860471623</t>
  </si>
  <si>
    <t>-758.884903889439 199.398798188984 -582.272362248874</t>
  </si>
  <si>
    <t>-750.855606910189 203.39235522495 -660.117059698832</t>
  </si>
  <si>
    <t>-750.939500016201 225.837067417635 -526.432243632435</t>
  </si>
  <si>
    <t>-712.406949993202 373.882321012024 -495.846735193338</t>
  </si>
  <si>
    <t>-634.704704549181 323.085132328207 -229.462307520791</t>
  </si>
  <si>
    <t>-431.748749502395 214.350619520786 -260.02735000741</t>
  </si>
  <si>
    <t>-754.61900155245 163.435465237291 -531.590201065043</t>
  </si>
  <si>
    <t>-763.562072872106 8.25235503009321 -518.312074794919</t>
  </si>
  <si>
    <t>-613.664261487907 4.94916634180481 -279.359590431031</t>
  </si>
  <si>
    <t>-567.231668705215 203.46551735074 -390.641878173201</t>
  </si>
  <si>
    <t>-671.187548791326 264.404630550985 -98.2101436457857</t>
  </si>
  <si>
    <t>-685.26589826409 280.119728063223 316.82896866944</t>
  </si>
  <si>
    <t>-709.227896446185 326.719524466715 777.164462300665</t>
  </si>
  <si>
    <t>-559.33803071064 301.058751266654 829.684616760422</t>
  </si>
  <si>
    <t>-698.873457418462 76.6607947583009 -95.3813790453742</t>
  </si>
  <si>
    <t>-679.933037102717 65.6433758445389 319.615609930089</t>
  </si>
  <si>
    <t>-700.088233800173 18.0837571478337 780.127446214496</t>
  </si>
  <si>
    <t>-547.685048616313 9.31204733010782 830.92272056759</t>
  </si>
  <si>
    <t>9763-20170724T120346.811558000.bin</t>
  </si>
  <si>
    <t>-685.242870134383 170.635581341518 -95.0992232760864</t>
  </si>
  <si>
    <t>-708.07335089181 172.522818162712 -203.416890270136</t>
  </si>
  <si>
    <t>-722.481370058512 176.84646237537 -295.065874687333</t>
  </si>
  <si>
    <t>-734.540924939473 182.008908555154 -377.927496148321</t>
  </si>
  <si>
    <t>-745.105014132258 188.397631353646 -460.907841169779</t>
  </si>
  <si>
    <t>-758.930397711805 199.110586803326 -582.312120445328</t>
  </si>
  <si>
    <t>-750.973072727226 203.071834843613 -660.165854578647</t>
  </si>
  <si>
    <t>-750.996433789878 225.612090034854 -526.500269987401</t>
  </si>
  <si>
    <t>-712.549603336796 373.714381233207 -496.070283678213</t>
  </si>
  <si>
    <t>-635.15522743927 323.3387371517 -229.516412571461</t>
  </si>
  <si>
    <t>-432.203216935676 214.27589440139 -258.915513305837</t>
  </si>
  <si>
    <t>-754.731441007762 163.207453705289 -531.58156115556</t>
  </si>
  <si>
    <t>-763.809932480671 8.05060139421607 -518.085282592401</t>
  </si>
  <si>
    <t>-614.144872106423 4.8326459409991 -278.985749005291</t>
  </si>
  <si>
    <t>-567.492483042862 203.1378688304 -390.552556985959</t>
  </si>
  <si>
    <t>-671.45796198183 264.431694175208 -98.2123517258615</t>
  </si>
  <si>
    <t>-685.440302359495 280.206344277728 316.827755588635</t>
  </si>
  <si>
    <t>-709.126585001582 326.70930045197 777.153092589346</t>
  </si>
  <si>
    <t>-559.286531843152 301.00151457724 829.792501406468</t>
  </si>
  <si>
    <t>-699.333122450106 76.7822696463782 -95.3354770388386</t>
  </si>
  <si>
    <t>-680.055547626221 65.7675689430382 319.646060220908</t>
  </si>
  <si>
    <t>-699.903490049308 18.1354654142333 780.168455870647</t>
  </si>
  <si>
    <t>-547.588139737546 9.87499013377692 831.311622555881</t>
  </si>
  <si>
    <t>9763-20170724T120346.850658700.bin</t>
  </si>
  <si>
    <t>-685.726787045483 170.847105978979 -95.0503347306347</t>
  </si>
  <si>
    <t>-708.530829624402 172.731138734193 -203.37349020588</t>
  </si>
  <si>
    <t>-722.79277092163 176.962736347091 -295.049645935945</t>
  </si>
  <si>
    <t>-734.668921668474 182.008589683056 -377.945008449659</t>
  </si>
  <si>
    <t>-744.996972416127 188.247306289031 -460.966349242671</t>
  </si>
  <si>
    <t>-758.418541787006 198.705048151152 -582.438255047518</t>
  </si>
  <si>
    <t>-750.501782651571 202.624183629337 -660.298340692462</t>
  </si>
  <si>
    <t>-750.601962672878 225.320271833783 -526.664054830246</t>
  </si>
  <si>
    <t>-712.404207249798 373.543544564867 -496.511534574736</t>
  </si>
  <si>
    <t>-636.529106522014 324.003047716851 -229.365007763181</t>
  </si>
  <si>
    <t>-433.293871248665 214.652513161813 -255.564858068022</t>
  </si>
  <si>
    <t>-754.456640565969 162.912143417506 -531.610956224653</t>
  </si>
  <si>
    <t>-763.912740990336 7.80899720876982 -517.722932930259</t>
  </si>
  <si>
    <t>-614.97836790934 4.58842921569635 -278.167725861096</t>
  </si>
  <si>
    <t>-568.237164499876 202.480854899007 -390.427902347866</t>
  </si>
  <si>
    <t>-671.685704096947 264.709633468104 -98.2251687058429</t>
  </si>
  <si>
    <t>-685.316370935359 280.556974820739 316.82384576785</t>
  </si>
  <si>
    <t>-708.600863370114 327.034569343545 777.176761772036</t>
  </si>
  <si>
    <t>-558.91411934038 301.568488770731 830.366805329275</t>
  </si>
  <si>
    <t>-700.087592357235 76.9906481716766 -95.2910476404105</t>
  </si>
  <si>
    <t>-680.242475750226 66.122255383315 319.66757532875</t>
  </si>
  <si>
    <t>-699.667513737672 18.24408313866 780.184713437902</t>
  </si>
  <si>
    <t>-547.482624165532 10.4434721390492 831.786459205738</t>
  </si>
  <si>
    <t>9763-20170724T120346.915487700.bin</t>
  </si>
  <si>
    <t>-686.026277867672 171.075169850861 -95.0566779878844</t>
  </si>
  <si>
    <t>-708.923519274301 172.992080113161 -203.35966320955</t>
  </si>
  <si>
    <t>-723.039976058624 177.154013260293 -295.061561017846</t>
  </si>
  <si>
    <t>-734.69249116632 182.102658794458 -377.994498502943</t>
  </si>
  <si>
    <t>-744.70384596032 188.209983979414 -461.064384208925</t>
  </si>
  <si>
    <t>-757.559179371296 198.439773579051 -582.616977434369</t>
  </si>
  <si>
    <t>-749.528139942646 202.309490389605 -660.467753962548</t>
  </si>
  <si>
    <t>-749.934050447201 225.155977841087 -526.864455037381</t>
  </si>
  <si>
    <t>-712.415884592853 373.588109120425 -496.891098232381</t>
  </si>
  <si>
    <t>-638.245473510879 326.077581746269 -228.898475701707</t>
  </si>
  <si>
    <t>-434.532920059365 216.71209123144 -251.009597000665</t>
  </si>
  <si>
    <t>-753.902687863289 162.74602712599 -531.697122511959</t>
  </si>
  <si>
    <t>-763.73794820429 7.70081157056939 -517.445138545449</t>
  </si>
  <si>
    <t>-615.983288891414 4.29776362089729 -277.162728111031</t>
  </si>
  <si>
    <t>-568.456409464181 201.258733545259 -390.723594728207</t>
  </si>
  <si>
    <t>-671.74749071138 264.998502848101 -98.2524208191921</t>
  </si>
  <si>
    <t>-684.839962633343 280.832066762031 316.814411932291</t>
  </si>
  <si>
    <t>-707.906600673074 327.45642205272 777.160989511083</t>
  </si>
  <si>
    <t>-558.525049838873 302.067162212676 831.238306353177</t>
  </si>
  <si>
    <t>-700.660682337649 77.1166381012083 -95.2779468548874</t>
  </si>
  <si>
    <t>-680.194198373667 66.5513302746149 319.658346080943</t>
  </si>
  <si>
    <t>-699.458434760854 18.3417443188052 780.176146114927</t>
  </si>
  <si>
    <t>-547.417193776512 10.3035110849171 832.16357163516</t>
  </si>
  <si>
    <t>9763-20170724T120346.948575900.bin</t>
  </si>
  <si>
    <t>-686.097148179803 171.228911997098 -95.0592987811812</t>
  </si>
  <si>
    <t>-709.060421053878 173.154687499835 -203.348097185079</t>
  </si>
  <si>
    <t>-723.140069764034 177.264184211202 -295.058065026142</t>
  </si>
  <si>
    <t>-734.721412925017 182.143129395957 -378.004983461335</t>
  </si>
  <si>
    <t>-744.622955543045 188.158991530397 -461.09480063592</t>
  </si>
  <si>
    <t>-757.275025027755 198.231986002625 -582.681702706143</t>
  </si>
  <si>
    <t>-749.171097284975 202.059419881951 -660.527029586974</t>
  </si>
  <si>
    <t>-749.724092998324 225.019029943944 -526.952997632706</t>
  </si>
  <si>
    <t>-712.665312831436 373.570878687719 -497.005609291595</t>
  </si>
  <si>
    <t>-639.222676501063 327.555115591397 -228.551939002299</t>
  </si>
  <si>
    <t>-435.474550229524 217.834859454222 -248.468966490978</t>
  </si>
  <si>
    <t>-753.722722718751 162.605098074396 -531.707790145275</t>
  </si>
  <si>
    <t>-763.705234024765 7.58957764854199 -517.235613862073</t>
  </si>
  <si>
    <t>-616.709603750826 3.83674684798484 -276.49344039277</t>
  </si>
  <si>
    <t>-568.113049957442 200.028598804959 -390.929764684745</t>
  </si>
  <si>
    <t>-671.702374340253 265.204717490593 -98.2529223932983</t>
  </si>
  <si>
    <t>-684.438643630813 281.042363372937 316.824883978782</t>
  </si>
  <si>
    <t>-707.538129676533 327.706883298221 777.187970570995</t>
  </si>
  <si>
    <t>-558.313228789772 302.371015634317 831.720989656996</t>
  </si>
  <si>
    <t>-700.854879099603 77.234627857051 -95.2657332101529</t>
  </si>
  <si>
    <t>-680.074607723211 66.8805223177785 319.660242907288</t>
  </si>
  <si>
    <t>-699.383787877331 18.5183590916454 780.171730925452</t>
  </si>
  <si>
    <t>-547.340606281957 11.35055263905 832.280509010438</t>
  </si>
  <si>
    <t>9763-20170724T120347.018364800.bin</t>
  </si>
  <si>
    <t>-686.158796428105 171.479301757005 -95.0594695889782</t>
  </si>
  <si>
    <t>-709.181587087266 173.400305162701 -203.33580857921</t>
  </si>
  <si>
    <t>-723.11016341777 177.363665844912 -295.075222883884</t>
  </si>
  <si>
    <t>-734.470727940962 182.055809204398 -378.063416148821</t>
  </si>
  <si>
    <t>-744.065009315719 187.829144541442 -461.206432917576</t>
  </si>
  <si>
    <t>-756.170721549897 197.487342412418 -582.882695166741</t>
  </si>
  <si>
    <t>-747.839706186304 201.175172423487 -660.710678586009</t>
  </si>
  <si>
    <t>-748.747305011007 224.457220864946 -527.225107214241</t>
  </si>
  <si>
    <t>-712.248023609753 373.151629444089 -497.377354357283</t>
  </si>
  <si>
    <t>-641.262560367543 330.674337669576 -227.682479122207</t>
  </si>
  <si>
    <t>-437.506830317352 220.130038189178 -242.24595927811</t>
  </si>
  <si>
    <t>-752.970315470503 162.041668918033 -531.759302360381</t>
  </si>
  <si>
    <t>-763.635311376377 7.10386092057502 -516.787691536655</t>
  </si>
  <si>
    <t>-618.727076234803 2.63785291612521 -274.795425519542</t>
  </si>
  <si>
    <t>-565.85861227898 196.181690107701 -391.81779192489</t>
  </si>
  <si>
    <t>-671.624307399456 265.520100768892 -98.2378746754505</t>
  </si>
  <si>
    <t>-683.907439590679 281.377806124991 316.85274847387</t>
  </si>
  <si>
    <t>-706.944847577058 328.107441826004 777.193726202345</t>
  </si>
  <si>
    <t>-558.011091490924 302.743211010953 832.503759427827</t>
  </si>
  <si>
    <t>-701.035104422314 77.4363327331564 -95.2204356250231</t>
  </si>
  <si>
    <t>-679.710931373031 67.3543153962135 319.684658012197</t>
  </si>
  <si>
    <t>-699.25396677233 18.6033775470978 780.155344673608</t>
  </si>
  <si>
    <t>-547.330923106307 10.5925932801151 832.491201077156</t>
  </si>
  <si>
    <t>9763-20170724T120347.053458000.bin</t>
  </si>
  <si>
    <t>-686.103110659871 171.627719735711 -95.0516597610172</t>
  </si>
  <si>
    <t>-709.112671152385 173.525225156792 -203.331247390297</t>
  </si>
  <si>
    <t>-722.908488584966 177.39907175092 -295.094497086348</t>
  </si>
  <si>
    <t>-734.098542970097 181.982864282295 -378.112027902215</t>
  </si>
  <si>
    <t>-743.470325754317 187.620772773656 -461.289692001357</t>
  </si>
  <si>
    <t>-755.193062640383 197.050753743879 -583.021171370008</t>
  </si>
  <si>
    <t>-746.708275042557 200.676211266348 -660.83565559762</t>
  </si>
  <si>
    <t>-747.891204369196 224.121703066191 -527.396624863547</t>
  </si>
  <si>
    <t>-711.897432203865 372.970434440871 -497.705784881185</t>
  </si>
  <si>
    <t>-642.117895541486 332.306215144122 -227.417399531227</t>
  </si>
  <si>
    <t>-438.17361170035 221.593505652544 -237.314570518797</t>
  </si>
  <si>
    <t>-752.207275653451 161.704135821121 -531.816212000193</t>
  </si>
  <si>
    <t>-763.28834307045 6.83513871630021 -516.583470317503</t>
  </si>
  <si>
    <t>-619.67101334592 1.69334398005503 -273.836221344558</t>
  </si>
  <si>
    <t>-563.874294334813 193.37304191289 -392.554827277845</t>
  </si>
  <si>
    <t>-671.533280026437 265.606769706273 -98.2441486266254</t>
  </si>
  <si>
    <t>-683.63693452878 281.585328839405 316.847149494108</t>
  </si>
  <si>
    <t>-706.676877323624 328.300822133099 777.196342454987</t>
  </si>
  <si>
    <t>-557.868074447273 302.972394360223 832.858152853907</t>
  </si>
  <si>
    <t>-700.988571443299 77.6010477049699 -95.2025627852795</t>
  </si>
  <si>
    <t>-679.428156154327 67.6383577325244 319.693195635887</t>
  </si>
  <si>
    <t>-699.174090849679 18.6700912508652 780.151971158454</t>
  </si>
  <si>
    <t>-547.284846930897 10.6848991529525 832.589710210007</t>
  </si>
  <si>
    <t>9763-20170724T120347.113624300.bin</t>
  </si>
  <si>
    <t>-685.881338168378 171.816099432165 -95.0151964323231</t>
  </si>
  <si>
    <t>-708.83325839571 173.656268905741 -203.30792202716</t>
  </si>
  <si>
    <t>-722.436332315175 177.290585172159 -295.109813173709</t>
  </si>
  <si>
    <t>-733.390928573564 181.582252548151 -378.174380176428</t>
  </si>
  <si>
    <t>-742.46380686145 186.851300164401 -461.409320821512</t>
  </si>
  <si>
    <t>-753.677775605797 195.658399742567 -583.235496495063</t>
  </si>
  <si>
    <t>-744.909111949961 199.114523459554 -661.025954041166</t>
  </si>
  <si>
    <t>-746.533747010144 223.008790577922 -527.72722928284</t>
  </si>
  <si>
    <t>-711.959726279808 372.267578684495 -498.311895265183</t>
  </si>
  <si>
    <t>-642.99899562985 333.211420793056 -227.576464508286</t>
  </si>
  <si>
    <t>-437.83455736679 224.475508101876 -221.870114457327</t>
  </si>
  <si>
    <t>-750.980644149076 160.57893904539 -531.830994103884</t>
  </si>
  <si>
    <t>-762.537662887655 5.80615640044266 -516.018393725026</t>
  </si>
  <si>
    <t>-559.831838848655 185.475429604206 -393.341811848754</t>
  </si>
  <si>
    <t>-671.256007249683 265.789769309966 -98.2314247935318</t>
  </si>
  <si>
    <t>-683.127460871709 281.877759440098 316.862344856778</t>
  </si>
  <si>
    <t>-706.363760365421 328.443488274117 777.224307803199</t>
  </si>
  <si>
    <t>-557.691467347287 303.231492476072 833.302199871644</t>
  </si>
  <si>
    <t>-700.885802209447 77.8129787181199 -95.1343533703118</t>
  </si>
  <si>
    <t>-678.873627845399 67.9900883012344 319.740984842192</t>
  </si>
  <si>
    <t>-699.123117317994 18.8069443600182 780.135448101313</t>
  </si>
  <si>
    <t>-547.269989449537 10.50240448865 832.628284508607</t>
  </si>
  <si>
    <t>9763-20170724T120347.148719600.bin</t>
  </si>
  <si>
    <t>-685.683205571929 171.923061963502 -94.9746365923741</t>
  </si>
  <si>
    <t>-708.599062185725 173.744090838152 -203.275363763379</t>
  </si>
  <si>
    <t>-722.061685858738 177.318194794926 -295.100241659737</t>
  </si>
  <si>
    <t>-732.843142558862 181.537995045735 -378.191096761254</t>
  </si>
  <si>
    <t>-741.695329478832 186.715809046023 -461.455469202991</t>
  </si>
  <si>
    <t>-752.53337505134 195.367789062272 -583.326792832676</t>
  </si>
  <si>
    <t>-743.553209682712 198.81689736937 -661.093679859066</t>
  </si>
  <si>
    <t>-745.437217615526 222.780591260825 -527.843301438949</t>
  </si>
  <si>
    <t>-711.0105309508 372.082420185935 -498.628889909935</t>
  </si>
  <si>
    <t>-642.890031811323 334.426174998947 -227.48285839822</t>
  </si>
  <si>
    <t>-436.800582740784 227.956044684929 -215.660028373885</t>
  </si>
  <si>
    <t>-750.11821481502 160.36219307325 -531.858281897951</t>
  </si>
  <si>
    <t>-762.375731101458 5.64248094987829 -515.831408634777</t>
  </si>
  <si>
    <t>-557.498192446605 181.51799289345 -392.976329914727</t>
  </si>
  <si>
    <t>-671.065830205812 265.897464816749 -98.2151632733542</t>
  </si>
  <si>
    <t>-683.032096102173 281.967626199312 316.876550986776</t>
  </si>
  <si>
    <t>-706.307627491088 328.409401215359 777.234732277595</t>
  </si>
  <si>
    <t>-557.647885194531 303.297622903281 833.3908111186</t>
  </si>
  <si>
    <t>-700.695685030325 77.9596875854963 -95.1105505699442</t>
  </si>
  <si>
    <t>-678.823051377197 68.045814526668 319.770113000948</t>
  </si>
  <si>
    <t>-699.152600921435 18.9129495684404 780.128629084385</t>
  </si>
  <si>
    <t>-547.266621892118 10.8040681183018 832.556737636212</t>
  </si>
  <si>
    <t>9763-20170724T120347.216904100.bin</t>
  </si>
  <si>
    <t>-685.106053069082 171.926985817222 -94.9531746552107</t>
  </si>
  <si>
    <t>-707.875155009639 173.752723534978 -203.284741704214</t>
  </si>
  <si>
    <t>-721.181754948821 177.152372016587 -295.139036461267</t>
  </si>
  <si>
    <t>-731.805784596366 181.144382262011 -378.261354336688</t>
  </si>
  <si>
    <t>-740.48219317881 186.020495528543 -461.562502069231</t>
  </si>
  <si>
    <t>-751.041170981105 194.148738884221 -583.49444783515</t>
  </si>
  <si>
    <t>-741.825985088995 197.436350248842 -661.240679608054</t>
  </si>
  <si>
    <t>-743.849986370872 221.783511432098 -528.133324189991</t>
  </si>
  <si>
    <t>-710.13229428751 371.335320628532 -499.289510375485</t>
  </si>
  <si>
    <t>-642.277020904116 336.574158428663 -227.690748262805</t>
  </si>
  <si>
    <t>-433.624533702169 237.605684493732 -202.832637288618</t>
  </si>
  <si>
    <t>-748.965912153179 159.380729179536 -531.850272459518</t>
  </si>
  <si>
    <t>-762.475744668397 4.85518840335817 -515.149527012965</t>
  </si>
  <si>
    <t>-554.892004030243 172.250157046719 -392.805960108783</t>
  </si>
  <si>
    <t>-670.183804758024 265.702866714495 -98.1954760153486</t>
  </si>
  <si>
    <t>-682.775721493185 281.852037412663 316.8746907404</t>
  </si>
  <si>
    <t>-706.34324814019 328.177260131614 777.23758913999</t>
  </si>
  <si>
    <t>-557.731434067678 302.846825857844 833.42227419696</t>
  </si>
  <si>
    <t>-700.394523948998 78.0862268371957 -95.1093790664254</t>
  </si>
  <si>
    <t>-679.091361498201 67.868763609838 319.793524026986</t>
  </si>
  <si>
    <t>-699.229485889488 19.0715158321764 780.138952621379</t>
  </si>
  <si>
    <t>-547.283354836876 11.1054715506527 832.414587680119</t>
  </si>
  <si>
    <t>9763-20170724T120347.250996200.bin</t>
  </si>
  <si>
    <t>-684.824162706469 171.931614092171 -94.9325312091181</t>
  </si>
  <si>
    <t>-707.525572053354 173.796057460761 -203.277732803328</t>
  </si>
  <si>
    <t>-720.788133564481 177.144547691216 -295.140137080617</t>
  </si>
  <si>
    <t>-731.376200909805 181.058412985771 -378.270845283152</t>
  </si>
  <si>
    <t>-740.019804097063 185.82190936228 -461.581997300928</t>
  </si>
  <si>
    <t>-750.533658018529 193.747403729961 -583.530974510634</t>
  </si>
  <si>
    <t>-741.213120683554 196.968707237555 -661.267539411728</t>
  </si>
  <si>
    <t>-743.255111377666 221.465776942669 -528.223083764552</t>
  </si>
  <si>
    <t>-709.649490282718 371.075700811461 -499.524978365104</t>
  </si>
  <si>
    <t>-642.214269322283 337.201252358901 -227.70959369726</t>
  </si>
  <si>
    <t>-432.65495444 241.337860501864 -198.664303694838</t>
  </si>
  <si>
    <t>-748.585385216703 159.073766425244 -531.818443578851</t>
  </si>
  <si>
    <t>-762.755241246538 4.64379369703488 -514.706232955652</t>
  </si>
  <si>
    <t>-553.693229956472 167.260016544884 -392.703913120106</t>
  </si>
  <si>
    <t>-669.738878592222 265.699780261499 -98.1881607048855</t>
  </si>
  <si>
    <t>-682.54613137277 281.754854804381 316.87905958949</t>
  </si>
  <si>
    <t>-706.352176467336 328.035264405398 777.248202055301</t>
  </si>
  <si>
    <t>-557.692389955909 302.963250488223 833.421887787228</t>
  </si>
  <si>
    <t>-700.282152819323 78.15320955471 -95.1124971648533</t>
  </si>
  <si>
    <t>-679.223852008518 67.7106025991357 319.797249567648</t>
  </si>
  <si>
    <t>-699.253348503813 19.0635709376622 780.17300748718</t>
  </si>
  <si>
    <t>-547.318151913925 10.5496327457165 832.393989927393</t>
  </si>
  <si>
    <t>9763-20170724T120347.317176100.bin</t>
  </si>
  <si>
    <t>-684.133793867341 171.804977681339 -94.9008417629846</t>
  </si>
  <si>
    <t>-706.805032169423 173.793770554326 -203.25007216335</t>
  </si>
  <si>
    <t>-719.933233034963 177.084724770699 -295.133971746233</t>
  </si>
  <si>
    <t>-730.352290626205 180.886209658267 -378.291178716158</t>
  </si>
  <si>
    <t>-738.777986562051 185.471542069866 -461.634552512626</t>
  </si>
  <si>
    <t>-748.917642294512 193.063524503964 -583.636480567936</t>
  </si>
  <si>
    <t>-739.311189030965 196.109840377809 -661.345408789626</t>
  </si>
  <si>
    <t>-741.506444483285 220.907302810907 -528.409350730451</t>
  </si>
  <si>
    <t>-707.952459594916 370.618679991928 -500.196366028277</t>
  </si>
  <si>
    <t>-641.953313798244 339.205863248354 -227.733682740869</t>
  </si>
  <si>
    <t>-430.484133273764 250.373669882523 -191.152754640179</t>
  </si>
  <si>
    <t>-747.430399897474 158.557293718663 -531.796954383138</t>
  </si>
  <si>
    <t>-763.463360255284 4.41129444129751 -513.913647633637</t>
  </si>
  <si>
    <t>-550.214165814605 155.872593446227 -391.687577132564</t>
  </si>
  <si>
    <t>-668.688982865514 265.598437224242 -98.1276822580872</t>
  </si>
  <si>
    <t>-682.123095273057 281.520315738774 316.924862616085</t>
  </si>
  <si>
    <t>-706.53220089318 327.554379122535 777.305986719825</t>
  </si>
  <si>
    <t>-557.811167032106 302.503590977949 833.326756142212</t>
  </si>
  <si>
    <t>-699.948336160864 77.9983524118725 -95.1008321562962</t>
  </si>
  <si>
    <t>-679.42164906238 67.4908684479831 319.833900423345</t>
  </si>
  <si>
    <t>-699.409443013399 19.24149655171 780.245823327147</t>
  </si>
  <si>
    <t>-547.396712681512 10.3958102893891 832.185218433158</t>
  </si>
  <si>
    <t>9763-20170724T120347.349260000.bin</t>
  </si>
  <si>
    <t>-683.818677283615 171.731484137014 -94.8975960995863</t>
  </si>
  <si>
    <t>-706.466567525586 173.770844411403 -203.250831699371</t>
  </si>
  <si>
    <t>-719.542655960278 177.036806954913 -295.143150806249</t>
  </si>
  <si>
    <t>-729.899805629686 180.789752852592 -378.310255273181</t>
  </si>
  <si>
    <t>-738.247994111665 185.297685161599 -461.665688531565</t>
  </si>
  <si>
    <t>-748.256362294374 192.743506570458 -583.687451884689</t>
  </si>
  <si>
    <t>-738.521379028352 195.711159732627 -661.383311744544</t>
  </si>
  <si>
    <t>-740.740352218477 220.638256879327 -528.500050416752</t>
  </si>
  <si>
    <t>-707.204712940252 370.406576787856 -500.526556755626</t>
  </si>
  <si>
    <t>-641.879857560329 339.76812508785 -227.813265375788</t>
  </si>
  <si>
    <t>-429.560955207827 254.716922688698 -187.371958295845</t>
  </si>
  <si>
    <t>-746.989123691749 158.314557022606 -531.790564378508</t>
  </si>
  <si>
    <t>-764.048647451604 4.31958060954003 -513.566199791235</t>
  </si>
  <si>
    <t>-548.681557698441 149.639231742036 -390.733692038269</t>
  </si>
  <si>
    <t>-668.281033995278 265.498212131619 -98.100636678445</t>
  </si>
  <si>
    <t>-681.9618144618 281.332213447769 316.947216748602</t>
  </si>
  <si>
    <t>-706.711106985112 327.230743250297 777.334540911574</t>
  </si>
  <si>
    <t>-557.923573810209 302.167979278956 833.172926285336</t>
  </si>
  <si>
    <t>-699.732451992749 77.948924781813 -95.0969058292958</t>
  </si>
  <si>
    <t>-679.454642537075 67.3576240274922 319.847958398851</t>
  </si>
  <si>
    <t>-699.538956672825 19.3820711017681 780.268077370005</t>
  </si>
  <si>
    <t>-547.446464167213 10.5553565535704 831.97667511075</t>
  </si>
  <si>
    <t>9763-20170724T120347.418194200.bin</t>
  </si>
  <si>
    <t>-683.183497673304 171.56442524347 -94.8775309609894</t>
  </si>
  <si>
    <t>-705.71915180696 173.648255597577 -203.253306977566</t>
  </si>
  <si>
    <t>-718.673116961738 176.861238738676 -295.164727943394</t>
  </si>
  <si>
    <t>-728.905618412704 180.530197434238 -378.351120796218</t>
  </si>
  <si>
    <t>-737.113404231847 184.911552623353 -461.727185943378</t>
  </si>
  <si>
    <t>-746.897671613275 192.122299827258 -583.781220000285</t>
  </si>
  <si>
    <t>-736.862834920071 194.983288332768 -661.442923243754</t>
  </si>
  <si>
    <t>-739.141247070602 220.088601042659 -528.663345968269</t>
  </si>
  <si>
    <t>-705.476303659302 369.883711354307 -501.042141199344</t>
  </si>
  <si>
    <t>-641.474709186887 341.116120504199 -227.81182388506</t>
  </si>
  <si>
    <t>-427.41993710661 264.784658451413 -179.826523396711</t>
  </si>
  <si>
    <t>-746.06751782473 157.828038348288 -531.786576526814</t>
  </si>
  <si>
    <t>-765.341045870782 4.1574031275934 -512.996100616054</t>
  </si>
  <si>
    <t>-546.555028074779 136.708073376374 -388.450917353371</t>
  </si>
  <si>
    <t>-667.540865824027 265.177439468991 -98.0559902858437</t>
  </si>
  <si>
    <t>-681.829423390735 280.953529888171 316.973583423692</t>
  </si>
  <si>
    <t>-707.229946329012 326.495998391078 777.363031954671</t>
  </si>
  <si>
    <t>-558.258813999864 301.235802688184 832.620156063422</t>
  </si>
  <si>
    <t>-699.167125637549 77.9033184901489 -95.0847567308613</t>
  </si>
  <si>
    <t>-679.676165878562 67.0395704673467 319.890709760693</t>
  </si>
  <si>
    <t>-699.824788790411 19.5131051317503 780.3169270868</t>
  </si>
  <si>
    <t>-547.561872795848 10.6518002316145 831.515676231414</t>
  </si>
  <si>
    <t>9763-20170724T120347.450279200.bin</t>
  </si>
  <si>
    <t>-682.899473054147 171.467979562859 -94.8579157253793</t>
  </si>
  <si>
    <t>-705.40507373325 173.568441007449 -203.239607498034</t>
  </si>
  <si>
    <t>-718.283695128408 176.760294575796 -295.162308928979</t>
  </si>
  <si>
    <t>-728.426409755231 180.396422087542 -378.361056529364</t>
  </si>
  <si>
    <t>-736.522009814655 184.727957559493 -461.750699638944</t>
  </si>
  <si>
    <t>-746.11685239329 191.845835668281 -583.825335622571</t>
  </si>
  <si>
    <t>-735.920775533929 194.671537749239 -661.467253164619</t>
  </si>
  <si>
    <t>-738.276470744235 219.835473939335 -528.731247041289</t>
  </si>
  <si>
    <t>-704.36808088787 369.605400181997 -501.246224312651</t>
  </si>
  <si>
    <t>-641.054904443601 342.186008644551 -227.717112327061</t>
  </si>
  <si>
    <t>-426.148755795445 270.16883636845 -176.94895193699</t>
  </si>
  <si>
    <t>-745.53695741551 157.609734877308 -531.788912229938</t>
  </si>
  <si>
    <t>-765.916271433173 4.10359430525523 -512.858981659896</t>
  </si>
  <si>
    <t>-545.611917584351 130.005707779596 -386.951701283077</t>
  </si>
  <si>
    <t>-667.229155074616 264.973661354761 -98.0457185551047</t>
  </si>
  <si>
    <t>-681.833804586693 280.730184598789 316.973568531341</t>
  </si>
  <si>
    <t>-707.496261572296 326.136266028854 777.364365438182</t>
  </si>
  <si>
    <t>-558.429449881305 300.790484751225 832.323438479711</t>
  </si>
  <si>
    <t>-698.927798165262 77.9082726670551 -95.0747299226261</t>
  </si>
  <si>
    <t>-679.78834554789 66.9400779069454 319.914408153737</t>
  </si>
  <si>
    <t>-699.984051302104 19.6891574279412 780.344791599818</t>
  </si>
  <si>
    <t>-547.588779001303 11.4551621133683 831.253749514392</t>
  </si>
  <si>
    <t>9763-20170724T120347.517014400.bin</t>
  </si>
  <si>
    <t>-682.435519989327 171.283362738005 -94.829789433493</t>
  </si>
  <si>
    <t>-704.937675100441 173.400409331953 -203.211884301748</t>
  </si>
  <si>
    <t>-717.764244139797 176.542547711056 -295.143499232384</t>
  </si>
  <si>
    <t>-727.837659570162 180.109346588617 -378.35372779554</t>
  </si>
  <si>
    <t>-735.840797549226 184.341682538832 -461.757497826546</t>
  </si>
  <si>
    <t>-745.274038236099 191.279242862727 -583.855004691036</t>
  </si>
  <si>
    <t>-734.824573497913 194.085218705698 -661.463875259633</t>
  </si>
  <si>
    <t>-737.227190523619 219.317326799793 -528.815375508129</t>
  </si>
  <si>
    <t>-703.267025203314 369.191272352387 -501.971876027129</t>
  </si>
  <si>
    <t>-641.106089492261 345.168909772755 -227.859618968116</t>
  </si>
  <si>
    <t>-424.633199461618 281.525837626823 -172.745382415694</t>
  </si>
  <si>
    <t>-745.042488224258 157.152740100362 -531.743840052792</t>
  </si>
  <si>
    <t>-767.38073938183 3.97746900996526 -512.366833250417</t>
  </si>
  <si>
    <t>-544.82619044127 116.965017824498 -383.277852604084</t>
  </si>
  <si>
    <t>-666.588818454858 264.661827997599 -98.0466134018592</t>
  </si>
  <si>
    <t>-681.452461501 280.259649033439 316.969531009008</t>
  </si>
  <si>
    <t>-707.830861774835 325.610808908762 777.358224931091</t>
  </si>
  <si>
    <t>-558.630883676192 300.145429050011 831.899106175093</t>
  </si>
  <si>
    <t>-698.662923693707 77.8200562088493 -95.0113332060293</t>
  </si>
  <si>
    <t>-679.840020697576 66.8381054667284 319.991889697897</t>
  </si>
  <si>
    <t>-700.271859476038 19.8613142375566 780.427047009153</t>
  </si>
  <si>
    <t>-547.766843958785 10.745076978365 830.854517479863</t>
  </si>
  <si>
    <t>9763-20170724T120347.551105800.bin</t>
  </si>
  <si>
    <t>-682.197630299752 171.266909995165 -94.7949979259723</t>
  </si>
  <si>
    <t>-704.726391835477 173.363952069789 -203.171948220033</t>
  </si>
  <si>
    <t>-717.57005786499 176.43685510001 -295.103596993916</t>
  </si>
  <si>
    <t>-727.655335693948 179.919989589989 -378.31588932612</t>
  </si>
  <si>
    <t>-735.666350445383 184.044646322656 -461.724208486681</t>
  </si>
  <si>
    <t>-745.105977392432 190.797357864837 -583.83164137203</t>
  </si>
  <si>
    <t>-734.578941996264 193.541596578106 -661.432307362906</t>
  </si>
  <si>
    <t>-736.920392648079 218.901962822356 -528.846501125108</t>
  </si>
  <si>
    <t>-702.912980006672 368.835445720004 -502.308015664226</t>
  </si>
  <si>
    <t>-641.45493781067 346.576545148965 -227.888512791296</t>
  </si>
  <si>
    <t>-424.198762581682 287.062251137998 -171.263989404</t>
  </si>
  <si>
    <t>-745.007462419069 156.766686977686 -531.657443591315</t>
  </si>
  <si>
    <t>-768.294546014471 3.79005131948907 -511.948144637835</t>
  </si>
  <si>
    <t>-544.868517044071 110.366448509981 -380.915782754005</t>
  </si>
  <si>
    <t>-666.252235817003 264.600531183202 -98.0328083545666</t>
  </si>
  <si>
    <t>-681.185989353987 280.098106221513 316.984567681722</t>
  </si>
  <si>
    <t>-707.940411032251 325.411982666312 777.359629225442</t>
  </si>
  <si>
    <t>-558.718260110031 299.796419920048 831.769397896422</t>
  </si>
  <si>
    <t>-698.524760188252 77.8922967803217 -94.9438827506585</t>
  </si>
  <si>
    <t>-679.799736240797 66.861729597304 320.062419859845</t>
  </si>
  <si>
    <t>-700.444139934107 19.9755127974397 780.487604949074</t>
  </si>
  <si>
    <t>-547.848844307717 10.6968160937849 830.611480081238</t>
  </si>
  <si>
    <t>9763-20170724T120347.611802900.bin</t>
  </si>
  <si>
    <t>-681.798355247118 171.483123327533 -94.7208203340632</t>
  </si>
  <si>
    <t>-704.343311569124 173.513287001947 -203.095633183485</t>
  </si>
  <si>
    <t>-717.23286687353 176.409032971569 -295.026607467638</t>
  </si>
  <si>
    <t>-727.369909195489 179.680717118658 -378.241337000181</t>
  </si>
  <si>
    <t>-735.441880177163 183.536271054374 -461.656595994549</t>
  </si>
  <si>
    <t>-744.979234135004 189.82907783476 -583.780909505384</t>
  </si>
  <si>
    <t>-734.362025297156 192.3833474978 -661.375812475702</t>
  </si>
  <si>
    <t>-736.487534597843 218.106299327747 -528.930905878644</t>
  </si>
  <si>
    <t>-702.343969913286 368.092030839621 -502.901106699318</t>
  </si>
  <si>
    <t>-642.439566285879 349.242138313846 -227.883503542249</t>
  </si>
  <si>
    <t>-423.561229463413 298.254549316502 -169.222780410256</t>
  </si>
  <si>
    <t>-745.101087925893 156.029463769208 -531.456935079423</t>
  </si>
  <si>
    <t>-770.469065458902 3.44602962977547 -511.217791424279</t>
  </si>
  <si>
    <t>-545.463919483724 96.3516543113014 -375.26435659703</t>
  </si>
  <si>
    <t>-665.795267488439 264.708341917302 -98.0119433438452</t>
  </si>
  <si>
    <t>-681.011648413817 280.015888590351 317.002231137242</t>
  </si>
  <si>
    <t>-708.076574371094 325.143859091535 777.353468328346</t>
  </si>
  <si>
    <t>-558.792270230224 299.518867796971 831.587962318748</t>
  </si>
  <si>
    <t>-698.156255387076 78.2682727328083 -94.8186482367453</t>
  </si>
  <si>
    <t>-679.807963199445 67.049499092991 320.199548154107</t>
  </si>
  <si>
    <t>-700.870217884486 20.2376294484461 780.582018222978</t>
  </si>
  <si>
    <t>-548.052128467026 10.5924065956826 829.952350717254</t>
  </si>
  <si>
    <t>9763-20170724T120347.650906700.bin</t>
  </si>
  <si>
    <t>-681.651519869973 171.744398518885 -94.6944532704232</t>
  </si>
  <si>
    <t>-704.180051777086 173.70270106613 -203.073950436623</t>
  </si>
  <si>
    <t>-717.105385534781 176.466812339798 -295.004004293308</t>
  </si>
  <si>
    <t>-727.293486561805 179.588154064015 -378.218166764392</t>
  </si>
  <si>
    <t>-735.434921104363 183.25917607893 -461.635046379747</t>
  </si>
  <si>
    <t>-745.09285531155 189.243260239326 -583.765448367003</t>
  </si>
  <si>
    <t>-734.433419602936 191.643668191173 -661.359414737855</t>
  </si>
  <si>
    <t>-736.448515904596 217.645502522583 -529.003859047905</t>
  </si>
  <si>
    <t>-702.166800837172 367.62373501269 -503.148658109724</t>
  </si>
  <si>
    <t>-642.638517310439 350.060781867134 -227.964224957188</t>
  </si>
  <si>
    <t>-423.1141077516 302.999462094296 -168.443010653655</t>
  </si>
  <si>
    <t>-745.261545782512 155.589532997216 -531.347608741894</t>
  </si>
  <si>
    <t>-771.525942018415 3.20845676126783 -510.791535202647</t>
  </si>
  <si>
    <t>-545.16973542468 88.6994092660202 -371.762912059893</t>
  </si>
  <si>
    <t>-665.70840699076 264.881438778674 -98.0162717932308</t>
  </si>
  <si>
    <t>-681.010925730413 280.142189645151 316.996434612083</t>
  </si>
  <si>
    <t>-708.124144171155 325.051687174313 777.349973422072</t>
  </si>
  <si>
    <t>-558.809391248525 299.477999461815 831.524802241518</t>
  </si>
  <si>
    <t>-697.929572923666 78.6198595887481 -94.7639815692791</t>
  </si>
  <si>
    <t>-679.779245176657 67.2381169444343 320.25851283996</t>
  </si>
  <si>
    <t>-701.057077586814 20.4130465588269 780.623386125302</t>
  </si>
  <si>
    <t>-548.12862738159 10.825507110203 829.662043376793</t>
  </si>
  <si>
    <t>9763-20170724T120347.713578800.bin</t>
  </si>
  <si>
    <t>-681.30551706255 172.423561888148 -94.6177420921437</t>
  </si>
  <si>
    <t>-703.920798756194 174.26076026464 -202.981416002622</t>
  </si>
  <si>
    <t>-716.9815073192 176.707194158797 -294.901305764665</t>
  </si>
  <si>
    <t>-727.314956106296 179.447910855201 -378.110994202279</t>
  </si>
  <si>
    <t>-735.6233556263 182.640801278838 -461.531016016733</t>
  </si>
  <si>
    <t>-745.547726657668 187.815409590223 -583.677065254442</t>
  </si>
  <si>
    <t>-734.724951236089 189.816321716789 -661.25977785705</t>
  </si>
  <si>
    <t>-736.642313597463 216.559682770518 -529.13625767279</t>
  </si>
  <si>
    <t>-702.164202245629 366.599343553293 -503.952251694807</t>
  </si>
  <si>
    <t>-642.713139090485 351.455296274386 -228.607299541275</t>
  </si>
  <si>
    <t>-421.821221308049 312.423393667644 -168.342966835013</t>
  </si>
  <si>
    <t>-745.743662733972 154.529926171359 -531.02461146263</t>
  </si>
  <si>
    <t>-772.986502724138 2.41748342527126 -509.597612250936</t>
  </si>
  <si>
    <t>-543.281679742879 73.4206052256443 -362.953064886573</t>
  </si>
  <si>
    <t>-665.67672432173 265.422918033791 -98.0093991360088</t>
  </si>
  <si>
    <t>-681.008236544512 280.505419917973 317.008732914831</t>
  </si>
  <si>
    <t>-708.169905959741 324.919481856142 777.359099125302</t>
  </si>
  <si>
    <t>-558.815654912663 299.410147077784 831.455390556815</t>
  </si>
  <si>
    <t>-697.278628179333 79.3961541440715 -94.6589997727116</t>
  </si>
  <si>
    <t>-679.431521580391 67.7487605401789 320.369212212905</t>
  </si>
  <si>
    <t>-701.2847882311 20.683866046332 780.710212591823</t>
  </si>
  <si>
    <t>-548.174518481458 11.7404281645452 829.301292973858</t>
  </si>
  <si>
    <t>9763-20170724T120347.751680400.bin</t>
  </si>
  <si>
    <t>-681.164713264787 172.81806107966 -94.5930114785233</t>
  </si>
  <si>
    <t>-703.858421610269 174.587065124155 -202.941344979662</t>
  </si>
  <si>
    <t>-717.00813645726 176.87492511006 -294.852542966506</t>
  </si>
  <si>
    <t>-727.43052196011 179.428577024468 -378.057122875304</t>
  </si>
  <si>
    <t>-735.83600568011 182.389484057531 -461.476030876339</t>
  </si>
  <si>
    <t>-745.910741833912 187.174134276134 -583.625755601926</t>
  </si>
  <si>
    <t>-735.026551300483 188.996715430198 -661.204183668674</t>
  </si>
  <si>
    <t>-736.912537307443 216.088697648741 -529.190214651539</t>
  </si>
  <si>
    <t>-702.772964668847 366.28245275536 -504.449478275401</t>
  </si>
  <si>
    <t>-642.952241700409 352.850020969841 -229.095815239582</t>
  </si>
  <si>
    <t>-421.225272699373 317.80938907496 -169.448410004124</t>
  </si>
  <si>
    <t>-746.067556397646 154.060654081366 -530.864872769488</t>
  </si>
  <si>
    <t>-773.655043150565 2.08182287289219 -508.997059920163</t>
  </si>
  <si>
    <t>-542.65595652405 65.7528821703986 -358.0037398969</t>
  </si>
  <si>
    <t>-665.726995282469 265.760255935142 -98.0104406446841</t>
  </si>
  <si>
    <t>-681.001217118366 280.677783412773 317.01576489456</t>
  </si>
  <si>
    <t>-708.176339931277 324.894122490665 777.367411345594</t>
  </si>
  <si>
    <t>-558.798187230201 299.447805271009 831.427431561207</t>
  </si>
  <si>
    <t>-696.952871700867 79.809261271314 -94.5942074692274</t>
  </si>
  <si>
    <t>-679.155370532882 68.0523247929491 320.43309715583</t>
  </si>
  <si>
    <t>-701.341246864139 20.770815994839 780.748824729027</t>
  </si>
  <si>
    <t>-548.199019771727 11.7373379690055 829.22221879801</t>
  </si>
  <si>
    <t>9763-20170724T120347.815372600.bin</t>
  </si>
  <si>
    <t>-681.088267135722 173.590811971834 -94.5585882785513</t>
  </si>
  <si>
    <t>-703.795776321182 175.151809419171 -202.907226339961</t>
  </si>
  <si>
    <t>-717.010467240862 177.093643739439 -294.817114601367</t>
  </si>
  <si>
    <t>-727.512566976107 179.25831854861 -378.022731054616</t>
  </si>
  <si>
    <t>-736.017674829634 181.752625631917 -461.446682736564</t>
  </si>
  <si>
    <t>-746.259180347897 185.76733029967 -583.610271123291</t>
  </si>
  <si>
    <t>-735.280137576289 187.366523501157 -661.180328930569</t>
  </si>
  <si>
    <t>-737.167581535803 215.021671720543 -529.372003693825</t>
  </si>
  <si>
    <t>-704.204425458541 365.636216490901 -505.603417945229</t>
  </si>
  <si>
    <t>-642.608088091603 356.61512918265 -230.461398062347</t>
  </si>
  <si>
    <t>-419.171993640073 329.035063007898 -173.328351235108</t>
  </si>
  <si>
    <t>-746.36295106069 152.989921715391 -530.639764299926</t>
  </si>
  <si>
    <t>-774.522954575619 1.23169783269873 -508.018746701807</t>
  </si>
  <si>
    <t>-542.105412682304 50.5520936991079 -347.360329110704</t>
  </si>
  <si>
    <t>-666.135376944729 266.395754192159 -98.0221922711498</t>
  </si>
  <si>
    <t>-681.593823034242 280.940135214178 317.010396261101</t>
  </si>
  <si>
    <t>-708.237723817894 324.884008619765 777.362304283974</t>
  </si>
  <si>
    <t>-558.768369105497 299.670859647278 831.279240975516</t>
  </si>
  <si>
    <t>-696.360466410144 80.6999314824463 -94.4588772161563</t>
  </si>
  <si>
    <t>-678.648391176701 68.653919130461 320.563746552746</t>
  </si>
  <si>
    <t>-701.246002266983 20.8564355632304 780.798998911588</t>
  </si>
  <si>
    <t>-548.158351506718 11.6920255312762 829.420035946454</t>
  </si>
  <si>
    <t>9763-20170724T120347.848460800.bin</t>
  </si>
  <si>
    <t>-681.20347155068 173.886806528096 -94.5457218083583</t>
  </si>
  <si>
    <t>-703.84866945497 175.32856750729 -202.90908227178</t>
  </si>
  <si>
    <t>-717.018251822461 177.077497435708 -294.829277443597</t>
  </si>
  <si>
    <t>-727.482312423569 179.026126858656 -378.044877586197</t>
  </si>
  <si>
    <t>-735.951424321284 181.262140896896 -461.480031647269</t>
  </si>
  <si>
    <t>-746.142419880973 184.850528475872 -583.661002223563</t>
  </si>
  <si>
    <t>-735.061587571172 186.33704534804 -661.218914928989</t>
  </si>
  <si>
    <t>-737.046839772118 214.289965928489 -529.523793447248</t>
  </si>
  <si>
    <t>-704.436751157506 365.065938798052 -506.251786192392</t>
  </si>
  <si>
    <t>-642.134437935146 358.517473976479 -231.198829002048</t>
  </si>
  <si>
    <t>-417.899309023118 334.456475101269 -175.626846440841</t>
  </si>
  <si>
    <t>-746.294576058312 152.261902855674 -530.574286670728</t>
  </si>
  <si>
    <t>-774.712709661637 0.620424390745029 -507.512989723089</t>
  </si>
  <si>
    <t>-542.881613264277 43.3640649751412 -341.815237748459</t>
  </si>
  <si>
    <t>-666.584116218571 266.57905898289 -98.0425098221399</t>
  </si>
  <si>
    <t>-682.067869739685 281.1764902157 316.987346499814</t>
  </si>
  <si>
    <t>-708.29619281294 324.858804264271 777.360312109098</t>
  </si>
  <si>
    <t>-558.771051900713 299.755334215411 831.173645704004</t>
  </si>
  <si>
    <t>-696.112771965386 81.0807928491874 -94.400466715509</t>
  </si>
  <si>
    <t>-678.393532436112 68.8490565600609 320.616360700463</t>
  </si>
  <si>
    <t>-700.985849634841 20.8572145975434 780.828995123174</t>
  </si>
  <si>
    <t>-548.046972470012 11.6091177423332 829.900523991721</t>
  </si>
  <si>
    <t>9763-20170724T120347.918720100.bin</t>
  </si>
  <si>
    <t>-681.568734037557 174.281117553396 -94.475323905723</t>
  </si>
  <si>
    <t>-704.044107134663 175.489760640889 -202.876864796707</t>
  </si>
  <si>
    <t>-717.00631648786 176.775809651845 -294.834303383145</t>
  </si>
  <si>
    <t>-727.256717725449 178.190907364782 -378.08735239554</t>
  </si>
  <si>
    <t>-735.484891890945 179.775245736411 -461.561323236944</t>
  </si>
  <si>
    <t>-745.293005781912 182.278429699377 -583.800656411786</t>
  </si>
  <si>
    <t>-734.020359545182 183.502857871345 -661.335414625411</t>
  </si>
  <si>
    <t>-736.31065500368 212.189178226474 -529.903507610354</t>
  </si>
  <si>
    <t>-704.755355261397 363.360723402062 -507.814260227815</t>
  </si>
  <si>
    <t>-640.451976713657 361.930837598661 -233.147761079173</t>
  </si>
  <si>
    <t>-414.800648737151 344.528570651036 -180.925674879144</t>
  </si>
  <si>
    <t>-745.667975642264 150.170799553531 -530.42270767712</t>
  </si>
  <si>
    <t>-546.152675509613 29.6891667323673 -330.76410114707</t>
  </si>
  <si>
    <t>-667.674972903648 266.871269917937 -98.0856289726232</t>
  </si>
  <si>
    <t>-682.899427401151 281.534366497443 316.951524393299</t>
  </si>
  <si>
    <t>-708.327260496916 324.860627660607 777.367989142033</t>
  </si>
  <si>
    <t>-558.719617940582 299.949511859267 831.041273030202</t>
  </si>
  <si>
    <t>-695.719664993279 81.5800047093471 -94.2535644605081</t>
  </si>
  <si>
    <t>-677.803728519524 69.1474813361558 320.748829054149</t>
  </si>
  <si>
    <t>-700.084253005094 20.784565887607 780.998679541954</t>
  </si>
  <si>
    <t>-547.603727142811 12.3291444408778 831.614985032767</t>
  </si>
  <si>
    <t>9763-20170724T120347.946783900.bin</t>
  </si>
  <si>
    <t>-681.844930399534 174.335032198263 -94.453060443669</t>
  </si>
  <si>
    <t>-704.217788143829 175.445818943748 -202.876809745323</t>
  </si>
  <si>
    <t>-717.062663497169 176.511156626385 -294.853486656865</t>
  </si>
  <si>
    <t>-727.194560973723 177.667709500639 -378.125013450445</t>
  </si>
  <si>
    <t>-735.291437600436 178.932696467949 -461.617402146224</t>
  </si>
  <si>
    <t>-744.893259356175 180.901040997137 -583.882898532922</t>
  </si>
  <si>
    <t>-733.535464163013 181.979983000301 -661.407428112278</t>
  </si>
  <si>
    <t>-735.949946960687 211.03947244913 -530.106260339329</t>
  </si>
  <si>
    <t>-704.666079562671 362.341902901319 -508.516309271998</t>
  </si>
  <si>
    <t>-639.420322383489 363.480976662149 -234.070933187238</t>
  </si>
  <si>
    <t>-413.097272512644 348.908138982508 -183.930989215809</t>
  </si>
  <si>
    <t>-745.410181299189 149.035186778593 -530.361473794494</t>
  </si>
  <si>
    <t>-548.462165342317 23.6318911671644 -325.07134460302</t>
  </si>
  <si>
    <t>-668.231688707985 266.891754079589 -98.0914176910735</t>
  </si>
  <si>
    <t>-683.234643348087 281.64942355699 316.950410017561</t>
  </si>
  <si>
    <t>-708.3011927716 324.880719593987 777.382792058908</t>
  </si>
  <si>
    <t>-558.698082860509 299.964372360113 831.066189986712</t>
  </si>
  <si>
    <t>-695.755365607857 81.6408730134776 -94.1746906217074</t>
  </si>
  <si>
    <t>-677.627622217871 69.2474240065217 320.819714486434</t>
  </si>
  <si>
    <t>-699.725153339358 20.7285654048312 781.051697367745</t>
  </si>
  <si>
    <t>-547.435497625968 12.6625947765351 832.302274816224</t>
  </si>
  <si>
    <t>9763-20170724T120348.016852100.bin</t>
  </si>
  <si>
    <t>-682.531705899493 174.139182958885 -94.4236707881182</t>
  </si>
  <si>
    <t>-704.616000567079 175.103336921071 -202.908049822519</t>
  </si>
  <si>
    <t>-717.204517687555 175.782653146462 -294.923847586327</t>
  </si>
  <si>
    <t>-727.099568475135 176.480955468653 -378.228873468834</t>
  </si>
  <si>
    <t>-734.954251581271 177.174520136755 -461.751085682702</t>
  </si>
  <si>
    <t>-744.196451565015 178.180355393175 -584.055989808548</t>
  </si>
  <si>
    <t>-732.674535789716 178.912336692028 -661.560312185986</t>
  </si>
  <si>
    <t>-735.270695543014 208.719447900396 -530.502824924573</t>
  </si>
  <si>
    <t>-704.611913819121 360.302706136871 -510.128862616634</t>
  </si>
  <si>
    <t>-637.396534344516 367.727451653085 -236.257516683368</t>
  </si>
  <si>
    <t>-409.900059124295 357.256589769853 -190.603475389605</t>
  </si>
  <si>
    <t>-745.011446407813 146.758465638204 -530.276452483788</t>
  </si>
  <si>
    <t>-554.228429974303 13.2952918142955 -314.692497936555</t>
  </si>
  <si>
    <t>-669.074007759842 266.612072444001 -98.0936443955374</t>
  </si>
  <si>
    <t>-683.971281284642 281.784040247315 316.93706460264</t>
  </si>
  <si>
    <t>-708.264063502563 324.897018591219 777.415238773367</t>
  </si>
  <si>
    <t>-558.676794570074 299.966084865777 831.135994479624</t>
  </si>
  <si>
    <t>-696.342949526399 81.5305263212697 -94.1056472427695</t>
  </si>
  <si>
    <t>-677.696967740421 69.1197454110732 320.865268836507</t>
  </si>
  <si>
    <t>-699.288691447929 20.5623673951363 781.078669907163</t>
  </si>
  <si>
    <t>-547.304642177913 11.893298535321 833.131579858962</t>
  </si>
  <si>
    <t>9763-20170724T120348.049939900.bin</t>
  </si>
  <si>
    <t>-682.896430925632 174.016402883 -94.4087232369623</t>
  </si>
  <si>
    <t>-704.83848166552 174.933423015246 -202.922274576425</t>
  </si>
  <si>
    <t>-717.320730088994 175.440668564496 -294.953712920112</t>
  </si>
  <si>
    <t>-727.125373639579 175.929578360828 -378.270959136569</t>
  </si>
  <si>
    <t>-734.895496792223 176.357597828804 -461.802839105913</t>
  </si>
  <si>
    <t>-744.020538941759 176.912279784893 -584.119517087023</t>
  </si>
  <si>
    <t>-732.398933407203 177.443854290507 -661.610456746281</t>
  </si>
  <si>
    <t>-735.040903644112 207.632120970801 -530.678822779471</t>
  </si>
  <si>
    <t>-704.343972354599 359.293619017725 -510.875390639166</t>
  </si>
  <si>
    <t>-636.374283265031 369.637567291195 -237.284938069296</t>
  </si>
  <si>
    <t>-408.406903171931 360.509541903958 -193.740962567078</t>
  </si>
  <si>
    <t>-744.99213599033 145.70573674769 -530.217217079048</t>
  </si>
  <si>
    <t>-557.384158125656 9.10626576905315 -309.954497664016</t>
  </si>
  <si>
    <t>-669.364307282912 266.45321371262 -98.1115728918663</t>
  </si>
  <si>
    <t>-684.268532557531 281.811900042968 316.912010639957</t>
  </si>
  <si>
    <t>-708.254510121128 324.884197600633 777.420143371173</t>
  </si>
  <si>
    <t>-558.645685138779 300.053147783382 831.127215162107</t>
  </si>
  <si>
    <t>-696.774135631128 81.4701583275271 -94.1023023810415</t>
  </si>
  <si>
    <t>-677.979030686204 69.0355407229126 320.861235795727</t>
  </si>
  <si>
    <t>-699.217746807605 20.6297090209675 781.071416075812</t>
  </si>
  <si>
    <t>-547.212955018359 13.1033600962073 833.241547222625</t>
  </si>
  <si>
    <t>9763-20170724T120348.115772800.bin</t>
  </si>
  <si>
    <t>-683.395205073109 173.627209939602 -94.4279171615983</t>
  </si>
  <si>
    <t>-705.090607156281 174.519881178562 -202.991217471934</t>
  </si>
  <si>
    <t>-717.363256106318 174.728598372705 -295.052015483204</t>
  </si>
  <si>
    <t>-726.977828464064 174.838128897893 -378.392666360253</t>
  </si>
  <si>
    <t>-734.557747457478 174.772157936168 -461.943202826658</t>
  </si>
  <si>
    <t>-743.405213438868 174.477295179228 -584.281096572732</t>
  </si>
  <si>
    <t>-731.548734511248 174.680167701346 -661.73813040665</t>
  </si>
  <si>
    <t>-734.321673499169 205.530277688956 -531.050954410926</t>
  </si>
  <si>
    <t>-703.240178707643 357.247733128935 -512.349738230272</t>
  </si>
  <si>
    <t>-634.351406323923 373.890907531426 -239.300603702776</t>
  </si>
  <si>
    <t>-405.549889116464 366.63431269281 -199.984276176707</t>
  </si>
  <si>
    <t>-744.724383832301 143.68300095126 -530.149580618981</t>
  </si>
  <si>
    <t>-563.478070833143 2.35738901052309 -301.524579187489</t>
  </si>
  <si>
    <t>-669.544453649232 266.045166260671 -98.156835006654</t>
  </si>
  <si>
    <t>-684.542743888993 281.650137198855 316.854187454385</t>
  </si>
  <si>
    <t>-708.304198842733 324.782338461051 777.404137606367</t>
  </si>
  <si>
    <t>-558.686945317171 299.866478192678 831.048378187333</t>
  </si>
  <si>
    <t>-697.556176704946 81.0936111458011 -94.1439184318828</t>
  </si>
  <si>
    <t>-678.741456282994 68.6804682417533 320.819387535976</t>
  </si>
  <si>
    <t>-699.2227364642 20.6064949849731 781.058839386273</t>
  </si>
  <si>
    <t>-547.260582219729 12.5515518494371 833.274348923368</t>
  </si>
  <si>
    <t>9763-20170724T120348.150882200.bin</t>
  </si>
  <si>
    <t>-683.550836666973 173.426743632233 -94.4376839839792</t>
  </si>
  <si>
    <t>-705.159617794466 174.328967886957 -203.018233998044</t>
  </si>
  <si>
    <t>-717.344871382783 174.396883028425 -295.090744465907</t>
  </si>
  <si>
    <t>-726.874515736642 174.321669665208 -378.441337961031</t>
  </si>
  <si>
    <t>-734.364064406966 174.011006111257 -461.999444103119</t>
  </si>
  <si>
    <t>-743.073552915382 173.29235259221 -584.345375565462</t>
  </si>
  <si>
    <t>-731.114477686538 173.359465459895 -661.786918806294</t>
  </si>
  <si>
    <t>-733.940285135322 204.510726765272 -531.220708418604</t>
  </si>
  <si>
    <t>-702.564578359092 356.240168094984 -513.098452087152</t>
  </si>
  <si>
    <t>-633.432489216843 375.785796733502 -240.303027473413</t>
  </si>
  <si>
    <t>-404.263832455693 369.066393511606 -203.086423555939</t>
  </si>
  <si>
    <t>-744.563594511017 142.704635760736 -530.10150274139</t>
  </si>
  <si>
    <t>-669.49231068508 265.866876949109 -98.1750142821525</t>
  </si>
  <si>
    <t>-684.54993717681 281.509840448404 316.832388987161</t>
  </si>
  <si>
    <t>-708.340600382811 324.715074205188 777.388648098161</t>
  </si>
  <si>
    <t>-558.726424351089 299.723833922687 831.006242197436</t>
  </si>
  <si>
    <t>-697.962563211954 80.9171911517783 -94.1428833848307</t>
  </si>
  <si>
    <t>-679.073825705063 68.5643110189469 320.818869809259</t>
  </si>
  <si>
    <t>-699.259028547542 20.7116282099742 781.070331827776</t>
  </si>
  <si>
    <t>-547.265311477439 12.9390053534144 833.236766824312</t>
  </si>
  <si>
    <t>9763-20170724T120348.215667100.bin</t>
  </si>
  <si>
    <t>-683.742269707322 173.188139571789 -94.4662839477694</t>
  </si>
  <si>
    <t>-705.241419058971 174.110063924699 -203.068434324597</t>
  </si>
  <si>
    <t>-717.311885192957 173.927816182592 -295.155954085081</t>
  </si>
  <si>
    <t>-726.72876873562 173.522867133209 -378.51832169769</t>
  </si>
  <si>
    <t>-734.09729181021 172.77482780199 -462.084396843377</t>
  </si>
  <si>
    <t>-742.621261193381 171.297704154854 -584.436744230007</t>
  </si>
  <si>
    <t>-730.488127502592 171.031022875145 -661.850807172433</t>
  </si>
  <si>
    <t>-733.372506272226 202.810197134648 -531.505953411426</t>
  </si>
  <si>
    <t>-701.663022535279 354.590186860735 -514.45175056052</t>
  </si>
  <si>
    <t>-632.093935539971 378.414518470553 -242.108014520001</t>
  </si>
  <si>
    <t>-402.177032526031 372.709407428966 -209.639816307615</t>
  </si>
  <si>
    <t>-744.389559221908 141.081438641812 -529.993183274661</t>
  </si>
  <si>
    <t>-669.301150496601 265.62936514176 -98.2201863759004</t>
  </si>
  <si>
    <t>-684.456047185064 281.314469567829 316.78213395147</t>
  </si>
  <si>
    <t>-708.373611079222 324.604696805256 777.362019566642</t>
  </si>
  <si>
    <t>-558.730996170918 299.668925576659 830.926125367812</t>
  </si>
  <si>
    <t>-698.553600666089 80.750924671514 -94.1134681654215</t>
  </si>
  <si>
    <t>-679.631691598712 68.418316348195 320.847303048935</t>
  </si>
  <si>
    <t>-699.323173894682 20.7777536166657 781.13430988905</t>
  </si>
  <si>
    <t>-547.28279833254 13.1845611676843 833.190773336647</t>
  </si>
  <si>
    <t>9763-20170724T120348.247752500.bin</t>
  </si>
  <si>
    <t>-683.741332286488 173.14690502225 -94.4531530519627</t>
  </si>
  <si>
    <t>-705.206455314418 174.050607336031 -203.062217701222</t>
  </si>
  <si>
    <t>-717.23258612698 173.768909687832 -295.155334457577</t>
  </si>
  <si>
    <t>-726.602978544054 173.241684599961 -378.522328434324</t>
  </si>
  <si>
    <t>-733.919101419227 172.336850515646 -462.091416294604</t>
  </si>
  <si>
    <t>-742.359955021012 170.592568856037 -584.446010731915</t>
  </si>
  <si>
    <t>-730.162848654121 170.181283805704 -661.849248810804</t>
  </si>
  <si>
    <t>-733.062479573498 202.205209739389 -531.583512268908</t>
  </si>
  <si>
    <t>-701.227554842907 354.007524500805 -514.932426037497</t>
  </si>
  <si>
    <t>-631.2545822998 379.255492622789 -242.820462060995</t>
  </si>
  <si>
    <t>-400.966004431274 374.091482656848 -213.004744571076</t>
  </si>
  <si>
    <t>-744.249896509543 140.510738774002 -529.932082219734</t>
  </si>
  <si>
    <t>-669.118209039968 265.568697035505 -98.2400038628508</t>
  </si>
  <si>
    <t>-684.348505949736 281.261493426922 316.75926520511</t>
  </si>
  <si>
    <t>-708.392591170983 324.552019757165 777.34664956173</t>
  </si>
  <si>
    <t>-558.74231983682 299.62030496478 830.891406813364</t>
  </si>
  <si>
    <t>-698.696071460749 80.7205850023297 -94.0688956160175</t>
  </si>
  <si>
    <t>-679.808779993677 68.4073307559827 320.894078921281</t>
  </si>
  <si>
    <t>-699.349895887159 20.8219335484612 781.187924802042</t>
  </si>
  <si>
    <t>-547.309064996122 12.931322970692 833.198900347252</t>
  </si>
  <si>
    <t>9763-20170724T120348.287372900.bin</t>
  </si>
  <si>
    <t>-683.65387133289 173.147823928486 -94.4306957247286</t>
  </si>
  <si>
    <t>-705.114982965795 174.015456247494 -203.040852711328</t>
  </si>
  <si>
    <t>-717.110589872314 173.628361743473 -295.137472506407</t>
  </si>
  <si>
    <t>-726.442665815449 172.976172949462 -378.507886324698</t>
  </si>
  <si>
    <t>-733.709766336968 171.915620028219 -462.07940641012</t>
  </si>
  <si>
    <t>-742.067738216838 169.908693402372 -584.435616805954</t>
  </si>
  <si>
    <t>-729.813489235707 169.342012649572 -661.828871899907</t>
  </si>
  <si>
    <t>-732.734806625582 201.621675344282 -531.639485749555</t>
  </si>
  <si>
    <t>-700.878845893154 353.470324337939 -515.387965361313</t>
  </si>
  <si>
    <t>-630.438769613519 379.582504803455 -243.47812067852</t>
  </si>
  <si>
    <t>-399.789077084695 375.344928975527 -216.436084045542</t>
  </si>
  <si>
    <t>-744.065824567032 139.956986154772 -529.85400857344</t>
  </si>
  <si>
    <t>-668.893772818477 265.573842882574 -98.2660546536034</t>
  </si>
  <si>
    <t>-684.180810501304 281.239531358495 316.732132316235</t>
  </si>
  <si>
    <t>-708.405227697552 324.5134490739 777.329949897209</t>
  </si>
  <si>
    <t>-558.753103495604 299.557277967246 830.858008076051</t>
  </si>
  <si>
    <t>-698.716504975847 80.7174130750541 -94.0112899457181</t>
  </si>
  <si>
    <t>-679.905191936753 68.412364604168 320.955360956648</t>
  </si>
  <si>
    <t>-699.375931431744 20.8033915397402 781.253241400197</t>
  </si>
  <si>
    <t>-547.326454450185 12.7079246324024 833.207473974108</t>
  </si>
  <si>
    <t>9763-20170724T120348.349579800.bin</t>
  </si>
  <si>
    <t>-683.26778339574 173.050988680493 -94.3705299257974</t>
  </si>
  <si>
    <t>-704.690275767384 173.854106687303 -202.988708656664</t>
  </si>
  <si>
    <t>-716.608154466156 173.256014837927 -295.094378586312</t>
  </si>
  <si>
    <t>-725.852091905753 172.350787288942 -378.472324709058</t>
  </si>
  <si>
    <t>-733.013781059582 170.971795238884 -462.048184827381</t>
  </si>
  <si>
    <t>-741.199163639647 168.426866614939 -584.406089149114</t>
  </si>
  <si>
    <t>-728.832405594801 167.564676412802 -661.77871182657</t>
  </si>
  <si>
    <t>-731.826250854907 200.350049708314 -531.74404373834</t>
  </si>
  <si>
    <t>-700.047663588756 352.278141508597 -516.101565267819</t>
  </si>
  <si>
    <t>-628.406425216929 379.53935643307 -244.618633795785</t>
  </si>
  <si>
    <t>-397.149504189257 377.549616572886 -223.06030577836</t>
  </si>
  <si>
    <t>-743.388807020528 138.736876279269 -529.689044164522</t>
  </si>
  <si>
    <t>-668.381467156608 265.422104464863 -98.2561208346374</t>
  </si>
  <si>
    <t>-683.786101794496 281.165971292747 316.734736627832</t>
  </si>
  <si>
    <t>-708.411886380861 324.451107727035 777.298211547686</t>
  </si>
  <si>
    <t>-558.763982691142 299.437388698632 830.811171072314</t>
  </si>
  <si>
    <t>-698.423814801949 80.6379344222621 -93.8749145243196</t>
  </si>
  <si>
    <t>-679.87642242487 68.3577446644019 321.104383542231</t>
  </si>
  <si>
    <t>-699.421673401052 20.8924057381585 781.407073144652</t>
  </si>
  <si>
    <t>-547.360945431161 12.443160800033 833.271993154993</t>
  </si>
  <si>
    <t>9763-20170724T120348.416841600.bin</t>
  </si>
  <si>
    <t>-682.514533084421 172.746343932052 -94.3373641343727</t>
  </si>
  <si>
    <t>-703.781925830446 173.5032528435 -202.986347676065</t>
  </si>
  <si>
    <t>-715.506018784921 172.721889844772 -295.115452247362</t>
  </si>
  <si>
    <t>-724.549853762031 171.592953449588 -378.512523306567</t>
  </si>
  <si>
    <t>-731.487213864808 169.929386410062 -462.102348318707</t>
  </si>
  <si>
    <t>-739.318418789769 166.900548178425 -584.472422394678</t>
  </si>
  <si>
    <t>-726.756997590427 165.762614748837 -661.81004959218</t>
  </si>
  <si>
    <t>-729.981929666274 199.009626006584 -531.916885430698</t>
  </si>
  <si>
    <t>-698.022100470345 350.974427265442 -516.901461180466</t>
  </si>
  <si>
    <t>-625.790033999976 379.931815316929 -245.750846756938</t>
  </si>
  <si>
    <t>-394.181482523148 379.014213544762 -228.283850057217</t>
  </si>
  <si>
    <t>-741.782389070517 137.449436716446 -529.637994830756</t>
  </si>
  <si>
    <t>-667.567238186209 265.028260158273 -98.2491160893137</t>
  </si>
  <si>
    <t>-683.379173348075 280.950578226167 316.719605610798</t>
  </si>
  <si>
    <t>-708.404875964107 324.381325808775 777.247010037385</t>
  </si>
  <si>
    <t>-558.76439582392 299.364105140136 830.779067340806</t>
  </si>
  <si>
    <t>-697.705479247549 80.4183674679493 -93.8079673028071</t>
  </si>
  <si>
    <t>-679.86361210064 67.9759164376694 321.197378914845</t>
  </si>
  <si>
    <t>-699.547626031031 20.9651053059167 781.527130851255</t>
  </si>
  <si>
    <t>-547.428553933215 12.2787847572608 833.181339323421</t>
  </si>
  <si>
    <t>9763-20170724T120348.450931200.bin</t>
  </si>
  <si>
    <t>-681.983396997229 172.523851251324 -94.3756000365686</t>
  </si>
  <si>
    <t>-703.148196197209 173.274554940267 -203.044816877183</t>
  </si>
  <si>
    <t>-714.783260594293 172.415288987376 -295.184416312044</t>
  </si>
  <si>
    <t>-723.746013745725 171.187125569549 -378.588862546752</t>
  </si>
  <si>
    <t>-730.601925440437 169.394127434725 -462.182650210165</t>
  </si>
  <si>
    <t>-738.313907824238 166.142725818238 -584.55451148304</t>
  </si>
  <si>
    <t>-725.659614169832 164.86982109555 -661.874983565066</t>
  </si>
  <si>
    <t>-728.972365301469 198.336501034385 -532.05167956604</t>
  </si>
  <si>
    <t>-697.004330498873 350.315001072237 -517.331088688164</t>
  </si>
  <si>
    <t>-624.439501294513 380.353444046618 -246.387224934674</t>
  </si>
  <si>
    <t>-392.715571206593 379.791792037712 -230.5043212534</t>
  </si>
  <si>
    <t>-740.887489678481 136.802427396175 -529.665810205686</t>
  </si>
  <si>
    <t>-666.955369752392 264.774959979559 -98.2965074080079</t>
  </si>
  <si>
    <t>-683.056190609632 280.784847969824 316.657750656576</t>
  </si>
  <si>
    <t>-708.380697292505 324.35237890765 777.167599169201</t>
  </si>
  <si>
    <t>-558.750566213935 299.340446527862 830.731073827424</t>
  </si>
  <si>
    <t>-697.230265911484 80.2367512972107 -93.8507451634134</t>
  </si>
  <si>
    <t>-679.918915781843 67.6760643919781 321.173581408801</t>
  </si>
  <si>
    <t>-699.669353993794 21.0158347027577 781.520455418296</t>
  </si>
  <si>
    <t>-547.476403977817 12.4055998604647 832.969313349797</t>
  </si>
  <si>
    <t>9763-20170724T120348.516712600.bin</t>
  </si>
  <si>
    <t>-680.782665498768 171.963007036496 -94.5154165244999</t>
  </si>
  <si>
    <t>-701.773911394659 172.729931720816 -203.218095774039</t>
  </si>
  <si>
    <t>-713.264998508518 171.828686028656 -295.375507784901</t>
  </si>
  <si>
    <t>-722.098464061322 170.542449079256 -378.792828438417</t>
  </si>
  <si>
    <t>-728.826256750288 168.669444403941 -462.395248819215</t>
  </si>
  <si>
    <t>-736.352500965774 165.277005174999 -584.77492226998</t>
  </si>
  <si>
    <t>-723.484880278952 163.878248982092 -662.057990258846</t>
  </si>
  <si>
    <t>-727.003707900459 197.514032192106 -532.299912888249</t>
  </si>
  <si>
    <t>-694.918360533246 349.473082713366 -517.764874142149</t>
  </si>
  <si>
    <t>-621.542986724703 382.966335508731 -247.445000503416</t>
  </si>
  <si>
    <t>-389.636584046808 382.351841399366 -234.500752500436</t>
  </si>
  <si>
    <t>-739.096363871029 136.017119817863 -529.851444358949</t>
  </si>
  <si>
    <t>-665.55729021448 264.114400197593 -98.4295447819401</t>
  </si>
  <si>
    <t>-682.227157970694 280.327398727712 316.494370695811</t>
  </si>
  <si>
    <t>-708.309290485454 324.291157706117 776.949734662179</t>
  </si>
  <si>
    <t>-558.710097056823 299.323329221397 830.620097381225</t>
  </si>
  <si>
    <t>-696.318147482104 79.7321987693583 -94.0096472133914</t>
  </si>
  <si>
    <t>-680.103022695425 66.9546730922068 321.052290824745</t>
  </si>
  <si>
    <t>-700.095004468867 21.1166601829068 781.430319154392</t>
  </si>
  <si>
    <t>-547.667082809233 12.3995680174576 832.16073215448</t>
  </si>
  <si>
    <t>9763-20170724T120348.551808200.bin</t>
  </si>
  <si>
    <t>-680.241685786832 171.699231238682 -94.620004941073</t>
  </si>
  <si>
    <t>-701.174566961499 172.490624234008 -203.33375142401</t>
  </si>
  <si>
    <t>-712.59413168325 171.618507495561 -295.500238402127</t>
  </si>
  <si>
    <t>-721.353499147319 170.364175625513 -378.925936527356</t>
  </si>
  <si>
    <t>-727.997513890214 168.528522612864 -462.535861588436</t>
  </si>
  <si>
    <t>-735.390601155187 165.197063774194 -584.925219792459</t>
  </si>
  <si>
    <t>-722.40239966431 163.814000006048 -662.188570209501</t>
  </si>
  <si>
    <t>-726.077086010153 197.403565534116 -532.425384647197</t>
  </si>
  <si>
    <t>-693.999684969652 349.363055991446 -517.763499295904</t>
  </si>
  <si>
    <t>-620.092364977537 385.495280273594 -247.928734483508</t>
  </si>
  <si>
    <t>-388.111153274803 384.296531387811 -236.449519032427</t>
  </si>
  <si>
    <t>-738.216077707948 135.914165702426 -530.018366017283</t>
  </si>
  <si>
    <t>-664.775499342408 263.827280295031 -98.5276215699432</t>
  </si>
  <si>
    <t>-681.729978161552 280.098383781401 316.382522391998</t>
  </si>
  <si>
    <t>-708.266223243913 324.256928880135 776.807396333385</t>
  </si>
  <si>
    <t>-558.680261188695 299.350278395864 830.543041723497</t>
  </si>
  <si>
    <t>-696.029461073111 79.4861112864355 -94.1195970679121</t>
  </si>
  <si>
    <t>-680.214458916656 66.6978209770425 320.957501393574</t>
  </si>
  <si>
    <t>-700.367591153748 21.199483695063 781.351768386551</t>
  </si>
  <si>
    <t>-547.761871165445 12.7970596466751 831.598328556315</t>
  </si>
  <si>
    <t>9763-20170724T120348.617076300.bin</t>
  </si>
  <si>
    <t>-679.313639732963 171.18574881751 -94.8755853871501</t>
  </si>
  <si>
    <t>-700.148278640797 172.030178038388 -203.607865900544</t>
  </si>
  <si>
    <t>-711.392210090855 171.268612714251 -295.796995215221</t>
  </si>
  <si>
    <t>-719.954009009763 170.145867801914 -379.244905137609</t>
  </si>
  <si>
    <t>-726.361038416327 168.47379841679 -462.876756802311</t>
  </si>
  <si>
    <t>-733.363707032911 165.418209068686 -585.296266276831</t>
  </si>
  <si>
    <t>-720.149317256299 164.157937752176 -662.523233799156</t>
  </si>
  <si>
    <t>-724.214536487952 197.505641020868 -532.694801905408</t>
  </si>
  <si>
    <t>-692.190368317983 349.410655694135 -517.347833543645</t>
  </si>
  <si>
    <t>-616.620084834265 392.252499203213 -248.959595156465</t>
  </si>
  <si>
    <t>-384.521247463221 389.253705060444 -240.610659112615</t>
  </si>
  <si>
    <t>-736.367464817981 136.01220122887 -530.464604713459</t>
  </si>
  <si>
    <t>-663.324053278101 263.299246228112 -98.7709569253965</t>
  </si>
  <si>
    <t>-680.725099076663 279.69104588695 316.115923472942</t>
  </si>
  <si>
    <t>-708.16890371262 324.218120708978 776.472686751767</t>
  </si>
  <si>
    <t>-558.592295871758 299.564823765471 830.350960463229</t>
  </si>
  <si>
    <t>-695.623620030183 78.9994900490351 -94.3555701284496</t>
  </si>
  <si>
    <t>-680.326225083087 66.2266542260932 320.741375703794</t>
  </si>
  <si>
    <t>-700.880432168456 21.3447127290876 781.191148996557</t>
  </si>
  <si>
    <t>-548.024056070689 12.2744409997697 830.551835076155</t>
  </si>
  <si>
    <t>9763-20170724T120348.650164100.bin</t>
  </si>
  <si>
    <t>-678.861037362498 170.918011727522 -94.9987372228163</t>
  </si>
  <si>
    <t>-699.608122234652 171.768957092502 -203.747676092116</t>
  </si>
  <si>
    <t>-710.77372007913 171.077301481323 -295.946747379526</t>
  </si>
  <si>
    <t>-719.262350297563 170.0457434969 -379.403472049902</t>
  </si>
  <si>
    <t>-725.593462525178 168.49388681643 -463.043476910561</t>
  </si>
  <si>
    <t>-732.481720971278 165.646596462934 -585.474635002171</t>
  </si>
  <si>
    <t>-719.180434498953 164.458944916723 -662.687718001826</t>
  </si>
  <si>
    <t>-723.399162403649 197.648056149522 -532.808997683849</t>
  </si>
  <si>
    <t>-691.644737830784 349.582498988005 -517.177803705373</t>
  </si>
  <si>
    <t>-614.638195102897 396.337425049783 -249.85310361696</t>
  </si>
  <si>
    <t>-382.51300289384 392.070248942876 -242.909020005753</t>
  </si>
  <si>
    <t>-735.519217918669 136.143946545729 -530.69673822614</t>
  </si>
  <si>
    <t>-662.633622456092 263.024307412555 -98.9052367049106</t>
  </si>
  <si>
    <t>-680.29107505711 279.495717977032 315.967644545376</t>
  </si>
  <si>
    <t>-708.14397499817 324.193117807943 776.282304537043</t>
  </si>
  <si>
    <t>-558.600949925307 299.481090145844 830.227009842914</t>
  </si>
  <si>
    <t>-695.392538260975 78.7433723539693 -94.4711429592568</t>
  </si>
  <si>
    <t>-680.334968096694 65.9351133097832 320.63339825852</t>
  </si>
  <si>
    <t>-701.093508557125 21.4001947112815 781.115111328275</t>
  </si>
  <si>
    <t>-548.138710235086 11.9709443569243 830.102230341264</t>
  </si>
  <si>
    <t>9763-20170724T120348.717260800.bin</t>
  </si>
  <si>
    <t>-677.886256339687 170.6415588933 -95.2244718660481</t>
  </si>
  <si>
    <t>-698.541860082445 171.498765688484 -203.990811001307</t>
  </si>
  <si>
    <t>-709.659856826056 170.931176997909 -296.196529234854</t>
  </si>
  <si>
    <t>-718.116568222871 170.062264725588 -379.658339768513</t>
  </si>
  <si>
    <t>-724.426486844148 168.724857045627 -463.303587272427</t>
  </si>
  <si>
    <t>-731.295121736552 166.249690385443 -585.743904513934</t>
  </si>
  <si>
    <t>-717.856520197607 165.124505483801 -662.934231475038</t>
  </si>
  <si>
    <t>-722.285019694684 198.103493439791 -532.976462913542</t>
  </si>
  <si>
    <t>-691.160528206803 350.143211434486 -517.054218794483</t>
  </si>
  <si>
    <t>-610.879903986194 405.473069197558 -252.342564597277</t>
  </si>
  <si>
    <t>-378.762133871158 398.415514937572 -247.857175264894</t>
  </si>
  <si>
    <t>-734.277463388935 136.568067713798 -531.059722453001</t>
  </si>
  <si>
    <t>-661.481391273265 262.700730387659 -99.1436578134757</t>
  </si>
  <si>
    <t>-679.664447423054 279.285968014643 315.701986061446</t>
  </si>
  <si>
    <t>-708.097843033615 324.157255262295 775.936375736436</t>
  </si>
  <si>
    <t>-558.574853510256 299.537997326599 829.978777157577</t>
  </si>
  <si>
    <t>-694.588405604928 78.5978245494894 -94.6736450620443</t>
  </si>
  <si>
    <t>-680.203072902172 65.6315995420732 320.449933777267</t>
  </si>
  <si>
    <t>-701.376934144316 21.5239676157244 780.995932940329</t>
  </si>
  <si>
    <t>-548.260074079693 11.9829920998393 829.452351237856</t>
  </si>
  <si>
    <t>9763-20170724T120348.750347200.bin</t>
  </si>
  <si>
    <t>-677.327787675983 170.626096313072 -95.3048825206163</t>
  </si>
  <si>
    <t>-697.977566840428 171.484614664345 -204.072251376585</t>
  </si>
  <si>
    <t>-709.113948982137 170.970071337212 -296.2761785099</t>
  </si>
  <si>
    <t>-717.596408969673 170.170275224163 -379.735966435224</t>
  </si>
  <si>
    <t>-723.941080558863 168.92456745168 -463.380038920449</t>
  </si>
  <si>
    <t>-730.870309094659 166.608153399491 -585.819915110338</t>
  </si>
  <si>
    <t>-717.379612536118 165.512368962113 -663.001661645238</t>
  </si>
  <si>
    <t>-721.883939045269 198.403244163685 -533.013067886506</t>
  </si>
  <si>
    <t>-691.227496642043 350.525921581037 -517.034097332887</t>
  </si>
  <si>
    <t>-608.742075035337 411.099674491491 -254.154830122206</t>
  </si>
  <si>
    <t>-376.679468843164 401.968724776265 -250.677307347985</t>
  </si>
  <si>
    <t>-733.775697372349 136.84587619558 -531.175673188011</t>
  </si>
  <si>
    <t>-660.890578900128 262.63560830556 -99.2407251582086</t>
  </si>
  <si>
    <t>-679.31044803097 279.253302289701 315.593218775901</t>
  </si>
  <si>
    <t>-708.071451614775 324.139948562728 775.788525571893</t>
  </si>
  <si>
    <t>-558.550684071335 299.619935474494 829.88239501309</t>
  </si>
  <si>
    <t>-694.035227163622 78.6466367135954 -94.746215273904</t>
  </si>
  <si>
    <t>-679.95294692642 65.6069018384917 320.385410076406</t>
  </si>
  <si>
    <t>-701.461186882716 21.6081261346096 780.947384893298</t>
  </si>
  <si>
    <t>-548.280708328731 12.2371307031472 829.235670396284</t>
  </si>
  <si>
    <t>9763-20170724T120348.818124500.bin</t>
  </si>
  <si>
    <t>-676.084659062777 170.646323192439 -95.3858351888493</t>
  </si>
  <si>
    <t>-696.836426320426 171.511418798411 -204.133795161579</t>
  </si>
  <si>
    <t>-708.072050158385 171.116437492505 -296.326177012432</t>
  </si>
  <si>
    <t>-716.649636868702 170.469543586131 -379.777576610985</t>
  </si>
  <si>
    <t>-723.094240712832 169.424267261425 -463.41681895018</t>
  </si>
  <si>
    <t>-730.174206239975 167.454739877876 -585.854275951402</t>
  </si>
  <si>
    <t>-716.60668082169 166.423231086607 -663.023170825085</t>
  </si>
  <si>
    <t>-721.248819509039 199.124395744425 -532.961718293056</t>
  </si>
  <si>
    <t>-691.653020733203 351.454202343829 -516.932293347889</t>
  </si>
  <si>
    <t>-604.200315934352 423.862582177411 -258.69275630941</t>
  </si>
  <si>
    <t>-372.385633704401 409.469960654126 -256.874062298968</t>
  </si>
  <si>
    <t>-732.886365961293 137.513546070788 -531.297700613715</t>
  </si>
  <si>
    <t>-659.818686436141 262.529430294247 -99.3496905706093</t>
  </si>
  <si>
    <t>-678.44413283508 279.17006801533 315.474015635533</t>
  </si>
  <si>
    <t>-708.03687285044 324.084224751675 775.571630452782</t>
  </si>
  <si>
    <t>-558.54920324375 299.596713171476 829.771549686893</t>
  </si>
  <si>
    <t>-692.658543488498 78.7502225581845 -94.8247060762374</t>
  </si>
  <si>
    <t>-679.175555621661 65.6237373324291 320.324113106362</t>
  </si>
  <si>
    <t>-701.565899381141 21.7259891893825 780.869695661033</t>
  </si>
  <si>
    <t>-548.325194608452 12.2398283680161 828.943912765261</t>
  </si>
  <si>
    <t>9763-20170724T120348.851211600.bin</t>
  </si>
  <si>
    <t>-675.451372451582 170.625154699987 -95.4023154141256</t>
  </si>
  <si>
    <t>-696.30979733137 171.516700729332 -204.129600131516</t>
  </si>
  <si>
    <t>-707.62174053182 171.170569352417 -296.312932497371</t>
  </si>
  <si>
    <t>-716.262674163505 170.578268742539 -379.758197550454</t>
  </si>
  <si>
    <t>-722.764653071898 169.600206526109 -463.393899197218</t>
  </si>
  <si>
    <t>-729.921829960074 167.743620886218 -585.828483051396</t>
  </si>
  <si>
    <t>-716.330620586024 166.748070008324 -662.993951704483</t>
  </si>
  <si>
    <t>-721.058434740527 199.382553285196 -532.907229003881</t>
  </si>
  <si>
    <t>-692.22442498702 351.876030634607 -516.994956072303</t>
  </si>
  <si>
    <t>-602.008554827187 430.275430028889 -261.469705362924</t>
  </si>
  <si>
    <t>-370.383520488154 413.04938962068 -260.177078969854</t>
  </si>
  <si>
    <t>-732.504182663523 137.734100200584 -531.303121511657</t>
  </si>
  <si>
    <t>-659.284902103877 262.454035790782 -99.3578269095466</t>
  </si>
  <si>
    <t>-678.031162142131 279.067458010917 315.461601628024</t>
  </si>
  <si>
    <t>-708.005846169766 324.064493213537 775.497108392882</t>
  </si>
  <si>
    <t>-558.510121197982 299.719831621083 829.739025258732</t>
  </si>
  <si>
    <t>-691.930484203797 78.751262016933 -94.8431462306881</t>
  </si>
  <si>
    <t>-678.740827695675 65.610812236961 320.31467522699</t>
  </si>
  <si>
    <t>-701.590568043332 21.7028804037859 780.837468508682</t>
  </si>
  <si>
    <t>-548.362444234365 11.7389911260132 828.855045453695</t>
  </si>
  <si>
    <t>9763-20170724T120348.916390700.bin</t>
  </si>
  <si>
    <t>-674.315332676948 170.600584732611 -95.406162387621</t>
  </si>
  <si>
    <t>-695.374402115808 171.546410464629 -204.094344627191</t>
  </si>
  <si>
    <t>-706.843496824738 171.270848041601 -296.258391466527</t>
  </si>
  <si>
    <t>-715.621742234325 170.751273803713 -379.689881974976</t>
  </si>
  <si>
    <t>-722.255553317572 169.858437789255 -463.31609331236</t>
  </si>
  <si>
    <t>-729.599381201655 168.140935408181 -585.741685751678</t>
  </si>
  <si>
    <t>-715.992443693886 167.192956975346 -662.904955535955</t>
  </si>
  <si>
    <t>-720.817731428473 199.749643094282 -532.788735797234</t>
  </si>
  <si>
    <t>-693.2993486206 352.518379063117 -517.149384131005</t>
  </si>
  <si>
    <t>-598.09609959589 441.96279550278 -267.119984584597</t>
  </si>
  <si>
    <t>-366.913579753015 419.538684044539 -266.551263676277</t>
  </si>
  <si>
    <t>-731.936185381175 138.039595673426 -531.256018236745</t>
  </si>
  <si>
    <t>-658.414510363316 262.283146984221 -99.3222451147813</t>
  </si>
  <si>
    <t>-677.286263125855 278.850906625872 315.493336315153</t>
  </si>
  <si>
    <t>-707.965716269163 324.017962512472 775.412017802157</t>
  </si>
  <si>
    <t>-558.48101687944 299.761098971106 829.723761380668</t>
  </si>
  <si>
    <t>-690.542278612316 78.8526864276243 -94.8744584011371</t>
  </si>
  <si>
    <t>-677.893667488623 65.6503470611917 320.298159051032</t>
  </si>
  <si>
    <t>-701.634145369066 21.7947668067795 780.777528378202</t>
  </si>
  <si>
    <t>-548.350300674018 12.202425009234 828.692761405766</t>
  </si>
  <si>
    <t>9763-20170724T120348.951483900.bin</t>
  </si>
  <si>
    <t>-673.787018864246 170.568252678265 -95.3799095580554</t>
  </si>
  <si>
    <t>-694.957573299561 171.55316203361 -204.046029001652</t>
  </si>
  <si>
    <t>-706.505001570751 171.307392984234 -296.200490762313</t>
  </si>
  <si>
    <t>-715.347766507382 170.812888352714 -379.625329375468</t>
  </si>
  <si>
    <t>-722.039569725639 169.944889553912 -463.247066126187</t>
  </si>
  <si>
    <t>-729.460793724276 168.264140953472 -585.668529952295</t>
  </si>
  <si>
    <t>-715.859112596845 167.338587961033 -662.832896607031</t>
  </si>
  <si>
    <t>-720.722046621322 199.870613416725 -532.707184160617</t>
  </si>
  <si>
    <t>-693.815196373271 352.749469421324 -517.235600752795</t>
  </si>
  <si>
    <t>-596.316006979272 447.594549180263 -270.098190695671</t>
  </si>
  <si>
    <t>-365.433255583641 422.269993987297 -269.49620610173</t>
  </si>
  <si>
    <t>-731.686849174645 138.132544015635 -531.194790670787</t>
  </si>
  <si>
    <t>-657.990763648894 262.175862290342 -99.2750527758252</t>
  </si>
  <si>
    <t>-676.948131816418 278.735343643024 315.537002396073</t>
  </si>
  <si>
    <t>-707.950119342723 323.98908166152 775.399211376675</t>
  </si>
  <si>
    <t>-558.49069626959 299.677175144733 829.755773481128</t>
  </si>
  <si>
    <t>-689.882864008182 78.8691074900814 -94.8801845878054</t>
  </si>
  <si>
    <t>-677.480376140833 65.6919131811903 320.300663536862</t>
  </si>
  <si>
    <t>-701.633046615765 21.8369696785023 780.757200914682</t>
  </si>
  <si>
    <t>-548.325743847045 12.5383404316658 828.655333955193</t>
  </si>
  <si>
    <t>9763-20170724T120349.019204400.bin</t>
  </si>
  <si>
    <t>-672.864601173807 170.493225197536 -95.3200787458436</t>
  </si>
  <si>
    <t>-694.306176858535 171.569499532821 -203.932224162748</t>
  </si>
  <si>
    <t>-706.004608952993 171.387523758223 -296.067694165292</t>
  </si>
  <si>
    <t>-714.952398635508 170.944178651801 -379.481559189283</t>
  </si>
  <si>
    <t>-721.717515347229 170.122798326225 -463.097840266368</t>
  </si>
  <si>
    <t>-729.210821058097 168.505608332205 -585.515893361412</t>
  </si>
  <si>
    <t>-715.60878753164 167.624956414195 -662.680757558308</t>
  </si>
  <si>
    <t>-720.545731533826 200.10321266752 -532.53709556177</t>
  </si>
  <si>
    <t>-694.488478433022 353.170981725723 -517.337825849386</t>
  </si>
  <si>
    <t>-593.175409829063 457.53726265268 -275.631502190287</t>
  </si>
  <si>
    <t>-362.991878189393 426.525236518354 -274.110673128723</t>
  </si>
  <si>
    <t>-731.299943239359 138.327104143411 -531.0627769393</t>
  </si>
  <si>
    <t>-657.330812604426 262.04142391898 -99.1658689503281</t>
  </si>
  <si>
    <t>-676.334548429176 278.490756874226 315.648357217457</t>
  </si>
  <si>
    <t>-707.896681394328 323.964102468228 775.425788314805</t>
  </si>
  <si>
    <t>-558.458447443634 299.718616978042 829.870251129642</t>
  </si>
  <si>
    <t>-688.7173023505 78.8394742479661 -94.876081389326</t>
  </si>
  <si>
    <t>-676.681449048224 65.7793596751394 320.319301474477</t>
  </si>
  <si>
    <t>-701.64331079302 21.8771840903819 780.717686057828</t>
  </si>
  <si>
    <t>-548.339356185126 12.3487559728651 828.581413296095</t>
  </si>
  <si>
    <t>9763-20170724T120349.046275100.bin</t>
  </si>
  <si>
    <t>-672.528872882748 170.457720599717 -95.2953884615099</t>
  </si>
  <si>
    <t>-694.086244284816 171.585754844907 -203.884102646798</t>
  </si>
  <si>
    <t>-705.840991380547 171.41909055216 -296.012480498534</t>
  </si>
  <si>
    <t>-714.82289351991 170.978056025653 -379.422644150763</t>
  </si>
  <si>
    <t>-721.605306283344 170.148078531842 -463.037500079307</t>
  </si>
  <si>
    <t>-729.105080354395 168.507109380054 -585.454746652129</t>
  </si>
  <si>
    <t>-715.48907384953 167.62519771138 -662.617258179569</t>
  </si>
  <si>
    <t>-720.481271395564 200.122693382472 -532.480076939238</t>
  </si>
  <si>
    <t>-694.81394554519 353.260877676801 -517.452661656704</t>
  </si>
  <si>
    <t>-591.954610117694 461.137909138868 -277.950935141971</t>
  </si>
  <si>
    <t>-362.095644761437 427.834318735218 -275.893158417204</t>
  </si>
  <si>
    <t>-731.147221745829 138.33154289446 -530.998334143535</t>
  </si>
  <si>
    <t>-657.064270837589 261.984459463451 -99.1009719814542</t>
  </si>
  <si>
    <t>-676.078335059906 278.417366094841 315.713466273716</t>
  </si>
  <si>
    <t>-707.878834002346 323.951113767344 775.456156872753</t>
  </si>
  <si>
    <t>-558.423758464131 299.875167094398 829.929597202469</t>
  </si>
  <si>
    <t>-688.320625724589 78.8010263429992 -94.8719593838075</t>
  </si>
  <si>
    <t>-676.350841408553 65.8254629625299 320.327944353574</t>
  </si>
  <si>
    <t>-701.656048416449 21.8510727346113 780.698906503091</t>
  </si>
  <si>
    <t>-548.350693536424 12.2087473490274 828.53523618574</t>
  </si>
  <si>
    <t>9763-20170724T120349.119535200.bin</t>
  </si>
  <si>
    <t>-672.140102683411 170.538186607713 -95.2615151296238</t>
  </si>
  <si>
    <t>-693.820596064942 171.751786053385 -203.824862633486</t>
  </si>
  <si>
    <t>-705.617169532539 171.638945194173 -295.947839127029</t>
  </si>
  <si>
    <t>-714.611760257686 171.239303040374 -379.356981532672</t>
  </si>
  <si>
    <t>-721.381296903175 170.445083430554 -462.973282494659</t>
  </si>
  <si>
    <t>-728.833971828601 168.851144267711 -585.393933839898</t>
  </si>
  <si>
    <t>-715.200642285732 168.024505412474 -662.554001486777</t>
  </si>
  <si>
    <t>-720.301661156004 200.458834098801 -532.399624141872</t>
  </si>
  <si>
    <t>-695.231070021232 353.716823370927 -517.537676092916</t>
  </si>
  <si>
    <t>-590.132462838102 466.839173904641 -281.452555040907</t>
  </si>
  <si>
    <t>-360.79858118027 430.165117468178 -278.362030019352</t>
  </si>
  <si>
    <t>-730.825852698834 138.642422758247 -530.953985178391</t>
  </si>
  <si>
    <t>-656.747271506919 262.036663323189 -98.9814285739075</t>
  </si>
  <si>
    <t>-675.808078842015 278.342460472792 315.835913306872</t>
  </si>
  <si>
    <t>-707.842723253561 323.934465038505 775.542210491511</t>
  </si>
  <si>
    <t>-558.402262057188 299.886136129593 830.067828535053</t>
  </si>
  <si>
    <t>-687.895628829325 78.9268874864656 -94.8699668477119</t>
  </si>
  <si>
    <t>-675.946080143096 65.9466089399966 320.330331446266</t>
  </si>
  <si>
    <t>-701.660324426908 21.8928395807347 780.666253922691</t>
  </si>
  <si>
    <t>-548.336970089549 12.4442520076373 828.483514075464</t>
  </si>
  <si>
    <t>9763-20170724T120349.146607400.bin</t>
  </si>
  <si>
    <t>-672.01346081586 170.676326933867 -95.2264270335595</t>
  </si>
  <si>
    <t>-693.725788500281 171.915176222902 -203.783047333251</t>
  </si>
  <si>
    <t>-705.510473393888 171.814443045601 -295.907712267521</t>
  </si>
  <si>
    <t>-714.478681136431 171.421963904334 -379.319661961116</t>
  </si>
  <si>
    <t>-721.205943332845 170.631780586093 -462.939249168118</t>
  </si>
  <si>
    <t>-728.579403098008 169.040157338239 -585.364924284814</t>
  </si>
  <si>
    <t>-714.930047866584 168.231735688057 -662.522209015191</t>
  </si>
  <si>
    <t>-720.089515203224 200.648132037617 -532.363885394233</t>
  </si>
  <si>
    <t>-695.191201587709 353.92345571077 -517.500494872198</t>
  </si>
  <si>
    <t>-589.498929833817 468.651870997782 -282.457662032195</t>
  </si>
  <si>
    <t>-360.350256000828 430.89288687366 -278.762860813363</t>
  </si>
  <si>
    <t>-730.598457546113 138.829060239075 -530.927389190223</t>
  </si>
  <si>
    <t>-656.597437476902 262.13500715864 -98.9373823059169</t>
  </si>
  <si>
    <t>-675.78820522621 278.405804168393 315.875275198786</t>
  </si>
  <si>
    <t>-707.850357706458 323.92035409881 775.583301882594</t>
  </si>
  <si>
    <t>-558.430599881036 299.767127533827 830.119389915776</t>
  </si>
  <si>
    <t>-687.772101232159 79.1049246631906 -94.861829578873</t>
  </si>
  <si>
    <t>-675.873609418418 66.0223458645644 320.33682435733</t>
  </si>
  <si>
    <t>-701.654627644546 21.8923461572654 780.661889840182</t>
  </si>
  <si>
    <t>-548.334998350825 12.400960706409 828.482734205528</t>
  </si>
  <si>
    <t>9763-20170724T120349.217337100.bin</t>
  </si>
  <si>
    <t>-671.893240094666 171.147854437422 -95.1753668664644</t>
  </si>
  <si>
    <t>-693.692802131123 172.412268935967 -203.714229349425</t>
  </si>
  <si>
    <t>-705.52878434863 172.393145223708 -295.832251950214</t>
  </si>
  <si>
    <t>-714.534034789073 172.099957240552 -379.240688312271</t>
  </si>
  <si>
    <t>-721.289033451578 171.43435334407 -462.859170886736</t>
  </si>
  <si>
    <t>-728.693012112912 170.052460512916 -585.285600688325</t>
  </si>
  <si>
    <t>-715.034294755619 169.362489876111 -662.442316589141</t>
  </si>
  <si>
    <t>-720.177030928647 201.567343494739 -532.233351074948</t>
  </si>
  <si>
    <t>-695.172892286005 354.821825342627 -517.318168025163</t>
  </si>
  <si>
    <t>-589.455693002404 470.8310599741 -282.916058192605</t>
  </si>
  <si>
    <t>-360.454096523754 432.260836713778 -278.543621838954</t>
  </si>
  <si>
    <t>-730.711393783265 139.75026976323 -530.898525384835</t>
  </si>
  <si>
    <t>-656.341164652047 262.588969809338 -98.9175882852207</t>
  </si>
  <si>
    <t>-675.625540633431 278.671307142493 315.898175774249</t>
  </si>
  <si>
    <t>-707.845480808269 323.942065466674 775.634093171479</t>
  </si>
  <si>
    <t>-558.410795460115 299.879852065003 830.169484302385</t>
  </si>
  <si>
    <t>-687.796477527778 79.5854584168585 -94.8300674750039</t>
  </si>
  <si>
    <t>-675.759111953555 66.3893026829476 320.360886198046</t>
  </si>
  <si>
    <t>-701.66011825115 22.0013573099461 780.659031040471</t>
  </si>
  <si>
    <t>-548.317561800782 12.7456711698503 828.452492264685</t>
  </si>
  <si>
    <t>9763-20170724T120349.250424300.bin</t>
  </si>
  <si>
    <t>-671.910710853485 171.368202182128 -95.1557604280889</t>
  </si>
  <si>
    <t>-693.768464350263 172.645999608013 -203.682714137223</t>
  </si>
  <si>
    <t>-705.664390570747 172.691901978334 -295.79302088772</t>
  </si>
  <si>
    <t>-714.728024355755 172.480420144397 -379.195424941561</t>
  </si>
  <si>
    <t>-721.545598152977 171.919527781916 -462.809634341205</t>
  </si>
  <si>
    <t>-729.045524941441 170.716648150488 -585.231949975818</t>
  </si>
  <si>
    <t>-715.382798701523 170.107513951081 -662.388824454111</t>
  </si>
  <si>
    <t>-720.489240141505 202.154199704392 -532.140367231393</t>
  </si>
  <si>
    <t>-695.450503074989 355.399363454905 -517.195620371234</t>
  </si>
  <si>
    <t>-589.877755195394 471.638670427887 -282.842585542048</t>
  </si>
  <si>
    <t>-360.940246110821 432.685361509238 -278.505475415224</t>
  </si>
  <si>
    <t>-731.020004083966 140.334722437064 -530.887958721701</t>
  </si>
  <si>
    <t>-656.254589617812 262.858928681871 -98.9165128715416</t>
  </si>
  <si>
    <t>-675.515303481272 278.787247847083 315.906277366891</t>
  </si>
  <si>
    <t>-707.845356868374 323.949411128784 775.649770158593</t>
  </si>
  <si>
    <t>-558.41847017201 299.83409978919 830.183219232255</t>
  </si>
  <si>
    <t>-687.926633833482 79.7577310117708 -94.8066938966834</t>
  </si>
  <si>
    <t>-675.675227887607 66.6008752584798 320.379364529772</t>
  </si>
  <si>
    <t>-701.652799703375 21.972096610584 780.660993986003</t>
  </si>
  <si>
    <t>-548.319108709821 12.5372746232522 828.447744699303</t>
  </si>
  <si>
    <t>9763-20170724T120349.317107700.bin</t>
  </si>
  <si>
    <t>-672.011397720261 171.735129094457 -95.1178253632409</t>
  </si>
  <si>
    <t>-694.08166643854 173.053600367205 -203.601325311056</t>
  </si>
  <si>
    <t>-706.150535052554 173.361813761001 -295.688656015024</t>
  </si>
  <si>
    <t>-715.367540649861 173.481497024245 -379.074358543832</t>
  </si>
  <si>
    <t>-722.335526553219 173.34771354618 -462.677977472133</t>
  </si>
  <si>
    <t>-730.051900965386 172.875598261701 -585.091753561377</t>
  </si>
  <si>
    <t>-716.407483457324 172.552684520864 -662.253509385972</t>
  </si>
  <si>
    <t>-721.436846366919 204.001568589442 -531.826496719712</t>
  </si>
  <si>
    <t>-696.439813227866 357.22809433747 -516.62887752578</t>
  </si>
  <si>
    <t>-590.311601562885 475.720487376771 -283.658937171308</t>
  </si>
  <si>
    <t>-361.774912257841 434.541477213783 -278.781990039485</t>
  </si>
  <si>
    <t>-731.895223482759 142.163848237495 -530.928787055878</t>
  </si>
  <si>
    <t>-656.158948537051 263.309247690352 -98.912582004855</t>
  </si>
  <si>
    <t>-675.318588997421 278.966292975891 315.925150444536</t>
  </si>
  <si>
    <t>-707.875570289836 323.917672865998 775.678808908236</t>
  </si>
  <si>
    <t>-558.493550232022 299.563031079363 830.22872308683</t>
  </si>
  <si>
    <t>-688.219139788693 80.0938927778595 -94.7435277938399</t>
  </si>
  <si>
    <t>-675.567282481064 66.9902633250179 320.432186835227</t>
  </si>
  <si>
    <t>-701.638205568644 21.9644836670352 780.667473842801</t>
  </si>
  <si>
    <t>-548.348058856657 11.8580379484604 828.456796727865</t>
  </si>
  <si>
    <t>9763-20170724T120349.350204000.bin</t>
  </si>
  <si>
    <t>-672.10460506865 171.869116658704 -95.1163732255654</t>
  </si>
  <si>
    <t>-694.291629309693 173.21346611257 -203.575654392542</t>
  </si>
  <si>
    <t>-706.440613976923 173.665839842649 -295.651975523582</t>
  </si>
  <si>
    <t>-715.722431282932 173.966320307272 -379.029930355248</t>
  </si>
  <si>
    <t>-722.74772572111 174.064636428396 -462.628782344487</t>
  </si>
  <si>
    <t>-730.539582359145 173.988880270455 -585.038844956195</t>
  </si>
  <si>
    <t>-716.889004018477 173.842031168682 -662.200104754194</t>
  </si>
  <si>
    <t>-721.915247260753 204.946354718722 -531.6768191802</t>
  </si>
  <si>
    <t>-696.90804366821 358.177918877418 -516.365316801069</t>
  </si>
  <si>
    <t>-590.007695143733 478.532086652288 -284.706601619901</t>
  </si>
  <si>
    <t>-361.769017553746 435.76460172737 -279.549051932807</t>
  </si>
  <si>
    <t>-732.325888834322 143.097902583305 -530.976005382298</t>
  </si>
  <si>
    <t>-656.167539319255 263.474699332682 -98.9138161473813</t>
  </si>
  <si>
    <t>-675.240142277863 279.033214963029 315.931710822174</t>
  </si>
  <si>
    <t>-707.860121578738 323.928266527013 775.687647516268</t>
  </si>
  <si>
    <t>-558.463400485462 299.681010670188 830.244997056187</t>
  </si>
  <si>
    <t>-688.364395103351 80.2130308967053 -94.7250494527188</t>
  </si>
  <si>
    <t>-675.551704080067 67.1984027494439 320.448492862905</t>
  </si>
  <si>
    <t>-701.636068042638 22.0564121133211 780.66858368499</t>
  </si>
  <si>
    <t>-548.27516093483 12.919320204217 828.425981629607</t>
  </si>
  <si>
    <t>9763-20170724T120349.412052300.bin</t>
  </si>
  <si>
    <t>-672.268801254623 171.754191139815 -95.1103349322999</t>
  </si>
  <si>
    <t>-694.571691055034 173.173911004147 -203.544987184795</t>
  </si>
  <si>
    <t>-706.865824153724 173.887874249923 -295.600263294893</t>
  </si>
  <si>
    <t>-716.297843484026 174.506793623315 -378.95972833238</t>
  </si>
  <si>
    <t>-723.492730184029 175.007300196825 -462.542679355977</t>
  </si>
  <si>
    <t>-731.553576461455 175.612973214821 -584.93383122421</t>
  </si>
  <si>
    <t>-717.907118725086 175.783109664295 -662.095721028462</t>
  </si>
  <si>
    <t>-722.86837157981 206.282402128508 -531.415640287719</t>
  </si>
  <si>
    <t>-698.09044383542 359.544734382235 -516.036031342197</t>
  </si>
  <si>
    <t>-588.8149518757 484.854761297519 -288.144095605126</t>
  </si>
  <si>
    <t>-361.344109975316 438.274285095077 -282.159936486103</t>
  </si>
  <si>
    <t>-733.164760456677 144.41189477163 -531.043648771814</t>
  </si>
  <si>
    <t>-656.193622777275 263.392664963365 -98.8845720470831</t>
  </si>
  <si>
    <t>-675.135407504512 278.935758961017 315.967451136762</t>
  </si>
  <si>
    <t>-707.875087934066 323.880612661063 775.708546801025</t>
  </si>
  <si>
    <t>-558.520258621357 299.455859481136 830.301516901971</t>
  </si>
  <si>
    <t>-688.620310110578 80.0776633036292 -94.7333900519559</t>
  </si>
  <si>
    <t>-675.535367493291 67.21417204866 320.436418573243</t>
  </si>
  <si>
    <t>-701.631340167901 22.0387989661128 780.667947371054</t>
  </si>
  <si>
    <t>-548.310178171372 12.2391047115798 828.421627262393</t>
  </si>
  <si>
    <t>9763-20170724T120349.451167100.bin</t>
  </si>
  <si>
    <t>-672.276019139306 171.551092682827 -95.1032308322773</t>
  </si>
  <si>
    <t>-694.673981843296 173.034424687299 -203.517359106667</t>
  </si>
  <si>
    <t>-707.066600040446 173.866396810512 -295.558512651701</t>
  </si>
  <si>
    <t>-716.595053195541 174.618849536804 -378.905894142462</t>
  </si>
  <si>
    <t>-723.893812665656 175.28087043607 -462.478773116477</t>
  </si>
  <si>
    <t>-732.114845751293 176.153989551088 -584.857538863447</t>
  </si>
  <si>
    <t>-718.488762629796 176.431940243694 -662.02269270438</t>
  </si>
  <si>
    <t>-723.401668733845 206.713449001691 -531.280948687814</t>
  </si>
  <si>
    <t>-698.957759981012 360.027764464157 -515.877253025973</t>
  </si>
  <si>
    <t>-587.898239662217 488.104986337665 -290.398408309941</t>
  </si>
  <si>
    <t>-360.868572204565 439.488407246321 -283.882640035527</t>
  </si>
  <si>
    <t>-733.613332269789 144.828350129536 -531.036552799799</t>
  </si>
  <si>
    <t>-656.205024715091 263.200022672539 -98.846726261322</t>
  </si>
  <si>
    <t>-675.085111518344 278.789368097514 316.006410466536</t>
  </si>
  <si>
    <t>-707.85509827488 323.855302681742 775.736399852676</t>
  </si>
  <si>
    <t>-558.49785876306 299.512598593714 830.359397289989</t>
  </si>
  <si>
    <t>-688.627147972518 79.8653147821708 -94.7544194452671</t>
  </si>
  <si>
    <t>-675.496504754587 67.1235997705442 320.41760051533</t>
  </si>
  <si>
    <t>-701.637218962237 22.0691039300482 780.664327905424</t>
  </si>
  <si>
    <t>-548.28410989153 12.6609128869275 828.394008647301</t>
  </si>
  <si>
    <t>9763-20170724T120349.515856100.bin</t>
  </si>
  <si>
    <t>-672.260061648476 170.925886863355 -95.0821723533015</t>
  </si>
  <si>
    <t>-694.816987778953 172.547528395178 -203.461377941661</t>
  </si>
  <si>
    <t>-707.394082508388 173.590030887165 -295.475322524453</t>
  </si>
  <si>
    <t>-717.109686402345 174.571057338422 -378.798652254342</t>
  </si>
  <si>
    <t>-724.616374209027 175.500776951159 -462.35051874065</t>
  </si>
  <si>
    <t>-733.164042737208 176.80915501049 -584.703205166746</t>
  </si>
  <si>
    <t>-719.595260179336 177.28328712909 -661.877499425553</t>
  </si>
  <si>
    <t>-724.339772030103 207.18323781449 -531.039344985441</t>
  </si>
  <si>
    <t>-700.296915631505 360.563719381336 -515.756672646595</t>
  </si>
  <si>
    <t>-586.252991305067 494.401923842419 -295.16673236338</t>
  </si>
  <si>
    <t>-360.029318706902 442.320448738265 -287.491366707763</t>
  </si>
  <si>
    <t>-734.486952754193 145.286966817477 -530.992419404755</t>
  </si>
  <si>
    <t>-656.283263492347 262.593635415954 -98.7480608646692</t>
  </si>
  <si>
    <t>-674.987592747622 278.38572332131 316.105347915591</t>
  </si>
  <si>
    <t>-707.805499143434 323.802410122606 775.812359366085</t>
  </si>
  <si>
    <t>-558.472924251815 299.475911459815 830.510036635747</t>
  </si>
  <si>
    <t>-688.559989521747 79.2211312953314 -94.804879843804</t>
  </si>
  <si>
    <t>-675.253984383107 66.8853376864333 320.373767704976</t>
  </si>
  <si>
    <t>-701.65395814867 22.0412896816472 780.639666506567</t>
  </si>
  <si>
    <t>-548.312974685437 12.3163915479006 828.344933550639</t>
  </si>
  <si>
    <t>9763-20170724T120349.548941800.bin</t>
  </si>
  <si>
    <t>-672.251723162093 170.562403556389 -95.0481155198326</t>
  </si>
  <si>
    <t>-694.867343076136 172.255274614626 -203.413874597201</t>
  </si>
  <si>
    <t>-707.526877027102 173.387942484404 -295.415532474939</t>
  </si>
  <si>
    <t>-717.330296336986 174.463138598268 -378.727462844914</t>
  </si>
  <si>
    <t>-724.938035667497 175.500257781089 -462.26889007055</t>
  </si>
  <si>
    <t>-733.648393249458 176.979478083905 -584.608088620338</t>
  </si>
  <si>
    <t>-720.092455112946 177.555197643698 -661.783925312095</t>
  </si>
  <si>
    <t>-724.749256953441 207.277896789755 -530.914085467507</t>
  </si>
  <si>
    <t>-700.855016778741 360.689001040852 -515.716159922797</t>
  </si>
  <si>
    <t>-585.569541901175 497.068779608182 -297.339395094851</t>
  </si>
  <si>
    <t>-359.698225349816 443.536038632432 -289.281267907199</t>
  </si>
  <si>
    <t>-734.903511000268 145.382881351097 -530.939396805592</t>
  </si>
  <si>
    <t>-656.283618367851 262.225412648527 -98.6760749471167</t>
  </si>
  <si>
    <t>-674.903649310982 278.164676392755 316.175560419584</t>
  </si>
  <si>
    <t>-707.769624481789 323.786691539577 775.858735468682</t>
  </si>
  <si>
    <t>-558.439014367335 299.528382576748 830.591889167888</t>
  </si>
  <si>
    <t>-688.558140796522 78.8421873272134 -94.8155480231246</t>
  </si>
  <si>
    <t>-675.064023601264 66.7487990103652 320.364231975639</t>
  </si>
  <si>
    <t>-701.666993483298 22.0959452375018 780.629341599947</t>
  </si>
  <si>
    <t>-548.318240897378 12.4233814007721 828.320234372476</t>
  </si>
  <si>
    <t>9763-20170724T120349.618160200.bin</t>
  </si>
  <si>
    <t>-672.145641990904 169.882593837545 -94.964117169732</t>
  </si>
  <si>
    <t>-694.900825194515 171.745330957687 -203.298112350764</t>
  </si>
  <si>
    <t>-707.728900747293 173.103330021505 -295.27311284953</t>
  </si>
  <si>
    <t>-717.704905184891 174.417851210468 -378.561151975557</t>
  </si>
  <si>
    <t>-725.506293768739 175.729853575203 -462.08089705601</t>
  </si>
  <si>
    <t>-734.522516332012 177.651449622322 -584.391739082964</t>
  </si>
  <si>
    <t>-720.965489124182 178.471830009518 -661.565278221175</t>
  </si>
  <si>
    <t>-725.484211370874 207.754788119537 -530.611210048325</t>
  </si>
  <si>
    <t>-701.758365966384 361.183416017161 -515.324256251195</t>
  </si>
  <si>
    <t>-584.442215589471 501.651398373914 -300.651851626267</t>
  </si>
  <si>
    <t>-359.284070395524 445.461571570942 -290.901899782706</t>
  </si>
  <si>
    <t>-735.648342042293 145.86179931067 -530.834403586968</t>
  </si>
  <si>
    <t>-656.094978123147 261.568149423682 -98.5162773437111</t>
  </si>
  <si>
    <t>-674.710420305156 277.678294681527 316.328887915386</t>
  </si>
  <si>
    <t>-707.736580928187 323.704990464016 775.967743855756</t>
  </si>
  <si>
    <t>-558.435709194501 299.423167137156 830.771712988141</t>
  </si>
  <si>
    <t>-688.590939413628 78.1632258562204 -94.8178647212302</t>
  </si>
  <si>
    <t>-674.754522653316 66.4947222272058 320.362857620916</t>
  </si>
  <si>
    <t>-701.685885412642 22.0973212749366 780.616780209823</t>
  </si>
  <si>
    <t>-548.319234401606 12.6189605733878 828.289187438226</t>
  </si>
  <si>
    <t>9763-20170724T120349.652249100.bin</t>
  </si>
  <si>
    <t>-672.072618973047 169.602974346245 -94.9270980958381</t>
  </si>
  <si>
    <t>-694.895938421182 171.546282891862 -203.245162346655</t>
  </si>
  <si>
    <t>-707.821249641254 173.023660317032 -295.204895559111</t>
  </si>
  <si>
    <t>-717.901119740902 174.467967980369 -378.478178540014</t>
  </si>
  <si>
    <t>-725.822653129012 175.931204717101 -461.984221862689</t>
  </si>
  <si>
    <t>-735.032435849494 178.097742800403 -584.276441544223</t>
  </si>
  <si>
    <t>-721.470816999036 179.047468156712 -661.44767838847</t>
  </si>
  <si>
    <t>-725.88197059271 208.088779928454 -530.452249658819</t>
  </si>
  <si>
    <t>-702.104011781633 361.490280649782 -514.998577686677</t>
  </si>
  <si>
    <t>-584.242150492875 503.156054819503 -301.414854861627</t>
  </si>
  <si>
    <t>-359.353675668697 445.965895181955 -291.265615889912</t>
  </si>
  <si>
    <t>-736.100625952487 146.205173663354 -530.778964996164</t>
  </si>
  <si>
    <t>-655.920863499648 261.294643537183 -98.4462244693501</t>
  </si>
  <si>
    <t>-674.55398599959 277.435843758471 316.396967746333</t>
  </si>
  <si>
    <t>-707.726777075287 323.656210359822 776.014295504536</t>
  </si>
  <si>
    <t>-558.445501270031 299.320820387229 830.847801262205</t>
  </si>
  <si>
    <t>-688.608813468846 77.8880634461145 -94.8224354991243</t>
  </si>
  <si>
    <t>-674.700953487719 66.3596254842469 320.3597630881</t>
  </si>
  <si>
    <t>-701.687035045766 22.0644606617668 780.617217855808</t>
  </si>
  <si>
    <t>-548.335707782632 12.4015810979463 828.301911916322</t>
  </si>
  <si>
    <t>9763-20170724T120349.716933900.bin</t>
  </si>
  <si>
    <t>-671.902463361396 169.235916772185 -94.8551118054004</t>
  </si>
  <si>
    <t>-694.821173004233 171.371536639109 -203.149429401775</t>
  </si>
  <si>
    <t>-707.929137140122 173.09174947865 -295.079018395154</t>
  </si>
  <si>
    <t>-718.214951266126 174.791957165638 -378.322273149581</t>
  </si>
  <si>
    <t>-726.384051138653 176.546514572164 -461.798798180477</t>
  </si>
  <si>
    <t>-736.001748712416 179.178095808812 -584.050607419447</t>
  </si>
  <si>
    <t>-722.431881523991 180.384006086281 -661.216779309922</t>
  </si>
  <si>
    <t>-726.591710477728 208.951145854695 -530.150135452576</t>
  </si>
  <si>
    <t>-702.565822632276 362.252632780534 -514.152625600426</t>
  </si>
  <si>
    <t>-585.171881120981 504.369175579495 -300.61059650143</t>
  </si>
  <si>
    <t>-360.419357594725 446.602701297895 -290.718056456303</t>
  </si>
  <si>
    <t>-736.971487143942 147.09560134743 -530.665074273877</t>
  </si>
  <si>
    <t>-655.43805501891 260.928789577726 -98.3074241201674</t>
  </si>
  <si>
    <t>-674.234059830151 276.987469989687 316.531622525242</t>
  </si>
  <si>
    <t>-707.671693162713 323.588781522107 776.101719985922</t>
  </si>
  <si>
    <t>-558.428309949366 299.202381934786 831.015614914694</t>
  </si>
  <si>
    <t>-688.762921337795 77.4855007156791 -94.8291546621899</t>
  </si>
  <si>
    <t>-674.57463679803 66.2808419836078 320.352385302592</t>
  </si>
  <si>
    <t>-701.694425987376 22.1030225267168 780.621063072652</t>
  </si>
  <si>
    <t>-548.337931729886 12.5602698498581 828.313212693569</t>
  </si>
  <si>
    <t>9763-20170724T120349.751025300.bin</t>
  </si>
  <si>
    <t>-671.794832471397 169.127890627747 -94.8164655717391</t>
  </si>
  <si>
    <t>-694.73170666994 171.362751913122 -203.105057014157</t>
  </si>
  <si>
    <t>-707.882903487399 173.214110122933 -295.025829318577</t>
  </si>
  <si>
    <t>-718.218716755409 175.054360206775 -378.260125962032</t>
  </si>
  <si>
    <t>-726.449229844495 176.96971737009 -461.72694551073</t>
  </si>
  <si>
    <t>-736.169341194933 179.859261766444 -583.96485697062</t>
  </si>
  <si>
    <t>-722.589955674136 181.224123303888 -661.126689124923</t>
  </si>
  <si>
    <t>-726.657161877637 209.508883922221 -530.014235738307</t>
  </si>
  <si>
    <t>-702.430602633371 362.7444025325 -513.653995578163</t>
  </si>
  <si>
    <t>-586.326505467117 504.589958583567 -299.228715769484</t>
  </si>
  <si>
    <t>-361.544038244962 446.858687745126 -289.823140625959</t>
  </si>
  <si>
    <t>-737.151368359833 147.673764395348 -530.641502455759</t>
  </si>
  <si>
    <t>-655.103987532465 260.841646021258 -98.2414619433594</t>
  </si>
  <si>
    <t>-674.059543438493 276.812794822872 316.593689442252</t>
  </si>
  <si>
    <t>-707.633839495204 323.559478760462 776.142119681483</t>
  </si>
  <si>
    <t>-558.436503130682 299.025559679711 831.115368312593</t>
  </si>
  <si>
    <t>-688.882989602522 77.3867108860022 -94.8196762446148</t>
  </si>
  <si>
    <t>-674.511341774059 66.2927050242606 320.35861996748</t>
  </si>
  <si>
    <t>-701.701545270661 22.1343582704903 780.623318848477</t>
  </si>
  <si>
    <t>-548.349769718822 12.5147792460916 828.315175956749</t>
  </si>
  <si>
    <t>9763-20170724T120349.814278500.bin</t>
  </si>
  <si>
    <t>-671.33391539022 169.064646105155 -94.771280631747</t>
  </si>
  <si>
    <t>-694.266346480938 171.475075177691 -203.056982454737</t>
  </si>
  <si>
    <t>-707.393651785601 173.538770167046 -294.976808870871</t>
  </si>
  <si>
    <t>-717.699239823225 175.602623626981 -378.20943417271</t>
  </si>
  <si>
    <t>-725.891330840977 177.771991653377 -461.673900575326</t>
  </si>
  <si>
    <t>-735.546527468276 181.067147267788 -583.906510275214</t>
  </si>
  <si>
    <t>-721.907181689405 182.74978724467 -661.05168195062</t>
  </si>
  <si>
    <t>-725.96344133524 210.520633918811 -529.8613318275</t>
  </si>
  <si>
    <t>-701.362614104046 363.607486572166 -512.641954395521</t>
  </si>
  <si>
    <t>-588.818973938 504.686876833129 -295.826037180721</t>
  </si>
  <si>
    <t>-364.083515816162 446.82013826325 -286.133396060649</t>
  </si>
  <si>
    <t>-736.656467382154 148.721837859682 -530.682670770965</t>
  </si>
  <si>
    <t>-654.096306200656 260.822956310834 -98.1297824501881</t>
  </si>
  <si>
    <t>-673.688187844813 276.465318014339 316.688346043308</t>
  </si>
  <si>
    <t>-707.51393403865 323.552154697958 776.20129925235</t>
  </si>
  <si>
    <t>-558.395262764402 298.906918071736 831.33787029172</t>
  </si>
  <si>
    <t>-688.929064002782 77.3316105428601 -94.8007154381689</t>
  </si>
  <si>
    <t>-674.311430182468 66.3442426594042 320.371819207119</t>
  </si>
  <si>
    <t>-701.72145455603 22.1709542656683 780.629673103936</t>
  </si>
  <si>
    <t>-548.376412627868 12.3959260192016 828.311601162661</t>
  </si>
  <si>
    <t>9763-20170724T120349.851369200.bin</t>
  </si>
  <si>
    <t>-671.03887916796 169.174967153577 -94.7525160072701</t>
  </si>
  <si>
    <t>-693.965315394935 171.646909161518 -203.038096254695</t>
  </si>
  <si>
    <t>-707.038094159633 173.783053210147 -294.964040227764</t>
  </si>
  <si>
    <t>-717.274146357159 175.922591128592 -378.203264350752</t>
  </si>
  <si>
    <t>-725.3764541728 178.176758720935 -461.674282138125</t>
  </si>
  <si>
    <t>-734.878194566106 181.605718146954 -583.915398244103</t>
  </si>
  <si>
    <t>-721.174642071657 183.409970617272 -661.046233305021</t>
  </si>
  <si>
    <t>-725.284527848846 210.986483831266 -529.832282062512</t>
  </si>
  <si>
    <t>-700.373127954754 363.969590254133 -512.222669194252</t>
  </si>
  <si>
    <t>-590.24938448302 505.004984049112 -294.139262391062</t>
  </si>
  <si>
    <t>-365.602449674071 446.852335644099 -284.111424293473</t>
  </si>
  <si>
    <t>-736.133303445486 149.215780651101 -530.721806691767</t>
  </si>
  <si>
    <t>-653.593793250484 260.942360057766 -98.10071194681</t>
  </si>
  <si>
    <t>-673.6065146309 276.340250027679 316.706444904004</t>
  </si>
  <si>
    <t>-707.447715651177 323.585185719973 776.216506231537</t>
  </si>
  <si>
    <t>-558.381755630362 298.837042429477 831.449521541754</t>
  </si>
  <si>
    <t>-688.821071326664 77.4522614098844 -94.7920394976303</t>
  </si>
  <si>
    <t>-674.101758149994 66.4593334198203 320.376772500544</t>
  </si>
  <si>
    <t>-701.728907789106 22.2194517130156 780.628551064332</t>
  </si>
  <si>
    <t>-548.383298614873 12.4269493472027 828.305105187785</t>
  </si>
  <si>
    <t>9763-20170724T120349.917048700.bin</t>
  </si>
  <si>
    <t>-670.750661785656 169.248276041279 -94.7520363714223</t>
  </si>
  <si>
    <t>-693.61858157744 171.735142056888 -203.049677967601</t>
  </si>
  <si>
    <t>-706.509506314532 173.913140025856 -295.000225660964</t>
  </si>
  <si>
    <t>-716.526961880637 176.103708874199 -378.264706144805</t>
  </si>
  <si>
    <t>-724.356468756089 178.418879227334 -461.760185412475</t>
  </si>
  <si>
    <t>-733.399798573366 181.946563409003 -584.033291717636</t>
  </si>
  <si>
    <t>-719.467881877451 183.878296953912 -661.119992600022</t>
  </si>
  <si>
    <t>-723.850576603222 211.255607635821 -529.903375154898</t>
  </si>
  <si>
    <t>-698.356157099609 364.07903615207 -511.630053834901</t>
  </si>
  <si>
    <t>-593.463945171228 504.404358600086 -290.53035641536</t>
  </si>
  <si>
    <t>-368.845235994837 446.301204895548 -279.622425068898</t>
  </si>
  <si>
    <t>-735.012745815677 149.541775759685 -530.858356620148</t>
  </si>
  <si>
    <t>-653.090269598524 261.133023827033 -98.1045725696993</t>
  </si>
  <si>
    <t>-673.534023865453 276.295955739024 316.690270388648</t>
  </si>
  <si>
    <t>-707.339723488503 323.6753746504 776.211309911937</t>
  </si>
  <si>
    <t>-558.342616079781 298.804145998352 831.574648941478</t>
  </si>
  <si>
    <t>-688.777944887363 77.3026631779096 -94.7709563398651</t>
  </si>
  <si>
    <t>-673.613282341898 66.5139630579333 320.387082887713</t>
  </si>
  <si>
    <t>-701.733026312252 22.2281388346901 780.638746121287</t>
  </si>
  <si>
    <t>-548.441377859612 11.6320496822407 828.317181561404</t>
  </si>
  <si>
    <t>9763-20170724T120349.951130200.bin</t>
  </si>
  <si>
    <t>-670.714613073221 169.188076307448 -94.7427238981491</t>
  </si>
  <si>
    <t>-693.557524177816 171.65932004356 -203.04592850363</t>
  </si>
  <si>
    <t>-706.352019435217 173.852124074809 -295.009615079848</t>
  </si>
  <si>
    <t>-716.251781899035 176.06668835691 -378.287713058402</t>
  </si>
  <si>
    <t>-723.932941155734 178.415315886155 -461.795912686693</t>
  </si>
  <si>
    <t>-732.725543329762 182.001841248897 -584.085447719151</t>
  </si>
  <si>
    <t>-718.657768397996 183.994403260495 -661.146124956041</t>
  </si>
  <si>
    <t>-723.232550275608 211.274914198437 -529.926297110202</t>
  </si>
  <si>
    <t>-697.657987589927 364.030790773941 -511.386550361657</t>
  </si>
  <si>
    <t>-595.208445934517 503.767841600406 -288.774113878766</t>
  </si>
  <si>
    <t>-370.527928583155 445.918433620321 -277.790964843179</t>
  </si>
  <si>
    <t>-734.502235641656 149.581352332946 -530.925545001102</t>
  </si>
  <si>
    <t>-653.023475724372 261.160876298447 -98.1132678773319</t>
  </si>
  <si>
    <t>-673.55393520387 276.263003286494 316.679430285147</t>
  </si>
  <si>
    <t>-707.314805403951 323.705352468019 776.19791690583</t>
  </si>
  <si>
    <t>-558.321277011374 298.860171459513 831.582636541972</t>
  </si>
  <si>
    <t>-688.7676156626 77.1608799903775 -94.7608306116167</t>
  </si>
  <si>
    <t>-673.3114549762 66.4961474969828 320.389678049263</t>
  </si>
  <si>
    <t>-701.75240356202 22.3612006450296 780.639252316087</t>
  </si>
  <si>
    <t>-548.424172748407 12.1341653601178 828.280665294138</t>
  </si>
  <si>
    <t>9763-20170724T120350.017312600.bin</t>
  </si>
  <si>
    <t>-670.681112776987 169.11986514384 -94.7182206988379</t>
  </si>
  <si>
    <t>-693.537549323575 171.531163826075 -203.020039116095</t>
  </si>
  <si>
    <t>-706.259831227525 173.765963599107 -294.992772366669</t>
  </si>
  <si>
    <t>-716.060750925747 176.052808128661 -378.280365017216</t>
  </si>
  <si>
    <t>-723.609163598261 178.507418564226 -461.797745315156</t>
  </si>
  <si>
    <t>-732.170474608984 182.28487822879 -584.098068462903</t>
  </si>
  <si>
    <t>-717.821141324443 184.366641937276 -661.104295106069</t>
  </si>
  <si>
    <t>-722.74917859653 211.467668613443 -529.877638708525</t>
  </si>
  <si>
    <t>-697.163520624491 364.158779136938 -510.63403472957</t>
  </si>
  <si>
    <t>-599.110166943277 502.553097868953 -285.220650872719</t>
  </si>
  <si>
    <t>-374.151951093406 445.828201390477 -274.057052472707</t>
  </si>
  <si>
    <t>-734.078518637569 149.786922576372 -530.98972090697</t>
  </si>
  <si>
    <t>-653.181630193417 261.203513538713 -98.1186791112091</t>
  </si>
  <si>
    <t>-673.651037183096 276.230697015792 316.679763229744</t>
  </si>
  <si>
    <t>-707.286010849852 323.697768198355 776.19469809626</t>
  </si>
  <si>
    <t>-558.293309054763 298.860751997739 831.585276171359</t>
  </si>
  <si>
    <t>-688.528547813567 77.0561509684708 -94.7197710938323</t>
  </si>
  <si>
    <t>-672.765156817789 66.4718519157939 320.421276421714</t>
  </si>
  <si>
    <t>-701.787275468311 22.3531914247474 780.629219502313</t>
  </si>
  <si>
    <t>-548.521413142069 11.0648970950699 828.231363281802</t>
  </si>
  <si>
    <t>9763-20170724T120350.051404000.bin</t>
  </si>
  <si>
    <t>-670.631473061632 169.104165436301 -94.71688398352</t>
  </si>
  <si>
    <t>-693.502876393228 171.488363867492 -203.016051673414</t>
  </si>
  <si>
    <t>-706.192345219309 173.738542869884 -294.992994920647</t>
  </si>
  <si>
    <t>-715.94538910298 176.053011337542 -378.285500636389</t>
  </si>
  <si>
    <t>-723.427442965128 178.549120184086 -461.807434554935</t>
  </si>
  <si>
    <t>-731.871585476455 182.401765061428 -584.113565116117</t>
  </si>
  <si>
    <t>-717.338453158057 184.523720173754 -661.084431908183</t>
  </si>
  <si>
    <t>-722.507944377389 211.552176519183 -529.865894083385</t>
  </si>
  <si>
    <t>-697.057962563258 364.21925207 -510.310043425314</t>
  </si>
  <si>
    <t>-601.08570155307 502.016191345062 -283.638739999527</t>
  </si>
  <si>
    <t>-375.996718109611 445.76443244434 -272.720106585784</t>
  </si>
  <si>
    <t>-733.824793104862 149.870219730189 -531.027622209206</t>
  </si>
  <si>
    <t>-653.262705254664 261.171731763854 -98.1191633532607</t>
  </si>
  <si>
    <t>-673.756808416241 276.19805149512 316.678147029956</t>
  </si>
  <si>
    <t>-707.271254462302 323.683514497047 776.199753680342</t>
  </si>
  <si>
    <t>-558.275944401007 298.855356448679 831.587151202807</t>
  </si>
  <si>
    <t>-688.333676408637 77.0913350935659 -94.7143048311397</t>
  </si>
  <si>
    <t>-672.588024195753 66.4964634318735 320.427192988088</t>
  </si>
  <si>
    <t>-701.811561239844 22.4044925124197 780.620240144562</t>
  </si>
  <si>
    <t>-548.5042984978 11.4948372722895 828.177502241944</t>
  </si>
  <si>
    <t>9763-20170724T120350.086497100.bin</t>
  </si>
  <si>
    <t>-670.57653393793 169.094436464914 -94.7086695131236</t>
  </si>
  <si>
    <t>-693.439879453525 171.449948388543 -203.010228628812</t>
  </si>
  <si>
    <t>-706.077859389396 173.720415840937 -294.993742651839</t>
  </si>
  <si>
    <t>-715.766445827069 176.070075271357 -378.292780831943</t>
  </si>
  <si>
    <t>-723.166091681989 178.618548414153 -461.820583154666</t>
  </si>
  <si>
    <t>-731.469899986869 182.566707840079 -584.133215974624</t>
  </si>
  <si>
    <t>-716.767802530134 184.750595012432 -661.070201493795</t>
  </si>
  <si>
    <t>-722.200826495625 211.680736124577 -529.849707401657</t>
  </si>
  <si>
    <t>-696.919180547167 364.334219356881 -510.001983303223</t>
  </si>
  <si>
    <t>-602.910245909623 501.606867944575 -282.192654634156</t>
  </si>
  <si>
    <t>-377.713662774034 445.773904337901 -271.342375352833</t>
  </si>
  <si>
    <t>-733.451701264221 149.98777007781 -531.077250625792</t>
  </si>
  <si>
    <t>-653.346198963855 261.099144771435 -98.1086091719468</t>
  </si>
  <si>
    <t>-673.869647575348 276.157253291024 316.686079322341</t>
  </si>
  <si>
    <t>-707.26131538493 323.660965949417 776.208310980871</t>
  </si>
  <si>
    <t>-558.280355255251 298.749955316421 831.597232181596</t>
  </si>
  <si>
    <t>-688.124254806637 77.1338270112717 -94.7155733550921</t>
  </si>
  <si>
    <t>-672.47467216824 66.4927256236404 320.428332863008</t>
  </si>
  <si>
    <t>-701.836315823219 22.5132068217004 780.61228866278</t>
  </si>
  <si>
    <t>-548.479296602891 12.145279682223 828.130235135516</t>
  </si>
  <si>
    <t>9763-20170724T120350.146207900.bin</t>
  </si>
  <si>
    <t>-670.307346192355 168.849598753828 -94.7027517128357</t>
  </si>
  <si>
    <t>-693.115959950534 171.146247922036 -203.017065528547</t>
  </si>
  <si>
    <t>-705.572248122687 173.420080462605 -295.025215453953</t>
  </si>
  <si>
    <t>-715.042324792832 175.79144835903 -378.348913314813</t>
  </si>
  <si>
    <t>-722.168518187435 178.381180392767 -461.899129537085</t>
  </si>
  <si>
    <t>-730.012143609202 182.411112396264 -584.239613029045</t>
  </si>
  <si>
    <t>-714.947734560338 184.707011945029 -661.103167379702</t>
  </si>
  <si>
    <t>-721.002454976108 211.498781670802 -529.898135867005</t>
  </si>
  <si>
    <t>-696.108305630356 364.144708362028 -509.489193431996</t>
  </si>
  <si>
    <t>-606.475642003515 500.613895922052 -279.444059522282</t>
  </si>
  <si>
    <t>-380.976272399879 446.10918981635 -268.138409098346</t>
  </si>
  <si>
    <t>-732.138396324784 149.786846642596 -531.217080328249</t>
  </si>
  <si>
    <t>-653.333374812912 260.7114249357 -98.0839529948853</t>
  </si>
  <si>
    <t>-673.850572011677 275.943707629044 316.70473781933</t>
  </si>
  <si>
    <t>-707.212699892765 323.614400220588 776.224946005365</t>
  </si>
  <si>
    <t>-558.197368144133 298.968860742982 831.640165165879</t>
  </si>
  <si>
    <t>-687.554022449041 76.9914548932973 -94.7268303700922</t>
  </si>
  <si>
    <t>-672.274559592159 66.2844225250915 320.42911355726</t>
  </si>
  <si>
    <t>-701.861507144723 22.5165003527572 780.60329110594</t>
  </si>
  <si>
    <t>-548.493828198524 12.2206333674387 828.102508407333</t>
  </si>
  <si>
    <t>9763-20170724T120350.216914000.bin</t>
  </si>
  <si>
    <t>-669.807283471528 168.273063621858 -94.6880678378263</t>
  </si>
  <si>
    <t>-692.520229938228 170.574340249154 -203.022331928713</t>
  </si>
  <si>
    <t>-704.757890435024 172.819622269418 -295.060638685904</t>
  </si>
  <si>
    <t>-713.974963131892 175.15115153579 -378.413708467705</t>
  </si>
  <si>
    <t>-720.791892392966 177.688105681555 -461.991403350903</t>
  </si>
  <si>
    <t>-728.121867445146 181.626580693874 -584.366662653576</t>
  </si>
  <si>
    <t>-712.794954811617 184.001787415512 -661.175836491808</t>
  </si>
  <si>
    <t>-719.374535225925 210.760971388045 -530.007506369635</t>
  </si>
  <si>
    <t>-694.83853953641 363.404217288539 -509.160304556593</t>
  </si>
  <si>
    <t>-611.106295951202 497.51472460078 -275.532607941586</t>
  </si>
  <si>
    <t>-384.977974594686 445.654118662097 -264.354047112075</t>
  </si>
  <si>
    <t>-730.43650865789 149.035927318431 -531.331403418071</t>
  </si>
  <si>
    <t>-653.00612237501 260.051220465893 -98.0051069953238</t>
  </si>
  <si>
    <t>-673.835745322742 275.493850935998 316.76016439863</t>
  </si>
  <si>
    <t>-707.152524075466 323.589331495526 776.235031960866</t>
  </si>
  <si>
    <t>-558.182558652962 298.856611637968 831.733298352355</t>
  </si>
  <si>
    <t>-686.93577678786 76.4396618478725 -94.7352072826307</t>
  </si>
  <si>
    <t>-671.958790357066 65.8224857385383 320.434121758669</t>
  </si>
  <si>
    <t>-701.916718539591 22.5226889244732 780.600105642629</t>
  </si>
  <si>
    <t>-548.566252418164 11.7631545276854 828.052065866239</t>
  </si>
  <si>
    <t>9763-20170724T120350.247985900.bin</t>
  </si>
  <si>
    <t>-669.582449946608 167.955169637859 -94.6951890017</t>
  </si>
  <si>
    <t>-692.193368236525 170.262803946032 -203.050828592398</t>
  </si>
  <si>
    <t>-704.292094868439 172.513203760796 -295.107188363776</t>
  </si>
  <si>
    <t>-713.362295265191 174.850108823877 -378.476273404749</t>
  </si>
  <si>
    <t>-720.011110726567 177.39352263775 -462.067208983832</t>
  </si>
  <si>
    <t>-727.071764698443 181.343526168836 -584.458025164655</t>
  </si>
  <si>
    <t>-711.66324658098 183.803004195536 -661.248160241992</t>
  </si>
  <si>
    <t>-718.471675930257 210.477653176825 -530.07526803749</t>
  </si>
  <si>
    <t>-694.096260482298 363.095125822012 -508.948140174854</t>
  </si>
  <si>
    <t>-613.460931284542 495.446845022645 -273.237365314687</t>
  </si>
  <si>
    <t>-386.985382239149 445.101601909668 -262.159980003601</t>
  </si>
  <si>
    <t>-729.475585172577 148.742942837385 -531.432847300117</t>
  </si>
  <si>
    <t>-652.803788292241 259.702714450443 -97.9784388397695</t>
  </si>
  <si>
    <t>-673.841804090254 275.265174583334 316.771884387318</t>
  </si>
  <si>
    <t>-707.094063726509 323.593263135713 776.233565227769</t>
  </si>
  <si>
    <t>-558.119071934409 298.99096941509 831.776407100778</t>
  </si>
  <si>
    <t>-686.701715004859 76.1558924163376 -94.7608947754482</t>
  </si>
  <si>
    <t>-671.840168005833 65.5861544411607 320.413814649943</t>
  </si>
  <si>
    <t>-701.944339966214 22.5884440003583 780.594257605395</t>
  </si>
  <si>
    <t>-548.549156368522 12.3176108224775 828.009869501911</t>
  </si>
  <si>
    <t>9763-20170724T120350.317185300.bin</t>
  </si>
  <si>
    <t>-669.207063761276 167.242586746969 -94.6815633465865</t>
  </si>
  <si>
    <t>-691.523548707187 169.509246683361 -203.098967700934</t>
  </si>
  <si>
    <t>-703.343384372656 171.764388993598 -295.191457337744</t>
  </si>
  <si>
    <t>-712.149829184296 174.122580517984 -378.588238932305</t>
  </si>
  <si>
    <t>-718.522946429087 176.706101935956 -462.199561698074</t>
  </si>
  <si>
    <t>-725.167823473045 180.736379934804 -584.610897810147</t>
  </si>
  <si>
    <t>-709.707222375475 183.38925665781 -661.384237483249</t>
  </si>
  <si>
    <t>-716.821113006 209.846922556507 -530.175947864731</t>
  </si>
  <si>
    <t>-692.762415349857 362.4120496894 -508.204543716995</t>
  </si>
  <si>
    <t>-619.136304330028 489.747566099753 -267.490106573547</t>
  </si>
  <si>
    <t>-392.041742041434 442.403213828848 -255.867502391604</t>
  </si>
  <si>
    <t>-727.683112895013 148.088902782785 -531.619655952454</t>
  </si>
  <si>
    <t>-652.440635825981 258.925904634094 -97.9534098380501</t>
  </si>
  <si>
    <t>-673.822614589941 274.817839789712 316.766861642695</t>
  </si>
  <si>
    <t>-706.966785437622 323.616310040688 776.212709814116</t>
  </si>
  <si>
    <t>-558.032943628765 299.048483715934 831.881005834308</t>
  </si>
  <si>
    <t>-686.312179237383 75.5387996884449 -94.7744087179151</t>
  </si>
  <si>
    <t>-671.499021034505 65.0076504004055 320.403004395505</t>
  </si>
  <si>
    <t>-701.983463911384 22.5680467721859 780.594610642478</t>
  </si>
  <si>
    <t>-548.616657001136 11.7922111204073 827.989995950526</t>
  </si>
  <si>
    <t>9763-20170724T120350.349264200.bin</t>
  </si>
  <si>
    <t>-668.948315984332 166.965210578718 -94.6502945429492</t>
  </si>
  <si>
    <t>-691.148601762 169.21912839234 -203.091913464989</t>
  </si>
  <si>
    <t>-702.835987664911 171.487552688859 -295.200962677405</t>
  </si>
  <si>
    <t>-711.509029798775 173.867384304006 -378.611120112105</t>
  </si>
  <si>
    <t>-717.734816950896 176.482777062286 -462.232523165525</t>
  </si>
  <si>
    <t>-724.149272439217 180.570627934583 -584.654171526692</t>
  </si>
  <si>
    <t>-708.667136080614 183.312265414941 -661.420045142527</t>
  </si>
  <si>
    <t>-715.905674033015 209.655646743254 -530.189948360197</t>
  </si>
  <si>
    <t>-691.748188426663 362.133698086126 -507.788815267438</t>
  </si>
  <si>
    <t>-622.562875690524 485.840579675264 -263.886056717719</t>
  </si>
  <si>
    <t>-395.133384867431 440.154032804631 -252.1771952019</t>
  </si>
  <si>
    <t>-726.763622961108 147.898187842985 -531.683172878901</t>
  </si>
  <si>
    <t>-652.185299968816 258.577865265666 -97.9204800406507</t>
  </si>
  <si>
    <t>-673.697305008542 274.644154607814 316.786333129764</t>
  </si>
  <si>
    <t>-706.902563344005 323.638508065178 776.20117260677</t>
  </si>
  <si>
    <t>-557.963189552824 299.208384405401 831.915269160995</t>
  </si>
  <si>
    <t>-686.032543964571 75.3450235063465 -94.7623440010686</t>
  </si>
  <si>
    <t>-671.201026755735 64.865708730149 320.415789103347</t>
  </si>
  <si>
    <t>-702.001120156148 22.5764044860323 780.593870480508</t>
  </si>
  <si>
    <t>-548.643384537586 11.6347485436891 827.980807051944</t>
  </si>
  <si>
    <t>9763-20170724T120350.418454800.bin</t>
  </si>
  <si>
    <t>-668.53338941009 166.401422263931 -94.5929937389519</t>
  </si>
  <si>
    <t>-690.580786744546 168.600452514554 -203.066838883313</t>
  </si>
  <si>
    <t>-702.010363753541 170.877385284901 -295.20807434585</t>
  </si>
  <si>
    <t>-710.398555614237 173.287229381813 -378.646511912742</t>
  </si>
  <si>
    <t>-716.287367081327 175.955255432654 -462.290626937969</t>
  </si>
  <si>
    <t>-722.152105895259 180.145174550755 -584.736419096168</t>
  </si>
  <si>
    <t>-706.671489647123 183.073864605068 -661.495687475999</t>
  </si>
  <si>
    <t>-714.161156845425 209.186038658872 -530.211095915851</t>
  </si>
  <si>
    <t>-689.845016889336 361.505943751252 -506.820512339174</t>
  </si>
  <si>
    <t>-629.417181308854 477.158404177892 -256.717567847173</t>
  </si>
  <si>
    <t>-401.525892508598 434.05971359706 -244.203182023766</t>
  </si>
  <si>
    <t>-724.99627631817 147.427279283256 -531.805397136312</t>
  </si>
  <si>
    <t>-651.820544666814 257.929164233172 -97.8930141306391</t>
  </si>
  <si>
    <t>-673.367821519706 274.24708142308 316.802107679269</t>
  </si>
  <si>
    <t>-706.810861491706 323.608179924627 776.168644492186</t>
  </si>
  <si>
    <t>-557.871450975255 299.37095708032 831.966963239838</t>
  </si>
  <si>
    <t>-685.62845155866 74.8466714091182 -94.7146925667428</t>
  </si>
  <si>
    <t>-670.69260586452 64.4564722265638 320.461895874232</t>
  </si>
  <si>
    <t>-702.048325265827 22.6672249435442 780.605597295458</t>
  </si>
  <si>
    <t>-548.615689970653 12.591897137738 827.942055850158</t>
  </si>
  <si>
    <t>9763-20170724T120350.449534800.bin</t>
  </si>
  <si>
    <t>-668.34876347656 166.082292385056 -94.6010623116238</t>
  </si>
  <si>
    <t>-690.347334985784 168.247285116501 -203.085557113114</t>
  </si>
  <si>
    <t>-701.695445356521 170.490502938692 -295.237613209072</t>
  </si>
  <si>
    <t>-709.993861508392 172.867351246461 -378.685957493569</t>
  </si>
  <si>
    <t>-715.776525019642 175.499651181608 -462.338651952608</t>
  </si>
  <si>
    <t>-721.468152561533 179.63430935371 -584.794519977058</t>
  </si>
  <si>
    <t>-706.014888897173 182.605046357461 -661.557768845689</t>
  </si>
  <si>
    <t>-713.56224035963 208.701296828445 -530.270650743468</t>
  </si>
  <si>
    <t>-689.255781594902 360.973722756477 -506.591444087356</t>
  </si>
  <si>
    <t>-633.788285957554 471.478151935716 -253.035147248247</t>
  </si>
  <si>
    <t>-405.673709381354 429.803927080243 -239.786876738133</t>
  </si>
  <si>
    <t>-724.379136818486 146.938887635244 -531.853281505202</t>
  </si>
  <si>
    <t>-651.692459704606 257.629279759191 -97.9045862719556</t>
  </si>
  <si>
    <t>-673.302557004005 274.025401754912 316.784162615071</t>
  </si>
  <si>
    <t>-706.758312852535 323.610495498481 776.129188714198</t>
  </si>
  <si>
    <t>-557.836154664906 299.392121568889 831.98143468537</t>
  </si>
  <si>
    <t>-685.378248531965 74.5209001612102 -94.7158490293289</t>
  </si>
  <si>
    <t>-670.563904780774 64.1140762289967 320.464657750479</t>
  </si>
  <si>
    <t>-702.078065681691 22.7256276603462 780.612732537757</t>
  </si>
  <si>
    <t>-548.643846529536 12.5943011512663 827.932125990488</t>
  </si>
  <si>
    <t>9763-20170724T120350.484629700.bin</t>
  </si>
  <si>
    <t>-668.173039430972 165.774954030833 -94.6195541764837</t>
  </si>
  <si>
    <t>-690.122069862561 167.895622143938 -203.11490013107</t>
  </si>
  <si>
    <t>-701.412177123738 170.112136485594 -295.274806709981</t>
  </si>
  <si>
    <t>-709.651600676278 172.467358769842 -378.729693830673</t>
  </si>
  <si>
    <t>-715.368589998398 175.079875496942 -462.387376867018</t>
  </si>
  <si>
    <t>-720.956646075266 179.186940075967 -584.849000481305</t>
  </si>
  <si>
    <t>-705.536736480069 182.182564184295 -661.617800483165</t>
  </si>
  <si>
    <t>-713.072270452035 208.261942495433 -530.32628490499</t>
  </si>
  <si>
    <t>-688.551824736377 360.45865523436 -506.44365519435</t>
  </si>
  <si>
    <t>-638.577105021926 465.207033062023 -249.327371749598</t>
  </si>
  <si>
    <t>-410.213545626075 425.224034275357 -235.18523842188</t>
  </si>
  <si>
    <t>-723.936998539176 146.507751117173 -531.90158023046</t>
  </si>
  <si>
    <t>-651.619144090949 257.313365710716 -97.9148918590932</t>
  </si>
  <si>
    <t>-673.293521185444 273.847787388318 316.765029509989</t>
  </si>
  <si>
    <t>-706.708942232807 323.615032324014 776.087819587244</t>
  </si>
  <si>
    <t>-557.808640153402 299.370949464677 831.987198448053</t>
  </si>
  <si>
    <t>-685.08699276798 74.2018903598498 -94.7285628025647</t>
  </si>
  <si>
    <t>-670.443015991757 63.768391246806 320.457326409943</t>
  </si>
  <si>
    <t>-702.088049775293 22.604606861423 780.621136854735</t>
  </si>
  <si>
    <t>-548.750860285775 11.177408171206 827.959783038413</t>
  </si>
  <si>
    <t>9763-20170724T120350.549809600.bin</t>
  </si>
  <si>
    <t>-667.918522423224 165.324004664558 -94.6394315714319</t>
  </si>
  <si>
    <t>-689.732524438048 167.359704906416 -203.163568268387</t>
  </si>
  <si>
    <t>-700.929192620901 169.525580761906 -295.336255585098</t>
  </si>
  <si>
    <t>-709.092110297266 171.840141819921 -378.799543344221</t>
  </si>
  <si>
    <t>-714.740579212721 174.414997532971 -462.463099786679</t>
  </si>
  <si>
    <t>-720.237099669225 178.468390663855 -584.930643622196</t>
  </si>
  <si>
    <t>-704.977846162969 181.497814613923 -661.73033192928</t>
  </si>
  <si>
    <t>-712.328525327969 207.555857263443 -530.418119292944</t>
  </si>
  <si>
    <t>-687.063685715169 359.534252068358 -505.815630923161</t>
  </si>
  <si>
    <t>-648.288784872385 450.465422541256 -241.606395158753</t>
  </si>
  <si>
    <t>-419.282699961476 415.401437697856 -225.014846138677</t>
  </si>
  <si>
    <t>-723.322057577236 145.823731072243 -531.967948657709</t>
  </si>
  <si>
    <t>-651.526890659096 256.79779665757 -97.943527585336</t>
  </si>
  <si>
    <t>-673.308209241067 273.62572974261 316.719036671398</t>
  </si>
  <si>
    <t>-706.641386363243 323.592413763271 776.011205772148</t>
  </si>
  <si>
    <t>-557.76731050145 299.349349772452 831.980980066873</t>
  </si>
  <si>
    <t>-684.650272436967 73.8243356835126 -94.7448691681457</t>
  </si>
  <si>
    <t>-670.318626315312 63.3727301929373 320.451459309336</t>
  </si>
  <si>
    <t>-702.131331730379 22.6525580835364 780.626969154241</t>
  </si>
  <si>
    <t>-548.749461197949 11.724819867103 827.938726665213</t>
  </si>
  <si>
    <t>9763-20170724T120350.617736400.bin</t>
  </si>
  <si>
    <t>-667.569893221204 164.935871247073 -94.6737832670776</t>
  </si>
  <si>
    <t>-689.26033880425 166.923298390998 -203.223662393557</t>
  </si>
  <si>
    <t>-700.383175815665 169.016342651925 -295.406803886057</t>
  </si>
  <si>
    <t>-708.491385259091 171.250177258364 -378.877852169852</t>
  </si>
  <si>
    <t>-714.096911695478 173.72683760614 -462.547231927244</t>
  </si>
  <si>
    <t>-719.543528957909 177.615818131565 -585.022402503578</t>
  </si>
  <si>
    <t>-704.434690527925 180.616545672439 -661.852788740195</t>
  </si>
  <si>
    <t>-711.566950920234 206.760349711598 -530.550179640554</t>
  </si>
  <si>
    <t>-685.598780816272 358.543570787009 -505.496494392152</t>
  </si>
  <si>
    <t>-658.681068907721 434.208646205069 -235.073217294894</t>
  </si>
  <si>
    <t>-429.341599038367 404.363002440996 -213.598085705051</t>
  </si>
  <si>
    <t>-722.740213418059 145.058404702679 -532.012482016626</t>
  </si>
  <si>
    <t>-651.252185717916 256.325834879295 -97.9896220242381</t>
  </si>
  <si>
    <t>-673.139117359345 273.396790098819 316.657443252464</t>
  </si>
  <si>
    <t>-706.597494387628 323.530717070451 775.923062705539</t>
  </si>
  <si>
    <t>-557.734182070135 299.289851949409 831.922311086804</t>
  </si>
  <si>
    <t>-684.200109319387 73.5225484526657 -94.7769348359391</t>
  </si>
  <si>
    <t>-670.465912088003 63.0133786960625 320.438193093971</t>
  </si>
  <si>
    <t>-702.176730050935 22.7274382645119 780.625039866435</t>
  </si>
  <si>
    <t>-548.758737582351 12.1645475526859 827.902722947783</t>
  </si>
  <si>
    <t>9763-20170724T120350.649820600.bin</t>
  </si>
  <si>
    <t>-667.322700665331 164.722648693789 -94.7094102901248</t>
  </si>
  <si>
    <t>-688.944815493722 166.68147443592 -203.273502407993</t>
  </si>
  <si>
    <t>-700.000480859865 168.725738255088 -295.465864162554</t>
  </si>
  <si>
    <t>-708.0439164927 170.904976069882 -378.944440758289</t>
  </si>
  <si>
    <t>-713.580543059871 173.31519607563 -462.620470788193</t>
  </si>
  <si>
    <t>-718.921922388754 177.093082210013 -585.103570905664</t>
  </si>
  <si>
    <t>-703.870727661331 180.083814146109 -661.945871928144</t>
  </si>
  <si>
    <t>-710.934122837315 206.276439669924 -530.653947497154</t>
  </si>
  <si>
    <t>-684.308748251956 357.899102960481 -505.296626591552</t>
  </si>
  <si>
    <t>-663.03184109755 426.307834542228 -232.448536049936</t>
  </si>
  <si>
    <t>-433.892810808039 397.595845479703 -207.559318876093</t>
  </si>
  <si>
    <t>-722.222263451098 144.594280893843 -532.064212852661</t>
  </si>
  <si>
    <t>-650.997040976482 256.068032384822 -98.0306087701929</t>
  </si>
  <si>
    <t>-672.984885529386 273.254821651297 316.606280765998</t>
  </si>
  <si>
    <t>-706.572490661311 323.510499923806 775.864982506213</t>
  </si>
  <si>
    <t>-557.659799451081 299.575499087608 831.864647047505</t>
  </si>
  <si>
    <t>-683.949591120976 73.344090481475 -94.7983151910147</t>
  </si>
  <si>
    <t>-670.606611044978 62.7840146877616 320.428182310812</t>
  </si>
  <si>
    <t>-702.146138811733 22.6856669444544 780.627480103894</t>
  </si>
  <si>
    <t>-548.774645198381 11.9258415073073 828.011295407161</t>
  </si>
  <si>
    <t>9763-20170724T120350.713020900.bin</t>
  </si>
  <si>
    <t>-666.794419247993 164.213210384088 -94.7187321305316</t>
  </si>
  <si>
    <t>-688.298416843828 166.124166710438 -203.307042480847</t>
  </si>
  <si>
    <t>-699.212820849712 168.069601726928 -295.518422084805</t>
  </si>
  <si>
    <t>-707.111410070391 170.135132485274 -379.013701509843</t>
  </si>
  <si>
    <t>-712.485997462173 172.404927811707 -462.704305810998</t>
  </si>
  <si>
    <t>-717.571423188364 175.947110135849 -585.205379451988</t>
  </si>
  <si>
    <t>-702.595974533019 178.91327477018 -662.063372056618</t>
  </si>
  <si>
    <t>-709.60775240759 205.218751295552 -530.799587167574</t>
  </si>
  <si>
    <t>-681.178175114122 356.380984908822 -504.822806184463</t>
  </si>
  <si>
    <t>-669.629148804225 411.774288911831 -228.459368959615</t>
  </si>
  <si>
    <t>-441.532918332646 383.24470392588 -195.192216057242</t>
  </si>
  <si>
    <t>-721.072229709402 143.566876917929 -532.106318720559</t>
  </si>
  <si>
    <t>-650.587739526952 255.387814445794 -98.0538410191896</t>
  </si>
  <si>
    <t>-672.720611190856 272.757990068303 316.567694616988</t>
  </si>
  <si>
    <t>-706.579425213935 323.408757775416 775.761640048306</t>
  </si>
  <si>
    <t>-557.700552832963 299.268316920047 831.762984662559</t>
  </si>
  <si>
    <t>-683.307528469261 73.0070587761775 -94.7821607458923</t>
  </si>
  <si>
    <t>-670.698782019486 62.3061054722273 320.46371842694</t>
  </si>
  <si>
    <t>-701.722234708745 22.4806700652339 780.717120097067</t>
  </si>
  <si>
    <t>-548.606858278369 11.8368015159642 828.947778742478</t>
  </si>
  <si>
    <t>9763-20170724T120350.751122300.bin</t>
  </si>
  <si>
    <t>-666.424803826747 163.941678775347 -94.6794451515602</t>
  </si>
  <si>
    <t>-687.876209078344 165.849162781795 -203.27818330401</t>
  </si>
  <si>
    <t>-698.71682227173 167.756258336583 -295.499024985168</t>
  </si>
  <si>
    <t>-706.536629280863 169.772158286652 -379.003054346791</t>
  </si>
  <si>
    <t>-711.82026634703 171.975976240615 -462.701090720157</t>
  </si>
  <si>
    <t>-716.759434385337 175.402676032242 -585.211420109938</t>
  </si>
  <si>
    <t>-701.815729332513 178.338852517461 -662.076735024492</t>
  </si>
  <si>
    <t>-708.80475716824 204.715258276734 -530.826350740366</t>
  </si>
  <si>
    <t>-679.659757124871 355.735274568006 -504.774695628124</t>
  </si>
  <si>
    <t>-672.199513069282 405.996004712857 -227.291608274193</t>
  </si>
  <si>
    <t>-445.026886782469 375.989373380923 -189.334744238234</t>
  </si>
  <si>
    <t>-720.379592660169 143.082853490232 -532.083639103451</t>
  </si>
  <si>
    <t>-650.32975225955 255.036576474525 -98.012434193138</t>
  </si>
  <si>
    <t>-672.656436338734 272.462165115981 316.596315982425</t>
  </si>
  <si>
    <t>-706.569730816127 323.364988951807 775.745264433292</t>
  </si>
  <si>
    <t>-557.705403836234 299.134255896001 831.746152457851</t>
  </si>
  <si>
    <t>-682.797072785748 72.8176257166815 -94.7165660061307</t>
  </si>
  <si>
    <t>-670.496153276283 62.0981596475642 320.538077717072</t>
  </si>
  <si>
    <t>-701.340943975156 22.3228698342807 780.861437003123</t>
  </si>
  <si>
    <t>-548.433412687681 11.7455488160217 829.761700481986</t>
  </si>
  <si>
    <t>9763-20170724T120350.816302500.bin</t>
  </si>
  <si>
    <t>-665.627431806636 163.538581162066 -94.5952011740815</t>
  </si>
  <si>
    <t>-686.956985315198 165.400955852705 -203.218721975634</t>
  </si>
  <si>
    <t>-697.594580580893 167.231492463296 -295.464826343666</t>
  </si>
  <si>
    <t>-705.190367892621 169.161645561509 -378.991451238817</t>
  </si>
  <si>
    <t>-710.209174330961 171.26191524573 -462.708553906002</t>
  </si>
  <si>
    <t>-714.716321313713 174.517237171086 -585.240180868863</t>
  </si>
  <si>
    <t>-699.771791990491 177.397804836304 -662.107465942813</t>
  </si>
  <si>
    <t>-706.910927624225 203.897914119867 -530.870129040974</t>
  </si>
  <si>
    <t>-677.251694002852 354.827853325485 -504.929911391383</t>
  </si>
  <si>
    <t>-675.206488395105 397.846141360449 -226.14001026572</t>
  </si>
  <si>
    <t>-449.454630049641 367.257533213065 -180.874195376898</t>
  </si>
  <si>
    <t>-718.566294887529 142.279715600934 -532.078521390331</t>
  </si>
  <si>
    <t>-649.650679529084 254.464084171922 -97.9400200479896</t>
  </si>
  <si>
    <t>-672.307202028098 272.185676384528 316.638391040749</t>
  </si>
  <si>
    <t>-706.508970279468 323.355983154089 775.734121210811</t>
  </si>
  <si>
    <t>-557.64233909078 299.177425361699 831.751441911377</t>
  </si>
  <si>
    <t>-681.922217258132 72.5936735936543 -94.5652388674761</t>
  </si>
  <si>
    <t>-670.086078960713 61.8271661811334 320.701601146738</t>
  </si>
  <si>
    <t>-701.162248124937 22.26377950868 781.000572494014</t>
  </si>
  <si>
    <t>-548.357618127894 12.0696033247498 830.302323263884</t>
  </si>
  <si>
    <t>9763-20170724T120350.849389600.bin</t>
  </si>
  <si>
    <t>-665.297139603928 163.38304929454 -94.56488609521</t>
  </si>
  <si>
    <t>-686.559490966642 165.212939882009 -203.202119122982</t>
  </si>
  <si>
    <t>-697.077323625946 167.019762241516 -295.462336955761</t>
  </si>
  <si>
    <t>-704.539492272238 168.929739835358 -379.001690970768</t>
  </si>
  <si>
    <t>-709.399124410726 171.011199085612 -462.728539262297</t>
  </si>
  <si>
    <t>-713.645538117413 174.240745563505 -585.270113830332</t>
  </si>
  <si>
    <t>-698.650544915832 177.125012407632 -662.127400969945</t>
  </si>
  <si>
    <t>-705.965456880648 203.634617234304 -530.889529785651</t>
  </si>
  <si>
    <t>-676.241018138392 354.558787513878 -504.958047514942</t>
  </si>
  <si>
    <t>-675.557091081341 395.958128564436 -225.916479855671</t>
  </si>
  <si>
    <t>-450.85059297868 362.996780394411 -177.243515910069</t>
  </si>
  <si>
    <t>-717.599086874203 142.012569689374 -532.110317117124</t>
  </si>
  <si>
    <t>-649.325692275001 254.291650576597 -97.9308552389041</t>
  </si>
  <si>
    <t>-672.082255968882 272.100418489979 316.63829362514</t>
  </si>
  <si>
    <t>-706.438928212846 323.398077351011 775.710646626791</t>
  </si>
  <si>
    <t>-557.527834040305 299.517226516947 831.737669806196</t>
  </si>
  <si>
    <t>-681.613580467171 72.4607265281527 -94.5488914541202</t>
  </si>
  <si>
    <t>-669.992873156028 61.6398203864874 320.722650086168</t>
  </si>
  <si>
    <t>-701.275675760145 22.2546483157498 780.982453151404</t>
  </si>
  <si>
    <t>-548.437725236172 11.8923052639352 830.145594252851</t>
  </si>
  <si>
    <t>9763-20170724T120350.915110700.bin</t>
  </si>
  <si>
    <t>-664.739754813723 163.144551293084 -94.601510296675</t>
  </si>
  <si>
    <t>-685.855825542989 164.886580565613 -203.268834061079</t>
  </si>
  <si>
    <t>-696.158069169082 166.585208315487 -295.555325542692</t>
  </si>
  <si>
    <t>-703.38844592334 168.382821827282 -379.117507791468</t>
  </si>
  <si>
    <t>-707.978945372595 170.337646226981 -462.862520382509</t>
  </si>
  <si>
    <t>-711.791176367818 173.366098362397 -585.423765163241</t>
  </si>
  <si>
    <t>-696.636342495001 176.219022641552 -662.250684217096</t>
  </si>
  <si>
    <t>-704.329511831038 202.853981221117 -531.063502161626</t>
  </si>
  <si>
    <t>-674.494272869277 353.77731863687 -505.142346794541</t>
  </si>
  <si>
    <t>-675.313954901084 394.342122589282 -225.978505228215</t>
  </si>
  <si>
    <t>-451.445815960176 361.653115271961 -173.414273341481</t>
  </si>
  <si>
    <t>-715.90735648349 141.220345576171 -532.226331474518</t>
  </si>
  <si>
    <t>-648.747194430667 254.033536248323 -97.9954123374965</t>
  </si>
  <si>
    <t>-671.799103866393 271.985386005311 316.551301307719</t>
  </si>
  <si>
    <t>-706.320443340512 323.468405925344 775.592650201186</t>
  </si>
  <si>
    <t>-557.427597101885 299.648455172014 831.694032533898</t>
  </si>
  <si>
    <t>-681.080263386702 72.2681343958982 -94.6210445980331</t>
  </si>
  <si>
    <t>-670.034856920863 61.2149174422871 320.660142685758</t>
  </si>
  <si>
    <t>-701.64587290568 22.3399607923409 780.894324079955</t>
  </si>
  <si>
    <t>-548.632349444804 11.8713558946235 829.485529926237</t>
  </si>
  <si>
    <t>9763-20170724T120350.951206700.bin</t>
  </si>
  <si>
    <t>-664.464539422632 163.035266365529 -94.6562319514773</t>
  </si>
  <si>
    <t>-685.498811406344 164.732177021152 -203.340096442037</t>
  </si>
  <si>
    <t>-695.711335485673 166.353096952507 -295.638089145058</t>
  </si>
  <si>
    <t>-702.85234662825 168.063801313922 -379.209580724526</t>
  </si>
  <si>
    <t>-707.345165374712 169.914904596224 -462.962438786205</t>
  </si>
  <si>
    <t>-711.0054256006 172.773197058693 -585.532170698837</t>
  </si>
  <si>
    <t>-695.757475074652 175.569850578133 -662.342886974428</t>
  </si>
  <si>
    <t>-703.620966632664 202.338491272461 -531.203477732354</t>
  </si>
  <si>
    <t>-673.927162556497 353.311984360078 -505.454301196998</t>
  </si>
  <si>
    <t>-675.080826980599 394.55485145431 -226.391010322494</t>
  </si>
  <si>
    <t>-452.144561880084 359.335390061454 -171.550286990858</t>
  </si>
  <si>
    <t>-715.177724506045 140.69950266626 -532.295803757472</t>
  </si>
  <si>
    <t>-648.484160688219 253.888565811098 -98.0460270066548</t>
  </si>
  <si>
    <t>-671.708396719151 271.935347155369 316.486857671109</t>
  </si>
  <si>
    <t>-706.27660406036 323.498318473035 775.514108892048</t>
  </si>
  <si>
    <t>-557.421831261928 299.559509110877 831.665886684093</t>
  </si>
  <si>
    <t>-680.761871933387 72.1679485955101 -94.6824453981437</t>
  </si>
  <si>
    <t>-669.989313196073 61.0158668714066 320.60323631783</t>
  </si>
  <si>
    <t>-701.820012924821 22.4021155586202 780.845475553406</t>
  </si>
  <si>
    <t>-548.700129471712 12.1646044190695 829.149960724394</t>
  </si>
  <si>
    <t>9763-20170724T120351.015398600.bin</t>
  </si>
  <si>
    <t>-663.903864812427 162.850157418482 -94.7731423900691</t>
  </si>
  <si>
    <t>-684.819951212912 164.446513825427 -203.481346431776</t>
  </si>
  <si>
    <t>-694.910813578041 165.901493043455 -295.795422868437</t>
  </si>
  <si>
    <t>-701.933397103768 167.425269303221 -379.380662289506</t>
  </si>
  <si>
    <t>-706.298945005713 169.05196868266 -463.144829612728</t>
  </si>
  <si>
    <t>-709.763509546426 171.539612664955 -585.728357002483</t>
  </si>
  <si>
    <t>-694.312851286594 174.090714000905 -662.507173005333</t>
  </si>
  <si>
    <t>-702.458322301524 201.267657131689 -531.477841308315</t>
  </si>
  <si>
    <t>-672.683981783867 352.244778075651 -505.871464906757</t>
  </si>
  <si>
    <t>-675.328592417676 394.748716642279 -227.007643567188</t>
  </si>
  <si>
    <t>-453.762311541692 357.193153469228 -168.300856488835</t>
  </si>
  <si>
    <t>-714.028267665825 139.628476993308 -532.40182494172</t>
  </si>
  <si>
    <t>-648.062735010844 253.727691614931 -98.1760741813298</t>
  </si>
  <si>
    <t>-671.519673382904 271.914027682457 316.337709528308</t>
  </si>
  <si>
    <t>-706.16421098734 323.583414056392 775.336676426374</t>
  </si>
  <si>
    <t>-557.310105314172 299.832247845434 831.56991228214</t>
  </si>
  <si>
    <t>-680.07195254419 71.958916788745 -94.7794626338332</t>
  </si>
  <si>
    <t>-669.731178000934 60.6769508538516 320.513664419372</t>
  </si>
  <si>
    <t>-702.107607329736 22.4932276081554 780.769698110517</t>
  </si>
  <si>
    <t>-548.859008278547 12.0409264721591 828.617723422188</t>
  </si>
  <si>
    <t>9763-20170724T120351.048486800.bin</t>
  </si>
  <si>
    <t>-663.650647910049 162.731974621615 -94.8381188131688</t>
  </si>
  <si>
    <t>-684.500746530388 164.285214887356 -203.55967200607</t>
  </si>
  <si>
    <t>-694.540934121616 165.67148596499 -295.880317429084</t>
  </si>
  <si>
    <t>-701.519878257555 167.117540807232 -379.470560338347</t>
  </si>
  <si>
    <t>-705.843801171803 168.650138121085 -463.238772149178</t>
  </si>
  <si>
    <t>-709.249893972684 170.980439275876 -585.826977202397</t>
  </si>
  <si>
    <t>-693.7131430715 173.376697405214 -662.593292040034</t>
  </si>
  <si>
    <t>-701.941939183866 200.772633295394 -531.612090607324</t>
  </si>
  <si>
    <t>-672.113317924779 351.766356964182 -506.166363000496</t>
  </si>
  <si>
    <t>-675.936484195081 394.822447954949 -227.401052402074</t>
  </si>
  <si>
    <t>-455.126890333876 355.275211247926 -167.170807111956</t>
  </si>
  <si>
    <t>-713.56873230407 139.143183681045 -532.46052796282</t>
  </si>
  <si>
    <t>-647.862554939167 253.63425235248 -98.2388850516907</t>
  </si>
  <si>
    <t>-671.446756226733 271.903844208999 316.263995335826</t>
  </si>
  <si>
    <t>-706.079530653233 323.651282274471 775.249733480608</t>
  </si>
  <si>
    <t>-557.187002561312 300.235468110719 831.521705454676</t>
  </si>
  <si>
    <t>-679.762041440781 71.7776961087229 -94.8270427498442</t>
  </si>
  <si>
    <t>-669.531674738845 60.4230236029848 320.466829908334</t>
  </si>
  <si>
    <t>-702.206757276463 22.5625521595618 780.738916647626</t>
  </si>
  <si>
    <t>-548.885173193231 12.4434219919126 828.42448633488</t>
  </si>
  <si>
    <t>9763-20170724T120351.117728800.bin</t>
  </si>
  <si>
    <t>-663.135407415637 162.615080989149 -94.9442939248812</t>
  </si>
  <si>
    <t>-683.733487130806 164.060440600039 -203.715271808397</t>
  </si>
  <si>
    <t>-693.720941825401 165.324430241155 -296.043449552216</t>
  </si>
  <si>
    <t>-700.717074146563 166.644755137406 -379.634421040128</t>
  </si>
  <si>
    <t>-705.123155093127 168.034980656721 -463.400684957921</t>
  </si>
  <si>
    <t>-708.720796823433 170.137748229997 -585.987516343449</t>
  </si>
  <si>
    <t>-693.238962536932 172.245316018948 -662.773577262897</t>
  </si>
  <si>
    <t>-701.290332250993 200.023375147515 -531.840770751023</t>
  </si>
  <si>
    <t>-671.61597488069 351.055074792388 -506.503230887513</t>
  </si>
  <si>
    <t>-677.488945036697 394.42464277075 -227.822153472161</t>
  </si>
  <si>
    <t>-457.170372635691 354.141352086181 -166.295322598992</t>
  </si>
  <si>
    <t>-712.994043608353 138.406780510329 -532.554267653602</t>
  </si>
  <si>
    <t>-647.415170396983 253.575908482358 -98.3551758319965</t>
  </si>
  <si>
    <t>-671.348341192019 271.938038656634 316.123550807113</t>
  </si>
  <si>
    <t>-705.986988350627 323.752349355549 775.092367553016</t>
  </si>
  <si>
    <t>-557.115635847265 300.385742624738 831.440693869094</t>
  </si>
  <si>
    <t>-679.144772314574 71.5983581011531 -94.871907658959</t>
  </si>
  <si>
    <t>-668.990160769575 60.0361102446975 320.418133324744</t>
  </si>
  <si>
    <t>-702.320203873114 22.5636825826753 780.700967928175</t>
  </si>
  <si>
    <t>-548.989698372839 11.8502459857743 828.227729506839</t>
  </si>
  <si>
    <t>9763-20170724T120351.150817000.bin</t>
  </si>
  <si>
    <t>-662.890966785793 162.612628873929 -94.9753178485182</t>
  </si>
  <si>
    <t>-683.279975853946 164.01228466258 -203.78626853788</t>
  </si>
  <si>
    <t>-693.238005336422 165.243012634915 -296.117961372125</t>
  </si>
  <si>
    <t>-700.267073279143 166.534902461947 -379.70672130157</t>
  </si>
  <si>
    <t>-704.765878528358 167.897885770026 -463.468469254193</t>
  </si>
  <si>
    <t>-708.564614619846 169.962057764745 -586.04989750555</t>
  </si>
  <si>
    <t>-693.202072259942 171.929148661224 -662.863671073621</t>
  </si>
  <si>
    <t>-701.02063317921 199.860096223615 -531.925626459585</t>
  </si>
  <si>
    <t>-671.441759261511 350.905041375939 -506.541088302458</t>
  </si>
  <si>
    <t>-678.244250431992 394.473982235945 -227.912182547972</t>
  </si>
  <si>
    <t>-458.38931449401 352.222509521965 -166.048517237974</t>
  </si>
  <si>
    <t>-712.77485825489 138.252575621417 -532.598848377493</t>
  </si>
  <si>
    <t>-647.121341590539 253.602926452322 -98.4121037132056</t>
  </si>
  <si>
    <t>-671.298107879765 271.983416424256 316.051716495089</t>
  </si>
  <si>
    <t>-705.936884508348 323.814006641516 775.013870925329</t>
  </si>
  <si>
    <t>-557.082186908441 300.432658984607 831.400253499631</t>
  </si>
  <si>
    <t>-678.928443520287 71.5664213368855 -94.8983582428493</t>
  </si>
  <si>
    <t>-668.825946457364 59.8528156060381 320.388707138999</t>
  </si>
  <si>
    <t>-702.338447477394 22.5954474746882 780.690627827074</t>
  </si>
  <si>
    <t>-548.987492479244 12.0748164501283 828.194641224738</t>
  </si>
  <si>
    <t>9763-20170724T120351.216555700.bin</t>
  </si>
  <si>
    <t>-662.462470509008 162.598720059848 -95.0034520435182</t>
  </si>
  <si>
    <t>-682.562290186934 163.935337564079 -203.869092210754</t>
  </si>
  <si>
    <t>-692.432976490292 165.092346980524 -296.211200986502</t>
  </si>
  <si>
    <t>-699.446185454809 166.310851118574 -379.80226681503</t>
  </si>
  <si>
    <t>-703.992748862074 167.592299800117 -463.562799162377</t>
  </si>
  <si>
    <t>-707.931118828209 169.528180914477 -586.141958911254</t>
  </si>
  <si>
    <t>-692.763452600489 171.228385344604 -663.000688149878</t>
  </si>
  <si>
    <t>-700.258480282101 199.470034894085 -532.059907444559</t>
  </si>
  <si>
    <t>-670.602694698367 350.545436630437 -506.824684587796</t>
  </si>
  <si>
    <t>-680.183750603268 393.936048336264 -228.249627740973</t>
  </si>
  <si>
    <t>-461.212978799392 348.364131020049 -165.611603015724</t>
  </si>
  <si>
    <t>-712.147499263323 137.887415128289 -532.650464728516</t>
  </si>
  <si>
    <t>-646.484398411214 253.664380191789 -98.5086802783442</t>
  </si>
  <si>
    <t>-671.002537972802 272.030092494712 315.935723102793</t>
  </si>
  <si>
    <t>-705.835157197309 323.960806543638 774.865483555552</t>
  </si>
  <si>
    <t>-557.000220521498 300.66141354033 831.337911642138</t>
  </si>
  <si>
    <t>-678.712425976729 71.4439970191715 -94.913303182033</t>
  </si>
  <si>
    <t>-668.662056520442 59.6217612066075 320.371882147189</t>
  </si>
  <si>
    <t>-702.31405891542 22.5158355633525 780.694208573739</t>
  </si>
  <si>
    <t>-549.044178829227 11.1647577835056 828.268627347792</t>
  </si>
  <si>
    <t>9763-20170724T120351.251650700.bin</t>
  </si>
  <si>
    <t>-662.205895469471 162.683478134952 -95.0103323833664</t>
  </si>
  <si>
    <t>-682.186230958906 164.013076929727 -203.897936912427</t>
  </si>
  <si>
    <t>-691.992056921259 165.125025547269 -296.247565455999</t>
  </si>
  <si>
    <t>-698.961023683267 166.288704036658 -379.843115142276</t>
  </si>
  <si>
    <t>-703.477995623695 167.500424453318 -463.60627815936</t>
  </si>
  <si>
    <t>-707.389282068176 169.318325433321 -586.188147002347</t>
  </si>
  <si>
    <t>-692.274441625918 170.921613159063 -663.059403245383</t>
  </si>
  <si>
    <t>-699.690541272027 199.304873693525 -532.134612010406</t>
  </si>
  <si>
    <t>-669.853168592831 350.355460970383 -507.046369900792</t>
  </si>
  <si>
    <t>-680.849191734393 393.895509194909 -228.546966739289</t>
  </si>
  <si>
    <t>-462.522253557868 345.731553616291 -165.601591968997</t>
  </si>
  <si>
    <t>-711.655532811595 137.736503994688 -532.665926080408</t>
  </si>
  <si>
    <t>-646.061628774257 253.771426631862 -98.5259439556647</t>
  </si>
  <si>
    <t>-670.862205160284 272.054200249434 315.905367137258</t>
  </si>
  <si>
    <t>-705.794478911435 324.015356814663 774.810841652073</t>
  </si>
  <si>
    <t>-556.972021894368 300.726246831574 831.320347760416</t>
  </si>
  <si>
    <t>-678.624801277854 71.5451543348292 -94.9061887293886</t>
  </si>
  <si>
    <t>-668.655340916495 59.5682673205642 320.376496644697</t>
  </si>
  <si>
    <t>-702.310455392972 22.531382226668 780.699537279733</t>
  </si>
  <si>
    <t>-549.079296023743 10.7992218496267 828.306310728485</t>
  </si>
  <si>
    <t>9763-20170724T120351.312776100.bin</t>
  </si>
  <si>
    <t>-661.629156466881 163.08854203656 -95.0605334677891</t>
  </si>
  <si>
    <t>-681.41129284114 164.395066180708 -203.984556827074</t>
  </si>
  <si>
    <t>-691.095558453933 165.430822163754 -296.347935808023</t>
  </si>
  <si>
    <t>-697.972729505979 166.50563890317 -379.952221165591</t>
  </si>
  <si>
    <t>-702.416421829441 167.606541577093 -463.720737600722</t>
  </si>
  <si>
    <t>-706.240986088714 169.238439694598 -586.30806031771</t>
  </si>
  <si>
    <t>-691.146791558607 170.697293242361 -663.186309851192</t>
  </si>
  <si>
    <t>-698.484033906019 199.288129040677 -532.298054028009</t>
  </si>
  <si>
    <t>-668.187742795644 350.302575609458 -507.483622904695</t>
  </si>
  <si>
    <t>-681.977637582187 394.339367211516 -229.186702537487</t>
  </si>
  <si>
    <t>-464.569540306263 342.326501227982 -166.123935659433</t>
  </si>
  <si>
    <t>-710.641519891052 137.756651071815 -532.737771299989</t>
  </si>
  <si>
    <t>-645.175230380134 254.140419261671 -98.6072220677872</t>
  </si>
  <si>
    <t>-670.492613649455 272.285356281092 315.79890032157</t>
  </si>
  <si>
    <t>-705.739471341762 324.077806109976 774.694614180221</t>
  </si>
  <si>
    <t>-556.914985613167 300.911520672433 831.249152177309</t>
  </si>
  <si>
    <t>-678.355589239198 72.0482647543747 -94.8982487690945</t>
  </si>
  <si>
    <t>-668.719845448269 59.7104124303835 320.381817209248</t>
  </si>
  <si>
    <t>-702.307104728401 22.5468485711481 780.706816407867</t>
  </si>
  <si>
    <t>-549.040308075319 11.3423171580337 828.325900963143</t>
  </si>
  <si>
    <t>9763-20170724T120351.351882100.bin</t>
  </si>
  <si>
    <t>-661.320670464928 163.270458220622 -95.0857114728894</t>
  </si>
  <si>
    <t>-681.020920051952 164.560463337973 -204.024960824675</t>
  </si>
  <si>
    <t>-690.652464749594 165.558443085383 -296.394024869016</t>
  </si>
  <si>
    <t>-697.488431606091 166.590260432444 -380.002365728046</t>
  </si>
  <si>
    <t>-701.897415673912 167.638249093642 -463.773491193381</t>
  </si>
  <si>
    <t>-705.678695915338 169.181114266192 -586.363207399634</t>
  </si>
  <si>
    <t>-690.54541391291 170.549886933392 -663.235247702294</t>
  </si>
  <si>
    <t>-697.87992159517 199.257866724121 -532.374261228939</t>
  </si>
  <si>
    <t>-667.173839918914 350.203359890879 -507.640154260924</t>
  </si>
  <si>
    <t>-682.714770079791 394.515438959837 -229.479249179513</t>
  </si>
  <si>
    <t>-465.372689489583 341.98120114313 -166.621495945739</t>
  </si>
  <si>
    <t>-710.159069529725 137.750383307629 -532.769626764933</t>
  </si>
  <si>
    <t>-644.709011822909 254.282045048784 -98.6529948841927</t>
  </si>
  <si>
    <t>-670.333780639726 272.395012083517 315.735630750516</t>
  </si>
  <si>
    <t>-705.711830315285 324.123983829409 774.629452647301</t>
  </si>
  <si>
    <t>-556.90985173001 300.878015046705 831.210687034831</t>
  </si>
  <si>
    <t>-678.180782764934 72.2394075112886 -94.9024253741841</t>
  </si>
  <si>
    <t>-668.685856983148 59.7656747648875 320.376836869401</t>
  </si>
  <si>
    <t>-702.308712394378 22.5462387276075 780.707544195055</t>
  </si>
  <si>
    <t>-549.050961929839 11.2205003306365 828.327047791792</t>
  </si>
  <si>
    <t>9763-20170724T120351.413069600.bin</t>
  </si>
  <si>
    <t>-660.721047712732 163.59748560527 -95.1087825418847</t>
  </si>
  <si>
    <t>-680.299240180731 164.871251458246 -204.070105428299</t>
  </si>
  <si>
    <t>-689.88835429045 165.832448861611 -296.444152686107</t>
  </si>
  <si>
    <t>-696.710167973413 166.822754964278 -380.054051790764</t>
  </si>
  <si>
    <t>-701.12938517106 167.819296673325 -463.825274287838</t>
  </si>
  <si>
    <t>-704.952648205531 169.275183322392 -586.41469906496</t>
  </si>
  <si>
    <t>-689.799485369725 170.487742151352 -663.285575427418</t>
  </si>
  <si>
    <t>-697.036555910993 199.370363810211 -532.453150020591</t>
  </si>
  <si>
    <t>-665.946861727454 350.256933185433 -507.857344282836</t>
  </si>
  <si>
    <t>-684.171794806884 395.668561700772 -230.036970080393</t>
  </si>
  <si>
    <t>-466.897401228691 341.754454509124 -168.120615311333</t>
  </si>
  <si>
    <t>-709.513551230934 137.902336884601 -532.794059578523</t>
  </si>
  <si>
    <t>-643.935997369274 254.538509594556 -98.7204775145207</t>
  </si>
  <si>
    <t>-670.058655360876 272.437699365255 315.646290434435</t>
  </si>
  <si>
    <t>-705.684773424501 324.144026149617 774.515534905802</t>
  </si>
  <si>
    <t>-556.908252809774 300.878749324824 831.155698535548</t>
  </si>
  <si>
    <t>-677.782469842471 72.6284664468474 -94.9061089442964</t>
  </si>
  <si>
    <t>-668.473165789594 59.9551058052994 320.371317174533</t>
  </si>
  <si>
    <t>-702.314207766091 22.5325913748104 780.69604217111</t>
  </si>
  <si>
    <t>-549.037341402295 11.3988934581807 828.299319374289</t>
  </si>
  <si>
    <t>9763-20170724T120351.451171000.bin</t>
  </si>
  <si>
    <t>-660.395097224464 163.667984853778 -95.1155396815639</t>
  </si>
  <si>
    <t>-679.943141763979 164.93242753251 -204.082453477261</t>
  </si>
  <si>
    <t>-689.539933108286 165.874218574334 -296.45575872138</t>
  </si>
  <si>
    <t>-696.381852852945 166.842773321213 -380.06430209069</t>
  </si>
  <si>
    <t>-700.834702764221 167.812081182395 -463.834051082588</t>
  </si>
  <si>
    <t>-704.721628401818 169.222260549962 -586.422090413587</t>
  </si>
  <si>
    <t>-689.579581433679 170.351577417429 -663.296410935835</t>
  </si>
  <si>
    <t>-696.735514645983 199.329095096875 -532.477323427158</t>
  </si>
  <si>
    <t>-665.450569714204 350.178523126446 -507.908937416206</t>
  </si>
  <si>
    <t>-684.877598249913 396.017373525954 -230.240138005313</t>
  </si>
  <si>
    <t>-467.839010750896 341.133058241207 -168.349161631628</t>
  </si>
  <si>
    <t>-709.296585280473 137.8780107904 -532.785774408015</t>
  </si>
  <si>
    <t>-643.54982386793 254.562150496059 -98.7432233624646</t>
  </si>
  <si>
    <t>-669.883046274905 272.403840115908 315.612756949036</t>
  </si>
  <si>
    <t>-705.675760330461 324.13604342795 774.455171894126</t>
  </si>
  <si>
    <t>-556.907419127916 300.919116001423 831.136492335914</t>
  </si>
  <si>
    <t>-677.49796680858 72.7150870085641 -94.8951336358261</t>
  </si>
  <si>
    <t>-668.286106906839 60.001344174804 320.383139987889</t>
  </si>
  <si>
    <t>-702.310053550637 22.5138716676463 780.69143621022</t>
  </si>
  <si>
    <t>-549.06298386382 11.0321233291618 828.307828878637</t>
  </si>
  <si>
    <t>9763-20170724T120351.486264100.bin</t>
  </si>
  <si>
    <t>-660.095948725616 163.657818878097 -95.1234841461043</t>
  </si>
  <si>
    <t>-679.608384537363 164.925189815925 -204.096662021192</t>
  </si>
  <si>
    <t>-689.21668067155 165.873697489299 -296.46887395912</t>
  </si>
  <si>
    <t>-696.085720855314 166.850146050492 -380.075074023431</t>
  </si>
  <si>
    <t>-700.58257465904 167.828496436664 -463.842284346671</t>
  </si>
  <si>
    <t>-704.552378372367 169.25313609642 -586.427536357631</t>
  </si>
  <si>
    <t>-689.4288290549 170.319093698185 -663.306383750449</t>
  </si>
  <si>
    <t>-696.501838982988 199.34772864152 -532.485454795181</t>
  </si>
  <si>
    <t>-665.015917741798 350.141610620494 -507.883515240894</t>
  </si>
  <si>
    <t>-685.500095739659 396.486778630555 -230.374752468815</t>
  </si>
  <si>
    <t>-468.817875893035 340.219741986915 -168.476727509629</t>
  </si>
  <si>
    <t>-709.119133329598 137.908161663814 -532.791000532017</t>
  </si>
  <si>
    <t>-643.209081279062 254.56013130257 -98.7486659491024</t>
  </si>
  <si>
    <t>-669.74946956026 272.330650936379 315.597108225797</t>
  </si>
  <si>
    <t>-705.663104709901 324.153820125872 774.406675600283</t>
  </si>
  <si>
    <t>-556.910359946721 300.932786355446 831.127426146862</t>
  </si>
  <si>
    <t>-677.23580585138 72.6894531258222 -94.8926721054119</t>
  </si>
  <si>
    <t>-668.124921424971 59.9428458953155 320.386877615074</t>
  </si>
  <si>
    <t>-702.303581238845 22.5097126133776 780.686859607316</t>
  </si>
  <si>
    <t>-549.065351176936 10.9538734717539 828.313926373336</t>
  </si>
  <si>
    <t>9763-20170724T120351.549486600.bin</t>
  </si>
  <si>
    <t>-659.551945937817 163.502678378499 -95.120683908891</t>
  </si>
  <si>
    <t>-678.982900665376 164.783786846984 -204.108223874443</t>
  </si>
  <si>
    <t>-688.627131384838 165.723819550358 -296.476774015342</t>
  </si>
  <si>
    <t>-695.570824784686 166.685261541476 -380.076944638838</t>
  </si>
  <si>
    <t>-700.184797776183 167.640531952871 -463.838155101588</t>
  </si>
  <si>
    <t>-704.372506296457 169.022817148988 -586.416713911274</t>
  </si>
  <si>
    <t>-689.359285738576 169.932911348395 -663.319057369936</t>
  </si>
  <si>
    <t>-696.195805071603 199.129969990121 -532.500484721021</t>
  </si>
  <si>
    <t>-664.505812024393 349.892821706336 -507.924345228464</t>
  </si>
  <si>
    <t>-686.411458485448 396.671904452462 -230.597042633357</t>
  </si>
  <si>
    <t>-470.577324858656 337.714826147612 -168.241385363178</t>
  </si>
  <si>
    <t>-708.874066654561 137.702735818281 -532.759971602993</t>
  </si>
  <si>
    <t>-642.586703933033 254.402161314626 -98.7421818188576</t>
  </si>
  <si>
    <t>-669.654118551322 272.06831262368 315.573972823481</t>
  </si>
  <si>
    <t>-705.661872678407 324.106364465175 774.329312561745</t>
  </si>
  <si>
    <t>-556.896883641615 301.12650905253 831.115989086715</t>
  </si>
  <si>
    <t>-676.754988755303 72.5377773523301 -94.9006997880027</t>
  </si>
  <si>
    <t>-667.894566545101 59.6212210066608 320.379043695192</t>
  </si>
  <si>
    <t>-702.284159254545 22.4807754613691 780.680602681395</t>
  </si>
  <si>
    <t>-549.093365324932 10.509061023283 828.357351757764</t>
  </si>
  <si>
    <t>9763-20170724T120351.618200100.bin</t>
  </si>
  <si>
    <t>-659.209737806561 163.414420383283 -95.1358629076933</t>
  </si>
  <si>
    <t>-678.580588448539 164.680433094066 -204.134298125119</t>
  </si>
  <si>
    <t>-688.243493108249 165.610882711412 -296.500984358732</t>
  </si>
  <si>
    <t>-695.23182215319 166.565724042145 -380.097601448116</t>
  </si>
  <si>
    <t>-699.918514977504 167.515984353387 -463.854682418198</t>
  </si>
  <si>
    <t>-704.243235717826 168.892197777509 -586.428549818358</t>
  </si>
  <si>
    <t>-689.318674301748 169.672538468418 -663.349552694</t>
  </si>
  <si>
    <t>-695.967353613832 198.993868179925 -532.524449458824</t>
  </si>
  <si>
    <t>-663.945201791182 349.697781063036 -507.973505872642</t>
  </si>
  <si>
    <t>-687.509491231199 396.683672742186 -230.817130726927</t>
  </si>
  <si>
    <t>-472.861231895064 334.710233463711 -167.303706035823</t>
  </si>
  <si>
    <t>-708.723749672546 137.582794129037 -532.763884364738</t>
  </si>
  <si>
    <t>-642.164380269504 254.311787745849 -98.7739150780346</t>
  </si>
  <si>
    <t>-669.550452926043 271.904002195901 315.524450666155</t>
  </si>
  <si>
    <t>-705.611739139051 324.182289548898 774.258935269535</t>
  </si>
  <si>
    <t>-556.905262097592 301.024293810739 831.126526108413</t>
  </si>
  <si>
    <t>-676.528724856817 72.4375653669081 -94.901516729692</t>
  </si>
  <si>
    <t>-667.713416292352 59.4299722523394 320.376344120507</t>
  </si>
  <si>
    <t>-702.244825238074 22.4749689846053 780.685624150363</t>
  </si>
  <si>
    <t>-549.055434635734 10.7355287634825 828.42461975216</t>
  </si>
  <si>
    <t>9763-20170724T120351.649283300.bin</t>
  </si>
  <si>
    <t>-659.137599473357 163.349954711425 -95.1481726983691</t>
  </si>
  <si>
    <t>-678.463962319471 164.60211169416 -204.154666325647</t>
  </si>
  <si>
    <t>-688.143170972851 165.500803867842 -296.519885406916</t>
  </si>
  <si>
    <t>-695.168004073527 166.419055723726 -380.113844999714</t>
  </si>
  <si>
    <t>-699.912977154871 167.324535721054 -463.868285051598</t>
  </si>
  <si>
    <t>-704.347057460727 168.626093308113 -586.438952267073</t>
  </si>
  <si>
    <t>-689.480769004121 169.315991199174 -663.37220548934</t>
  </si>
  <si>
    <t>-695.990998605503 198.753927641324 -532.561873164844</t>
  </si>
  <si>
    <t>-663.774418855578 349.438425703672 -508.164233347856</t>
  </si>
  <si>
    <t>-688.444856603778 396.227721189823 -231.070827081866</t>
  </si>
  <si>
    <t>-474.422950572798 332.990189625383 -166.695878591808</t>
  </si>
  <si>
    <t>-708.811854561447 137.355963360157 -532.750014532395</t>
  </si>
  <si>
    <t>-641.994140915924 254.264168100314 -98.7968450644445</t>
  </si>
  <si>
    <t>-669.549850235803 271.841260134488 315.490895286151</t>
  </si>
  <si>
    <t>-705.605764539542 324.207026632467 774.226462422644</t>
  </si>
  <si>
    <t>-556.924024010598 300.968512556165 831.125849726862</t>
  </si>
  <si>
    <t>-676.532079815465 72.3559529428808 -94.9071656634434</t>
  </si>
  <si>
    <t>-667.728723261735 59.346990441345 320.370901887067</t>
  </si>
  <si>
    <t>-702.225478178737 22.4657217449092 780.69235200477</t>
  </si>
  <si>
    <t>-549.071248506052 10.4436553225228 828.473904105196</t>
  </si>
  <si>
    <t>9763-20170724T120351.715963200.bin</t>
  </si>
  <si>
    <t>-659.176177971643 163.309235943869 -95.1480909865541</t>
  </si>
  <si>
    <t>-678.480071606105 164.564474988674 -204.158560603253</t>
  </si>
  <si>
    <t>-688.243763345332 165.398362950866 -296.515458006487</t>
  </si>
  <si>
    <t>-695.386549818287 166.231788269969 -380.100415046649</t>
  </si>
  <si>
    <t>-700.291700414217 167.025221558445 -463.846644973108</t>
  </si>
  <si>
    <t>-705.006108796995 168.13316726535 -586.408777214665</t>
  </si>
  <si>
    <t>-690.280031650998 168.674943674077 -663.370169481887</t>
  </si>
  <si>
    <t>-696.487312957018 198.337660322313 -532.600224352792</t>
  </si>
  <si>
    <t>-663.977636010212 348.988839480157 -508.482643957281</t>
  </si>
  <si>
    <t>-690.969992092962 395.457998794684 -231.55198206812</t>
  </si>
  <si>
    <t>-478.111736734955 330.421455772922 -165.14305451159</t>
  </si>
  <si>
    <t>-709.38762973408 136.956219147014 -532.658924122505</t>
  </si>
  <si>
    <t>-642.011651764813 254.216555564832 -98.8060060787118</t>
  </si>
  <si>
    <t>-669.636667110645 271.708125282039 315.480745632407</t>
  </si>
  <si>
    <t>-705.611875206081 324.197070059731 774.180467257013</t>
  </si>
  <si>
    <t>-556.933915930372 301.021142818287 831.115286878928</t>
  </si>
  <si>
    <t>-676.618662467137 72.3560274195122 -94.8948563010935</t>
  </si>
  <si>
    <t>-667.775677830122 59.2590250685225 320.379638361745</t>
  </si>
  <si>
    <t>-702.207560788584 22.4149361043392 780.70230493859</t>
  </si>
  <si>
    <t>-549.073435175763 10.2925644335016 828.522914185114</t>
  </si>
  <si>
    <t>9763-20170724T120351.750054900.bin</t>
  </si>
  <si>
    <t>-659.282513079001 163.32394021088 -95.1587851712607</t>
  </si>
  <si>
    <t>-678.581262831733 164.57134601597 -204.170220750548</t>
  </si>
  <si>
    <t>-688.39232570494 165.378179971693 -296.522480998983</t>
  </si>
  <si>
    <t>-695.598892277148 166.179134266798 -380.102095273091</t>
  </si>
  <si>
    <t>-700.588811181947 166.932467151474 -463.843773339679</t>
  </si>
  <si>
    <t>-705.450362014478 167.973300602103 -586.400714056278</t>
  </si>
  <si>
    <t>-690.816469511955 168.44908776335 -663.380122097261</t>
  </si>
  <si>
    <t>-696.875637024792 198.209213327903 -532.618707846901</t>
  </si>
  <si>
    <t>-664.30668587888 348.866656346518 -508.552590560502</t>
  </si>
  <si>
    <t>-692.327654400707 395.235837295587 -231.707315225309</t>
  </si>
  <si>
    <t>-480.14604460593 328.862531788113 -164.461006526342</t>
  </si>
  <si>
    <t>-709.758635586702 136.824101276427 -532.628928499051</t>
  </si>
  <si>
    <t>-642.112035768619 254.234199325928 -98.829014813413</t>
  </si>
  <si>
    <t>-669.75351170829 271.700136222168 315.457716013751</t>
  </si>
  <si>
    <t>-705.624182883625 324.184322852582 774.168112212234</t>
  </si>
  <si>
    <t>-556.925112067366 301.130325375764 831.097258853423</t>
  </si>
  <si>
    <t>-676.701587258694 72.3587905272429 -94.8958748634412</t>
  </si>
  <si>
    <t>-667.855426637771 59.2705366037528 320.378845069454</t>
  </si>
  <si>
    <t>-702.210971646577 22.40848089519 780.703727156679</t>
  </si>
  <si>
    <t>-549.078135066816 10.2601089472764 828.521900549768</t>
  </si>
  <si>
    <t>9763-20170724T120351.816772200.bin</t>
  </si>
  <si>
    <t>-659.801509198476 163.355940367612 -95.1964128766487</t>
  </si>
  <si>
    <t>-679.131840743447 164.565932758042 -204.20277703691</t>
  </si>
  <si>
    <t>-689.091222124507 165.33449786266 -296.539268130516</t>
  </si>
  <si>
    <t>-696.481218577941 166.098171437234 -380.103376667756</t>
  </si>
  <si>
    <t>-701.703954135 166.81278343156 -463.831209216038</t>
  </si>
  <si>
    <t>-706.960112101105 167.79636516494 -586.37235283503</t>
  </si>
  <si>
    <t>-692.581939099722 168.130583972942 -663.400582167832</t>
  </si>
  <si>
    <t>-698.268786607925 198.069158537611 -532.629654179786</t>
  </si>
  <si>
    <t>-665.761112975667 348.755066618377 -508.631000773797</t>
  </si>
  <si>
    <t>-694.876637033929 394.485597280908 -231.792489948499</t>
  </si>
  <si>
    <t>-483.570472147481 326.479483956112 -163.430043146168</t>
  </si>
  <si>
    <t>-711.038678795208 136.660459720311 -532.574951976134</t>
  </si>
  <si>
    <t>-642.707415448555 254.300075001483 -98.8941239421861</t>
  </si>
  <si>
    <t>-670.077135540921 271.760675481647 315.410854277842</t>
  </si>
  <si>
    <t>-705.630445647711 324.250833637381 774.164737202593</t>
  </si>
  <si>
    <t>-556.925746018171 301.13515056514 831.054241352402</t>
  </si>
  <si>
    <t>-677.170056019501 72.3245043471034 -94.9139787576822</t>
  </si>
  <si>
    <t>-668.097017718704 59.3644554239706 320.359824776222</t>
  </si>
  <si>
    <t>-702.21806891428 22.3416864238857 780.702635223738</t>
  </si>
  <si>
    <t>-549.133526489534 9.58961126820236 828.518299599614</t>
  </si>
  <si>
    <t>9763-20170724T120351.848856100.bin</t>
  </si>
  <si>
    <t>-660.252274065106 163.386859900625 -95.1920466099928</t>
  </si>
  <si>
    <t>-679.6175058747 164.588165648629 -204.192214143222</t>
  </si>
  <si>
    <t>-689.642878562896 165.339492320067 -296.521946530606</t>
  </si>
  <si>
    <t>-697.107500291559 166.083251890581 -380.079418077431</t>
  </si>
  <si>
    <t>-702.419709528341 166.774715426471 -463.801726371309</t>
  </si>
  <si>
    <t>-707.823167881036 167.720936240219 -586.336810887319</t>
  </si>
  <si>
    <t>-693.578137726776 167.981757639446 -663.390241006634</t>
  </si>
  <si>
    <t>-699.112531117369 198.019428904001 -532.611908848554</t>
  </si>
  <si>
    <t>-666.652493185963 348.726042461413 -508.705198442592</t>
  </si>
  <si>
    <t>-695.724463366136 394.213585753274 -231.822080038794</t>
  </si>
  <si>
    <t>-484.696175513092 325.436890459859 -163.37228169086</t>
  </si>
  <si>
    <t>-711.791872194782 136.59200578193 -532.527169072903</t>
  </si>
  <si>
    <t>-643.247571351978 254.323860975353 -98.902038083037</t>
  </si>
  <si>
    <t>-670.354086296533 271.814489615976 315.418973539526</t>
  </si>
  <si>
    <t>-705.647916278688 324.28757707683 774.174438991079</t>
  </si>
  <si>
    <t>-556.921449912128 301.217124518013 831.025368669547</t>
  </si>
  <si>
    <t>-677.53091102826 72.3885231781412 -94.9176552599575</t>
  </si>
  <si>
    <t>-668.3034446778 59.4768969207059 320.354274045754</t>
  </si>
  <si>
    <t>-702.223289969276 22.3751227707523 780.697931245507</t>
  </si>
  <si>
    <t>-549.090189746165 10.1534034811591 828.496504293813</t>
  </si>
  <si>
    <t>9763-20170724T120351.916040900.bin</t>
  </si>
  <si>
    <t>-661.403054316027 163.453865333159 -95.2201821594521</t>
  </si>
  <si>
    <t>-680.860147617057 164.640381905621 -204.204194128765</t>
  </si>
  <si>
    <t>-691.005122825104 165.312115397534 -296.521450842394</t>
  </si>
  <si>
    <t>-698.595289677913 165.955353317889 -380.068538322671</t>
  </si>
  <si>
    <t>-704.050579727902 166.519444947755 -463.782615408056</t>
  </si>
  <si>
    <t>-709.682327596245 167.250633271993 -586.308749845892</t>
  </si>
  <si>
    <t>-695.674362699149 167.344779870653 -663.406030751268</t>
  </si>
  <si>
    <t>-700.971836206151 197.664030936098 -532.648715840642</t>
  </si>
  <si>
    <t>-668.922107061195 348.50566677575 -509.038494397646</t>
  </si>
  <si>
    <t>-696.797712179209 393.50611718364 -231.952656015603</t>
  </si>
  <si>
    <t>-486.085822290945 323.883868158404 -163.383189672764</t>
  </si>
  <si>
    <t>-713.450417761698 136.195679070246 -532.441946084715</t>
  </si>
  <si>
    <t>-644.675108131519 254.363652845499 -98.931507031156</t>
  </si>
  <si>
    <t>-671.120358011827 271.901524037733 315.430306523635</t>
  </si>
  <si>
    <t>-705.736858036542 324.216903856382 774.211230135074</t>
  </si>
  <si>
    <t>-556.971065273097 301.104063264938 830.941869084362</t>
  </si>
  <si>
    <t>-678.406957882922 72.4792472317886 -94.9438737642179</t>
  </si>
  <si>
    <t>-668.758897160851 59.6717775505124 320.321690363273</t>
  </si>
  <si>
    <t>-702.243587087089 22.3996401534112 780.683716212832</t>
  </si>
  <si>
    <t>-549.087786088748 10.3517113789253 828.453676284503</t>
  </si>
  <si>
    <t>9763-20170724T120351.950141500.bin</t>
  </si>
  <si>
    <t>-661.961206683113 163.452348879256 -95.260083046428</t>
  </si>
  <si>
    <t>-681.4528006536 164.613376647637 -204.238174170105</t>
  </si>
  <si>
    <t>-691.653936304635 165.246064798664 -296.549460786823</t>
  </si>
  <si>
    <t>-699.306009323848 165.845521351901 -380.091239232802</t>
  </si>
  <si>
    <t>-704.834438105919 166.35786123139 -463.800886389479</t>
  </si>
  <si>
    <t>-710.585131909039 167.005155914629 -586.322038344374</t>
  </si>
  <si>
    <t>-696.653967908291 166.996811253402 -663.433316040359</t>
  </si>
  <si>
    <t>-701.854774466805 197.461698294481 -532.689898533898</t>
  </si>
  <si>
    <t>-669.841800410212 348.323440198081 -509.165998776718</t>
  </si>
  <si>
    <t>-697.544730435306 393.074051010962 -232.022425447759</t>
  </si>
  <si>
    <t>-486.939914515094 323.118214033111 -163.463616481288</t>
  </si>
  <si>
    <t>-714.268855117189 135.980538032816 -532.431921114109</t>
  </si>
  <si>
    <t>-645.387185501769 254.3373281813 -98.9653626833714</t>
  </si>
  <si>
    <t>-671.552637530329 271.958120363428 315.410674343716</t>
  </si>
  <si>
    <t>-705.779873170353 324.191785240954 774.234880820511</t>
  </si>
  <si>
    <t>-556.991752300594 301.062649410117 830.900182814548</t>
  </si>
  <si>
    <t>-678.787204825302 72.5203060736465 -94.9623178921222</t>
  </si>
  <si>
    <t>-668.975662823513 59.7673259409646 320.301029740049</t>
  </si>
  <si>
    <t>-702.279101761334 22.421516859014 780.665935588313</t>
  </si>
  <si>
    <t>-549.095849239914 10.524676927934 828.385746996617</t>
  </si>
  <si>
    <t>9763-20170724T120352.016877800.bin</t>
  </si>
  <si>
    <t>-662.71466875446 163.611446188269 -95.3012955145207</t>
  </si>
  <si>
    <t>-682.264798120079 164.722371096822 -204.26952036254</t>
  </si>
  <si>
    <t>-692.572710108285 165.319248858622 -296.569115231634</t>
  </si>
  <si>
    <t>-700.344949773649 165.886494887271 -380.099921550475</t>
  </si>
  <si>
    <t>-706.01689972406 166.368358372629 -463.800144291105</t>
  </si>
  <si>
    <t>-712.003316704553 166.972352324131 -586.310291891448</t>
  </si>
  <si>
    <t>-698.232757655466 166.823968949413 -663.450170795519</t>
  </si>
  <si>
    <t>-703.236920886944 197.461379324548 -532.702319162117</t>
  </si>
  <si>
    <t>-671.484691951609 348.383643756289 -509.248370848571</t>
  </si>
  <si>
    <t>-698.890458814764 392.736057907415 -232.011258604588</t>
  </si>
  <si>
    <t>-488.174583975828 323.289061236305 -163.276561263114</t>
  </si>
  <si>
    <t>-715.516165740558 135.953310205756 -532.405510747865</t>
  </si>
  <si>
    <t>-646.452333415177 254.389714196611 -99.0208752313746</t>
  </si>
  <si>
    <t>-672.140891223506 272.158251188589 315.378632008097</t>
  </si>
  <si>
    <t>-705.854023111323 324.163898730935 774.287284672951</t>
  </si>
  <si>
    <t>-557.054822918201 300.852801294502 830.848853011866</t>
  </si>
  <si>
    <t>-679.20498033203 72.8624001854964 -94.9846614436005</t>
  </si>
  <si>
    <t>-669.263858549235 60.1077146293164 320.275605066388</t>
  </si>
  <si>
    <t>-702.30863652255 22.3918085667922 780.625723622902</t>
  </si>
  <si>
    <t>-549.095797881865 10.7765382928455 828.319941759775</t>
  </si>
  <si>
    <t>9763-20170724T120352.045938000.bin</t>
  </si>
  <si>
    <t>-662.949358344561 163.814403400742 -95.2953004357746</t>
  </si>
  <si>
    <t>-682.549310944973 164.9060052922 -204.254775927035</t>
  </si>
  <si>
    <t>-692.913927042929 165.493337481362 -296.54800222613</t>
  </si>
  <si>
    <t>-700.743466676827 166.054040706048 -380.073592088828</t>
  </si>
  <si>
    <t>-706.478711019975 166.532166075385 -463.769557012326</t>
  </si>
  <si>
    <t>-712.564284246567 167.133771847376 -586.274715373075</t>
  </si>
  <si>
    <t>-698.873960098911 166.962670225484 -663.428952336386</t>
  </si>
  <si>
    <t>-703.797537318207 197.632265113232 -532.672361975834</t>
  </si>
  <si>
    <t>-672.252704185691 348.599876038091 -509.209707942565</t>
  </si>
  <si>
    <t>-699.541000202114 392.768063376768 -231.931638893489</t>
  </si>
  <si>
    <t>-488.726594727793 323.628429886607 -163.189194152423</t>
  </si>
  <si>
    <t>-715.990438789408 136.107290018185 -532.368872133085</t>
  </si>
  <si>
    <t>-646.829166401793 254.520472743995 -99.0201245350311</t>
  </si>
  <si>
    <t>-672.303915351053 272.277026601236 315.393158296572</t>
  </si>
  <si>
    <t>-705.887305985528 324.147272351273 774.325553711267</t>
  </si>
  <si>
    <t>-557.093406536198 300.719711990204 830.85311422436</t>
  </si>
  <si>
    <t>-679.334345712396 73.1319935978124 -94.9729770860506</t>
  </si>
  <si>
    <t>-669.331898861933 60.3750861210756 320.285750631301</t>
  </si>
  <si>
    <t>-702.295419953904 22.406661424732 780.620462508887</t>
  </si>
  <si>
    <t>-549.064971726777 11.170345382094 828.348894885824</t>
  </si>
  <si>
    <t>9763-20170724T120352.116170600.bin</t>
  </si>
  <si>
    <t>-663.046406889896 164.201026126431 -95.2475879226287</t>
  </si>
  <si>
    <t>-682.765440055659 165.256103415187 -204.185760703595</t>
  </si>
  <si>
    <t>-693.255460277597 165.832468114211 -296.465173744291</t>
  </si>
  <si>
    <t>-701.208472432162 166.390735160185 -379.978936647949</t>
  </si>
  <si>
    <t>-707.07740668897 166.874567241633 -463.665726543957</t>
  </si>
  <si>
    <t>-713.369404876425 167.494047605608 -586.160442828478</t>
  </si>
  <si>
    <t>-699.834847139124 167.334712261776 -663.341902175323</t>
  </si>
  <si>
    <t>-704.556631567794 197.993587319378 -532.565954492229</t>
  </si>
  <si>
    <t>-673.258890097652 349.01358024897 -509.099366296677</t>
  </si>
  <si>
    <t>-700.890692118578 392.576392932679 -231.759571954587</t>
  </si>
  <si>
    <t>-489.915055504775 323.940088283181 -163.007313273127</t>
  </si>
  <si>
    <t>-716.660446603045 136.450804658962 -532.255490516814</t>
  </si>
  <si>
    <t>-647.089821583311 254.765233780276 -98.9788101416246</t>
  </si>
  <si>
    <t>-672.356028841856 272.500363000153 315.448113002711</t>
  </si>
  <si>
    <t>-705.886633095946 324.182999050281 774.406091773747</t>
  </si>
  <si>
    <t>-557.079016906161 300.764210093223 830.901000851236</t>
  </si>
  <si>
    <t>-679.26954960637 73.6172353836153 -94.8883035777906</t>
  </si>
  <si>
    <t>-669.226255724115 60.8464384969623 320.36903046128</t>
  </si>
  <si>
    <t>-702.106713514248 22.3100175286186 780.661518957264</t>
  </si>
  <si>
    <t>-548.96749180576 11.3990037425729 828.756685664853</t>
  </si>
  <si>
    <t>9763-20170724T120352.151264100.bin</t>
  </si>
  <si>
    <t>-662.996229961778 164.355506330613 -95.1966647359125</t>
  </si>
  <si>
    <t>-682.782120943348 165.407621198795 -204.122776708338</t>
  </si>
  <si>
    <t>-693.355202836051 165.996935220506 -296.392516982732</t>
  </si>
  <si>
    <t>-701.394049778813 166.573140490844 -379.898098184493</t>
  </si>
  <si>
    <t>-707.35946254995 167.081971635569 -463.577728642678</t>
  </si>
  <si>
    <t>-713.804370718339 167.745694552204 -586.064272134744</t>
  </si>
  <si>
    <t>-700.371034699547 167.621053567178 -663.263567944427</t>
  </si>
  <si>
    <t>-704.944889835333 198.229848649863 -532.468841019205</t>
  </si>
  <si>
    <t>-673.741490833606 349.268812342025 -508.993188143066</t>
  </si>
  <si>
    <t>-701.594173938574 392.462620724446 -231.617851561201</t>
  </si>
  <si>
    <t>-490.602860002378 323.898980419697 -162.841279088509</t>
  </si>
  <si>
    <t>-717.007853752626 136.679112117762 -532.167674268024</t>
  </si>
  <si>
    <t>-647.073258576091 254.896393781367 -98.9415990202274</t>
  </si>
  <si>
    <t>-672.262110251394 272.554714430001 315.493354328989</t>
  </si>
  <si>
    <t>-705.861939338404 324.230414814744 774.444727169912</t>
  </si>
  <si>
    <t>-557.041964555855 300.869124012667 830.93091278793</t>
  </si>
  <si>
    <t>-679.203608846345 73.8003798126065 -94.8186543558879</t>
  </si>
  <si>
    <t>-669.067654531927 61.0565769023235 320.437287629319</t>
  </si>
  <si>
    <t>-702.039263859957 22.3430887282532 780.704653781186</t>
  </si>
  <si>
    <t>-548.905769469231 11.8944104538894 828.920651455938</t>
  </si>
  <si>
    <t>9763-20170724T120352.213014400.bin</t>
  </si>
  <si>
    <t>-662.803188958623 164.485619102752 -95.096562273056</t>
  </si>
  <si>
    <t>-682.699896249689 165.536432672621 -204.002581277893</t>
  </si>
  <si>
    <t>-693.402776092365 166.170307753663 -296.257022351587</t>
  </si>
  <si>
    <t>-701.573580756369 166.805082307266 -379.749403573914</t>
  </si>
  <si>
    <t>-707.685661230384 167.391617392298 -463.417986429495</t>
  </si>
  <si>
    <t>-714.360878476789 168.19035769745 -585.891225742765</t>
  </si>
  <si>
    <t>-701.129339326764 168.157716692618 -663.125669431181</t>
  </si>
  <si>
    <t>-705.436194242532 198.622358728947 -532.277128655939</t>
  </si>
  <si>
    <t>-674.388806516461 349.676982427836 -508.665184089825</t>
  </si>
  <si>
    <t>-702.733566155162 391.883604872605 -231.187707531268</t>
  </si>
  <si>
    <t>-491.676287093915 323.743489172362 -162.192979003991</t>
  </si>
  <si>
    <t>-717.427493901189 137.057364706681 -532.025035539796</t>
  </si>
  <si>
    <t>-570.633149421491 0.174939511489356 -260.938400866218</t>
  </si>
  <si>
    <t>-646.936035449761 255.069641152054 -98.8584376023236</t>
  </si>
  <si>
    <t>-672.069344001732 272.575109930099 315.586370340297</t>
  </si>
  <si>
    <t>-705.844825489415 324.274349081452 774.514754068596</t>
  </si>
  <si>
    <t>-557.061482956259 300.715714635684 831.015431529217</t>
  </si>
  <si>
    <t>-678.95263918169 73.8663371015814 -94.7261574849716</t>
  </si>
  <si>
    <t>-668.838487345717 61.2124705900092 320.532993671048</t>
  </si>
  <si>
    <t>-702.073783926621 22.2073717971259 780.727034505652</t>
  </si>
  <si>
    <t>-548.998208014671 10.9512317109072 828.945115843535</t>
  </si>
  <si>
    <t>9763-20170724T120352.247104700.bin</t>
  </si>
  <si>
    <t>-662.616502587294 164.497663062707 -95.0793098888131</t>
  </si>
  <si>
    <t>-682.543548720309 165.558816662582 -203.979633955911</t>
  </si>
  <si>
    <t>-693.288708420524 166.220637668296 -296.229003547704</t>
  </si>
  <si>
    <t>-701.50436318866 166.888440613019 -379.716591913878</t>
  </si>
  <si>
    <t>-707.668063817731 167.515403045165 -463.381181243897</t>
  </si>
  <si>
    <t>-714.426040675028 168.381685898921 -585.849512159089</t>
  </si>
  <si>
    <t>-701.276749200522 168.382119236987 -663.097895059384</t>
  </si>
  <si>
    <t>-705.466762637321 198.7843550442 -532.224544961665</t>
  </si>
  <si>
    <t>-674.4070677267 349.818090234123 -508.509155244044</t>
  </si>
  <si>
    <t>-703.272284076008 391.506701264728 -231.006955895096</t>
  </si>
  <si>
    <t>-492.174384971044 323.727032193813 -161.781810237494</t>
  </si>
  <si>
    <t>-717.454724857302 137.218629661007 -531.998453015461</t>
  </si>
  <si>
    <t>-570.104811756675 0.638629734741698 -260.946555929415</t>
  </si>
  <si>
    <t>-646.732652018391 255.11036698728 -98.8185824259988</t>
  </si>
  <si>
    <t>-671.992535116888 272.599629971773 315.619192391689</t>
  </si>
  <si>
    <t>-705.806808712021 324.329433002135 774.539044802702</t>
  </si>
  <si>
    <t>-556.973622698694 301.091938853237 831.04147698632</t>
  </si>
  <si>
    <t>-678.770007413559 73.8572648919335 -94.7120355464992</t>
  </si>
  <si>
    <t>-668.701178201055 61.1892692901372 320.547822404964</t>
  </si>
  <si>
    <t>-702.135344297126 22.1704057884517 780.713387362191</t>
  </si>
  <si>
    <t>-549.066257223482 10.4953897260348 828.852373787585</t>
  </si>
  <si>
    <t>9763-20170724T120352.312998300.bin</t>
  </si>
  <si>
    <t>-662.232909566842 164.534966138824 -95.0635676647926</t>
  </si>
  <si>
    <t>-682.188997252347 165.595914712948 -203.958595602385</t>
  </si>
  <si>
    <t>-692.993523628521 166.309467033703 -296.200678049477</t>
  </si>
  <si>
    <t>-701.276850298807 167.044671313197 -379.68094942435</t>
  </si>
  <si>
    <t>-707.52218643737 167.760040843268 -463.338735361668</t>
  </si>
  <si>
    <t>-714.414887879323 168.778570037465 -585.798500103116</t>
  </si>
  <si>
    <t>-701.429615466858 168.859050753444 -663.074506461819</t>
  </si>
  <si>
    <t>-705.399753635714 199.115261850811 -532.145405797722</t>
  </si>
  <si>
    <t>-674.391606622743 350.139158639774 -508.310802960331</t>
  </si>
  <si>
    <t>-704.414328797383 390.842692788834 -230.785284640667</t>
  </si>
  <si>
    <t>-493.42170418489 323.303485568215 -161.006345271803</t>
  </si>
  <si>
    <t>-717.381137446264 137.548051725926 -531.983041674273</t>
  </si>
  <si>
    <t>-569.0152566472 1.65662297095105 -260.390265031625</t>
  </si>
  <si>
    <t>-646.327711469947 255.189124183431 -98.8001385117063</t>
  </si>
  <si>
    <t>-671.776592446622 272.595105889067 315.629595711704</t>
  </si>
  <si>
    <t>-705.733415138566 324.444769323756 774.551678719997</t>
  </si>
  <si>
    <t>-556.925771380732 301.138824396707 831.09318561442</t>
  </si>
  <si>
    <t>-678.395039242807 73.8566835965914 -94.7091790316505</t>
  </si>
  <si>
    <t>-668.306554580257 61.2214767990235 320.551207651773</t>
  </si>
  <si>
    <t>-702.294296184756 22.2465948362085 780.676868718413</t>
  </si>
  <si>
    <t>-549.122586078954 10.841267074195 828.553408188453</t>
  </si>
  <si>
    <t>9763-20170724T120352.349087600.bin</t>
  </si>
  <si>
    <t>-662.10916589368 164.512629573823 -95.0532954572877</t>
  </si>
  <si>
    <t>-682.062374605383 165.577508589618 -203.948764306427</t>
  </si>
  <si>
    <t>-692.862457630633 166.326234746366 -296.191127599172</t>
  </si>
  <si>
    <t>-701.14083411286 167.105967789851 -379.671681541952</t>
  </si>
  <si>
    <t>-707.380376215072 167.878681448976 -463.3293592977</t>
  </si>
  <si>
    <t>-714.263638187904 168.995015873726 -585.788664808852</t>
  </si>
  <si>
    <t>-701.33825353292 169.126768914912 -663.074704334589</t>
  </si>
  <si>
    <t>-705.261456093212 199.290550172324 -532.110043489257</t>
  </si>
  <si>
    <t>-674.337922561911 350.30898226871 -508.152857468499</t>
  </si>
  <si>
    <t>-705.00636575081 390.54699890972 -230.630066095017</t>
  </si>
  <si>
    <t>-494.058613240154 323.02040251682 -160.703493613432</t>
  </si>
  <si>
    <t>-717.225192187255 137.719845387783 -531.999038070522</t>
  </si>
  <si>
    <t>-568.463907890331 2.03752432174133 -259.56991447328</t>
  </si>
  <si>
    <t>-646.226753455483 255.204663975569 -98.7891394941255</t>
  </si>
  <si>
    <t>-671.724105771253 272.602126413551 315.637975709222</t>
  </si>
  <si>
    <t>-705.719532769889 324.471985746408 774.557012460475</t>
  </si>
  <si>
    <t>-556.944096781522 301.021726153366 831.12362933943</t>
  </si>
  <si>
    <t>-678.261181495617 73.7681861972187 -94.7154835522713</t>
  </si>
  <si>
    <t>-668.166083652558 61.2016109468464 320.546845309305</t>
  </si>
  <si>
    <t>-702.374378840928 22.2359597838085 780.65702529898</t>
  </si>
  <si>
    <t>-549.17725025225 10.6509966622618 828.409103842706</t>
  </si>
  <si>
    <t>9763-20170724T120352.416821800.bin</t>
  </si>
  <si>
    <t>-662.06089736267 164.305442824706 -95.094642498036</t>
  </si>
  <si>
    <t>-681.945338176784 165.345045823222 -204.002893528905</t>
  </si>
  <si>
    <t>-692.624123193152 166.151053988687 -296.258835430172</t>
  </si>
  <si>
    <t>-700.767486390387 167.013594744031 -379.751871105059</t>
  </si>
  <si>
    <t>-706.846127767796 167.901405646767 -463.420180169291</t>
  </si>
  <si>
    <t>-713.465783577984 169.221835881656 -585.892090806813</t>
  </si>
  <si>
    <t>-700.622617788578 169.532664871361 -663.191358431765</t>
  </si>
  <si>
    <t>-704.641252561687 199.439856772621 -532.140369268508</t>
  </si>
  <si>
    <t>-674.052387586321 350.481344410319 -507.864644139797</t>
  </si>
  <si>
    <t>-705.647544111522 389.813351219685 -230.315821617638</t>
  </si>
  <si>
    <t>-494.327395586343 323.601069469988 -160.257000942686</t>
  </si>
  <si>
    <t>-716.481064530263 137.844990073224 -532.164571147195</t>
  </si>
  <si>
    <t>-566.541476155599 1.58172945252954 -259.310979016286</t>
  </si>
  <si>
    <t>-646.190391958621 255.074000642009 -98.7965671334331</t>
  </si>
  <si>
    <t>-671.770858169302 272.522056543136 315.623236862163</t>
  </si>
  <si>
    <t>-705.665841174094 324.537116680497 774.538281344769</t>
  </si>
  <si>
    <t>-556.847585135864 301.380970085519 831.11344576335</t>
  </si>
  <si>
    <t>-678.208256216869 73.4346601795953 -94.7641723084823</t>
  </si>
  <si>
    <t>-668.196869966712 60.8585293170238 320.499848743258</t>
  </si>
  <si>
    <t>-702.513677601997 22.2995106687572 780.635614913581</t>
  </si>
  <si>
    <t>-549.204491085145 11.2528489037131 828.154964097747</t>
  </si>
  <si>
    <t>9763-20170724T120352.451916000.bin</t>
  </si>
  <si>
    <t>-662.104589496081 164.137657408565 -95.1189541584909</t>
  </si>
  <si>
    <t>-681.925904731063 165.1580399264 -204.038960594233</t>
  </si>
  <si>
    <t>-692.531024394486 165.984445880099 -296.303106109156</t>
  </si>
  <si>
    <t>-700.59974105178 166.879382159294 -379.802962037768</t>
  </si>
  <si>
    <t>-706.595370836404 167.814387501752 -463.476912208193</t>
  </si>
  <si>
    <t>-713.084499195265 169.21980819332 -585.954847697029</t>
  </si>
  <si>
    <t>-700.246393590129 169.632249704931 -663.254464193833</t>
  </si>
  <si>
    <t>-704.345816350702 199.405785426237 -532.171242487942</t>
  </si>
  <si>
    <t>-673.933583685264 350.456278326033 -507.778502553447</t>
  </si>
  <si>
    <t>-705.895907076788 389.547184107156 -230.237722177047</t>
  </si>
  <si>
    <t>-494.479087058147 323.610951641037 -160.210033574831</t>
  </si>
  <si>
    <t>-716.128593901206 137.80018769099 -532.253867380025</t>
  </si>
  <si>
    <t>-565.414670342743 0.748588757429843 -259.390126732005</t>
  </si>
  <si>
    <t>-646.27486531015 254.925077570414 -98.8174095547415</t>
  </si>
  <si>
    <t>-671.882539686299 272.442087180135 315.597874233545</t>
  </si>
  <si>
    <t>-705.638701515657 324.571937419832 774.516819436536</t>
  </si>
  <si>
    <t>-556.817421002755 301.445496464377 831.096036420495</t>
  </si>
  <si>
    <t>-678.201948831855 73.2481642090511 -94.7955168245842</t>
  </si>
  <si>
    <t>-668.24147253847 60.6262349729107 320.468346657542</t>
  </si>
  <si>
    <t>-702.545102590228 22.2459275853705 780.630201467618</t>
  </si>
  <si>
    <t>-549.262908661026 10.6761091517781 828.112235523161</t>
  </si>
  <si>
    <t>9763-20170724T120352.516092000.bin</t>
  </si>
  <si>
    <t>-662.205422811363 163.944106486265 -95.1517586570801</t>
  </si>
  <si>
    <t>-681.864982277615 164.91253359012 -204.101562575041</t>
  </si>
  <si>
    <t>-692.36794179938 165.768498380369 -296.377208103247</t>
  </si>
  <si>
    <t>-700.358238718649 166.718403550256 -379.883956290352</t>
  </si>
  <si>
    <t>-706.289351507049 167.737485862721 -463.561480261826</t>
  </si>
  <si>
    <t>-712.699252207173 169.298091985634 -586.04169623948</t>
  </si>
  <si>
    <t>-699.835639453675 169.825011287221 -663.336323812313</t>
  </si>
  <si>
    <t>-704.040806509538 199.424654027497 -532.211806571112</t>
  </si>
  <si>
    <t>-673.976233910744 350.514383559722 -507.599313146788</t>
  </si>
  <si>
    <t>-706.533814545978 389.039077581237 -230.048468942265</t>
  </si>
  <si>
    <t>-495.362365252828 322.285591086057 -160.054628987128</t>
  </si>
  <si>
    <t>-715.732496886817 137.801859065346 -532.385042705787</t>
  </si>
  <si>
    <t>-646.464207320909 254.758878995409 -98.8617177234208</t>
  </si>
  <si>
    <t>-672.21251138128 272.415665255543 315.538939845224</t>
  </si>
  <si>
    <t>-705.610794050793 324.642498580813 774.476123386561</t>
  </si>
  <si>
    <t>-556.776474528255 301.590209838572 831.051537726249</t>
  </si>
  <si>
    <t>-678.192421713698 73.0981185046005 -94.8317123840362</t>
  </si>
  <si>
    <t>-668.393587734817 60.3201374297689 320.431223452179</t>
  </si>
  <si>
    <t>-702.587761320005 22.1866090776682 780.626626381917</t>
  </si>
  <si>
    <t>-549.312739242487 10.3504195085502 828.066056376599</t>
  </si>
  <si>
    <t>9763-20170724T120352.548177000.bin</t>
  </si>
  <si>
    <t>-662.245703820934 163.798030640286 -95.1716489710489</t>
  </si>
  <si>
    <t>-681.849235427785 164.752741165827 -204.131689561035</t>
  </si>
  <si>
    <t>-692.304196768157 165.628150582862 -296.412663661002</t>
  </si>
  <si>
    <t>-700.251011011117 166.607610724558 -379.923241097685</t>
  </si>
  <si>
    <t>-706.138396335405 167.668695807651 -463.603196214227</t>
  </si>
  <si>
    <t>-712.483998976153 169.305010705974 -586.085796607376</t>
  </si>
  <si>
    <t>-699.582794946282 169.863891124995 -663.373965272804</t>
  </si>
  <si>
    <t>-703.891884273415 199.40563416597 -532.230718980753</t>
  </si>
  <si>
    <t>-674.154059519507 350.540343645457 -507.510405671904</t>
  </si>
  <si>
    <t>-706.897298721648 388.537369585129 -229.908791997444</t>
  </si>
  <si>
    <t>-495.749788763783 321.646113223781 -159.974286478961</t>
  </si>
  <si>
    <t>-715.507311291829 137.768493747723 -532.45233203887</t>
  </si>
  <si>
    <t>-646.547447341989 254.645551059895 -98.8801733048393</t>
  </si>
  <si>
    <t>-672.300663934463 272.380487247989 315.516793209202</t>
  </si>
  <si>
    <t>-705.60081890798 324.667710585434 774.452097655963</t>
  </si>
  <si>
    <t>-556.746596407342 301.73664082769 831.024357492626</t>
  </si>
  <si>
    <t>-678.194099063306 72.8869657153239 -94.8639475932006</t>
  </si>
  <si>
    <t>-668.500862853844 60.0301970124763 320.399103318379</t>
  </si>
  <si>
    <t>-702.59450039223 22.2178774585022 780.627946521689</t>
  </si>
  <si>
    <t>-549.290351606536 10.7316835748111 828.059200582911</t>
  </si>
  <si>
    <t>9763-20170724T120352.586279400.bin</t>
  </si>
  <si>
    <t>-662.333910601296 163.613356500685 -95.1856234790517</t>
  </si>
  <si>
    <t>-681.892216804337 164.549763830106 -204.153945133131</t>
  </si>
  <si>
    <t>-692.298571972486 165.450878986245 -296.44005535365</t>
  </si>
  <si>
    <t>-700.197384235749 166.469242445409 -379.954725988147</t>
  </si>
  <si>
    <t>-706.03234523063 167.586382762098 -463.637759191398</t>
  </si>
  <si>
    <t>-712.296642562013 169.322859523657 -586.123079961196</t>
  </si>
  <si>
    <t>-699.34110874555 169.909808081145 -663.401980676751</t>
  </si>
  <si>
    <t>-703.779806905569 199.38678228222 -532.23564119957</t>
  </si>
  <si>
    <t>-674.29954353224 350.545153607497 -507.342327674579</t>
  </si>
  <si>
    <t>-707.280077813308 387.949021945845 -229.688252015104</t>
  </si>
  <si>
    <t>-496.046458675838 321.21892454691 -159.859961802098</t>
  </si>
  <si>
    <t>-715.316064129871 137.734961565021 -532.519531035886</t>
  </si>
  <si>
    <t>-646.690085377891 254.537887986735 -98.9034116279515</t>
  </si>
  <si>
    <t>-672.388901842829 272.323810967881 315.494746741894</t>
  </si>
  <si>
    <t>-705.593604554947 324.685533256955 774.433121485641</t>
  </si>
  <si>
    <t>-556.739095887405 301.749576840115 831.002586905445</t>
  </si>
  <si>
    <t>-678.250796013295 72.6233436354255 -94.8911466726912</t>
  </si>
  <si>
    <t>-668.580190142396 59.6807557868476 320.369780606108</t>
  </si>
  <si>
    <t>-702.59717259934 22.1780769771051 780.638098736457</t>
  </si>
  <si>
    <t>-549.324685104482 10.3341828006317 828.083792258984</t>
  </si>
  <si>
    <t>9763-20170724T120352.649988500.bin</t>
  </si>
  <si>
    <t>-662.406411732288 163.402362237639 -95.2204583178572</t>
  </si>
  <si>
    <t>-681.918958388835 164.312918673048 -204.197200897244</t>
  </si>
  <si>
    <t>-692.247374100158 165.268354893067 -296.491636953066</t>
  </si>
  <si>
    <t>-700.060151877872 166.36500142519 -380.013301987861</t>
  </si>
  <si>
    <t>-705.793103038181 167.590176456068 -463.701926127379</t>
  </si>
  <si>
    <t>-711.890727318727 169.517513209054 -586.192842933593</t>
  </si>
  <si>
    <t>-698.728623161064 170.143899870301 -663.436550188444</t>
  </si>
  <si>
    <t>-703.490810695265 199.505647824343 -532.244731416281</t>
  </si>
  <si>
    <t>-674.290889619961 350.681470087658 -507.10208425642</t>
  </si>
  <si>
    <t>-707.997894211064 387.283666547676 -229.42834484526</t>
  </si>
  <si>
    <t>-496.54810279967 320.379706651414 -160.42552087865</t>
  </si>
  <si>
    <t>-714.939384918392 137.838138608914 -532.645052782071</t>
  </si>
  <si>
    <t>-646.872542411033 254.374417332729 -98.9248736397606</t>
  </si>
  <si>
    <t>-672.567676989627 272.264954316461 315.46901386225</t>
  </si>
  <si>
    <t>-705.59819600058 324.70038532797 774.402312970006</t>
  </si>
  <si>
    <t>-556.755638558628 301.670643547727 830.964961099663</t>
  </si>
  <si>
    <t>-678.199398946485 72.4071662634221 -94.9207152506208</t>
  </si>
  <si>
    <t>-668.573953298325 59.4180250580002 320.339749798257</t>
  </si>
  <si>
    <t>-702.607306359802 22.151569480814 780.637656676668</t>
  </si>
  <si>
    <t>-549.321890687956 10.4542689090217 828.07783833689</t>
  </si>
  <si>
    <t>9763-20170724T120352.714182100.bin</t>
  </si>
  <si>
    <t>-662.499450372198 163.452420427316 -95.2450037501048</t>
  </si>
  <si>
    <t>-681.952959715698 164.329732656557 -204.232466714933</t>
  </si>
  <si>
    <t>-692.214638988174 165.267616379628 -296.534548726614</t>
  </si>
  <si>
    <t>-699.960208146295 166.351602612939 -380.06277383419</t>
  </si>
  <si>
    <t>-705.618947618817 167.567017125562 -463.756440823701</t>
  </si>
  <si>
    <t>-711.6002871998 169.483091446016 -586.253345225525</t>
  </si>
  <si>
    <t>-698.19375346368 170.106325058069 -663.454933482885</t>
  </si>
  <si>
    <t>-703.240455932116 199.473885327537 -532.300476872652</t>
  </si>
  <si>
    <t>-674.02889384193 350.639027380172 -507.143314012127</t>
  </si>
  <si>
    <t>-708.22505166926 387.229796131801 -229.527955717697</t>
  </si>
  <si>
    <t>-496.594286589585 320.258864073139 -161.147751692647</t>
  </si>
  <si>
    <t>-714.711065825859 137.810628896783 -532.705019323714</t>
  </si>
  <si>
    <t>-647.020038099382 254.372975650595 -98.9574996489509</t>
  </si>
  <si>
    <t>-672.715822760561 272.316218981226 315.43408535053</t>
  </si>
  <si>
    <t>-705.59722380648 324.741382588268 774.380377551088</t>
  </si>
  <si>
    <t>-556.773311594921 301.586081775946 830.940864305009</t>
  </si>
  <si>
    <t>-678.244222048816 72.4956344862135 -94.9291894095414</t>
  </si>
  <si>
    <t>-668.58998908975 59.3480422909956 320.325585196365</t>
  </si>
  <si>
    <t>-702.613963362325 22.1776201252201 780.63230499821</t>
  </si>
  <si>
    <t>-549.286956153254 11.0056626092148 828.06475671087</t>
  </si>
  <si>
    <t>9763-20170724T120352.747269200.bin</t>
  </si>
  <si>
    <t>-662.595660052715 163.490415110064 -95.2560094069391</t>
  </si>
  <si>
    <t>-682.018497492175 164.361631978386 -204.249160388097</t>
  </si>
  <si>
    <t>-692.26733621807 165.295141047814 -296.552561734623</t>
  </si>
  <si>
    <t>-700.006390208344 166.375770033302 -380.081421265121</t>
  </si>
  <si>
    <t>-705.663903947025 167.587862300642 -463.775172162634</t>
  </si>
  <si>
    <t>-711.649169561478 169.49898169269 -586.271940599548</t>
  </si>
  <si>
    <t>-698.151613920696 170.1033891885 -663.457800445798</t>
  </si>
  <si>
    <t>-703.270200465585 199.488897344068 -532.321552247666</t>
  </si>
  <si>
    <t>-673.961642074761 350.636304656156 -507.194103407928</t>
  </si>
  <si>
    <t>-708.511409477442 387.368098474786 -229.64106346724</t>
  </si>
  <si>
    <t>-496.818737173278 320.473918605218 -161.377486262202</t>
  </si>
  <si>
    <t>-714.775601253753 137.831873443165 -532.721365733694</t>
  </si>
  <si>
    <t>-647.087572183293 254.425183259634 -98.9732142529405</t>
  </si>
  <si>
    <t>-672.784775610016 272.361729815774 315.41852271418</t>
  </si>
  <si>
    <t>-705.587698528717 324.777162043765 774.366556054196</t>
  </si>
  <si>
    <t>-556.733056454314 301.794779564415 830.916627558475</t>
  </si>
  <si>
    <t>-678.376452374015 72.4953438600669 -94.9381850586955</t>
  </si>
  <si>
    <t>-668.665756760398 59.2930492829762 320.313569475333</t>
  </si>
  <si>
    <t>-702.613426456534 22.1515470259324 780.631067112899</t>
  </si>
  <si>
    <t>-549.293006056753 10.9266564027728 828.072223160141</t>
  </si>
  <si>
    <t>9763-20170724T120352.812976200.bin</t>
  </si>
  <si>
    <t>-663.014736774546 163.727370606796 -95.2816666114607</t>
  </si>
  <si>
    <t>-682.338089586304 164.572142721594 -204.292615449253</t>
  </si>
  <si>
    <t>-692.572818269186 165.465999471561 -296.598107639412</t>
  </si>
  <si>
    <t>-700.327183582629 166.504319543491 -380.126010206236</t>
  </si>
  <si>
    <t>-706.028164954211 167.6672379505 -463.817652700346</t>
  </si>
  <si>
    <t>-712.108225245692 169.498380933481 -586.310989093179</t>
  </si>
  <si>
    <t>-698.518669540092 169.986731169629 -663.481591247656</t>
  </si>
  <si>
    <t>-703.658849028226 199.517971359304 -532.388221599082</t>
  </si>
  <si>
    <t>-674.326665879986 350.695977103544 -507.400654314042</t>
  </si>
  <si>
    <t>-709.305133011745 387.275663769292 -229.881214807402</t>
  </si>
  <si>
    <t>-497.121684017201 322.84747093599 -160.774779340045</t>
  </si>
  <si>
    <t>-715.221861578765 137.871686551928 -532.735701152525</t>
  </si>
  <si>
    <t>-647.453710732859 254.667403918359 -99.0199711339772</t>
  </si>
  <si>
    <t>-673.039172135703 272.557999337538 315.380651359201</t>
  </si>
  <si>
    <t>-705.573712246061 324.853683378679 774.348865548816</t>
  </si>
  <si>
    <t>-556.724519606916 301.806023473623 830.88684392886</t>
  </si>
  <si>
    <t>-678.859896985608 72.7419249661568 -94.9425845394608</t>
  </si>
  <si>
    <t>-668.939953212768 59.2398385298627 320.294515186769</t>
  </si>
  <si>
    <t>-702.607982531965 22.0887665553316 780.635822934566</t>
  </si>
  <si>
    <t>-549.342120149495 10.2943914448283 828.115330170326</t>
  </si>
  <si>
    <t>9763-20170724T120352.848072900.bin</t>
  </si>
  <si>
    <t>-663.27123422472 163.919197969143 -95.2999903983314</t>
  </si>
  <si>
    <t>-682.537447110396 164.743657111274 -204.321237005719</t>
  </si>
  <si>
    <t>-692.760920576027 165.590201502811 -296.62828892406</t>
  </si>
  <si>
    <t>-700.520189046568 166.573179759706 -380.156501864043</t>
  </si>
  <si>
    <t>-706.241112709304 167.668102989989 -463.847742511393</t>
  </si>
  <si>
    <t>-712.366852565202 169.385685933672 -586.340375930792</t>
  </si>
  <si>
    <t>-698.766256641495 169.77814061472 -663.509511560479</t>
  </si>
  <si>
    <t>-703.882526814142 199.452557189671 -532.449307367497</t>
  </si>
  <si>
    <t>-674.553667300505 350.643486708665 -507.591695835063</t>
  </si>
  <si>
    <t>-709.716236754846 386.964485957708 -230.061585286356</t>
  </si>
  <si>
    <t>-497.0151362921 325.496389204646 -159.858693630773</t>
  </si>
  <si>
    <t>-715.475388749783 137.811343739448 -532.733921864887</t>
  </si>
  <si>
    <t>-647.702095122502 254.82834758872 -99.0418564504953</t>
  </si>
  <si>
    <t>-673.262829253217 272.682113415682 315.361916721647</t>
  </si>
  <si>
    <t>-705.584585810086 324.877568640693 774.34379043245</t>
  </si>
  <si>
    <t>-556.74390192705 301.749935366675 830.871622795451</t>
  </si>
  <si>
    <t>-679.136976776633 72.9449021894009 -94.9497093790472</t>
  </si>
  <si>
    <t>-669.16688437181 59.270356591353 320.280684551296</t>
  </si>
  <si>
    <t>-702.595774908794 22.0550691012734 780.635883000949</t>
  </si>
  <si>
    <t>-549.343509732558 10.1727317643317 828.137153150923</t>
  </si>
  <si>
    <t>9763-20170724T120352.918288200.bin</t>
  </si>
  <si>
    <t>-663.975275570321 164.313307242 -95.339992047138</t>
  </si>
  <si>
    <t>-683.130918252055 165.076689014955 -204.38120530505</t>
  </si>
  <si>
    <t>-693.325529423982 165.790334986406 -296.69249700133</t>
  </si>
  <si>
    <t>-701.08469239535 166.62003772775 -380.222347805315</t>
  </si>
  <si>
    <t>-706.831894922312 167.52706892953 -463.914070221991</t>
  </si>
  <si>
    <t>-713.024921677603 168.931718028441 -586.407342825863</t>
  </si>
  <si>
    <t>-699.449846106902 169.102663063125 -663.581664201093</t>
  </si>
  <si>
    <t>-704.465223504935 199.12747575238 -532.600372487586</t>
  </si>
  <si>
    <t>-674.976174576153 350.368893258645 -508.229640666862</t>
  </si>
  <si>
    <t>-710.57768876798 386.246823286 -230.697812236148</t>
  </si>
  <si>
    <t>-496.830337483391 330.224990265802 -159.12861731898</t>
  </si>
  <si>
    <t>-716.149815797077 137.50309301667 -532.716270560032</t>
  </si>
  <si>
    <t>-648.377828786731 255.2824791796 -99.1325740747837</t>
  </si>
  <si>
    <t>-673.785330423255 273.021884229399 315.285497573021</t>
  </si>
  <si>
    <t>-705.615110936731 324.934794372236 774.332753925646</t>
  </si>
  <si>
    <t>-556.754940976595 301.796989894868 830.804935450815</t>
  </si>
  <si>
    <t>-679.870673745613 73.2107568956565 -94.9678275419933</t>
  </si>
  <si>
    <t>-669.635133151556 59.3671219703313 320.250393397589</t>
  </si>
  <si>
    <t>-702.566124229871 22.0880310084351 780.645229472261</t>
  </si>
  <si>
    <t>-549.313715976299 10.369963396905 828.186893469566</t>
  </si>
  <si>
    <t>9763-20170724T120352.949370000.bin</t>
  </si>
  <si>
    <t>-664.387692781239 164.595080268496 -95.3568350100315</t>
  </si>
  <si>
    <t>-683.531434122999 165.330124233303 -204.400277055615</t>
  </si>
  <si>
    <t>-693.722526465277 165.956326861921 -296.712611552636</t>
  </si>
  <si>
    <t>-701.481141138561 166.681511559859 -380.243595434322</t>
  </si>
  <si>
    <t>-707.230631059955 167.457992428924 -463.936327242772</t>
  </si>
  <si>
    <t>-713.43007704064 168.643550732419 -586.43160228532</t>
  </si>
  <si>
    <t>-699.870417546707 168.680202102277 -663.608948724974</t>
  </si>
  <si>
    <t>-704.854415269543 198.933042959258 -532.679893737869</t>
  </si>
  <si>
    <t>-675.358165217456 350.226146620071 -508.642885886412</t>
  </si>
  <si>
    <t>-710.871034883553 386.145715348383 -231.105152552592</t>
  </si>
  <si>
    <t>-496.604089998987 333.175404075319 -158.770224167486</t>
  </si>
  <si>
    <t>-716.565254452974 137.313592855249 -532.68368805952</t>
  </si>
  <si>
    <t>-648.759378840493 255.635148675366 -99.1864370763235</t>
  </si>
  <si>
    <t>-674.02426646047 273.236450792692 315.246272775646</t>
  </si>
  <si>
    <t>-705.634870136049 324.959592624611 774.331525533542</t>
  </si>
  <si>
    <t>-556.755924425417 301.842688514554 830.762896795484</t>
  </si>
  <si>
    <t>-680.315076472126 73.4625214581231 -94.9647985579734</t>
  </si>
  <si>
    <t>-669.872132128493 59.5801414697207 320.246998851917</t>
  </si>
  <si>
    <t>-702.555576361475 22.1046106633448 780.651298302558</t>
  </si>
  <si>
    <t>-549.307517565494 10.3832178939542 828.206211566714</t>
  </si>
  <si>
    <t>9763-20170724T120353.015595700.bin</t>
  </si>
  <si>
    <t>-665.366599247603 165.31207355803 -95.4005515629374</t>
  </si>
  <si>
    <t>-684.586316650664 166.015675451745 -204.430857844225</t>
  </si>
  <si>
    <t>-694.803882784188 166.451096795787 -296.741519686524</t>
  </si>
  <si>
    <t>-702.571574197999 166.938302515421 -380.273341138724</t>
  </si>
  <si>
    <t>-708.315393956138 167.410833744322 -463.968625488348</t>
  </si>
  <si>
    <t>-714.490519981351 168.079573366506 -586.468994646453</t>
  </si>
  <si>
    <t>-700.953164389828 167.781719941488 -663.649736029723</t>
  </si>
  <si>
    <t>-705.913615921037 198.593263959065 -532.844495118555</t>
  </si>
  <si>
    <t>-676.425316645511 350.008563962768 -509.581766548181</t>
  </si>
  <si>
    <t>-711.512118989432 386.183783534718 -232.023009563548</t>
  </si>
  <si>
    <t>-496.21663048144 340.012286203522 -158.100407650093</t>
  </si>
  <si>
    <t>-717.648326172086 136.978864229501 -532.589287646739</t>
  </si>
  <si>
    <t>-649.680052001849 256.457921070283 -99.2913406230662</t>
  </si>
  <si>
    <t>-674.549405510769 273.698498002237 315.180461782644</t>
  </si>
  <si>
    <t>-705.733844682423 324.938175300862 774.34482310694</t>
  </si>
  <si>
    <t>-556.876241151513 301.45832474632 830.682406544073</t>
  </si>
  <si>
    <t>-681.337219790741 74.0975971931641 -94.9542382483992</t>
  </si>
  <si>
    <t>-670.371223213897 60.3032240432829 320.24703065313</t>
  </si>
  <si>
    <t>-702.501318008468 22.1291479379634 780.647795377693</t>
  </si>
  <si>
    <t>-549.293838409774 10.224597606232 828.287797977743</t>
  </si>
  <si>
    <t>9763-20170724T120353.046678900.bin</t>
  </si>
  <si>
    <t>-665.894452644384 165.661198417112 -95.4161047366474</t>
  </si>
  <si>
    <t>-685.173373294461 166.353162251237 -204.436055333159</t>
  </si>
  <si>
    <t>-695.422704595127 166.6893540273 -296.743429171508</t>
  </si>
  <si>
    <t>-703.211800499735 167.05165572162 -380.274019319353</t>
  </si>
  <si>
    <t>-708.969844451212 167.363849844784 -463.969046617431</t>
  </si>
  <si>
    <t>-715.158226910329 167.759052601225 -586.470094518861</t>
  </si>
  <si>
    <t>-701.64347393119 167.270170886073 -663.653691007763</t>
  </si>
  <si>
    <t>-706.568926064287 198.391251457037 -532.915021220444</t>
  </si>
  <si>
    <t>-677.090012762543 349.884564862002 -510.099341665553</t>
  </si>
  <si>
    <t>-711.804365034055 385.669794515303 -232.443279039234</t>
  </si>
  <si>
    <t>-496.006466182389 342.76564815072 -158.018758337659</t>
  </si>
  <si>
    <t>-718.316703878223 136.7801216206 -532.520394802034</t>
  </si>
  <si>
    <t>-650.15753488414 256.854935674745 -99.3371304507062</t>
  </si>
  <si>
    <t>-674.812297411853 273.9224288271 315.154674481928</t>
  </si>
  <si>
    <t>-705.759772037918 324.955068322401 774.362483129907</t>
  </si>
  <si>
    <t>-556.852233196763 301.633158355658 830.633803080048</t>
  </si>
  <si>
    <t>-681.885289049138 74.3821323576217 -94.9399564015652</t>
  </si>
  <si>
    <t>-670.584682936443 60.754783819707 320.257883271477</t>
  </si>
  <si>
    <t>-702.420577867867 22.1478081064058 780.659157411335</t>
  </si>
  <si>
    <t>-549.231549523599 10.502016645655 828.422385173705</t>
  </si>
  <si>
    <t>9763-20170724T120353.115160300.bin</t>
  </si>
  <si>
    <t>-667.020894045924 166.098629958406 -95.4045892041834</t>
  </si>
  <si>
    <t>-686.458639717779 166.794963720067 -204.39618777312</t>
  </si>
  <si>
    <t>-696.790531872606 166.944809148372 -296.695027974851</t>
  </si>
  <si>
    <t>-704.633804209985 167.06320179417 -380.221069597341</t>
  </si>
  <si>
    <t>-710.425820151796 167.055806638033 -463.914561001404</t>
  </si>
  <si>
    <t>-716.641542746935 166.901190799173 -586.414671213641</t>
  </si>
  <si>
    <t>-703.177488247473 166.038866700427 -663.603874076249</t>
  </si>
  <si>
    <t>-708.032600001673 197.772031595828 -532.999898397008</t>
  </si>
  <si>
    <t>-678.587661749584 349.39208266085 -511.049457684534</t>
  </si>
  <si>
    <t>-712.422099449944 384.698638495135 -233.223441717304</t>
  </si>
  <si>
    <t>-495.425280789563 348.738435419506 -158.605972670385</t>
  </si>
  <si>
    <t>-719.795642193433 136.166141795545 -532.325193851447</t>
  </si>
  <si>
    <t>-651.294431871795 257.351132073609 -99.3721966356396</t>
  </si>
  <si>
    <t>-675.379569994749 274.158903891429 315.163714086334</t>
  </si>
  <si>
    <t>-705.883948475889 324.887996636799 774.433597360505</t>
  </si>
  <si>
    <t>-557.000873013135 301.134877287036 830.589163670696</t>
  </si>
  <si>
    <t>-682.958243568266 74.7761453146977 -94.869930937252</t>
  </si>
  <si>
    <t>-670.98945389581 61.612511507765 320.324091189684</t>
  </si>
  <si>
    <t>-702.125122512177 22.1500194366954 780.715795851267</t>
  </si>
  <si>
    <t>-549.03601247348 11.3193938401123 828.988379627899</t>
  </si>
  <si>
    <t>9763-20170724T120353.150261900.bin</t>
  </si>
  <si>
    <t>-667.522856329822 166.158973669939 -95.3672019089291</t>
  </si>
  <si>
    <t>-687.061930880437 166.861018850444 -204.340676394418</t>
  </si>
  <si>
    <t>-697.429160521535 166.910797165706 -296.635716776717</t>
  </si>
  <si>
    <t>-705.284345739937 166.897008996308 -380.160681112728</t>
  </si>
  <si>
    <t>-711.068145368576 166.715890350865 -463.854372801005</t>
  </si>
  <si>
    <t>-717.250018810511 166.261624556835 -586.35555935861</t>
  </si>
  <si>
    <t>-703.804710748159 165.207622580985 -663.545659133619</t>
  </si>
  <si>
    <t>-708.669905709679 197.265638132325 -533.013528732717</t>
  </si>
  <si>
    <t>-679.288006920531 348.96403419192 -511.48639991733</t>
  </si>
  <si>
    <t>-712.607767183151 384.252666799635 -233.596069133218</t>
  </si>
  <si>
    <t>-495.138729485367 350.767192356433 -159.202070473904</t>
  </si>
  <si>
    <t>-720.405013945871 135.656289413766 -532.192854075922</t>
  </si>
  <si>
    <t>-651.845931928703 257.437474804242 -99.3503296988508</t>
  </si>
  <si>
    <t>-675.60054408262 274.200659505289 315.206459563816</t>
  </si>
  <si>
    <t>-705.908033418178 324.886104382507 774.490596839415</t>
  </si>
  <si>
    <t>-556.976685765567 301.275889666113 830.578327938655</t>
  </si>
  <si>
    <t>-683.372651832777 74.827524101227 -94.8102148240698</t>
  </si>
  <si>
    <t>-671.121974923168 61.9440102400299 320.384346661968</t>
  </si>
  <si>
    <t>-701.883459388749 22.0638393522538 780.770011425704</t>
  </si>
  <si>
    <t>-548.970248945555 10.7913143276812 829.496766041507</t>
  </si>
  <si>
    <t>9763-20170724T120353.213130100.bin</t>
  </si>
  <si>
    <t>-668.456484382363 166.039613650568 -95.2593946343133</t>
  </si>
  <si>
    <t>-688.18283124413 166.729077757924 -204.1993216462</t>
  </si>
  <si>
    <t>-698.565195018707 166.55928546113 -296.492260617381</t>
  </si>
  <si>
    <t>-706.376995945639 166.261188436754 -380.020963888755</t>
  </si>
  <si>
    <t>-712.060337237398 165.709606976285 -463.71999614902</t>
  </si>
  <si>
    <t>-718.032807949219 164.619038086087 -586.227383571705</t>
  </si>
  <si>
    <t>-704.592621244806 163.231559039142 -663.41319546121</t>
  </si>
  <si>
    <t>-709.563374602671 195.903384698216 -533.03152538691</t>
  </si>
  <si>
    <t>-680.50685812716 347.784838012317 -512.408356278345</t>
  </si>
  <si>
    <t>-712.822547179972 383.350911346511 -234.434647482627</t>
  </si>
  <si>
    <t>-494.41158838796 354.501245263061 -160.862455086643</t>
  </si>
  <si>
    <t>-721.260972304568 134.291528563321 -531.912756390184</t>
  </si>
  <si>
    <t>-653.162789171742 257.211648262582 -99.2482195197231</t>
  </si>
  <si>
    <t>-676.065341991078 274.072615536114 315.352528452064</t>
  </si>
  <si>
    <t>-706.005972083804 324.789708608166 774.667143371132</t>
  </si>
  <si>
    <t>-557.053913932445 301.01098394115 830.628582557132</t>
  </si>
  <si>
    <t>-683.944265176845 74.8239012061367 -94.6523935377555</t>
  </si>
  <si>
    <t>-671.276949160145 62.4706364900765 320.545821189805</t>
  </si>
  <si>
    <t>-701.412925588945 21.934322247811 780.935352824929</t>
  </si>
  <si>
    <t>-548.725058753321 11.3152019824699 830.508202753782</t>
  </si>
  <si>
    <t>9763-20170724T120353.251231400.bin</t>
  </si>
  <si>
    <t>-668.968949570742 165.789015149362 -95.1836875383378</t>
  </si>
  <si>
    <t>-688.797143752392 166.483501063215 -204.105027882145</t>
  </si>
  <si>
    <t>-699.212406422407 166.213127254787 -296.394117505537</t>
  </si>
  <si>
    <t>-707.032889668198 165.780679997467 -379.921314689372</t>
  </si>
  <si>
    <t>-712.703844143506 165.051354038224 -463.619739531748</t>
  </si>
  <si>
    <t>-718.635245170399 163.652930976161 -586.126056059189</t>
  </si>
  <si>
    <t>-705.206415719936 162.114278887644 -663.310957340861</t>
  </si>
  <si>
    <t>-710.198956506726 195.073930130396 -533.00556222119</t>
  </si>
  <si>
    <t>-681.275144896514 347.049214167911 -512.828451543976</t>
  </si>
  <si>
    <t>-712.960640675204 382.769028761128 -234.801953940959</t>
  </si>
  <si>
    <t>-494.150177161438 355.927470399293 -161.657759780779</t>
  </si>
  <si>
    <t>-721.866225231294 133.459188827869 -531.737255372976</t>
  </si>
  <si>
    <t>-653.918497030254 256.917229193516 -99.168991132731</t>
  </si>
  <si>
    <t>-676.415017790269 273.915447215008 315.448429203746</t>
  </si>
  <si>
    <t>-706.059279872934 324.721461429524 774.772876680989</t>
  </si>
  <si>
    <t>-557.116001473284 300.751293026368 830.676036922073</t>
  </si>
  <si>
    <t>-684.255465962126 74.6330924770546 -94.585606353041</t>
  </si>
  <si>
    <t>-671.427510560889 62.5773576092611 320.616409604722</t>
  </si>
  <si>
    <t>-701.302754724174 21.9252088691628 780.974542519457</t>
  </si>
  <si>
    <t>-548.65491420542 11.8609347399722 830.785946514569</t>
  </si>
  <si>
    <t>9763-20170724T120353.313911600.bin</t>
  </si>
  <si>
    <t>-669.959062894785 165.138069951865 -95.0752245573118</t>
  </si>
  <si>
    <t>-689.936181737382 165.813608582199 -203.969455766042</t>
  </si>
  <si>
    <t>-700.432226916696 165.380630134635 -296.248942943841</t>
  </si>
  <si>
    <t>-708.308281754934 164.739260088865 -379.769464595942</t>
  </si>
  <si>
    <t>-714.017576682409 163.73917004954 -463.462627765023</t>
  </si>
  <si>
    <t>-719.986362679535 161.876228996576 -585.960940944317</t>
  </si>
  <si>
    <t>-706.567261422255 160.088490961933 -663.142109546989</t>
  </si>
  <si>
    <t>-711.567579241623 193.504757278163 -532.960851593897</t>
  </si>
  <si>
    <t>-682.901352338646 345.604221125911 -513.467362232777</t>
  </si>
  <si>
    <t>-713.103428936101 381.612845849648 -235.313056653431</t>
  </si>
  <si>
    <t>-493.316610151846 359.864840356905 -163.415041393018</t>
  </si>
  <si>
    <t>-723.167070049956 131.882474657717 -531.458552793612</t>
  </si>
  <si>
    <t>-655.31850656239 256.16625326434 -99.031850728651</t>
  </si>
  <si>
    <t>-677.025947275145 273.612396424225 315.609008202582</t>
  </si>
  <si>
    <t>-706.092137454095 324.647910577538 774.96028334952</t>
  </si>
  <si>
    <t>-557.106834684632 300.698962696463 830.760482023697</t>
  </si>
  <si>
    <t>-684.856591206734 74.0908149182987 -94.5180689903008</t>
  </si>
  <si>
    <t>-671.738968070449 62.4265267735077 320.686078517975</t>
  </si>
  <si>
    <t>-701.156022994735 21.8410778111934 781.030482673662</t>
  </si>
  <si>
    <t>-548.584122805215 12.3166920077156 831.179549923112</t>
  </si>
  <si>
    <t>9763-20170724T120353.348003600.bin</t>
  </si>
  <si>
    <t>-670.426891379403 164.770327940769 -95.0290681895669</t>
  </si>
  <si>
    <t>-690.486493936687 165.440564360167 -203.908252930085</t>
  </si>
  <si>
    <t>-701.042415120511 164.959686269169 -296.180446577721</t>
  </si>
  <si>
    <t>-708.968981750231 164.256471429211 -379.695738556283</t>
  </si>
  <si>
    <t>-714.725085746873 163.176417829573 -463.384703107823</t>
  </si>
  <si>
    <t>-720.758398855288 161.176424894837 -585.877660173551</t>
  </si>
  <si>
    <t>-707.338471969539 159.281670000514 -663.056245108151</t>
  </si>
  <si>
    <t>-712.3395288442 192.869606027465 -532.916173058059</t>
  </si>
  <si>
    <t>-683.813273729558 345.02795358173 -513.664203440605</t>
  </si>
  <si>
    <t>-713.206209681085 381.047671167693 -235.424691382821</t>
  </si>
  <si>
    <t>-493.015885172261 360.906971191158 -164.297277978546</t>
  </si>
  <si>
    <t>-723.882484381689 131.238508747516 -531.341470591484</t>
  </si>
  <si>
    <t>-655.947714491366 255.769861952548 -98.9762403510357</t>
  </si>
  <si>
    <t>-677.242831764045 273.436790172029 315.676649319066</t>
  </si>
  <si>
    <t>-706.074160836146 324.633604790121 775.039582553843</t>
  </si>
  <si>
    <t>-557.059873840377 300.812099876689 830.816971202409</t>
  </si>
  <si>
    <t>-685.165949798761 73.750083207362 -94.4872118306473</t>
  </si>
  <si>
    <t>-671.883288822496 62.2723909616634 320.716876846424</t>
  </si>
  <si>
    <t>-701.111247502819 21.8680880812954 781.060506916387</t>
  </si>
  <si>
    <t>-548.545240779522 12.9053110884743 831.330824352241</t>
  </si>
  <si>
    <t>9763-20170724T120353.416707200.bin</t>
  </si>
  <si>
    <t>-671.298667019876 163.927098819191 -94.9565172217179</t>
  </si>
  <si>
    <t>-691.567403657485 164.5818570387 -203.796982427848</t>
  </si>
  <si>
    <t>-702.266164572643 164.02768854296 -296.052376865841</t>
  </si>
  <si>
    <t>-710.30867647127 163.232113733684 -379.555864566675</t>
  </si>
  <si>
    <t>-716.167390349493 162.034968616239 -463.236063770453</t>
  </si>
  <si>
    <t>-722.335947447154 159.837035829538 -585.718852021899</t>
  </si>
  <si>
    <t>-708.904410450717 157.768422775689 -662.89103257707</t>
  </si>
  <si>
    <t>-713.939810109588 191.630814332734 -532.814252257989</t>
  </si>
  <si>
    <t>-685.95772009264 343.943089716758 -514.015712807024</t>
  </si>
  <si>
    <t>-713.590164518085 379.588719749488 -235.547567718031</t>
  </si>
  <si>
    <t>-492.37648949155 363.934717610531 -166.497127029487</t>
  </si>
  <si>
    <t>-725.318657178601 129.972133358442 -531.13476990728</t>
  </si>
  <si>
    <t>-657.167394563346 254.890844541035 -98.873003891652</t>
  </si>
  <si>
    <t>-677.601635731122 272.968938261086 315.805439550216</t>
  </si>
  <si>
    <t>-706.053713393502 324.58527204599 775.162924042688</t>
  </si>
  <si>
    <t>-557.027174846869 300.761417583542 830.906378403204</t>
  </si>
  <si>
    <t>-685.727427192683 72.9480736251903 -94.4410492702644</t>
  </si>
  <si>
    <t>-672.171567491408 61.7975607560177 320.763100083033</t>
  </si>
  <si>
    <t>-701.015743956123 21.7578670692094 781.120347833798</t>
  </si>
  <si>
    <t>-548.531494364724 13.0479487046541 831.682359456041</t>
  </si>
  <si>
    <t>9763-20170724T120353.447790400.bin</t>
  </si>
  <si>
    <t>-671.742272222649 163.534938929386 -94.9317485216897</t>
  </si>
  <si>
    <t>-692.093341721835 164.167987248308 -203.756894164056</t>
  </si>
  <si>
    <t>-702.841339982919 163.577113758682 -296.00637318602</t>
  </si>
  <si>
    <t>-710.920435473558 162.739448264733 -379.505966683978</t>
  </si>
  <si>
    <t>-716.807670361386 161.491914027315 -463.183450458812</t>
  </si>
  <si>
    <t>-723.00917252459 159.211076166339 -585.663063632311</t>
  </si>
  <si>
    <t>-709.571318579609 157.086677855938 -662.832392539943</t>
  </si>
  <si>
    <t>-714.636351243435 191.04764787643 -532.780442070465</t>
  </si>
  <si>
    <t>-686.941208803383 343.440302490154 -514.157598657396</t>
  </si>
  <si>
    <t>-713.719315482851 379.004408789276 -235.595745819096</t>
  </si>
  <si>
    <t>-491.983701445527 365.640152686782 -167.748516813657</t>
  </si>
  <si>
    <t>-725.939647855425 129.376208142546 -531.059547315585</t>
  </si>
  <si>
    <t>-657.794306854881 254.46687206665 -98.834333408594</t>
  </si>
  <si>
    <t>-677.785094618488 272.819017747037 315.853691560944</t>
  </si>
  <si>
    <t>-706.03237360513 324.579885253744 775.211724523547</t>
  </si>
  <si>
    <t>-556.950330298779 301.020466776725 830.919214911512</t>
  </si>
  <si>
    <t>-685.970065335592 72.57885531383 -94.4120724300154</t>
  </si>
  <si>
    <t>-672.268417567115 61.5431094743531 320.790412249722</t>
  </si>
  <si>
    <t>-700.932472243526 21.6768701610558 781.170945330758</t>
  </si>
  <si>
    <t>-548.529546346395 12.7201440510794 831.934537776914</t>
  </si>
  <si>
    <t>9763-20170724T120353.518486600.bin</t>
  </si>
  <si>
    <t>-672.62385781404 162.877853045275 -94.8480041107973</t>
  </si>
  <si>
    <t>-693.095723678136 163.434465618012 -203.6509349507</t>
  </si>
  <si>
    <t>-703.934353438792 162.750697431185 -295.889236804562</t>
  </si>
  <si>
    <t>-712.091569212874 161.813204573415 -379.379998145332</t>
  </si>
  <si>
    <t>-718.053030668771 160.451602713292 -463.050393081458</t>
  </si>
  <si>
    <t>-724.358840412086 157.987927930562 -585.521164950152</t>
  </si>
  <si>
    <t>-710.896175290948 155.79726021354 -662.684489249552</t>
  </si>
  <si>
    <t>-716.047151580014 189.922738256591 -532.688288859699</t>
  </si>
  <si>
    <t>-689.134323417601 342.513754655685 -514.551592060446</t>
  </si>
  <si>
    <t>-714.016715149529 378.445829160049 -235.861042761383</t>
  </si>
  <si>
    <t>-491.293508937194 369.876772754201 -170.519937188444</t>
  </si>
  <si>
    <t>-727.136654716251 128.215126890158 -530.875992259867</t>
  </si>
  <si>
    <t>-659.304932276191 253.764883314101 -98.7584244423784</t>
  </si>
  <si>
    <t>-678.378613338133 272.548101114083 315.953497675589</t>
  </si>
  <si>
    <t>-706.033970517873 324.529027194849 775.313958790949</t>
  </si>
  <si>
    <t>-556.922837701683 300.936048987108 830.929163665093</t>
  </si>
  <si>
    <t>-686.237797699047 72.0101417855167 -94.3277430667416</t>
  </si>
  <si>
    <t>-672.317696092794 61.0527370662505 320.869533246165</t>
  </si>
  <si>
    <t>-700.689382236177 21.5888086896568 781.277297784715</t>
  </si>
  <si>
    <t>-548.464795302652 12.624643424052 832.57196461151</t>
  </si>
  <si>
    <t>9763-20170724T120353.550574100.bin</t>
  </si>
  <si>
    <t>-673.006089062582 162.566515253958 -94.7851394240909</t>
  </si>
  <si>
    <t>-693.534049476778 163.095793068127 -203.577745466647</t>
  </si>
  <si>
    <t>-704.424488190155 162.373790399957 -295.809515983368</t>
  </si>
  <si>
    <t>-712.630950053666 161.39266036049 -379.29492545955</t>
  </si>
  <si>
    <t>-718.643746552769 159.979772075538 -462.960930614559</t>
  </si>
  <si>
    <t>-725.027056814848 157.432234940226 -585.425969708812</t>
  </si>
  <si>
    <t>-711.582273787531 155.224818697582 -662.591925729858</t>
  </si>
  <si>
    <t>-716.741547602577 189.41404048905 -532.617273601757</t>
  </si>
  <si>
    <t>-690.215642381482 342.101346931928 -514.685057153966</t>
  </si>
  <si>
    <t>-714.008279198257 378.455809526994 -235.954316676827</t>
  </si>
  <si>
    <t>-490.824665772327 372.300232611929 -171.925301464537</t>
  </si>
  <si>
    <t>-727.710700328555 127.68606174175 -530.761523203463</t>
  </si>
  <si>
    <t>-660.042173817893 253.363529299358 -98.6879216477879</t>
  </si>
  <si>
    <t>-678.776598582748 272.361460775897 316.029691166181</t>
  </si>
  <si>
    <t>-706.049393354029 324.489346906106 775.383735108984</t>
  </si>
  <si>
    <t>-556.917717898914 300.883827478881 830.938535473128</t>
  </si>
  <si>
    <t>-686.257964001796 71.7608555872541 -94.27427957752</t>
  </si>
  <si>
    <t>-672.268788572757 60.8577550651792 320.922128696857</t>
  </si>
  <si>
    <t>-700.562987544453 21.5771956820024 781.332162967219</t>
  </si>
  <si>
    <t>-548.424702540727 12.7397694455242 832.904117921501</t>
  </si>
  <si>
    <t>9763-20170724T120353.585665100.bin</t>
  </si>
  <si>
    <t>-673.33606746953 162.192505526056 -94.7271524144184</t>
  </si>
  <si>
    <t>-693.912616291028 162.673754314335 -203.510718014638</t>
  </si>
  <si>
    <t>-704.861926001485 161.911127912579 -295.735285558494</t>
  </si>
  <si>
    <t>-713.129317638841 160.890497821776 -379.214180641564</t>
  </si>
  <si>
    <t>-719.210580851425 159.436398369978 -462.874465902441</t>
  </si>
  <si>
    <t>-725.7023925329 156.826480416487 -585.3326024798</t>
  </si>
  <si>
    <t>-712.310948175769 154.606542167563 -662.507385330044</t>
  </si>
  <si>
    <t>-717.437032349635 188.846992830603 -532.544184945758</t>
  </si>
  <si>
    <t>-691.304625914815 341.622259173395 -514.725112933678</t>
  </si>
  <si>
    <t>-713.819909764978 378.626688862472 -235.973867356531</t>
  </si>
  <si>
    <t>-490.217604945691 374.540497124091 -173.253193807573</t>
  </si>
  <si>
    <t>-728.270676738703 127.096300847299 -530.653883636989</t>
  </si>
  <si>
    <t>-660.706609029385 252.887439064155 -98.6199100376236</t>
  </si>
  <si>
    <t>-679.085606367996 272.14040713364 316.101905132276</t>
  </si>
  <si>
    <t>-706.039211799355 324.480782921932 775.449497504898</t>
  </si>
  <si>
    <t>-556.85322930029 301.059182545841 830.936430344753</t>
  </si>
  <si>
    <t>-686.24934526172 71.4604091448725 -94.2165409963857</t>
  </si>
  <si>
    <t>-672.146941026812 60.68585070214 320.97937056984</t>
  </si>
  <si>
    <t>-700.425850724199 21.5109417921713 781.386215070775</t>
  </si>
  <si>
    <t>-548.38957674937 12.708815919636 833.264050056712</t>
  </si>
  <si>
    <t>9763-20170724T120353.648832300.bin</t>
  </si>
  <si>
    <t>-673.721311533124 161.374604425341 -94.562257335348</t>
  </si>
  <si>
    <t>-694.393457991598 161.797801614224 -203.327869784489</t>
  </si>
  <si>
    <t>-705.494463790988 160.941976720524 -295.533498662555</t>
  </si>
  <si>
    <t>-713.928483970565 159.813915509465 -378.994540751609</t>
  </si>
  <si>
    <t>-720.206194033668 158.231130096728 -462.637855838523</t>
  </si>
  <si>
    <t>-727.017915178506 155.409250005992 -585.07389700873</t>
  </si>
  <si>
    <t>-713.79315869639 153.096264948327 -662.274672437072</t>
  </si>
  <si>
    <t>-718.747065399755 187.544414240182 -532.356036379449</t>
  </si>
  <si>
    <t>-693.299414112713 340.468017911469 -514.830419783117</t>
  </si>
  <si>
    <t>-713.510152790272 379.48298811957 -236.176648808833</t>
  </si>
  <si>
    <t>-489.285648416721 377.342379847111 -175.618175690244</t>
  </si>
  <si>
    <t>-729.310866851863 125.750610232885 -530.343988657736</t>
  </si>
  <si>
    <t>-661.780007423489 251.913251498571 -98.4219000537908</t>
  </si>
  <si>
    <t>-679.427985274523 271.683272520525 316.307261562416</t>
  </si>
  <si>
    <t>-706.027484322478 324.441686003545 775.610855473929</t>
  </si>
  <si>
    <t>-556.791790822934 301.054372186321 830.978382362645</t>
  </si>
  <si>
    <t>-685.948270783947 70.8258699246137 -94.0958652253357</t>
  </si>
  <si>
    <t>-671.739582912183 60.2682921679861 321.10197076385</t>
  </si>
  <si>
    <t>-700.246874692598 21.374389444743 781.49599159516</t>
  </si>
  <si>
    <t>-548.333011369154 13.0741881126605 833.81342713985</t>
  </si>
  <si>
    <t>9763-20170724T120353.712014500.bin</t>
  </si>
  <si>
    <t>-673.778829128333 160.862624126476 -94.4162209421428</t>
  </si>
  <si>
    <t>-694.543677656292 161.259746268792 -203.164334402633</t>
  </si>
  <si>
    <t>-705.796598245616 160.307643656214 -295.350575258757</t>
  </si>
  <si>
    <t>-714.398561559973 159.058396241956 -378.792771720966</t>
  </si>
  <si>
    <t>-720.874852858546 157.322763846857 -462.417841323602</t>
  </si>
  <si>
    <t>-728.010609386352 154.242933761193 -584.829176259016</t>
  </si>
  <si>
    <t>-715.008708391525 151.877387200946 -662.066332813294</t>
  </si>
  <si>
    <t>-719.747302837522 186.513988861768 -532.193298475026</t>
  </si>
  <si>
    <t>-695.011748477882 339.573556555235 -515.019992975406</t>
  </si>
  <si>
    <t>-712.750494923665 380.758469466272 -236.510093325744</t>
  </si>
  <si>
    <t>-487.977326185995 379.957063146173 -177.987340250664</t>
  </si>
  <si>
    <t>-730.011688590997 124.674739068077 -530.039099010846</t>
  </si>
  <si>
    <t>-662.456052824497 251.34987611496 -98.2123708635593</t>
  </si>
  <si>
    <t>-679.745971946498 271.303152336076 316.523081140535</t>
  </si>
  <si>
    <t>-706.001230822749 324.434677186071 775.790097332039</t>
  </si>
  <si>
    <t>-556.722761994286 301.073117727115 831.053071013112</t>
  </si>
  <si>
    <t>-685.455736682769 70.3936277219489 -94.0005023341623</t>
  </si>
  <si>
    <t>-671.319714134678 59.9378171500696 321.202397827586</t>
  </si>
  <si>
    <t>-700.2183012141 21.1986116232447 781.540841158008</t>
  </si>
  <si>
    <t>-548.383699188956 12.8687499243174 834.08309580602</t>
  </si>
  <si>
    <t>9763-20170724T120353.746104900.bin</t>
  </si>
  <si>
    <t>-673.665530176621 160.794935189944 -94.368433176885</t>
  </si>
  <si>
    <t>-694.413830710849 161.150111176413 -203.119888483031</t>
  </si>
  <si>
    <t>-705.713049572156 160.167888754236 -295.300110837049</t>
  </si>
  <si>
    <t>-714.381598355009 158.891578349626 -378.734921448978</t>
  </si>
  <si>
    <t>-720.948859173797 157.130990350239 -462.352537695037</t>
  </si>
  <si>
    <t>-728.244575681686 154.016883277343 -584.753536658406</t>
  </si>
  <si>
    <t>-715.364393034183 151.666936080476 -662.011501480969</t>
  </si>
  <si>
    <t>-719.987547902604 186.315146140259 -532.133376324996</t>
  </si>
  <si>
    <t>-695.648850567336 339.447882046931 -514.989287086675</t>
  </si>
  <si>
    <t>-712.113988613914 381.954229101467 -236.599890447456</t>
  </si>
  <si>
    <t>-487.077227130532 381.790790480069 -179.09378880296</t>
  </si>
  <si>
    <t>-730.099090865742 124.451368423824 -529.956794568693</t>
  </si>
  <si>
    <t>-662.517703938747 251.247964164714 -98.1443167038838</t>
  </si>
  <si>
    <t>-679.762155393277 271.274702935341 316.589524791181</t>
  </si>
  <si>
    <t>-705.963492243864 324.460881599131 775.85785093255</t>
  </si>
  <si>
    <t>-556.661572070699 301.160894173449 831.08344751826</t>
  </si>
  <si>
    <t>-685.136766036261 70.3409769046327 -93.9594130931401</t>
  </si>
  <si>
    <t>-671.187958723103 59.8307479994023 321.24842495658</t>
  </si>
  <si>
    <t>-700.231613530215 21.1486556474351 781.558478136436</t>
  </si>
  <si>
    <t>-548.418467088418 12.8524738689011 834.168010749342</t>
  </si>
  <si>
    <t>9763-20170724T120353.813303100.bin</t>
  </si>
  <si>
    <t>-673.066866067103 160.929133688237 -94.3119885008487</t>
  </si>
  <si>
    <t>-693.696373876267 161.141266483667 -203.08646187149</t>
  </si>
  <si>
    <t>-705.062438970675 160.09572249727 -295.257793205913</t>
  </si>
  <si>
    <t>-713.859070920855 158.782615299915 -378.67855512142</t>
  </si>
  <si>
    <t>-720.622175127152 157.00791247323 -462.28030867785</t>
  </si>
  <si>
    <t>-728.278399534413 153.898852527904 -584.65942586412</t>
  </si>
  <si>
    <t>-715.653212877462 151.601610245678 -661.961083224831</t>
  </si>
  <si>
    <t>-719.99571548645 186.216050264931 -532.054919461957</t>
  </si>
  <si>
    <t>-696.483173497565 339.481566154188 -514.931632601166</t>
  </si>
  <si>
    <t>-710.567630423395 384.6212951072 -236.82618587463</t>
  </si>
  <si>
    <t>-485.24115069791 385.03663909595 -180.467181914133</t>
  </si>
  <si>
    <t>-729.842131734238 124.310057905449 -529.866167084012</t>
  </si>
  <si>
    <t>-662.174999194958 251.293514416177 -98.0987566827006</t>
  </si>
  <si>
    <t>-679.376339812961 271.42444609098 316.631829011841</t>
  </si>
  <si>
    <t>-705.836583368687 324.578561006981 775.923187943373</t>
  </si>
  <si>
    <t>-556.53584899566 301.284222800674 831.154367568784</t>
  </si>
  <si>
    <t>-684.247717218817 70.5027003582361 -93.9002861052052</t>
  </si>
  <si>
    <t>-671.104216485052 59.6533858048506 321.325092191518</t>
  </si>
  <si>
    <t>-700.329234965216 21.0777143147982 781.591638772694</t>
  </si>
  <si>
    <t>-548.527995463333 12.6625497222897 834.21669682883</t>
  </si>
  <si>
    <t>9763-20170724T120353.850402300.bin</t>
  </si>
  <si>
    <t>-672.702048768195 161.162913941788 -94.2791882167585</t>
  </si>
  <si>
    <t>-693.321836714472 161.336225451487 -203.055558224046</t>
  </si>
  <si>
    <t>-704.746800073179 160.264709478227 -295.219310227319</t>
  </si>
  <si>
    <t>-713.623853677354 158.930144640777 -378.63124003047</t>
  </si>
  <si>
    <t>-720.494508937681 157.137416688633 -462.223786025966</t>
  </si>
  <si>
    <t>-728.337593439427 154.006124351154 -584.590455144757</t>
  </si>
  <si>
    <t>-715.841160618224 151.730799281252 -661.913684437093</t>
  </si>
  <si>
    <t>-720.026346207928 186.34127996998 -532.001436035788</t>
  </si>
  <si>
    <t>-696.808061743031 339.667817760683 -514.980419440585</t>
  </si>
  <si>
    <t>-710.300908393928 385.747464156653 -236.999840971646</t>
  </si>
  <si>
    <t>-484.933295779487 386.449640104209 -180.808356365895</t>
  </si>
  <si>
    <t>-729.765812915435 124.41909050977 -529.792688731504</t>
  </si>
  <si>
    <t>-661.868505628919 251.516874929972 -98.0791810612079</t>
  </si>
  <si>
    <t>-679.185465860619 271.574070705651 316.650158217861</t>
  </si>
  <si>
    <t>-705.776027886074 324.645776372113 775.930984865279</t>
  </si>
  <si>
    <t>-556.465279809098 301.429667062201 831.168077621243</t>
  </si>
  <si>
    <t>-683.876464083813 70.7484293895918 -93.8786932526035</t>
  </si>
  <si>
    <t>-671.055503282849 59.7075531450869 321.351696618314</t>
  </si>
  <si>
    <t>-700.404804373906 21.0886603657577 781.601831732028</t>
  </si>
  <si>
    <t>-548.535582036233 13.5418452389306 834.162391012754</t>
  </si>
  <si>
    <t>9763-20170724T120353.886498700.bin</t>
  </si>
  <si>
    <t>-672.37885273509 161.421547609389 -94.2754746930914</t>
  </si>
  <si>
    <t>-692.996933481103 161.557948627893 -203.052164008698</t>
  </si>
  <si>
    <t>-704.46462252623 160.461007111363 -295.21038130457</t>
  </si>
  <si>
    <t>-713.398148196482 159.105629528879 -378.615919951693</t>
  </si>
  <si>
    <t>-720.342981918385 157.295185999723 -462.201898238003</t>
  </si>
  <si>
    <t>-728.314145117315 154.141375897513 -584.559876826654</t>
  </si>
  <si>
    <t>-715.938713444531 151.883642628243 -661.902888457339</t>
  </si>
  <si>
    <t>-719.985660882476 186.492168953816 -531.983204613416</t>
  </si>
  <si>
    <t>-696.893530510692 339.843947903136 -515.002625653465</t>
  </si>
  <si>
    <t>-710.110754603253 386.431585701192 -237.093562679634</t>
  </si>
  <si>
    <t>-484.705074997502 387.845553199255 -181.068501651696</t>
  </si>
  <si>
    <t>-729.647319878787 124.558212734206 -529.757462046556</t>
  </si>
  <si>
    <t>-661.542459382858 251.841811368653 -98.0994226988479</t>
  </si>
  <si>
    <t>-678.917356608347 271.774343424815 316.633518184797</t>
  </si>
  <si>
    <t>-705.723192525801 324.710144121731 775.927399309031</t>
  </si>
  <si>
    <t>-556.40495408396 301.560520537847 831.172154581997</t>
  </si>
  <si>
    <t>-683.548414912652 70.9149575775079 -93.8684411994018</t>
  </si>
  <si>
    <t>-671.009402480095 59.7940980529272 321.368438334065</t>
  </si>
  <si>
    <t>-700.494220246701 21.0162827477734 781.60708958497</t>
  </si>
  <si>
    <t>-548.625953307216 12.9756904783073 834.097107611894</t>
  </si>
  <si>
    <t>9763-20170724T120353.946664300.bin</t>
  </si>
  <si>
    <t>-671.73096329952 161.84522644626 -94.3019808889383</t>
  </si>
  <si>
    <t>-692.392360318308 161.949512700456 -203.070507938776</t>
  </si>
  <si>
    <t>-703.895343362173 160.800670284955 -295.223536973959</t>
  </si>
  <si>
    <t>-712.860165083498 159.388841618821 -378.624893427819</t>
  </si>
  <si>
    <t>-719.835511472393 157.513753403707 -462.20700559498</t>
  </si>
  <si>
    <t>-727.850049001782 154.257551705348 -584.559380617278</t>
  </si>
  <si>
    <t>-715.675697183327 151.993919181395 -661.93419779544</t>
  </si>
  <si>
    <t>-719.567508964587 186.662567499764 -532.008695645721</t>
  </si>
  <si>
    <t>-696.756739998657 340.054160616417 -515.042105049366</t>
  </si>
  <si>
    <t>-709.312499064788 388.195940320425 -237.367226036629</t>
  </si>
  <si>
    <t>-483.813530750785 390.488476616726 -181.748322127636</t>
  </si>
  <si>
    <t>-729.099159237374 124.710228913114 -529.7356088838</t>
  </si>
  <si>
    <t>-660.780489205807 252.358649985162 -98.1478896731194</t>
  </si>
  <si>
    <t>-678.395462096978 272.097182174737 316.58418627114</t>
  </si>
  <si>
    <t>-705.608114666654 324.848726840802 775.888113447473</t>
  </si>
  <si>
    <t>-556.301666037375 301.667139413655 831.151334354963</t>
  </si>
  <si>
    <t>-683.002865600037 71.2512690257224 -93.8509958443458</t>
  </si>
  <si>
    <t>-670.811294958694 60.035420498748 321.393745274771</t>
  </si>
  <si>
    <t>-700.691299154684 21.0090192031532 781.594413436049</t>
  </si>
  <si>
    <t>-548.758233619386 12.9424579085623 833.892792316768</t>
  </si>
  <si>
    <t>9763-20170724T120354.016604200.bin</t>
  </si>
  <si>
    <t>-671.078728009943 162.328285324656 -94.3228798490967</t>
  </si>
  <si>
    <t>-691.70830175863 162.421449614504 -203.097378979847</t>
  </si>
  <si>
    <t>-703.189450091038 161.176334097213 -295.252119626498</t>
  </si>
  <si>
    <t>-712.136428672384 159.643571963984 -378.65310220977</t>
  </si>
  <si>
    <t>-719.096063358809 157.613710771809 -462.232840301132</t>
  </si>
  <si>
    <t>-727.089949952797 154.094256104232 -584.57926597037</t>
  </si>
  <si>
    <t>-715.024253478672 151.71790253346 -661.96781676456</t>
  </si>
  <si>
    <t>-718.835330127237 186.615115379945 -532.095922493498</t>
  </si>
  <si>
    <t>-696.085109458891 340.055428766741 -515.373134420177</t>
  </si>
  <si>
    <t>-708.515779154803 390.754642406571 -238.148219057398</t>
  </si>
  <si>
    <t>-483.068779485243 391.760925789528 -182.280693581454</t>
  </si>
  <si>
    <t>-728.329245790134 124.662026900481 -529.693524306917</t>
  </si>
  <si>
    <t>-660.011205742708 252.87522188919 -98.180722130027</t>
  </si>
  <si>
    <t>-678.05071305649 272.378466396117 316.544196867193</t>
  </si>
  <si>
    <t>-705.505891705794 324.974987743793 775.844667415299</t>
  </si>
  <si>
    <t>-556.179905789091 301.934154241829 831.113990745373</t>
  </si>
  <si>
    <t>-682.428295606724 71.7689468564647 -93.8506603978805</t>
  </si>
  <si>
    <t>-670.740177203936 60.3260131674424 321.402310138321</t>
  </si>
  <si>
    <t>-700.826124069832 21.0334839366471 781.574640898019</t>
  </si>
  <si>
    <t>-548.840018484414 13.3879307772172 833.78193866225</t>
  </si>
  <si>
    <t>9763-20170724T120354.048689200.bin</t>
  </si>
  <si>
    <t>-670.709259877878 162.587665193662 -94.3184799616364</t>
  </si>
  <si>
    <t>-691.333229170631 162.675314351556 -203.094201010441</t>
  </si>
  <si>
    <t>-702.815175391975 161.372349290413 -295.247868085395</t>
  </si>
  <si>
    <t>-711.76526270326 159.766001542808 -378.647190017113</t>
  </si>
  <si>
    <t>-718.730434351683 157.641039227784 -462.224168642822</t>
  </si>
  <si>
    <t>-726.735075787805 153.959433351152 -584.565038230988</t>
  </si>
  <si>
    <t>-714.704063971611 151.499094323521 -661.956313663828</t>
  </si>
  <si>
    <t>-718.4835446728 186.551040301484 -532.125099890046</t>
  </si>
  <si>
    <t>-695.836138282246 340.010569694811 -515.59064621223</t>
  </si>
  <si>
    <t>-708.18544105136 392.025218463199 -238.605828850125</t>
  </si>
  <si>
    <t>-482.78510142966 392.338917549176 -182.542602765796</t>
  </si>
  <si>
    <t>-727.961857808608 124.5987345779 -529.640671539784</t>
  </si>
  <si>
    <t>-659.623590001147 253.140560493777 -98.1847992439049</t>
  </si>
  <si>
    <t>-677.85617950745 272.47748001664 316.53950294494</t>
  </si>
  <si>
    <t>-705.471422304012 325.006058581562 775.838351757517</t>
  </si>
  <si>
    <t>-556.175426675599 301.808403630679 831.123013141764</t>
  </si>
  <si>
    <t>-682.076129323193 72.0068034502567 -93.8388992712321</t>
  </si>
  <si>
    <t>-670.606535258362 60.497757563304 321.418433745071</t>
  </si>
  <si>
    <t>-700.856564832146 21.022015567054 781.582505961243</t>
  </si>
  <si>
    <t>-548.867542405188 13.4968095026961 833.798546711294</t>
  </si>
  <si>
    <t>9763-20170724T120354.115875400.bin</t>
  </si>
  <si>
    <t>-669.913768863789 163.051963045112 -94.2954818042466</t>
  </si>
  <si>
    <t>-690.550670259014 163.111229722297 -203.068775192221</t>
  </si>
  <si>
    <t>-702.064554878696 161.75291133153 -295.21765352151</t>
  </si>
  <si>
    <t>-711.0522515242 160.083031790806 -378.611666715519</t>
  </si>
  <si>
    <t>-718.06370825113 157.881538747939 -462.182716118847</t>
  </si>
  <si>
    <t>-726.145609445685 154.073942029635 -584.514755816297</t>
  </si>
  <si>
    <t>-714.161751510921 151.480855839826 -661.908962518828</t>
  </si>
  <si>
    <t>-717.880829640766 186.722587403254 -532.112471930694</t>
  </si>
  <si>
    <t>-695.379558706304 340.230796773456 -515.740877585453</t>
  </si>
  <si>
    <t>-707.509165416432 394.119767960692 -239.104927334565</t>
  </si>
  <si>
    <t>-482.118216966002 393.869960243953 -183.003424786066</t>
  </si>
  <si>
    <t>-727.317863116416 124.766764608418 -529.560612142106</t>
  </si>
  <si>
    <t>-658.852250873837 253.616299331393 -98.1821294376243</t>
  </si>
  <si>
    <t>-677.466689405547 272.725542849925 316.535843166526</t>
  </si>
  <si>
    <t>-705.379923239465 325.100578852375 775.834023098831</t>
  </si>
  <si>
    <t>-556.083256419544 301.930544011994 831.128490523676</t>
  </si>
  <si>
    <t>-681.266140088171 72.4464088933512 -93.7951563056009</t>
  </si>
  <si>
    <t>-670.256328426189 60.9171440548328 321.474032261826</t>
  </si>
  <si>
    <t>-700.908156294134 21.064290119745 781.593196262545</t>
  </si>
  <si>
    <t>-548.896150041234 14.1989257040477 833.833351853067</t>
  </si>
  <si>
    <t>9763-20170724T120354.148962900.bin</t>
  </si>
  <si>
    <t>-669.470194896591 163.243035849601 -94.2748373793764</t>
  </si>
  <si>
    <t>-690.103864200651 163.296104280723 -203.048703297564</t>
  </si>
  <si>
    <t>-701.623885665466 161.912678089104 -295.196509891162</t>
  </si>
  <si>
    <t>-710.620728039237 160.211828657265 -378.588836561618</t>
  </si>
  <si>
    <t>-717.644959231075 157.971232482318 -462.157874093993</t>
  </si>
  <si>
    <t>-725.749802185715 154.097057876234 -584.486265024821</t>
  </si>
  <si>
    <t>-713.760472510898 151.428759110906 -661.87711628243</t>
  </si>
  <si>
    <t>-717.478570185718 186.774882317085 -532.103123912973</t>
  </si>
  <si>
    <t>-695.003231152995 340.295434111652 -515.782118654218</t>
  </si>
  <si>
    <t>-707.092743638044 394.705276232548 -239.246544901425</t>
  </si>
  <si>
    <t>-481.647142376211 394.572240412048 -183.364352832216</t>
  </si>
  <si>
    <t>-726.908297561891 124.819295540062 -529.516214824389</t>
  </si>
  <si>
    <t>-658.385903873156 253.811972139007 -98.1607436095541</t>
  </si>
  <si>
    <t>-677.222187289475 272.822106302796 316.551761094216</t>
  </si>
  <si>
    <t>-705.326500119285 325.152274149066 775.835789249095</t>
  </si>
  <si>
    <t>-556.027510404669 302.025312539789 831.141974015245</t>
  </si>
  <si>
    <t>-680.830003570082 72.6393829460499 -93.7669064513747</t>
  </si>
  <si>
    <t>-670.006426786233 61.0248650262281 321.504700691422</t>
  </si>
  <si>
    <t>-700.930766211095 20.9993900678492 781.595807388476</t>
  </si>
  <si>
    <t>-548.934936331054 13.9617789501258 833.860205765656</t>
  </si>
  <si>
    <t>9763-20170724T120354.214168500.bin</t>
  </si>
  <si>
    <t>-668.579034151433 163.641296099259 -94.2228414744869</t>
  </si>
  <si>
    <t>-689.228465656061 163.690088625477 -202.993730796037</t>
  </si>
  <si>
    <t>-700.773282686 162.273587809631 -295.137908648075</t>
  </si>
  <si>
    <t>-709.797168335786 160.531196421453 -378.52644351129</t>
  </si>
  <si>
    <t>-716.853144451283 158.23766324293 -462.091368952127</t>
  </si>
  <si>
    <t>-725.009396374997 154.273885163354 -584.413454665745</t>
  </si>
  <si>
    <t>-712.935134494203 151.462769353967 -661.786070918018</t>
  </si>
  <si>
    <t>-716.738417320027 186.993336954962 -532.056368068397</t>
  </si>
  <si>
    <t>-694.305512473989 340.515806879453 -515.785120785378</t>
  </si>
  <si>
    <t>-706.350821163133 395.933239019517 -239.44759800805</t>
  </si>
  <si>
    <t>-480.84965449326 395.642706151789 -183.791126180698</t>
  </si>
  <si>
    <t>-726.122624497621 125.032916364926 -529.422914368856</t>
  </si>
  <si>
    <t>-657.479784553978 254.250357631131 -98.1250949507877</t>
  </si>
  <si>
    <t>-676.78914619111 272.948193463642 316.579735977509</t>
  </si>
  <si>
    <t>-705.243056684089 325.232024588857 775.847879280361</t>
  </si>
  <si>
    <t>-555.989382678004 301.914680195609 831.196481776253</t>
  </si>
  <si>
    <t>-679.963094681643 72.9803727607159 -93.7154141049573</t>
  </si>
  <si>
    <t>-669.587542842294 61.2243421627957 321.563756656717</t>
  </si>
  <si>
    <t>-701.025277924999 20.9264094424116 781.59766131561</t>
  </si>
  <si>
    <t>-549.034209973539 13.505190281408 833.822895885706</t>
  </si>
  <si>
    <t>9763-20170724T120354.251258900.bin</t>
  </si>
  <si>
    <t>-668.13504716285 163.889461126767 -94.2165564315389</t>
  </si>
  <si>
    <t>-688.742672700654 163.929277242907 -202.995407386942</t>
  </si>
  <si>
    <t>-700.276511787052 162.50800871239 -295.140829894373</t>
  </si>
  <si>
    <t>-709.300248765387 160.762493411961 -378.529415872108</t>
  </si>
  <si>
    <t>-716.365764354443 158.467515035622 -462.093361793838</t>
  </si>
  <si>
    <t>-724.546648034912 154.503485070124 -584.413847576791</t>
  </si>
  <si>
    <t>-712.413955319168 151.643755496844 -661.77546720562</t>
  </si>
  <si>
    <t>-716.276365759506 187.224925292414 -532.057762623488</t>
  </si>
  <si>
    <t>-693.840916756712 340.747682456073 -515.764985186621</t>
  </si>
  <si>
    <t>-705.870963476556 396.678872496618 -239.530462996774</t>
  </si>
  <si>
    <t>-480.380964890849 396.07413564256 -183.831231067445</t>
  </si>
  <si>
    <t>-725.63752678061 125.260872482526 -529.423681550519</t>
  </si>
  <si>
    <t>-656.935138827073 254.538250085474 -98.124824272196</t>
  </si>
  <si>
    <t>-676.442552554031 273.048357611017 316.579230742458</t>
  </si>
  <si>
    <t>-705.168390846007 325.305313146723 775.843183319034</t>
  </si>
  <si>
    <t>-555.87070182264 302.313433098431 831.209319827426</t>
  </si>
  <si>
    <t>-679.588925742148 73.2201875342882 -93.6973831019021</t>
  </si>
  <si>
    <t>-669.416755116739 61.3309158316506 321.582983425704</t>
  </si>
  <si>
    <t>-701.100643966424 20.8998085703643 781.58848933593</t>
  </si>
  <si>
    <t>-549.079054359022 13.5760454738461 833.738416673992</t>
  </si>
  <si>
    <t>9763-20170724T120354.315996900.bin</t>
  </si>
  <si>
    <t>-667.375418725619 164.432598167701 -94.2069366258722</t>
  </si>
  <si>
    <t>-687.945384916399 164.440259689214 -202.992855219613</t>
  </si>
  <si>
    <t>-699.449784027815 163.025595708631 -295.142155649853</t>
  </si>
  <si>
    <t>-708.447500865062 161.300544925962 -378.533983137195</t>
  </si>
  <si>
    <t>-715.487271845801 159.041439467326 -462.101170550286</t>
  </si>
  <si>
    <t>-723.630517295642 155.147997629425 -584.426405254395</t>
  </si>
  <si>
    <t>-711.341763902303 152.266867185039 -661.762532478993</t>
  </si>
  <si>
    <t>-715.441641984306 187.849064077034 -532.044741400331</t>
  </si>
  <si>
    <t>-693.279941551532 341.395393928853 -515.676751783218</t>
  </si>
  <si>
    <t>-705.153513120531 397.812131280019 -239.533958829452</t>
  </si>
  <si>
    <t>-479.763114218195 396.57772244988 -183.443344605057</t>
  </si>
  <si>
    <t>-724.673009019932 125.863674609407 -529.457438181609</t>
  </si>
  <si>
    <t>-656.077382849229 255.08589368826 -98.1316334133497</t>
  </si>
  <si>
    <t>-675.890326023195 273.3243735311 316.569996330974</t>
  </si>
  <si>
    <t>-705.083130659202 325.416693660444 775.814041562956</t>
  </si>
  <si>
    <t>-555.804430737294 302.401231251158 831.221454533573</t>
  </si>
  <si>
    <t>-678.983365659541 73.7111081847606 -93.6736519981756</t>
  </si>
  <si>
    <t>-669.198478562521 61.4774556410869 321.60598966654</t>
  </si>
  <si>
    <t>-701.295491936206 20.7829875933371 781.559632054197</t>
  </si>
  <si>
    <t>-549.232251732775 12.6775591800003 833.471957386923</t>
  </si>
  <si>
    <t>9763-20170724T120354.350091500.bin</t>
  </si>
  <si>
    <t>-667.14567891591 164.788227517719 -94.2086177183893</t>
  </si>
  <si>
    <t>-687.693009552985 164.766581235428 -202.998765945743</t>
  </si>
  <si>
    <t>-699.170967202418 163.3700605775 -295.151632485571</t>
  </si>
  <si>
    <t>-708.14174140545 161.678359747558 -378.547048278606</t>
  </si>
  <si>
    <t>-715.151242353371 159.470839051083 -462.118141054539</t>
  </si>
  <si>
    <t>-723.24642792426 155.673102067114 -584.449468536185</t>
  </si>
  <si>
    <t>-710.863866593768 152.83925078739 -661.772555925532</t>
  </si>
  <si>
    <t>-715.11829016808 188.339277108297 -532.036728918689</t>
  </si>
  <si>
    <t>-693.104845208478 341.902952042472 -515.553530551991</t>
  </si>
  <si>
    <t>-705.102471196438 398.182046894416 -239.388136571032</t>
  </si>
  <si>
    <t>-479.729096525179 396.837634730806 -183.231440938133</t>
  </si>
  <si>
    <t>-724.270379544059 126.339771137918 -529.506344039771</t>
  </si>
  <si>
    <t>-655.835264034459 255.440617777931 -98.1562062928224</t>
  </si>
  <si>
    <t>-675.789775744314 273.515796234757 316.545742982265</t>
  </si>
  <si>
    <t>-705.043038143774 325.47633827375 775.791169773455</t>
  </si>
  <si>
    <t>-555.771054615685 302.436422650367 831.206565804364</t>
  </si>
  <si>
    <t>-678.773873813325 74.0862866765438 -93.6733922781142</t>
  </si>
  <si>
    <t>-669.200851379011 61.6478287303014 321.605151196463</t>
  </si>
  <si>
    <t>-701.406801610239 20.8755287493384 781.533259961957</t>
  </si>
  <si>
    <t>-549.261387756942 13.3831855683402 833.296673524593</t>
  </si>
  <si>
    <t>9763-20170724T120354.414766400.bin</t>
  </si>
  <si>
    <t>-666.876559566348 165.339745962409 -94.248590559262</t>
  </si>
  <si>
    <t>-687.332301322221 165.246675536245 -203.055956877711</t>
  </si>
  <si>
    <t>-698.699766909654 163.863542260504 -295.222663411078</t>
  </si>
  <si>
    <t>-707.557217791474 162.212501785636 -378.630973386058</t>
  </si>
  <si>
    <t>-714.439343660849 160.076311263248 -462.214611710022</t>
  </si>
  <si>
    <t>-722.332790478143 156.416797443369 -584.56344928316</t>
  </si>
  <si>
    <t>-709.796179466186 153.717891070282 -661.866379099419</t>
  </si>
  <si>
    <t>-714.3930952501 189.038827681328 -532.094174881167</t>
  </si>
  <si>
    <t>-692.926421407554 342.661273620643 -515.414065946388</t>
  </si>
  <si>
    <t>-705.251652412529 397.956587713544 -239.064513905753</t>
  </si>
  <si>
    <t>-479.914533220072 396.791345010656 -182.758198889617</t>
  </si>
  <si>
    <t>-723.345353252827 127.006220619013 -529.661356041855</t>
  </si>
  <si>
    <t>-655.635078162207 255.954485742109 -98.2097733864167</t>
  </si>
  <si>
    <t>-675.809964765643 273.910511795057 316.48671828414</t>
  </si>
  <si>
    <t>-705.009212803133 325.563559202224 775.74519444356</t>
  </si>
  <si>
    <t>-555.739926241664 302.472125416785 831.146425377943</t>
  </si>
  <si>
    <t>-678.403346962103 74.6651198775355 -93.6820817351676</t>
  </si>
  <si>
    <t>-669.206061790061 61.874066226339 321.594189971566</t>
  </si>
  <si>
    <t>-701.518791159442 20.8518411541352 781.51233010339</t>
  </si>
  <si>
    <t>-549.314678806253 13.7246356778267 833.154573281994</t>
  </si>
  <si>
    <t>9763-20170724T120354.449859900.bin</t>
  </si>
  <si>
    <t>-666.769268945279 165.542155282211 -94.2478117775444</t>
  </si>
  <si>
    <t>-687.173994696597 165.425316760091 -203.064749899358</t>
  </si>
  <si>
    <t>-698.468942929576 164.05094030737 -295.240557562422</t>
  </si>
  <si>
    <t>-707.249022547357 162.418425861099 -378.657399313314</t>
  </si>
  <si>
    <t>-714.04179694722 160.312114428439 -462.249165554086</t>
  </si>
  <si>
    <t>-721.791055623686 156.709464114063 -584.608705922326</t>
  </si>
  <si>
    <t>-709.216446877329 154.086764254969 -661.908226060089</t>
  </si>
  <si>
    <t>-713.959739268135 189.313859609199 -532.112488295426</t>
  </si>
  <si>
    <t>-692.734112325191 342.960562589304 -515.334012513732</t>
  </si>
  <si>
    <t>-705.49591597243 397.793167774826 -238.912091863543</t>
  </si>
  <si>
    <t>-480.216554238122 396.649886250675 -182.37496074418</t>
  </si>
  <si>
    <t>-722.821797149567 127.266645684974 -529.724372823676</t>
  </si>
  <si>
    <t>-655.60395615392 256.131910156238 -98.2196518000806</t>
  </si>
  <si>
    <t>-675.859943610253 274.06882321276 316.473664724226</t>
  </si>
  <si>
    <t>-705.006789799729 325.592027387997 775.738282839699</t>
  </si>
  <si>
    <t>-555.762597348618 302.30391738903 831.124741853162</t>
  </si>
  <si>
    <t>-678.202215006288 74.8983323425512 -93.6811187249635</t>
  </si>
  <si>
    <t>-669.194441669622 61.9311489814811 321.593856593717</t>
  </si>
  <si>
    <t>-701.558094006044 20.829855023353 781.507527844771</t>
  </si>
  <si>
    <t>-549.345903824978 13.6741606208138 833.122262028597</t>
  </si>
  <si>
    <t>9763-20170724T120354.515788400.bin</t>
  </si>
  <si>
    <t>-666.454762752031 165.830592756858 -94.2573512076908</t>
  </si>
  <si>
    <t>-686.753119950051 165.668450728211 -203.094066604664</t>
  </si>
  <si>
    <t>-697.904078825006 164.337166878997 -295.288053532947</t>
  </si>
  <si>
    <t>-706.532224038686 162.774546613057 -378.722173736875</t>
  </si>
  <si>
    <t>-713.150714211304 160.770974565339 -462.330235408439</t>
  </si>
  <si>
    <t>-720.620707806027 157.35464856352 -584.712635259225</t>
  </si>
  <si>
    <t>-707.946003445061 154.881098438356 -662.000722523616</t>
  </si>
  <si>
    <t>-713.007957051848 189.893263717192 -532.143396000404</t>
  </si>
  <si>
    <t>-692.231542268995 343.571463959577 -515.10306442808</t>
  </si>
  <si>
    <t>-706.010170165925 397.549382919332 -238.56170316497</t>
  </si>
  <si>
    <t>-480.876453106842 396.697213105835 -181.442319236627</t>
  </si>
  <si>
    <t>-721.677878622482 127.814207595679 -529.881198807295</t>
  </si>
  <si>
    <t>-655.441197294594 256.372458864858 -98.231761137696</t>
  </si>
  <si>
    <t>-675.902215830443 274.279489954261 316.452832527724</t>
  </si>
  <si>
    <t>-704.974721850881 325.678418449312 775.739772557015</t>
  </si>
  <si>
    <t>-555.721094532043 302.408961324932 831.108680989107</t>
  </si>
  <si>
    <t>-677.723945014911 75.2343889509157 -93.6853248402268</t>
  </si>
  <si>
    <t>-669.061288282325 61.9816442181111 321.587971184301</t>
  </si>
  <si>
    <t>-701.652162534243 20.7703990513605 781.486302787394</t>
  </si>
  <si>
    <t>-549.416318889869 13.526443515153 833.018873378209</t>
  </si>
  <si>
    <t>9763-20170724T120354.550874500.bin</t>
  </si>
  <si>
    <t>-666.24600625829 165.922317484302 -94.2615089088096</t>
  </si>
  <si>
    <t>-686.485636900688 165.741811477543 -203.109236001196</t>
  </si>
  <si>
    <t>-697.570237651083 164.451473828765 -295.31167284253</t>
  </si>
  <si>
    <t>-706.131595546274 162.947978877876 -378.753846480779</t>
  </si>
  <si>
    <t>-712.676276000768 161.02645180374 -462.369666855695</t>
  </si>
  <si>
    <t>-720.030617161086 157.755298595445 -584.762950768506</t>
  </si>
  <si>
    <t>-707.308829182902 155.352538368678 -662.04549216411</t>
  </si>
  <si>
    <t>-712.512725904992 190.23793809561 -532.145411720852</t>
  </si>
  <si>
    <t>-691.93786446396 343.920068427983 -514.886026825548</t>
  </si>
  <si>
    <t>-706.135156717177 397.530414203467 -238.294427627557</t>
  </si>
  <si>
    <t>-481.046881345136 396.907566736967 -180.993338756754</t>
  </si>
  <si>
    <t>-721.094482921931 128.143344213095 -529.970343085537</t>
  </si>
  <si>
    <t>-655.269196602525 256.46485266754 -98.2284806850957</t>
  </si>
  <si>
    <t>-675.852746473373 274.360509748458 316.450470066676</t>
  </si>
  <si>
    <t>-704.919384792717 325.759709507436 775.737442804117</t>
  </si>
  <si>
    <t>-555.631954261874 302.708668239039 831.106506474004</t>
  </si>
  <si>
    <t>-677.473330232993 75.3407712188671 -93.6875764712076</t>
  </si>
  <si>
    <t>-668.94030019456 61.9564828736864 321.584235623448</t>
  </si>
  <si>
    <t>-701.747106179876 20.7982671108412 781.471681944156</t>
  </si>
  <si>
    <t>-549.460231913879 13.7087478132464 832.874544121104</t>
  </si>
  <si>
    <t>9763-20170724T120354.616858000.bin</t>
  </si>
  <si>
    <t>-665.795642436024 166.039695476165 -94.2824326344906</t>
  </si>
  <si>
    <t>-685.873457142504 165.825818547926 -203.16004645646</t>
  </si>
  <si>
    <t>-696.818404465917 164.619801904288 -295.380417900623</t>
  </si>
  <si>
    <t>-705.252455750778 163.235835191861 -378.837533127097</t>
  </si>
  <si>
    <t>-711.66823544545 161.479204490447 -462.467014706812</t>
  </si>
  <si>
    <t>-718.832380065537 158.499166544197 -584.879060751201</t>
  </si>
  <si>
    <t>-706.014053733362 156.22530463692 -662.149550592238</t>
  </si>
  <si>
    <t>-711.49264250801 190.869838155196 -532.167402920932</t>
  </si>
  <si>
    <t>-691.415792675193 344.556600635361 -514.423019870456</t>
  </si>
  <si>
    <t>-706.09005299534 397.317232226368 -237.692844829293</t>
  </si>
  <si>
    <t>-481.018907949376 397.351490887362 -180.321305437576</t>
  </si>
  <si>
    <t>-719.884932979176 128.743809883716 -530.163987166153</t>
  </si>
  <si>
    <t>-654.921830755327 256.560361054095 -98.2105109812716</t>
  </si>
  <si>
    <t>-675.742496062562 274.465582160142 316.456209620112</t>
  </si>
  <si>
    <t>-704.882515908852 325.835619987148 775.731155206872</t>
  </si>
  <si>
    <t>-555.644860996236 302.544983614064 831.134013154668</t>
  </si>
  <si>
    <t>-676.948737702844 75.4967991335393 -93.7365958746948</t>
  </si>
  <si>
    <t>-668.818233451203 61.7386496280214 321.531100754926</t>
  </si>
  <si>
    <t>-702.153073747336 20.7436705753503 781.383773927799</t>
  </si>
  <si>
    <t>-549.695449174815 12.7994695835907 832.151782564217</t>
  </si>
  <si>
    <t>9763-20170724T120354.648938700.bin</t>
  </si>
  <si>
    <t>-665.579495238497 166.158665466143 -94.3175702671622</t>
  </si>
  <si>
    <t>-685.547214046389 165.93030629079 -203.215416387837</t>
  </si>
  <si>
    <t>-696.417718788598 164.772630616272 -295.445067302091</t>
  </si>
  <si>
    <t>-704.792093297738 163.455535068527 -378.909321328062</t>
  </si>
  <si>
    <t>-711.155672753672 161.789780161136 -462.544678109424</t>
  </si>
  <si>
    <t>-718.251429911518 158.969238468865 -584.964473610461</t>
  </si>
  <si>
    <t>-705.369167023775 156.779368673057 -662.22678550767</t>
  </si>
  <si>
    <t>-710.979202317117 191.276294212882 -532.204674231627</t>
  </si>
  <si>
    <t>-691.130498604914 344.965746244076 -514.201791291226</t>
  </si>
  <si>
    <t>-706.105258045526 397.396288648712 -237.4249561945</t>
  </si>
  <si>
    <t>-481.009479175302 397.743710773761 -180.151114826531</t>
  </si>
  <si>
    <t>-719.296615312526 129.137281578033 -530.290917433096</t>
  </si>
  <si>
    <t>-654.711399380605 256.646445259987 -98.2180716723402</t>
  </si>
  <si>
    <t>-675.755756053233 274.547264995128 316.437634627216</t>
  </si>
  <si>
    <t>-704.832926228154 325.913381808559 775.708173641925</t>
  </si>
  <si>
    <t>-555.57432606312 302.787756965049 831.123876956687</t>
  </si>
  <si>
    <t>-676.739792683666 75.6757390815303 -93.7893792102266</t>
  </si>
  <si>
    <t>-668.798993490858 61.5959886714627 321.471110015938</t>
  </si>
  <si>
    <t>-702.46759618465 20.757065842811 781.295913281116</t>
  </si>
  <si>
    <t>-549.836537881341 12.8223540727654 831.541483390765</t>
  </si>
  <si>
    <t>9763-20170724T120354.714813600.bin</t>
  </si>
  <si>
    <t>-665.117575479275 166.544890621154 -94.421335437828</t>
  </si>
  <si>
    <t>-684.884993600742 166.259448310812 -203.355576687677</t>
  </si>
  <si>
    <t>-695.622472101497 165.196031801732 -295.602073616456</t>
  </si>
  <si>
    <t>-703.89139610351 164.018725660428 -379.078800883181</t>
  </si>
  <si>
    <t>-710.164033870905 162.548931784739 -462.72468503783</t>
  </si>
  <si>
    <t>-717.142717923503 160.077037828344 -585.158793159706</t>
  </si>
  <si>
    <t>-704.083506523548 158.093400698672 -662.396890134576</t>
  </si>
  <si>
    <t>-710.008018879433 192.245460545839 -532.295502550603</t>
  </si>
  <si>
    <t>-690.592596778726 345.921629452441 -513.795761640409</t>
  </si>
  <si>
    <t>-706.206883822331 397.70931251571 -236.933357779208</t>
  </si>
  <si>
    <t>-481.118487184767 398.511072353905 -179.634795126134</t>
  </si>
  <si>
    <t>-718.153038627109 130.077867696021 -530.576086146144</t>
  </si>
  <si>
    <t>-654.265591301594 256.976085147534 -98.3005267761008</t>
  </si>
  <si>
    <t>-675.746410449287 274.864742912643 316.333278979229</t>
  </si>
  <si>
    <t>-704.763267441924 326.066376177387 775.623571993617</t>
  </si>
  <si>
    <t>-555.480625338917 303.151355110056 831.061975947871</t>
  </si>
  <si>
    <t>-676.257412865225 76.0707916305007 -93.9419087259427</t>
  </si>
  <si>
    <t>-668.6373796255 61.4274396712553 321.305121639901</t>
  </si>
  <si>
    <t>-703.110749356948 20.8433387388332 781.099195160942</t>
  </si>
  <si>
    <t>-550.142823308215 12.6322810226579 830.264340111483</t>
  </si>
  <si>
    <t>9763-20170724T120354.746897200.bin</t>
  </si>
  <si>
    <t>-664.924429583016 166.709560704045 -94.4923397053464</t>
  </si>
  <si>
    <t>-684.621918729229 166.401677342383 -203.439106372151</t>
  </si>
  <si>
    <t>-695.281386637292 165.390505882124 -295.695224934539</t>
  </si>
  <si>
    <t>-703.472112623446 164.288666772804 -379.180681109823</t>
  </si>
  <si>
    <t>-709.658633912492 162.923263772472 -462.834810784635</t>
  </si>
  <si>
    <t>-716.502739539126 160.635862119975 -585.280080172802</t>
  </si>
  <si>
    <t>-703.338598984506 158.764867799031 -662.50321178895</t>
  </si>
  <si>
    <t>-709.472409455505 192.730736512222 -532.358076191455</t>
  </si>
  <si>
    <t>-690.313140996883 346.418178900739 -513.60651934251</t>
  </si>
  <si>
    <t>-706.207633414816 397.947062328665 -236.711634265958</t>
  </si>
  <si>
    <t>-481.106673628902 398.845380658744 -179.464129363953</t>
  </si>
  <si>
    <t>-717.52679498754 130.548399575295 -530.746176088613</t>
  </si>
  <si>
    <t>-654.056104481544 257.192089453525 -98.3684068806608</t>
  </si>
  <si>
    <t>-675.718019373246 274.973190396465 316.26060712761</t>
  </si>
  <si>
    <t>-704.743967673369 326.134212639064 775.561563714412</t>
  </si>
  <si>
    <t>-555.477921368619 303.16822147387 831.023530560377</t>
  </si>
  <si>
    <t>-676.098334274846 76.1306834725401 -94.0237042873305</t>
  </si>
  <si>
    <t>-668.532357404498 61.3645833516541 321.220025357723</t>
  </si>
  <si>
    <t>-703.372594820651 20.9145080819942 781.014139061341</t>
  </si>
  <si>
    <t>-550.254112999767 12.7826406518523 829.721852439893</t>
  </si>
  <si>
    <t>9763-20170724T120354.816809500.bin</t>
  </si>
  <si>
    <t>-664.34888297304 167.159860777065 -94.5985849608526</t>
  </si>
  <si>
    <t>-683.923723797669 166.815810426695 -203.567325884143</t>
  </si>
  <si>
    <t>-694.429727199781 165.865723328814 -295.84178310962</t>
  </si>
  <si>
    <t>-702.461713958845 164.854941817665 -379.343928168276</t>
  </si>
  <si>
    <t>-708.468820773497 163.618845699076 -463.01298184776</t>
  </si>
  <si>
    <t>-715.028042714684 161.562808085191 -585.478008043741</t>
  </si>
  <si>
    <t>-701.680320213368 159.909379310659 -662.674623020136</t>
  </si>
  <si>
    <t>-708.210830878214 193.569279916397 -532.474678740923</t>
  </si>
  <si>
    <t>-689.623745463642 347.280830156064 -513.353790085122</t>
  </si>
  <si>
    <t>-705.827266322682 398.322356100182 -236.386725948588</t>
  </si>
  <si>
    <t>-480.704281420609 399.38771954702 -179.228251416957</t>
  </si>
  <si>
    <t>-716.088946083057 131.360885519354 -531.008199267036</t>
  </si>
  <si>
    <t>-653.420531407988 257.722348634308 -98.4765023268704</t>
  </si>
  <si>
    <t>-675.459973858831 275.226113424232 316.144372150489</t>
  </si>
  <si>
    <t>-704.688076068017 326.288398547352 775.444776395334</t>
  </si>
  <si>
    <t>-555.442024521602 303.332494295898 830.964826989298</t>
  </si>
  <si>
    <t>-675.525651300138 76.5690701136739 -94.115996538534</t>
  </si>
  <si>
    <t>-668.102869983793 61.5559474175195 321.121478445926</t>
  </si>
  <si>
    <t>-703.706456591418 20.9133645182847 780.886248598104</t>
  </si>
  <si>
    <t>-550.440573505258 12.1248384954608 829.012725272395</t>
  </si>
  <si>
    <t>9763-20170724T120354.845884900.bin</t>
  </si>
  <si>
    <t>-664.045356158723 167.488524934932 -94.6281495706219</t>
  </si>
  <si>
    <t>-683.555183211474 167.113812009065 -203.608493640728</t>
  </si>
  <si>
    <t>-694.009418021176 166.174746962427 -295.888816477619</t>
  </si>
  <si>
    <t>-701.995990926237 165.188404287244 -379.39558863794</t>
  </si>
  <si>
    <t>-707.958830660835 163.992165935165 -463.068383946478</t>
  </si>
  <si>
    <t>-714.454664808647 162.011473640173 -585.538075320248</t>
  </si>
  <si>
    <t>-701.078034046616 160.440012209325 -662.731470187448</t>
  </si>
  <si>
    <t>-707.703040824694 193.990097622417 -532.509415235832</t>
  </si>
  <si>
    <t>-689.306805755353 347.708504347576 -513.255078953822</t>
  </si>
  <si>
    <t>-705.689825775188 398.664123507115 -236.282700026683</t>
  </si>
  <si>
    <t>-480.561029366134 399.71465047768 -179.147158611438</t>
  </si>
  <si>
    <t>-715.50563762397 131.771076408964 -531.089422536527</t>
  </si>
  <si>
    <t>-653.108244415093 258.075984251867 -98.5157186002589</t>
  </si>
  <si>
    <t>-675.338605754559 275.411333233831 316.10207089597</t>
  </si>
  <si>
    <t>-704.663300561144 326.371065653339 775.397090287626</t>
  </si>
  <si>
    <t>-555.437155599306 303.375721107341 830.954243282138</t>
  </si>
  <si>
    <t>-675.23389781725 76.8591572097337 -94.1159230694713</t>
  </si>
  <si>
    <t>-667.921682434054 61.7176836669269 321.118835287803</t>
  </si>
  <si>
    <t>-703.78542597136 20.8711826718588 780.857392457436</t>
  </si>
  <si>
    <t>-550.477524708679 11.9819962817039 828.831276537312</t>
  </si>
  <si>
    <t>9763-20170724T120354.914781000.bin</t>
  </si>
  <si>
    <t>-663.46667218302 167.947860367302 -94.6632490485339</t>
  </si>
  <si>
    <t>-682.863440622969 167.531738565011 -203.663638146989</t>
  </si>
  <si>
    <t>-693.282556687787 166.599355439211 -295.948039225775</t>
  </si>
  <si>
    <t>-701.261741787549 165.635461220482 -379.455739731814</t>
  </si>
  <si>
    <t>-707.241537536856 164.47976816862 -463.12807708727</t>
  </si>
  <si>
    <t>-713.788665261066 162.57889244455 -585.596091917524</t>
  </si>
  <si>
    <t>-700.520268139236 161.141000007427 -662.810713793144</t>
  </si>
  <si>
    <t>-707.103747744536 194.534024616882 -532.544978471508</t>
  </si>
  <si>
    <t>-689.050087034545 348.281529223922 -513.14107306401</t>
  </si>
  <si>
    <t>-705.589891561567 399.13974591992 -236.160104801746</t>
  </si>
  <si>
    <t>-480.465532702411 400.263262244618 -179.008962615218</t>
  </si>
  <si>
    <t>-714.727902762808 132.291918777756 -531.171343749525</t>
  </si>
  <si>
    <t>-652.499665680016 258.544583623567 -98.5598473319293</t>
  </si>
  <si>
    <t>-675.141581271383 275.737093477596 316.041660273964</t>
  </si>
  <si>
    <t>-704.616210483037 326.533108204554 775.316171979371</t>
  </si>
  <si>
    <t>-555.425556143322 303.459230647555 830.936026492353</t>
  </si>
  <si>
    <t>-674.662458293873 77.250342020172 -94.1274185455636</t>
  </si>
  <si>
    <t>-667.703110682393 61.876729763401 321.104810469398</t>
  </si>
  <si>
    <t>-703.848481234566 20.834468409965 780.827090766374</t>
  </si>
  <si>
    <t>-550.500602630677 11.9060178304619 828.665847009261</t>
  </si>
  <si>
    <t>9763-20170724T120354.951879900.bin</t>
  </si>
  <si>
    <t>-663.262992464181 168.043073473109 -94.6646265280698</t>
  </si>
  <si>
    <t>-682.585092254716 167.614940233982 -203.678327812811</t>
  </si>
  <si>
    <t>-692.952317038164 166.66575554921 -295.968163916693</t>
  </si>
  <si>
    <t>-700.889257650993 165.683414402516 -379.479822567409</t>
  </si>
  <si>
    <t>-706.831149540026 164.506818751041 -463.154440273021</t>
  </si>
  <si>
    <t>-713.32784732909 162.572609204666 -585.624747490804</t>
  </si>
  <si>
    <t>-700.029852514387 161.121410007718 -662.833969677856</t>
  </si>
  <si>
    <t>-706.692541739998 194.545694882542 -532.578203461398</t>
  </si>
  <si>
    <t>-688.792466146854 348.303239819587 -513.174308124593</t>
  </si>
  <si>
    <t>-705.529042593374 399.120092124709 -236.197550302564</t>
  </si>
  <si>
    <t>-480.425386181336 400.328797688442 -178.966147364277</t>
  </si>
  <si>
    <t>-714.261752249024 132.297028320261 -531.193499453315</t>
  </si>
  <si>
    <t>-652.327184409016 258.681303461422 -98.5702504276006</t>
  </si>
  <si>
    <t>-675.090940042995 275.804378006433 316.027435147635</t>
  </si>
  <si>
    <t>-704.617086144904 326.582521321914 775.291957509207</t>
  </si>
  <si>
    <t>-555.448635837976 303.429359275549 830.938440357231</t>
  </si>
  <si>
    <t>-674.427577988643 77.3136327018233 -94.1363156425028</t>
  </si>
  <si>
    <t>-667.608219952167 61.8480486810377 321.094864051078</t>
  </si>
  <si>
    <t>-703.859943543833 20.8118717305999 780.820307328022</t>
  </si>
  <si>
    <t>-550.523984160448 11.5724772546469 828.638068131727</t>
  </si>
  <si>
    <t>9763-20170724T120355.016053700.bin</t>
  </si>
  <si>
    <t>-662.893710201518 168.210037738692 -94.6490448525617</t>
  </si>
  <si>
    <t>-682.150348074354 167.772723957445 -203.674278461464</t>
  </si>
  <si>
    <t>-692.449500818506 166.807935148969 -295.971854754483</t>
  </si>
  <si>
    <t>-700.31962959543 165.807810752257 -379.489445826201</t>
  </si>
  <si>
    <t>-706.189616452769 164.610223247644 -463.16887378103</t>
  </si>
  <si>
    <t>-712.575375148326 162.642348034813 -585.644434893349</t>
  </si>
  <si>
    <t>-699.268434290919 161.11854761415 -662.850731147397</t>
  </si>
  <si>
    <t>-706.034971075273 194.635730994756 -532.59836916251</t>
  </si>
  <si>
    <t>-688.341263634573 348.408852742058 -513.143902220454</t>
  </si>
  <si>
    <t>-705.340014170068 399.223969368966 -236.182743789594</t>
  </si>
  <si>
    <t>-480.278613984805 400.567865471664 -178.788830954488</t>
  </si>
  <si>
    <t>-713.511778882724 132.37588264604 -531.208190461768</t>
  </si>
  <si>
    <t>-652.021620464379 258.900822560428 -98.5604452192988</t>
  </si>
  <si>
    <t>-674.97667190648 275.957566820505 316.029416061094</t>
  </si>
  <si>
    <t>-704.588262630798 326.697513331125 775.275329386586</t>
  </si>
  <si>
    <t>-555.409801331034 303.66420084933 830.94469103784</t>
  </si>
  <si>
    <t>-673.995394080836 77.4498100642581 -94.1281672069318</t>
  </si>
  <si>
    <t>-667.3514249037 61.8836771880601 321.102126587535</t>
  </si>
  <si>
    <t>-703.877447034528 20.7482548167484 780.806596058201</t>
  </si>
  <si>
    <t>-550.502973844898 11.8571319726786 828.566885090549</t>
  </si>
  <si>
    <t>9763-20170724T120355.048139400.bin</t>
  </si>
  <si>
    <t>-662.787486709946 168.299335168154 -94.6388085988143</t>
  </si>
  <si>
    <t>-682.003649501564 167.853917660418 -203.671123373148</t>
  </si>
  <si>
    <t>-692.261903797599 166.885868094796 -295.973103685994</t>
  </si>
  <si>
    <t>-700.092497137779 165.883758322871 -379.494471379635</t>
  </si>
  <si>
    <t>-705.920089363797 164.685914454581 -463.176840623444</t>
  </si>
  <si>
    <t>-712.240916320928 162.719511754021 -585.655806189314</t>
  </si>
  <si>
    <t>-698.938126155799 161.150036369633 -662.861942011715</t>
  </si>
  <si>
    <t>-705.758538435241 194.715844356583 -532.604363814526</t>
  </si>
  <si>
    <t>-688.180373731814 348.499694399222 -513.11227724323</t>
  </si>
  <si>
    <t>-705.289741806374 399.279642766995 -236.151526635337</t>
  </si>
  <si>
    <t>-480.265250862868 400.61241874599 -178.612489771365</t>
  </si>
  <si>
    <t>-713.176312100077 132.448801501864 -531.221814793729</t>
  </si>
  <si>
    <t>-651.954272646379 258.995473421549 -98.5516081371703</t>
  </si>
  <si>
    <t>-674.907255211635 276.024388738271 316.039532213798</t>
  </si>
  <si>
    <t>-704.580809220996 326.749726188678 775.274664855723</t>
  </si>
  <si>
    <t>-555.386677986112 303.826815415088 830.947465593546</t>
  </si>
  <si>
    <t>-673.84332455888 77.5622412399348 -94.1172264156299</t>
  </si>
  <si>
    <t>-667.237360543646 61.9030382523281 321.110130728063</t>
  </si>
  <si>
    <t>-703.886879976517 20.77922909688 780.798067379974</t>
  </si>
  <si>
    <t>-550.492801813868 12.1011833507723 828.53472287073</t>
  </si>
  <si>
    <t>9763-20170724T120355.150027800.bin</t>
  </si>
  <si>
    <t>-662.55201205429 168.33955515309 -94.632868061644</t>
  </si>
  <si>
    <t>-681.565445121445 167.840311553074 -203.700398360608</t>
  </si>
  <si>
    <t>-691.653850995539 166.845323613071 -296.020973719409</t>
  </si>
  <si>
    <t>-699.331678522569 165.824339103695 -379.556137879761</t>
  </si>
  <si>
    <t>-705.007070666592 164.6149108673 -463.24891854262</t>
  </si>
  <si>
    <t>-711.1058480037 162.640245301071 -585.738984611308</t>
  </si>
  <si>
    <t>-697.67174123636 160.980329628273 -662.920499078168</t>
  </si>
  <si>
    <t>-704.824633917028 194.652620146627 -532.672962926081</t>
  </si>
  <si>
    <t>-687.73265230414 348.482344670911 -513.115890984177</t>
  </si>
  <si>
    <t>-705.196415726801 399.000547854798 -236.129402821302</t>
  </si>
  <si>
    <t>-480.183284282162 400.955129360994 -178.563240535126</t>
  </si>
  <si>
    <t>-712.034851140274 132.360881817029 -531.309770411219</t>
  </si>
  <si>
    <t>-651.909400374525 259.076618425199 -98.5334698583454</t>
  </si>
  <si>
    <t>-674.997773838172 276.137321712016 316.048857440555</t>
  </si>
  <si>
    <t>-704.592181380435 326.879237430195 775.285875042157</t>
  </si>
  <si>
    <t>-555.401010256923 303.953758067461 830.96579479011</t>
  </si>
  <si>
    <t>-673.418870616198 77.5223970034726 -94.1255870503823</t>
  </si>
  <si>
    <t>-667.020847520098 61.619014476192 321.095753492908</t>
  </si>
  <si>
    <t>-703.876556760923 20.6003526079151 780.791306216227</t>
  </si>
  <si>
    <t>-550.525852446959 11.2030275200264 828.530939124201</t>
  </si>
  <si>
    <t>9763-20170724T120355.184126600.bin</t>
  </si>
  <si>
    <t>-662.582479531337 168.41220332114 -94.6264293567092</t>
  </si>
  <si>
    <t>-681.526333506438 167.882972570606 -203.706105358179</t>
  </si>
  <si>
    <t>-691.566921192931 166.88145799619 -296.031735527021</t>
  </si>
  <si>
    <t>-699.206163386651 165.860899460429 -379.570457614354</t>
  </si>
  <si>
    <t>-704.847385048099 164.659165159399 -463.265475372596</t>
  </si>
  <si>
    <t>-710.901110722994 162.703587863936 -585.758192550589</t>
  </si>
  <si>
    <t>-697.449932095936 161.066879864349 -662.937204666254</t>
  </si>
  <si>
    <t>-704.668793467256 194.710991774511 -532.68362097369</t>
  </si>
  <si>
    <t>-687.704535918213 348.541053088434 -513.094114772864</t>
  </si>
  <si>
    <t>-705.277279980753 398.899299094604 -236.08537409095</t>
  </si>
  <si>
    <t>-480.312987653062 400.998902720906 -178.334230562795</t>
  </si>
  <si>
    <t>-711.820860821026 132.41227910276 -531.335485665459</t>
  </si>
  <si>
    <t>-652.009146454603 259.175741875503 -98.5399795370261</t>
  </si>
  <si>
    <t>-675.077968207705 276.209645935775 316.044518065746</t>
  </si>
  <si>
    <t>-704.605699060542 326.91563275735 775.289376326599</t>
  </si>
  <si>
    <t>-555.441097644746 303.836612940064 830.976998639884</t>
  </si>
  <si>
    <t>-673.400300836156 77.595235428096 -94.1192781182455</t>
  </si>
  <si>
    <t>-666.988444247916 61.5968051426707 321.098156859489</t>
  </si>
  <si>
    <t>-703.881723954508 20.6601302809338 780.790966733593</t>
  </si>
  <si>
    <t>-550.47950124557 11.9771116326165 828.500403542848</t>
  </si>
  <si>
    <t>9763-20170724T120355.247294800.bin</t>
  </si>
  <si>
    <t>-662.58511934671 168.572032402614 -94.6345763265525</t>
  </si>
  <si>
    <t>-681.427295007131 167.981137341859 -203.731389231618</t>
  </si>
  <si>
    <t>-691.411237271068 166.960227409868 -296.062923770162</t>
  </si>
  <si>
    <t>-699.011123890679 165.934174616125 -379.605330535005</t>
  </si>
  <si>
    <t>-704.624739176531 164.739774133743 -463.302347231222</t>
  </si>
  <si>
    <t>-710.651127155234 162.808942969583 -585.796745944868</t>
  </si>
  <si>
    <t>-697.192469794245 161.247321302292 -662.976019691626</t>
  </si>
  <si>
    <t>-704.480358924758 194.811300561252 -532.711836544239</t>
  </si>
  <si>
    <t>-687.757464697141 348.670774614573 -513.065253352471</t>
  </si>
  <si>
    <t>-705.523319597589 398.760855231262 -236.02024833284</t>
  </si>
  <si>
    <t>-480.563329572041 401.149190800155 -178.263296214593</t>
  </si>
  <si>
    <t>-711.53323045991 132.500975403651 -531.382767447997</t>
  </si>
  <si>
    <t>-652.11395421066 259.359647252077 -98.5589507322647</t>
  </si>
  <si>
    <t>-675.186285757499 276.386555067392 316.025657033429</t>
  </si>
  <si>
    <t>-704.624480003879 327.002891855379 775.287971119163</t>
  </si>
  <si>
    <t>-555.435398848133 304.051785544511 830.962820264496</t>
  </si>
  <si>
    <t>-673.294126395842 77.7315021027223 -94.1052995270363</t>
  </si>
  <si>
    <t>-667.005763725286 61.5303766248358 321.10618731663</t>
  </si>
  <si>
    <t>-703.873949852234 20.5204476056929 780.792791601918</t>
  </si>
  <si>
    <t>-550.505153316595 11.2467012018305 828.498566203048</t>
  </si>
  <si>
    <t>9763-20170724T120355.317256800.bin</t>
  </si>
  <si>
    <t>-662.49028712419 168.683190065979 -94.6189775380075</t>
  </si>
  <si>
    <t>-681.277260787838 168.048523723581 -203.725081284077</t>
  </si>
  <si>
    <t>-691.272765260791 167.018140470716 -296.055369639935</t>
  </si>
  <si>
    <t>-698.906654378501 165.993529851533 -379.594668581351</t>
  </si>
  <si>
    <t>-704.577988935048 164.811059007792 -463.287882572306</t>
  </si>
  <si>
    <t>-710.714548091826 162.909829064349 -585.777321545676</t>
  </si>
  <si>
    <t>-697.358266962235 161.409679876456 -662.975533851351</t>
  </si>
  <si>
    <t>-704.543974696607 194.905000660752 -532.687953570463</t>
  </si>
  <si>
    <t>-688.028372882062 348.778801942827 -512.968499001521</t>
  </si>
  <si>
    <t>-705.648299571682 398.911260322743 -235.921808015696</t>
  </si>
  <si>
    <t>-480.589798531552 401.3950535077 -178.554521648738</t>
  </si>
  <si>
    <t>-711.499688461755 132.583242224845 -531.372019150964</t>
  </si>
  <si>
    <t>-652.126395520467 259.461671766574 -98.5585019317317</t>
  </si>
  <si>
    <t>-675.202726077769 276.487100002844 316.025915145609</t>
  </si>
  <si>
    <t>-704.665328307386 327.047112573597 775.286417490565</t>
  </si>
  <si>
    <t>-555.512091435873 303.852217753069 830.956279150461</t>
  </si>
  <si>
    <t>-673.072958959001 77.8403760294195 -94.0888667536468</t>
  </si>
  <si>
    <t>-666.981622673705 61.5060665136623 321.120354608649</t>
  </si>
  <si>
    <t>-703.865033710582 20.4186421344536 780.796561337314</t>
  </si>
  <si>
    <t>-550.495169850247 11.1091926930069 828.491944839389</t>
  </si>
  <si>
    <t>9763-20170724T120355.350342900.bin</t>
  </si>
  <si>
    <t>-662.381654105428 168.723250102973 -94.6105558335792</t>
  </si>
  <si>
    <t>-681.162405700601 168.08187517407 -203.717812853178</t>
  </si>
  <si>
    <t>-691.168595770954 167.044971298817 -296.046713376896</t>
  </si>
  <si>
    <t>-698.818653112832 166.013678189463 -379.584428958057</t>
  </si>
  <si>
    <t>-704.512499942257 164.824458798329 -463.276080661689</t>
  </si>
  <si>
    <t>-710.689119371812 162.91328074577 -585.763266068775</t>
  </si>
  <si>
    <t>-697.351046042486 161.403287964811 -662.964511642057</t>
  </si>
  <si>
    <t>-704.523600582034 194.915134423986 -532.677550032246</t>
  </si>
  <si>
    <t>-688.079969060486 348.794098164812 -512.93395842363</t>
  </si>
  <si>
    <t>-705.5712918453 399.147895145229 -235.919279330114</t>
  </si>
  <si>
    <t>-480.476890384202 401.570930531345 -178.689951071711</t>
  </si>
  <si>
    <t>-711.434204545698 132.588548424511 -531.35647622694</t>
  </si>
  <si>
    <t>-652.06848746648 259.514112915858 -98.5563685251834</t>
  </si>
  <si>
    <t>-675.190792201587 276.506338775332 316.026861202917</t>
  </si>
  <si>
    <t>-704.652198232391 327.102486001246 775.282797097291</t>
  </si>
  <si>
    <t>-555.472867094109 304.053561110797 830.943347809722</t>
  </si>
  <si>
    <t>-672.919835840057 77.8802621415402 -94.0820564882594</t>
  </si>
  <si>
    <t>-666.940735910001 61.5447971293997 321.128732366037</t>
  </si>
  <si>
    <t>-703.866939303119 20.4337084741198 780.797092480003</t>
  </si>
  <si>
    <t>-550.450618634694 11.7612657108373 828.463102903019</t>
  </si>
  <si>
    <t>9763-20170724T120355.415048100.bin</t>
  </si>
  <si>
    <t>-662.00589732897 168.683531630809 -94.6104368845303</t>
  </si>
  <si>
    <t>-680.811499374537 168.039849240969 -203.71328707457</t>
  </si>
  <si>
    <t>-690.891607806266 166.993154826295 -296.034111909069</t>
  </si>
  <si>
    <t>-698.62979924521 165.949684559356 -379.563441167684</t>
  </si>
  <si>
    <t>-704.433324106023 164.745153353725 -463.247465581492</t>
  </si>
  <si>
    <t>-710.793781183517 162.808342548466 -585.724913508068</t>
  </si>
  <si>
    <t>-697.609525552591 161.265329616475 -662.95186749756</t>
  </si>
  <si>
    <t>-704.569653217431 194.82364129598 -532.654036123405</t>
  </si>
  <si>
    <t>-688.205359244291 348.712114360022 -512.933928994648</t>
  </si>
  <si>
    <t>-705.253724919159 399.788779464811 -236.024095065787</t>
  </si>
  <si>
    <t>-480.087809596998 402.353192034674 -179.08295548492</t>
  </si>
  <si>
    <t>-711.436066486468 132.492727699281 -531.311675108723</t>
  </si>
  <si>
    <t>-651.778866426335 259.495035118134 -98.5536214832836</t>
  </si>
  <si>
    <t>-675.00286864122 276.482889822763 316.024043838808</t>
  </si>
  <si>
    <t>-704.646137809163 327.187449460443 775.274791580151</t>
  </si>
  <si>
    <t>-555.464222459341 304.181857391116 830.946375987452</t>
  </si>
  <si>
    <t>-672.460369305906 77.825354555689 -94.0772830774422</t>
  </si>
  <si>
    <t>-666.710542488773 61.5775346582734 321.140232805136</t>
  </si>
  <si>
    <t>-703.867872827858 20.3460923751929 780.79371239548</t>
  </si>
  <si>
    <t>-550.467620264993 11.30950882718 828.44371425862</t>
  </si>
  <si>
    <t>9763-20170724T120355.447132400.bin</t>
  </si>
  <si>
    <t>-661.758731313641 168.654942079233 -94.5968716596244</t>
  </si>
  <si>
    <t>-680.57721558435 168.019808482682 -203.697525509151</t>
  </si>
  <si>
    <t>-690.71271818694 166.971638028684 -296.012224541269</t>
  </si>
  <si>
    <t>-698.518918760921 165.923477863284 -379.535275285479</t>
  </si>
  <si>
    <t>-704.408394853484 164.711193279131 -463.21317472537</t>
  </si>
  <si>
    <t>-710.914394095022 162.759206869798 -585.682722954922</t>
  </si>
  <si>
    <t>-697.800987694649 161.16298707306 -662.92056413888</t>
  </si>
  <si>
    <t>-704.631403647558 194.781610197355 -532.622872853137</t>
  </si>
  <si>
    <t>-688.277985986224 348.675151654863 -512.929877989357</t>
  </si>
  <si>
    <t>-705.12912436442 400.243355635711 -236.098926168113</t>
  </si>
  <si>
    <t>-479.920870187498 402.790155814639 -179.325002430595</t>
  </si>
  <si>
    <t>-711.487857922409 132.449807012514 -531.265321106398</t>
  </si>
  <si>
    <t>-651.54059977098 259.495998512234 -98.5316086112489</t>
  </si>
  <si>
    <t>-674.883740419525 276.442592301491 316.041024846128</t>
  </si>
  <si>
    <t>-704.641394180741 327.223430190145 775.27801616129</t>
  </si>
  <si>
    <t>-555.455399844194 304.26683387865 830.958695069699</t>
  </si>
  <si>
    <t>-672.205312805705 77.7805397190182 -94.0654912785997</t>
  </si>
  <si>
    <t>-666.547364825227 61.5800454403045 321.155118295335</t>
  </si>
  <si>
    <t>-703.878857936773 20.3328147928944 780.78906731545</t>
  </si>
  <si>
    <t>-550.47252163255 11.2905404172966 828.418385088996</t>
  </si>
  <si>
    <t>9763-20170724T120355.517086000.bin</t>
  </si>
  <si>
    <t>-661.110072525604 168.66033027797 -94.5680474032829</t>
  </si>
  <si>
    <t>-679.986622513794 168.043766377506 -203.658756210599</t>
  </si>
  <si>
    <t>-690.287847697126 167.013161635641 -295.955386462315</t>
  </si>
  <si>
    <t>-698.290845313907 165.982243608179 -379.460007795209</t>
  </si>
  <si>
    <t>-704.424422418227 164.788478982876 -463.120544085806</t>
  </si>
  <si>
    <t>-711.339175914751 162.865335575908 -585.568205231251</t>
  </si>
  <si>
    <t>-698.409073524342 161.201816286787 -662.835630186765</t>
  </si>
  <si>
    <t>-704.874681940101 194.874715370314 -532.522443335811</t>
  </si>
  <si>
    <t>-688.419206171926 348.750559358513 -512.813155796665</t>
  </si>
  <si>
    <t>-704.899125447873 401.215227773062 -236.128367000596</t>
  </si>
  <si>
    <t>-479.651595835218 403.504106075649 -179.499191121962</t>
  </si>
  <si>
    <t>-711.73547042717 132.543531935528 -531.155958226979</t>
  </si>
  <si>
    <t>-650.833346923367 259.491167508902 -98.4941358142</t>
  </si>
  <si>
    <t>-674.492328820912 276.394723703792 316.062421804568</t>
  </si>
  <si>
    <t>-704.602417961508 327.32612719481 775.269305746791</t>
  </si>
  <si>
    <t>-555.396606668702 304.594982830972 830.98960635695</t>
  </si>
  <si>
    <t>-671.634617020421 77.7824627863181 -94.0403949022441</t>
  </si>
  <si>
    <t>-666.216170537872 61.5541663482754 321.182297833505</t>
  </si>
  <si>
    <t>-703.886332756996 20.2513238036572 780.785422638054</t>
  </si>
  <si>
    <t>-550.476672351218 11.1043074934498 828.384238145916</t>
  </si>
  <si>
    <t>9763-20170724T120355.548180200.bin</t>
  </si>
  <si>
    <t>-660.79147844579 168.664553039538 -94.5520976489991</t>
  </si>
  <si>
    <t>-679.698302247943 168.069707549818 -203.63781919624</t>
  </si>
  <si>
    <t>-690.063373832944 167.04502562116 -295.927231476723</t>
  </si>
  <si>
    <t>-698.139346650241 166.015437937958 -379.424814649028</t>
  </si>
  <si>
    <t>-704.361380169523 164.818732780809 -463.078889377124</t>
  </si>
  <si>
    <t>-711.422336283876 162.886709256891 -585.517926166266</t>
  </si>
  <si>
    <t>-698.571900613472 161.196835985831 -662.798051923316</t>
  </si>
  <si>
    <t>-704.879816837804 194.898287958225 -532.483008310809</t>
  </si>
  <si>
    <t>-688.341741611619 348.769479605143 -512.749980116015</t>
  </si>
  <si>
    <t>-704.720693321446 401.609107362852 -236.130655222138</t>
  </si>
  <si>
    <t>-479.468820964433 403.811551229429 -179.515160222876</t>
  </si>
  <si>
    <t>-711.768322518656 132.57054198392 -531.10219868305</t>
  </si>
  <si>
    <t>-650.43628603257 259.532606330903 -98.4762160775468</t>
  </si>
  <si>
    <t>-674.251397230895 276.365026093944 316.074338117926</t>
  </si>
  <si>
    <t>-704.601674377043 327.36138157105 775.264455875685</t>
  </si>
  <si>
    <t>-555.434893953545 304.449573391405 831.015092954456</t>
  </si>
  <si>
    <t>-671.389401652063 77.7463357437443 -94.0268218724376</t>
  </si>
  <si>
    <t>-666.037558683784 61.5400901432049 321.197659845572</t>
  </si>
  <si>
    <t>-703.885818402565 20.1845452806235 780.786782877627</t>
  </si>
  <si>
    <t>-550.508485036949 10.5141792212403 828.386392528422</t>
  </si>
  <si>
    <t>9763-20170724T120355.613238700.bin</t>
  </si>
  <si>
    <t>-660.087834707281 168.802131174052 -94.5232901422954</t>
  </si>
  <si>
    <t>-679.043294963055 168.222674996778 -203.600540300582</t>
  </si>
  <si>
    <t>-689.529489897506 167.182923372485 -295.876188759652</t>
  </si>
  <si>
    <t>-697.746947490333 166.130409918925 -379.359715753543</t>
  </si>
  <si>
    <t>-704.142866061944 164.900627449002 -463.000064871947</t>
  </si>
  <si>
    <t>-711.493616432745 162.909191808404 -585.42129391172</t>
  </si>
  <si>
    <t>-698.762627050159 161.177117449987 -662.720163205005</t>
  </si>
  <si>
    <t>-704.791402330872 194.94269122902 -532.419615533664</t>
  </si>
  <si>
    <t>-688.085545655798 348.792739027049 -512.698776015388</t>
  </si>
  <si>
    <t>-704.339550263085 402.359741318861 -236.211903486072</t>
  </si>
  <si>
    <t>-479.084612323118 404.349538418166 -179.601343284313</t>
  </si>
  <si>
    <t>-711.744919233878 132.623344188805 -530.988233369107</t>
  </si>
  <si>
    <t>-649.557258710363 259.748735075044 -98.4683446137723</t>
  </si>
  <si>
    <t>-673.65542814373 276.321000609153 316.076214305468</t>
  </si>
  <si>
    <t>-704.557594396101 327.464019733594 775.228963612212</t>
  </si>
  <si>
    <t>-555.417862503056 304.561791719281 831.05584091681</t>
  </si>
  <si>
    <t>-670.852328129029 77.8273188662822 -93.9817098842212</t>
  </si>
  <si>
    <t>-665.697129857182 61.6417706229229 321.245961108516</t>
  </si>
  <si>
    <t>-703.89848400419 20.169144456371 780.787525049998</t>
  </si>
  <si>
    <t>-550.474093478057 11.0482849055031 828.343695348823</t>
  </si>
  <si>
    <t>9763-20170724T120355.645866400.bin</t>
  </si>
  <si>
    <t>-659.727421718386 168.894021475928 -94.50880363206</t>
  </si>
  <si>
    <t>-678.72614561381 168.320957715646 -203.578589046617</t>
  </si>
  <si>
    <t>-689.298084022969 167.276965958244 -295.844417941458</t>
  </si>
  <si>
    <t>-697.612794659337 166.217575317749 -379.318269727756</t>
  </si>
  <si>
    <t>-704.125851928957 164.977607570208 -462.949512019482</t>
  </si>
  <si>
    <t>-711.669561703777 162.96815138497 -585.35842704959</t>
  </si>
  <si>
    <t>-699.00258748632 161.219841998392 -662.667614364373</t>
  </si>
  <si>
    <t>-704.865516327054 195.007353631091 -532.373275148863</t>
  </si>
  <si>
    <t>-688.058347099816 348.847951449853 -512.654278873478</t>
  </si>
  <si>
    <t>-704.017577694165 402.632941014042 -236.192680340311</t>
  </si>
  <si>
    <t>-478.736578113172 404.508170054193 -179.681399937461</t>
  </si>
  <si>
    <t>-711.853409349668 132.692357809024 -530.919660679835</t>
  </si>
  <si>
    <t>-649.106072842243 259.848146319734 -98.4571524451036</t>
  </si>
  <si>
    <t>-673.365509548442 276.305262137595 316.082595955085</t>
  </si>
  <si>
    <t>-704.531815430688 327.51266255783 775.206020556088</t>
  </si>
  <si>
    <t>-555.401146758282 304.656314652345 831.075978553371</t>
  </si>
  <si>
    <t>-670.591499615373 77.8920164189585 -93.9586812889361</t>
  </si>
  <si>
    <t>-665.537618473006 61.6730362807293 321.269008690527</t>
  </si>
  <si>
    <t>-703.901273019345 20.1320787348914 780.788206635569</t>
  </si>
  <si>
    <t>-550.493580198611 10.7212728339377 828.341859405696</t>
  </si>
  <si>
    <t>9763-20170724T120355.716675400.bin</t>
  </si>
  <si>
    <t>-659.126934147962 169.156724903527 -94.4914199311643</t>
  </si>
  <si>
    <t>-678.223546745574 168.583995220535 -203.544169828231</t>
  </si>
  <si>
    <t>-688.982300631413 167.541116211107 -295.788347628294</t>
  </si>
  <si>
    <t>-697.507912718089 166.483735415402 -379.24095040791</t>
  </si>
  <si>
    <t>-704.274157966816 165.24635978613 -462.852046115765</t>
  </si>
  <si>
    <t>-712.234529828792 163.241128386143 -585.234775685087</t>
  </si>
  <si>
    <t>-699.646885239404 161.424355660759 -662.555403235639</t>
  </si>
  <si>
    <t>-705.22257967581 195.275378535178 -532.273628600771</t>
  </si>
  <si>
    <t>-688.163152079509 349.08323238404 -512.543709425762</t>
  </si>
  <si>
    <t>-703.271686513241 402.74788801436 -236.01090941836</t>
  </si>
  <si>
    <t>-477.917403811902 404.393132194841 -179.785778074865</t>
  </si>
  <si>
    <t>-712.260608659711 132.966567115441 -530.7949544494</t>
  </si>
  <si>
    <t>-648.412888342725 260.085919438941 -98.4628034543513</t>
  </si>
  <si>
    <t>-672.918061944804 276.374862556297 316.069171724352</t>
  </si>
  <si>
    <t>-704.488190195575 327.611236548761 775.156913290219</t>
  </si>
  <si>
    <t>-555.368544128632 304.842640605063 831.092189772897</t>
  </si>
  <si>
    <t>-670.087771066298 78.1463771654137 -93.9195690227073</t>
  </si>
  <si>
    <t>-665.256923002735 61.8543983813549 321.30786075988</t>
  </si>
  <si>
    <t>-703.889516921759 20.1584207297631 780.795392374098</t>
  </si>
  <si>
    <t>-550.427650507131 11.5786720949427 828.331320037931</t>
  </si>
  <si>
    <t>9763-20170724T120355.748759400.bin</t>
  </si>
  <si>
    <t>-658.880702748815 169.246347119904 -94.4809522207504</t>
  </si>
  <si>
    <t>-678.036519379511 168.670227108122 -203.523242297977</t>
  </si>
  <si>
    <t>-688.882450935924 167.618289468489 -295.757188426993</t>
  </si>
  <si>
    <t>-697.501694841402 166.550621520509 -379.199914926491</t>
  </si>
  <si>
    <t>-704.376675291581 165.300507895299 -462.802012948018</t>
  </si>
  <si>
    <t>-712.51260543663 163.274010196259 -585.17295730994</t>
  </si>
  <si>
    <t>-699.944348532173 161.4022188277 -662.495229715077</t>
  </si>
  <si>
    <t>-705.414024299056 195.316246385661 -532.22822784893</t>
  </si>
  <si>
    <t>-688.238165088819 349.11803656963 -512.519212236699</t>
  </si>
  <si>
    <t>-702.833382931082 402.488804670175 -235.901873036291</t>
  </si>
  <si>
    <t>-477.442958672441 403.973093268258 -179.817515968197</t>
  </si>
  <si>
    <t>-712.471255665309 133.010192989363 -530.727079620719</t>
  </si>
  <si>
    <t>-648.119301480544 260.219802177642 -98.4726039544438</t>
  </si>
  <si>
    <t>-672.685747190048 276.405602339264 316.059876011165</t>
  </si>
  <si>
    <t>-704.484270333054 327.641399732612 775.135124083519</t>
  </si>
  <si>
    <t>-555.393598205514 304.759363277035 831.101132811483</t>
  </si>
  <si>
    <t>-669.887575484422 78.1833488654261 -93.8950278154855</t>
  </si>
  <si>
    <t>-665.128843516296 61.8899571987708 321.333184746963</t>
  </si>
  <si>
    <t>-703.873556415841 20.0292268188869 780.801783835029</t>
  </si>
  <si>
    <t>-550.487337934776 10.3270571949156 828.36606033346</t>
  </si>
  <si>
    <t>9763-20170724T120355.818811300.bin</t>
  </si>
  <si>
    <t>-658.546862157414 169.497004157866 -94.4926885620729</t>
  </si>
  <si>
    <t>-677.811266720716 168.89679089588 -203.515628946497</t>
  </si>
  <si>
    <t>-688.798063140911 167.811937022458 -295.732608683608</t>
  </si>
  <si>
    <t>-697.564444011168 166.709746545325 -379.159576589144</t>
  </si>
  <si>
    <t>-704.60643773012 165.420706766257 -462.747191066901</t>
  </si>
  <si>
    <t>-713.008468569928 163.332242996419 -585.099016163859</t>
  </si>
  <si>
    <t>-700.416004860436 161.326282370154 -662.414093982053</t>
  </si>
  <si>
    <t>-705.80009726164 195.401968575652 -532.185673975086</t>
  </si>
  <si>
    <t>-688.464521060328 349.188032374768 -512.483199347326</t>
  </si>
  <si>
    <t>-702.103124149789 401.621597264166 -235.637787636119</t>
  </si>
  <si>
    <t>-476.554431146029 403.165211682126 -180.194529359168</t>
  </si>
  <si>
    <t>-712.84339651483 133.095328701318 -530.638569411813</t>
  </si>
  <si>
    <t>-647.742896737005 260.531673540334 -98.5112694765501</t>
  </si>
  <si>
    <t>-672.418358541978 276.517348231731 316.02245223501</t>
  </si>
  <si>
    <t>-704.498511195705 327.701664430133 775.078573345696</t>
  </si>
  <si>
    <t>-555.399949540934 304.900746896153 831.05679884233</t>
  </si>
  <si>
    <t>-669.621858673978 78.3611942308287 -93.8726107750474</t>
  </si>
  <si>
    <t>-665.223349585305 62.1098461155864 321.361236705448</t>
  </si>
  <si>
    <t>-703.869411936819 20.008614044214 780.80975563342</t>
  </si>
  <si>
    <t>-550.444245821437 10.791527872761 828.344888424954</t>
  </si>
  <si>
    <t>9763-20170724T120355.846867700.bin</t>
  </si>
  <si>
    <t>-658.414860152136 169.645882153893 -94.5146197692948</t>
  </si>
  <si>
    <t>-677.730703437851 169.015089666611 -203.528418468371</t>
  </si>
  <si>
    <t>-688.794947318822 167.902212638551 -295.735776653163</t>
  </si>
  <si>
    <t>-697.644970291924 166.773846572565 -379.153562559186</t>
  </si>
  <si>
    <t>-704.784589848873 165.457444047366 -462.732454879214</t>
  </si>
  <si>
    <t>-713.344426592987 163.327979014833 -585.072633306889</t>
  </si>
  <si>
    <t>-700.723596550539 161.234317258516 -662.380696641407</t>
  </si>
  <si>
    <t>-706.068188726131 195.415342132561 -532.179320658477</t>
  </si>
  <si>
    <t>-688.70064886264 349.198693392558 -512.554626469031</t>
  </si>
  <si>
    <t>-701.916063490876 401.290699944977 -235.624394493302</t>
  </si>
  <si>
    <t>-476.287806991784 402.681112948724 -180.501635006787</t>
  </si>
  <si>
    <t>-713.108681400691 133.109346197168 -530.602151137729</t>
  </si>
  <si>
    <t>-647.609880627307 260.680399971362 -98.5529646762257</t>
  </si>
  <si>
    <t>-672.43194966729 276.589256700792 315.974926129623</t>
  </si>
  <si>
    <t>-704.504700872747 327.742859429788 775.037532912004</t>
  </si>
  <si>
    <t>-555.402878953896 304.940310520848 831.006553179843</t>
  </si>
  <si>
    <t>-669.485320252774 78.528645348973 -93.8731002075708</t>
  </si>
  <si>
    <t>-665.453095930716 62.1933054723302 321.36117921775</t>
  </si>
  <si>
    <t>-703.871847203634 20.0240382175584 780.813587803701</t>
  </si>
  <si>
    <t>-550.411946755056 11.286426574218 828.326970453921</t>
  </si>
  <si>
    <t>9763-20170724T120355.915643500.bin</t>
  </si>
  <si>
    <t>-658.236942066248 169.876142937869 -94.5819280878624</t>
  </si>
  <si>
    <t>-677.642299589966 169.22382885076 -203.579733250866</t>
  </si>
  <si>
    <t>-688.873438240541 168.084449927954 -295.766439734688</t>
  </si>
  <si>
    <t>-697.911047377338 166.928627847753 -379.163805088266</t>
  </si>
  <si>
    <t>-705.275368254916 165.581032234619 -462.722599266306</t>
  </si>
  <si>
    <t>-714.204484768228 163.401694604529 -585.035583259624</t>
  </si>
  <si>
    <t>-701.557349750588 161.148557799846 -662.334930103029</t>
  </si>
  <si>
    <t>-706.762346831275 195.509940518155 -532.178023025187</t>
  </si>
  <si>
    <t>-689.302843022944 349.305956310387 -512.682942409055</t>
  </si>
  <si>
    <t>-701.719550072819 401.409688337932 -235.717982203247</t>
  </si>
  <si>
    <t>-475.939953587473 402.285157280416 -181.208131553363</t>
  </si>
  <si>
    <t>-713.810612471128 133.205967922173 -530.55334718344</t>
  </si>
  <si>
    <t>-647.430294516642 260.869483800887 -98.6449230122328</t>
  </si>
  <si>
    <t>-672.463937525971 276.781420068979 315.870064552271</t>
  </si>
  <si>
    <t>-704.541854256824 327.808526778018 774.949158351884</t>
  </si>
  <si>
    <t>-555.445194832422 304.922842702806 830.89804273432</t>
  </si>
  <si>
    <t>-669.261132971367 78.8341449840984 -93.8983495510867</t>
  </si>
  <si>
    <t>-665.810539429051 62.3194196733689 321.334119377619</t>
  </si>
  <si>
    <t>-703.87816571195 19.9731148289286 780.812119392457</t>
  </si>
  <si>
    <t>-550.430041900042 10.9124742727249 828.303044107168</t>
  </si>
  <si>
    <t>9763-20170724T120355.948732800.bin</t>
  </si>
  <si>
    <t>-658.15653660764 169.937127299994 -94.6068139419036</t>
  </si>
  <si>
    <t>-677.593126782646 169.281579276421 -203.598867017692</t>
  </si>
  <si>
    <t>-688.878635056208 168.135515565272 -295.778989798846</t>
  </si>
  <si>
    <t>-697.976826754359 166.971695516003 -379.169644477814</t>
  </si>
  <si>
    <t>-705.413146865136 165.614221830955 -462.721894062776</t>
  </si>
  <si>
    <t>-714.460106413993 163.418213659562 -585.025954842003</t>
  </si>
  <si>
    <t>-701.817477352948 161.100314074299 -662.3241741396</t>
  </si>
  <si>
    <t>-706.957647792524 195.532622182821 -532.180671659689</t>
  </si>
  <si>
    <t>-689.504682862139 349.336847670428 -512.737489968276</t>
  </si>
  <si>
    <t>-701.60869235932 401.763283831053 -235.819557957201</t>
  </si>
  <si>
    <t>-475.728141498347 402.509479491917 -181.727572077533</t>
  </si>
  <si>
    <t>-714.023118071928 133.230980109399 -530.539445806576</t>
  </si>
  <si>
    <t>-647.364247759359 260.944743733898 -98.6834621067982</t>
  </si>
  <si>
    <t>-672.453061319055 276.802436328157 315.830378939448</t>
  </si>
  <si>
    <t>-704.55437588277 327.842739490798 774.9149088634</t>
  </si>
  <si>
    <t>-555.458605703734 304.952126413164 830.863971373221</t>
  </si>
  <si>
    <t>-669.165988517552 78.8893800768685 -93.9151184792538</t>
  </si>
  <si>
    <t>-665.886819368266 62.3671427209522 321.318392219467</t>
  </si>
  <si>
    <t>-703.87736832489 19.8982513242106 780.807092240788</t>
  </si>
  <si>
    <t>-550.438371387789 10.6317223786591 828.287738145107</t>
  </si>
  <si>
    <t>9763-20170724T120356.017557300.bin</t>
  </si>
  <si>
    <t>-657.899574346574 169.958002175273 -94.6481917243111</t>
  </si>
  <si>
    <t>-677.274184448337 169.311403579349 -203.651426056162</t>
  </si>
  <si>
    <t>-688.541890962895 168.161332450823 -295.833539218901</t>
  </si>
  <si>
    <t>-697.637852719077 166.98989590232 -379.224452425499</t>
  </si>
  <si>
    <t>-705.085834133631 165.620330204957 -462.775510618283</t>
  </si>
  <si>
    <t>-714.165020205596 163.402123772923 -585.07668160284</t>
  </si>
  <si>
    <t>-701.532978558044 161.003584413349 -662.374028529134</t>
  </si>
  <si>
    <t>-706.640930493242 195.525250510424 -532.23982014598</t>
  </si>
  <si>
    <t>-689.341853682298 349.349959267824 -512.814975684315</t>
  </si>
  <si>
    <t>-701.237882604244 403.414792130039 -236.203209782792</t>
  </si>
  <si>
    <t>-474.932286038827 404.287233948055 -183.919722884677</t>
  </si>
  <si>
    <t>-713.721419519846 133.225579613081 -530.584188969259</t>
  </si>
  <si>
    <t>-647.056870562002 260.956203302205 -98.7141535477101</t>
  </si>
  <si>
    <t>-672.279167397079 276.818293996271 315.791415345957</t>
  </si>
  <si>
    <t>-704.54075942253 327.948023386029 774.860584953302</t>
  </si>
  <si>
    <t>-555.464334393488 304.992651477291 830.834568941484</t>
  </si>
  <si>
    <t>-668.904595092207 78.9333361692222 -93.9331448726279</t>
  </si>
  <si>
    <t>-665.923041721692 62.2728482740333 321.297095987837</t>
  </si>
  <si>
    <t>-703.877393934873 19.8278843021969 780.792484492508</t>
  </si>
  <si>
    <t>-550.431268154419 10.603313490504 828.258378897691</t>
  </si>
  <si>
    <t>9763-20170724T120356.050634600.bin</t>
  </si>
  <si>
    <t>-657.705489538313 169.932601114175 -94.6637002912062</t>
  </si>
  <si>
    <t>-676.997412091937 169.271691148168 -203.681509402944</t>
  </si>
  <si>
    <t>-688.248803165776 168.113466261511 -295.865581971459</t>
  </si>
  <si>
    <t>-697.351634039991 166.935980609824 -379.255496576306</t>
  </si>
  <si>
    <t>-704.827974322993 165.562085894929 -462.803991985176</t>
  </si>
  <si>
    <t>-713.972625428823 163.338842424924 -585.100186689678</t>
  </si>
  <si>
    <t>-701.347271981916 160.911916675263 -662.397950932025</t>
  </si>
  <si>
    <t>-706.427103753 195.464930650496 -532.268178393432</t>
  </si>
  <si>
    <t>-689.263708966476 349.302407873338 -512.811658173561</t>
  </si>
  <si>
    <t>-700.971589713768 404.276783889616 -236.371256002435</t>
  </si>
  <si>
    <t>-474.465642851693 405.12117233661 -184.962059948588</t>
  </si>
  <si>
    <t>-713.492957114566 133.163830038081 -530.607281206148</t>
  </si>
  <si>
    <t>-646.88835142962 260.942038532982 -98.733502701504</t>
  </si>
  <si>
    <t>-672.18491065788 276.792145981319 315.76798931561</t>
  </si>
  <si>
    <t>-704.509111672602 328.034210236443 774.825340718776</t>
  </si>
  <si>
    <t>-555.436871579159 305.11976778834 830.827352332015</t>
  </si>
  <si>
    <t>-668.706075521642 78.8748657980075 -93.949956004854</t>
  </si>
  <si>
    <t>-665.919014932887 62.0812328868444 321.276280445599</t>
  </si>
  <si>
    <t>-703.871808892409 19.772802632996 780.788342030869</t>
  </si>
  <si>
    <t>-550.433466504678 10.4549281870545 828.261234312398</t>
  </si>
  <si>
    <t>9763-20170724T120356.116499200.bin</t>
  </si>
  <si>
    <t>-657.345249195904 169.718917532457 -94.6554933961937</t>
  </si>
  <si>
    <t>-676.546224059961 169.018424197927 -203.689137327474</t>
  </si>
  <si>
    <t>-687.828799554985 167.862586427117 -295.869368343142</t>
  </si>
  <si>
    <t>-697.003287259829 166.700645631491 -379.251660412823</t>
  </si>
  <si>
    <t>-704.595099411378 165.356033949008 -462.790238029281</t>
  </si>
  <si>
    <t>-713.956430016889 163.191162896766 -585.071122827653</t>
  </si>
  <si>
    <t>-701.367070421437 160.767115619168 -662.374663951545</t>
  </si>
  <si>
    <t>-706.347356029362 195.295417465798 -532.234937503326</t>
  </si>
  <si>
    <t>-689.404766773803 349.133205071796 -512.61150731807</t>
  </si>
  <si>
    <t>-700.795055908043 406.00134393311 -236.541217279664</t>
  </si>
  <si>
    <t>-473.933440429402 406.386977013758 -186.718794837856</t>
  </si>
  <si>
    <t>-713.350127685984 132.986822416538 -530.595732757991</t>
  </si>
  <si>
    <t>-646.667744532663 260.698899223863 -98.7352756863739</t>
  </si>
  <si>
    <t>-672.129026837968 276.782325624448 315.747093891074</t>
  </si>
  <si>
    <t>-704.496611256149 328.187216287918 774.758619591015</t>
  </si>
  <si>
    <t>-555.460045361354 305.137960930222 830.800101186591</t>
  </si>
  <si>
    <t>-668.271671300327 78.678223014429 -93.9655884706212</t>
  </si>
  <si>
    <t>-665.776060775268 61.7388679101289 321.256489827649</t>
  </si>
  <si>
    <t>-703.871667527688 19.7610001933158 780.787288858393</t>
  </si>
  <si>
    <t>-550.373956673799 11.3216811724069 828.232478296426</t>
  </si>
  <si>
    <t>9763-20170724T120356.148587700.bin</t>
  </si>
  <si>
    <t>-657.219219658715 169.588212143919 -94.6542627505444</t>
  </si>
  <si>
    <t>-676.393285626843 168.847660956784 -203.692267566521</t>
  </si>
  <si>
    <t>-687.676856748238 167.682019495705 -295.872346643993</t>
  </si>
  <si>
    <t>-696.861975912268 166.51964004751 -379.253523428714</t>
  </si>
  <si>
    <t>-704.473948191192 165.183761316672 -462.790387979384</t>
  </si>
  <si>
    <t>-713.875539324991 163.041088193807 -585.068575158159</t>
  </si>
  <si>
    <t>-701.291642010688 160.634758796036 -662.373457579366</t>
  </si>
  <si>
    <t>-706.273190530236 195.138465506344 -532.227221884733</t>
  </si>
  <si>
    <t>-689.477366210652 348.984236462504 -512.51418671696</t>
  </si>
  <si>
    <t>-700.789134774352 406.747708124763 -236.626355487599</t>
  </si>
  <si>
    <t>-473.786878937216 406.474441616402 -187.448264093911</t>
  </si>
  <si>
    <t>-713.227297904056 132.823881184812 -530.600567682992</t>
  </si>
  <si>
    <t>-646.653986443425 260.595689428121 -98.754801823908</t>
  </si>
  <si>
    <t>-672.064243398657 276.733541654552 315.728610306318</t>
  </si>
  <si>
    <t>-704.49249452764 328.223811541969 774.733505046822</t>
  </si>
  <si>
    <t>-555.48519085666 305.054634859141 830.803439730662</t>
  </si>
  <si>
    <t>-668.011740459952 78.5398824505678 -93.9594423276184</t>
  </si>
  <si>
    <t>-665.673770221707 61.5756154738824 321.262643408724</t>
  </si>
  <si>
    <t>-703.879668458325 19.7384728983072 780.786278017986</t>
  </si>
  <si>
    <t>-550.400095097321 10.9386657906455 828.224842348167</t>
  </si>
  <si>
    <t>9763-20170724T120356.215812100.bin</t>
  </si>
  <si>
    <t>-657.022437215347 169.420351323952 -94.6689536269147</t>
  </si>
  <si>
    <t>-676.126821517723 168.588762068767 -203.718594791299</t>
  </si>
  <si>
    <t>-687.438984386999 167.40112660247 -295.894816438051</t>
  </si>
  <si>
    <t>-696.685579752236 166.237386717997 -379.269168996668</t>
  </si>
  <si>
    <t>-704.394675221053 164.920063468979 -462.79735028817</t>
  </si>
  <si>
    <t>-713.977355574887 162.826763202376 -585.062351104667</t>
  </si>
  <si>
    <t>-701.382676128265 160.487844499586 -662.367667568973</t>
  </si>
  <si>
    <t>-706.384505874916 194.912729300128 -532.212689923395</t>
  </si>
  <si>
    <t>-690.084969844818 348.787408344097 -512.36816863372</t>
  </si>
  <si>
    <t>-701.308442901562 407.392351976635 -236.654369861541</t>
  </si>
  <si>
    <t>-474.100072656727 405.77949966656 -188.464393266594</t>
  </si>
  <si>
    <t>-713.160555422918 132.577930529811 -530.614367538457</t>
  </si>
  <si>
    <t>-646.824656562171 260.398025179955 -98.7765129550397</t>
  </si>
  <si>
    <t>-671.985532114404 276.70026291205 315.715676042191</t>
  </si>
  <si>
    <t>-704.436930311521 328.330501327006 774.696664954882</t>
  </si>
  <si>
    <t>-555.456060967968 305.200689238862 830.852963513225</t>
  </si>
  <si>
    <t>-667.493289048389 78.4103618720706 -93.9495936464602</t>
  </si>
  <si>
    <t>-665.453083290952 61.3124005147613 321.268505315968</t>
  </si>
  <si>
    <t>-703.896639266971 19.6617832036277 780.777281064714</t>
  </si>
  <si>
    <t>-550.404632967875 10.8919580040015 828.181102122986</t>
  </si>
  <si>
    <t>9763-20170724T120356.249895000.bin</t>
  </si>
  <si>
    <t>-656.983219627777 169.359374135511 -94.6481867830903</t>
  </si>
  <si>
    <t>-676.065792776437 168.479316076473 -203.701316649919</t>
  </si>
  <si>
    <t>-687.416264539703 167.281482395681 -295.872651836781</t>
  </si>
  <si>
    <t>-696.720437078951 166.119208943957 -379.240629783393</t>
  </si>
  <si>
    <t>-704.510272329258 164.814805943593 -462.761540173416</t>
  </si>
  <si>
    <t>-714.236323414144 162.752712357606 -585.015695302603</t>
  </si>
  <si>
    <t>-701.627650435682 160.448374271854 -662.319901301542</t>
  </si>
  <si>
    <t>-706.628429950739 194.8304632682 -532.163182526736</t>
  </si>
  <si>
    <t>-690.571464844823 348.715785569498 -512.204513968444</t>
  </si>
  <si>
    <t>-701.855751717803 407.202576624001 -236.467989577755</t>
  </si>
  <si>
    <t>-474.609804709194 405.014976905396 -188.478134735033</t>
  </si>
  <si>
    <t>-713.308771438944 132.4847691063 -530.580156553935</t>
  </si>
  <si>
    <t>-646.97857199949 260.277093703062 -98.7702596438711</t>
  </si>
  <si>
    <t>-672.027973499147 276.676986949049 315.724874864739</t>
  </si>
  <si>
    <t>-704.388842060871 328.405619729994 774.684689781085</t>
  </si>
  <si>
    <t>-555.374086785574 305.55551812435 830.86569375467</t>
  </si>
  <si>
    <t>-667.284414261633 78.3543661911781 -93.9290119595598</t>
  </si>
  <si>
    <t>-665.343989186535 61.1536902512919 321.285306583964</t>
  </si>
  <si>
    <t>-703.894064624901 19.5763934943584 780.777565115251</t>
  </si>
  <si>
    <t>-550.445917944383 10.1040006585231 828.188149663524</t>
  </si>
  <si>
    <t>9763-20170724T120356.318652500.bin</t>
  </si>
  <si>
    <t>-657.05908080166 169.126723907362 -94.6754112177396</t>
  </si>
  <si>
    <t>-676.155839895789 168.155836390692 -203.725217139293</t>
  </si>
  <si>
    <t>-687.561055930551 166.945108368233 -295.889681762289</t>
  </si>
  <si>
    <t>-696.932301374386 165.793606032044 -379.250325172254</t>
  </si>
  <si>
    <t>-704.806588383891 164.52459567794 -462.763894831252</t>
  </si>
  <si>
    <t>-714.675512000134 162.540662664954 -585.008001386057</t>
  </si>
  <si>
    <t>-701.983587312132 160.301129957098 -662.300203991785</t>
  </si>
  <si>
    <t>-707.109970844597 194.595658031253 -532.135492572212</t>
  </si>
  <si>
    <t>-691.567454952251 348.526407335704 -512.070520248542</t>
  </si>
  <si>
    <t>-703.617052483161 405.886619022253 -236.129835437822</t>
  </si>
  <si>
    <t>-476.384483729693 403.250587593399 -188.099608983954</t>
  </si>
  <si>
    <t>-713.580239957453 132.226753401772 -530.601148567595</t>
  </si>
  <si>
    <t>-647.293196702295 260.121429008676 -98.8307293524703</t>
  </si>
  <si>
    <t>-672.102948173989 276.694360771661 315.671905739084</t>
  </si>
  <si>
    <t>-704.346218910463 328.507465811611 774.633460571887</t>
  </si>
  <si>
    <t>-555.334255881464 305.77008211522 830.86758802884</t>
  </si>
  <si>
    <t>-667.062737966623 78.0253291362981 -93.9328184272453</t>
  </si>
  <si>
    <t>-665.196586112998 60.8372036131368 321.282445030592</t>
  </si>
  <si>
    <t>-703.891969810916 19.5238543534804 780.782997399872</t>
  </si>
  <si>
    <t>-550.410728324473 10.4318893455568 828.160848026093</t>
  </si>
  <si>
    <t>9763-20170724T120356.349733200.bin</t>
  </si>
  <si>
    <t>-657.128251816953 169.110475494502 -94.6815778666396</t>
  </si>
  <si>
    <t>-676.252500567764 168.110518693632 -203.726353604255</t>
  </si>
  <si>
    <t>-687.65792201242 166.864798029486 -295.890323345634</t>
  </si>
  <si>
    <t>-697.020217265904 165.676460081185 -379.251357708167</t>
  </si>
  <si>
    <t>-704.876317327774 164.365946786859 -462.766138040942</t>
  </si>
  <si>
    <t>-714.708393599946 162.316651069353 -585.011891384024</t>
  </si>
  <si>
    <t>-701.981631876584 160.071407900775 -662.298451913414</t>
  </si>
  <si>
    <t>-707.198343196733 194.404068726101 -532.151308469406</t>
  </si>
  <si>
    <t>-692.029457274436 348.37978373527 -512.105534496247</t>
  </si>
  <si>
    <t>-704.669598498788 405.186792886877 -236.076950021521</t>
  </si>
  <si>
    <t>-477.507148536381 402.189730118484 -187.736849119618</t>
  </si>
  <si>
    <t>-713.590033779795 132.027647890279 -530.591669401934</t>
  </si>
  <si>
    <t>-647.504178457892 260.13798187417 -98.8529014254576</t>
  </si>
  <si>
    <t>-672.157896227654 276.696353912283 315.659604088851</t>
  </si>
  <si>
    <t>-704.331702357529 328.572721922318 774.615721093621</t>
  </si>
  <si>
    <t>-555.323028556524 305.864278104934 830.870184339705</t>
  </si>
  <si>
    <t>-667.003828088752 78.0118028472741 -93.923672554669</t>
  </si>
  <si>
    <t>-665.083847090576 60.9124880227364 321.294933874549</t>
  </si>
  <si>
    <t>-703.892835748537 19.4802180476111 780.779625667724</t>
  </si>
  <si>
    <t>-550.420895731611 10.2120740981381 828.153564818396</t>
  </si>
  <si>
    <t>9763-20170724T120356.416952300.bin</t>
  </si>
  <si>
    <t>-657.343001006994 168.926330518898 -94.7229106886474</t>
  </si>
  <si>
    <t>-676.467281016723 167.872958891643 -203.767175537809</t>
  </si>
  <si>
    <t>-687.867443833702 166.545754196623 -295.930683816508</t>
  </si>
  <si>
    <t>-697.223084544047 165.266825039145 -379.291205347955</t>
  </si>
  <si>
    <t>-705.070431077837 163.850347643239 -462.804926544852</t>
  </si>
  <si>
    <t>-714.887537015459 161.629016846891 -585.049080312515</t>
  </si>
  <si>
    <t>-702.154880431411 159.377169484943 -662.334341607271</t>
  </si>
  <si>
    <t>-707.469705129573 193.799531718307 -532.226035068044</t>
  </si>
  <si>
    <t>-693.014347163356 347.851228769613 -512.272156019697</t>
  </si>
  <si>
    <t>-706.950808787381 403.977710275032 -236.166877796777</t>
  </si>
  <si>
    <t>-480.057308545097 399.788254340273 -186.666158414418</t>
  </si>
  <si>
    <t>-713.690093592993 131.407823667152 -530.592835135501</t>
  </si>
  <si>
    <t>-647.947858232974 260.080974529026 -98.9005181315242</t>
  </si>
  <si>
    <t>-672.393555491703 276.673881422854 315.622935819431</t>
  </si>
  <si>
    <t>-704.306761843635 328.692230167456 774.583631939476</t>
  </si>
  <si>
    <t>-555.28199854491 306.140414276278 830.858515938931</t>
  </si>
  <si>
    <t>-666.981994686885 77.6471576868942 -93.9439407946749</t>
  </si>
  <si>
    <t>-665.024398776689 60.6686776401978 321.279503929208</t>
  </si>
  <si>
    <t>-703.877378218158 19.3778900141649 780.777383618956</t>
  </si>
  <si>
    <t>-550.416388996728 9.95603783212255 828.156435223802</t>
  </si>
  <si>
    <t>9763-20170724T120356.451009500.bin</t>
  </si>
  <si>
    <t>-657.52685576249 168.82258498593 -94.7622763389621</t>
  </si>
  <si>
    <t>-676.651889233857 167.740436496733 -203.806117806536</t>
  </si>
  <si>
    <t>-688.043162852071 166.368310307068 -295.970061874695</t>
  </si>
  <si>
    <t>-697.386996085662 165.039744133429 -379.331128232346</t>
  </si>
  <si>
    <t>-705.218743423832 163.565222032328 -462.845321497268</t>
  </si>
  <si>
    <t>-715.008549912326 161.250506846936 -585.089859992657</t>
  </si>
  <si>
    <t>-702.283273961832 158.997796393254 -662.37630849372</t>
  </si>
  <si>
    <t>-707.651255982105 193.466363895629 -532.285966195772</t>
  </si>
  <si>
    <t>-693.608937827642 347.570880735863 -512.477168561217</t>
  </si>
  <si>
    <t>-707.938945889045 403.552584547943 -236.362424101889</t>
  </si>
  <si>
    <t>-481.202350469575 398.655781778447 -186.212287015682</t>
  </si>
  <si>
    <t>-713.774480134429 131.065929479687 -530.614040257717</t>
  </si>
  <si>
    <t>-648.187154996697 260.051605061099 -98.942694532284</t>
  </si>
  <si>
    <t>-672.539092482747 276.68533355707 315.584611721594</t>
  </si>
  <si>
    <t>-704.301903263895 328.741602570738 774.563570798407</t>
  </si>
  <si>
    <t>-555.285516657762 306.169473487098 830.852408409965</t>
  </si>
  <si>
    <t>-667.129207436424 77.4833076543475 -93.9785988212004</t>
  </si>
  <si>
    <t>-665.119698723777 60.5611749335035 321.246971258632</t>
  </si>
  <si>
    <t>-703.871245501176 19.4423954420456 780.780718579215</t>
  </si>
  <si>
    <t>-550.345619285066 11.0508731835359 828.1441036453</t>
  </si>
  <si>
    <t>9763-20170724T120356.520201400.bin</t>
  </si>
  <si>
    <t>-657.988246611335 168.703740594531 -94.8077035069575</t>
  </si>
  <si>
    <t>-677.116927297674 167.601121005479 -203.850734515366</t>
  </si>
  <si>
    <t>-688.486477389289 166.158837665241 -296.016168589775</t>
  </si>
  <si>
    <t>-697.800790999068 164.744910054099 -379.379237104247</t>
  </si>
  <si>
    <t>-705.592755272679 163.164936172904 -462.895178525313</t>
  </si>
  <si>
    <t>-715.313114939348 160.674697952007 -585.141890738573</t>
  </si>
  <si>
    <t>-702.59623806053 158.393265884359 -662.428932952381</t>
  </si>
  <si>
    <t>-708.087751296522 192.976491271198 -532.372261393252</t>
  </si>
  <si>
    <t>-694.691762416072 347.16982402673 -512.81123524844</t>
  </si>
  <si>
    <t>-709.769780332252 402.63424206012 -236.631945159845</t>
  </si>
  <si>
    <t>-483.329714891853 395.594845294759 -185.40845858956</t>
  </si>
  <si>
    <t>-714.00797470562 130.558455545495 -530.62990280614</t>
  </si>
  <si>
    <t>-648.73498087024 260.021317931888 -98.9994814403044</t>
  </si>
  <si>
    <t>-672.757791911744 276.689783716724 315.545655052414</t>
  </si>
  <si>
    <t>-704.318360015594 328.791885418104 774.536557737846</t>
  </si>
  <si>
    <t>-555.289249958951 306.276074333435 830.814322600237</t>
  </si>
  <si>
    <t>-667.488169826356 77.2937043837687 -94.0242282674283</t>
  </si>
  <si>
    <t>-665.407241325534 60.4509400438669 321.204178449746</t>
  </si>
  <si>
    <t>-703.850706658819 19.3525298209404 780.785760881758</t>
  </si>
  <si>
    <t>-550.360686375097 10.4758617144953 828.176043876645</t>
  </si>
  <si>
    <t>9763-20170724T120356.551287100.bin</t>
  </si>
  <si>
    <t>-658.223836829845 168.734959715806 -94.8509387094716</t>
  </si>
  <si>
    <t>-677.328047840218 167.632290289682 -203.898244604814</t>
  </si>
  <si>
    <t>-688.678705975581 166.153494179617 -296.065524533449</t>
  </si>
  <si>
    <t>-697.976584706013 164.692048971124 -379.429473487886</t>
  </si>
  <si>
    <t>-705.752732942547 163.050749090171 -462.945814450317</t>
  </si>
  <si>
    <t>-715.450537408321 160.455906679118 -585.191982990787</t>
  </si>
  <si>
    <t>-702.737820259749 158.130682391093 -662.47842169442</t>
  </si>
  <si>
    <t>-708.272104129235 192.806328913422 -532.445848428482</t>
  </si>
  <si>
    <t>-695.089475985333 347.030760030431 -513.002384349036</t>
  </si>
  <si>
    <t>-710.62345207143 401.669825104866 -236.684014548997</t>
  </si>
  <si>
    <t>-484.301541045838 393.670059287005 -185.080095456928</t>
  </si>
  <si>
    <t>-714.118412804058 130.382556155086 -530.656937907</t>
  </si>
  <si>
    <t>-648.952446860858 260.086281504367 -99.0346435943372</t>
  </si>
  <si>
    <t>-672.83306143805 276.748341639433 315.518998323905</t>
  </si>
  <si>
    <t>-704.318459346885 328.819188741001 774.529930706576</t>
  </si>
  <si>
    <t>-555.26917591612 306.42291022192 830.801810347199</t>
  </si>
  <si>
    <t>-667.733725195612 77.310294690873 -94.0514244058155</t>
  </si>
  <si>
    <t>-665.556669605284 60.48458525455 321.177116841913</t>
  </si>
  <si>
    <t>-703.847762214141 19.35637941444 780.783983299752</t>
  </si>
  <si>
    <t>-550.332661664779 10.8807851476126 828.16639754316</t>
  </si>
  <si>
    <t>9763-20170724T120356.618375700.bin</t>
  </si>
  <si>
    <t>-658.784978951065 168.829752110618 -94.895224408723</t>
  </si>
  <si>
    <t>-677.822702942709 167.708553816233 -203.954053506276</t>
  </si>
  <si>
    <t>-689.117474093623 166.16469195444 -296.127073837128</t>
  </si>
  <si>
    <t>-698.364872042596 164.624613856116 -379.495143453458</t>
  </si>
  <si>
    <t>-706.090368929821 162.885784481961 -463.014172280807</t>
  </si>
  <si>
    <t>-715.71386730885 160.127946450922 -585.262745793431</t>
  </si>
  <si>
    <t>-702.992541723151 157.72365383707 -662.545355804106</t>
  </si>
  <si>
    <t>-708.622764581411 192.553896927602 -532.551202575785</t>
  </si>
  <si>
    <t>-695.815608978751 346.819894471677 -513.192767304806</t>
  </si>
  <si>
    <t>-712.287153294368 399.46734871769 -236.542179015201</t>
  </si>
  <si>
    <t>-486.187889584234 389.54649254691 -184.300411349988</t>
  </si>
  <si>
    <t>-714.3596056041 130.122041355446 -530.691144936759</t>
  </si>
  <si>
    <t>-649.531156760139 260.20468290411 -99.0796859573031</t>
  </si>
  <si>
    <t>-673.182186010437 276.859927709564 315.487298488985</t>
  </si>
  <si>
    <t>-704.376826695874 328.853836464292 774.516111369142</t>
  </si>
  <si>
    <t>-555.342888009761 306.24272712206 830.742780144336</t>
  </si>
  <si>
    <t>-668.281398089174 77.3614993612659 -94.0832040177746</t>
  </si>
  <si>
    <t>-665.94416282158 60.5164655653912 321.143632977777</t>
  </si>
  <si>
    <t>-703.825585225277 19.268449214632 780.778413533826</t>
  </si>
  <si>
    <t>-550.361311585118 10.0969259958629 828.195938504196</t>
  </si>
  <si>
    <t>9763-20170724T120356.647461600.bin</t>
  </si>
  <si>
    <t>-659.075427866538 168.988927674966 -94.924821400601</t>
  </si>
  <si>
    <t>-678.070391711323 167.837770365261 -203.990705607693</t>
  </si>
  <si>
    <t>-689.323269549408 166.255778112143 -296.168290926005</t>
  </si>
  <si>
    <t>-698.530513202695 164.675420618538 -379.540201396505</t>
  </si>
  <si>
    <t>-706.213392212924 162.891171383731 -463.062054222291</t>
  </si>
  <si>
    <t>-715.771842655241 160.061628003827 -585.314082533117</t>
  </si>
  <si>
    <t>-703.038841476346 157.638853407403 -662.594205708815</t>
  </si>
  <si>
    <t>-708.741177030489 192.521689815271 -532.615433240687</t>
  </si>
  <si>
    <t>-696.062143677129 346.802189642424 -513.267536832607</t>
  </si>
  <si>
    <t>-712.897989209613 398.609127886209 -236.480334845825</t>
  </si>
  <si>
    <t>-486.934797684179 387.848635528017 -183.817203792804</t>
  </si>
  <si>
    <t>-714.414143938506 130.084788057631 -530.726572499786</t>
  </si>
  <si>
    <t>-649.898265261161 260.371321453369 -99.1217536531833</t>
  </si>
  <si>
    <t>-673.402295379902 276.996602340838 315.454876597773</t>
  </si>
  <si>
    <t>-704.411385721392 328.864461703544 774.510011236003</t>
  </si>
  <si>
    <t>-555.368682743761 306.224141131043 830.701707793857</t>
  </si>
  <si>
    <t>-668.512506678477 77.5546399699399 -94.0949328723252</t>
  </si>
  <si>
    <t>-666.156545547408 60.6165781277912 321.128022662789</t>
  </si>
  <si>
    <t>-703.818177626967 19.3187877815014 780.773550564026</t>
  </si>
  <si>
    <t>-550.334998251694 10.4348506879217 828.184780302078</t>
  </si>
  <si>
    <t>9763-20170724T120356.714131000.bin</t>
  </si>
  <si>
    <t>-659.725914681573 169.4491632524 -94.9631770576841</t>
  </si>
  <si>
    <t>-678.676644089257 168.214903694891 -204.035909086006</t>
  </si>
  <si>
    <t>-689.875330158435 166.562342667864 -296.218796868276</t>
  </si>
  <si>
    <t>-699.026905886853 164.916122498213 -379.595443182556</t>
  </si>
  <si>
    <t>-706.647401102639 163.064996294828 -463.121753035495</t>
  </si>
  <si>
    <t>-716.107022237081 160.137187325594 -585.379112148043</t>
  </si>
  <si>
    <t>-703.374347922504 157.712029800544 -662.659165729748</t>
  </si>
  <si>
    <t>-709.204250550399 192.647420463856 -532.694324079477</t>
  </si>
  <si>
    <t>-696.738097723434 346.944689167089 -513.346729333052</t>
  </si>
  <si>
    <t>-714.180022586764 397.502732984472 -236.366131020697</t>
  </si>
  <si>
    <t>-488.513636587312 385.488424446068 -182.711084468762</t>
  </si>
  <si>
    <t>-714.708210317837 130.196324886082 -530.773024024001</t>
  </si>
  <si>
    <t>-650.749522712799 260.86156764269 -99.215222544286</t>
  </si>
  <si>
    <t>-673.925960700783 277.375927676936 315.384313568651</t>
  </si>
  <si>
    <t>-704.486245804136 328.888426294662 774.507422029208</t>
  </si>
  <si>
    <t>-555.439456774773 306.1103717426 830.632609031291</t>
  </si>
  <si>
    <t>-668.958390496449 77.9958397548219 -94.1121158552336</t>
  </si>
  <si>
    <t>-666.509424528878 60.9195721963506 321.10473252767</t>
  </si>
  <si>
    <t>-703.815073840844 19.306486000716 780.765151560911</t>
  </si>
  <si>
    <t>-550.303385684689 10.7942449696334 828.15207710581</t>
  </si>
  <si>
    <t>9763-20170724T120356.747651100.bin</t>
  </si>
  <si>
    <t>-660.062213494946 169.707576908844 -94.9719684960814</t>
  </si>
  <si>
    <t>-679.031707412628 168.441508653017 -204.041007974001</t>
  </si>
  <si>
    <t>-690.233272353854 166.758446652214 -296.222928384148</t>
  </si>
  <si>
    <t>-699.382461778537 165.08195698694 -379.59940786128</t>
  </si>
  <si>
    <t>-706.995222234724 163.198788529824 -463.125694488437</t>
  </si>
  <si>
    <t>-716.43795226452 160.221700363467 -585.383173891103</t>
  </si>
  <si>
    <t>-703.714237130624 157.779884240317 -662.664096098778</t>
  </si>
  <si>
    <t>-709.580253376211 192.756524986441 -532.707674416997</t>
  </si>
  <si>
    <t>-697.242494096316 347.068206959647 -513.348858634357</t>
  </si>
  <si>
    <t>-714.961395185559 397.148267852417 -236.299018454581</t>
  </si>
  <si>
    <t>-489.429774837771 384.67339649893 -182.184379714603</t>
  </si>
  <si>
    <t>-715.008806073806 130.299555658131 -530.767484177389</t>
  </si>
  <si>
    <t>-544.602783039276 0.399645041399708 -249.573390189873</t>
  </si>
  <si>
    <t>-651.223777440652 261.119562674324 -99.2447191038258</t>
  </si>
  <si>
    <t>-674.218430313902 277.57143705099 315.367340124008</t>
  </si>
  <si>
    <t>-704.505790194158 328.921922851476 774.516702819358</t>
  </si>
  <si>
    <t>-555.439117002293 306.184678424093 830.605564213978</t>
  </si>
  <si>
    <t>-669.172688259018 78.2262224678825 -94.1155667909222</t>
  </si>
  <si>
    <t>-666.645436765467 61.1163677783156 321.099488218812</t>
  </si>
  <si>
    <t>-703.811238941092 19.3258581730695 780.75874867383</t>
  </si>
  <si>
    <t>-550.271144311374 11.2430918496837 828.128916684337</t>
  </si>
  <si>
    <t>9763-20170724T120356.814829200.bin</t>
  </si>
  <si>
    <t>-660.72212801243 170.190857222621 -95.0175827153578</t>
  </si>
  <si>
    <t>-679.735249366329 168.85120168214 -204.078230796527</t>
  </si>
  <si>
    <t>-690.939365532836 167.091524502567 -296.258436077365</t>
  </si>
  <si>
    <t>-700.077148001582 165.337951686448 -379.634532002511</t>
  </si>
  <si>
    <t>-707.66478523508 163.370846983411 -463.161113602345</t>
  </si>
  <si>
    <t>-717.055605580526 160.26385656465 -585.419312737232</t>
  </si>
  <si>
    <t>-704.369595278112 157.770655416147 -662.704871711234</t>
  </si>
  <si>
    <t>-710.304759871113 192.86208804642 -532.769240391454</t>
  </si>
  <si>
    <t>-698.152195146742 347.187427740665 -513.417115888896</t>
  </si>
  <si>
    <t>-716.265581332915 396.650918410504 -236.281991887804</t>
  </si>
  <si>
    <t>-490.912699083293 383.636509295907 -181.553158407317</t>
  </si>
  <si>
    <t>-715.565201744587 130.392322719143 -530.777675562013</t>
  </si>
  <si>
    <t>-543.584977602173 0.909601251911454 -251.86306171289</t>
  </si>
  <si>
    <t>-652.099738578822 261.644834755197 -99.3126439839499</t>
  </si>
  <si>
    <t>-674.78066575343 277.955451547603 315.32232440829</t>
  </si>
  <si>
    <t>-704.55848162713 328.977275727016 774.546981996637</t>
  </si>
  <si>
    <t>-555.449308918733 306.331114269798 830.559824570438</t>
  </si>
  <si>
    <t>-669.601005737685 78.6509144757067 -94.1171381339281</t>
  </si>
  <si>
    <t>-666.857100270002 61.4561168498938 321.092969908696</t>
  </si>
  <si>
    <t>-703.803690610652 19.3329581987073 780.747972008599</t>
  </si>
  <si>
    <t>-550.243832364354 11.5120033788912 828.098072466824</t>
  </si>
  <si>
    <t>9763-20170724T120356.848922700.bin</t>
  </si>
  <si>
    <t>-661.041386038923 170.421709653533 -95.0169499121157</t>
  </si>
  <si>
    <t>-680.104309611983 169.050105753486 -204.068480067829</t>
  </si>
  <si>
    <t>-691.329085165803 167.257417275478 -296.245569224808</t>
  </si>
  <si>
    <t>-700.477141659119 165.469779076194 -379.619741451987</t>
  </si>
  <si>
    <t>-708.066439352948 163.465666427396 -463.145361585642</t>
  </si>
  <si>
    <t>-717.450251901245 160.301055017522 -585.402643297165</t>
  </si>
  <si>
    <t>-704.812391072545 157.783595326719 -662.695335553954</t>
  </si>
  <si>
    <t>-710.742930589126 192.927626033902 -532.764570953321</t>
  </si>
  <si>
    <t>-698.71392990341 347.26230212347 -513.406524021666</t>
  </si>
  <si>
    <t>-716.79847390272 396.523959507723 -236.233636461375</t>
  </si>
  <si>
    <t>-491.525936877818 383.282120190335 -181.229355433338</t>
  </si>
  <si>
    <t>-715.922417828656 130.45189563773 -530.749909034381</t>
  </si>
  <si>
    <t>-543.288617550168 1.04096129400887 -252.813631363741</t>
  </si>
  <si>
    <t>-652.560864971506 261.903347888738 -99.3308825368064</t>
  </si>
  <si>
    <t>-675.063118806893 278.15439183266 315.316096780168</t>
  </si>
  <si>
    <t>-704.601120703091 328.996287724016 774.57108475323</t>
  </si>
  <si>
    <t>-555.508015898141 306.138745881383 830.540786122645</t>
  </si>
  <si>
    <t>-669.784844135244 78.8770731745619 -94.1081103503254</t>
  </si>
  <si>
    <t>-666.918065552983 61.6288114893946 321.099009376791</t>
  </si>
  <si>
    <t>-703.794621157922 19.2625193424935 780.746388865211</t>
  </si>
  <si>
    <t>-550.249141040848 11.1865027034444 828.100293640973</t>
  </si>
  <si>
    <t>9763-20170724T120356.915145300.bin</t>
  </si>
  <si>
    <t>-661.564988466672 170.913642377143 -95.0094412969356</t>
  </si>
  <si>
    <t>-680.803538936194 169.519973086758 -204.029737535876</t>
  </si>
  <si>
    <t>-692.086273033562 167.69253479696 -296.199188092969</t>
  </si>
  <si>
    <t>-701.250431182575 165.865519276251 -379.5707367707</t>
  </si>
  <si>
    <t>-708.819403618666 163.814884093464 -463.097031031996</t>
  </si>
  <si>
    <t>-718.133582836761 160.574471543369 -585.357705598273</t>
  </si>
  <si>
    <t>-705.612008244572 158.016291781172 -662.667943973439</t>
  </si>
  <si>
    <t>-711.515200686226 193.238532850234 -532.731613734838</t>
  </si>
  <si>
    <t>-699.666323435007 347.585564736419 -513.371484273351</t>
  </si>
  <si>
    <t>-717.979542504655 396.75041895843 -236.196429198377</t>
  </si>
  <si>
    <t>-493.006551833147 382.402298711983 -180.251511394146</t>
  </si>
  <si>
    <t>-716.578007374579 130.754134968103 -530.689905497842</t>
  </si>
  <si>
    <t>-543.160763243446 1.60210186724453 -254.287708278949</t>
  </si>
  <si>
    <t>-653.260185175717 262.394488447149 -99.3335868438688</t>
  </si>
  <si>
    <t>-675.600035492339 278.588131277131 315.324513805527</t>
  </si>
  <si>
    <t>-704.703051759551 329.035512828407 774.633443128668</t>
  </si>
  <si>
    <t>-555.571241366257 306.130571792223 830.480502626627</t>
  </si>
  <si>
    <t>-670.139069245513 79.3749146461205 -94.0836943860414</t>
  </si>
  <si>
    <t>-666.96299776358 62.1461512755225 321.121916376554</t>
  </si>
  <si>
    <t>-703.779009197136 19.2403218969246 780.727905332929</t>
  </si>
  <si>
    <t>-550.240115869134 11.00160739837 828.075103594418</t>
  </si>
  <si>
    <t>9763-20170724T120356.949238100.bin</t>
  </si>
  <si>
    <t>-661.778924534193 171.115928190973 -95.0032997392636</t>
  </si>
  <si>
    <t>-681.11576045607 169.725434901614 -204.006249431429</t>
  </si>
  <si>
    <t>-692.424831501214 167.891762819087 -296.172428268811</t>
  </si>
  <si>
    <t>-701.590121117268 166.055006940325 -379.543699626657</t>
  </si>
  <si>
    <t>-709.137371915522 163.990990894827 -463.071403688708</t>
  </si>
  <si>
    <t>-718.394758305112 160.726547503146 -585.335919714485</t>
  </si>
  <si>
    <t>-705.940153822358 158.164425620964 -662.656795136231</t>
  </si>
  <si>
    <t>-711.805819588132 193.401283998539 -532.712847245341</t>
  </si>
  <si>
    <t>-699.855600093925 347.73650380181 -513.306242842278</t>
  </si>
  <si>
    <t>-718.484135703696 396.886198653486 -236.149367592804</t>
  </si>
  <si>
    <t>-493.662302104724 381.94108078655 -179.755493727064</t>
  </si>
  <si>
    <t>-716.859595951462 130.916564045289 -530.661794376257</t>
  </si>
  <si>
    <t>-543.231045295417 2.02921800671447 -254.964621142054</t>
  </si>
  <si>
    <t>-653.515371916137 262.610067991712 -99.3320709292198</t>
  </si>
  <si>
    <t>-675.786481828648 278.756964623238 315.331549992238</t>
  </si>
  <si>
    <t>-704.754014271975 329.068924612548 774.665625515907</t>
  </si>
  <si>
    <t>-555.608957963943 306.092316549139 830.447928984416</t>
  </si>
  <si>
    <t>-670.309671382157 79.5461453546523 -94.0758041859273</t>
  </si>
  <si>
    <t>-666.947237083551 62.3657330790561 321.130300378807</t>
  </si>
  <si>
    <t>-703.766766161299 19.1833186935251 780.717261894738</t>
  </si>
  <si>
    <t>-550.234260300949 10.8355968129163 828.066065376787</t>
  </si>
  <si>
    <t>9763-20170724T120357.015499100.bin</t>
  </si>
  <si>
    <t>-662.116896008352 171.421277677411 -94.9830608822007</t>
  </si>
  <si>
    <t>-681.598167973072 170.063947746923 -203.9607580525</t>
  </si>
  <si>
    <t>-692.958100555565 168.234835958288 -296.12062810452</t>
  </si>
  <si>
    <t>-702.140608608154 166.393330377103 -379.489837864064</t>
  </si>
  <si>
    <t>-709.676289617258 164.315795451737 -463.018471445657</t>
  </si>
  <si>
    <t>-718.884984384243 161.022339015447 -585.285691141206</t>
  </si>
  <si>
    <t>-706.595494703138 158.458880575529 -662.633020240249</t>
  </si>
  <si>
    <t>-712.314149792822 193.709435038524 -532.667908125693</t>
  </si>
  <si>
    <t>-700.156144511942 348.015605684111 -513.17951814101</t>
  </si>
  <si>
    <t>-719.216837359876 397.171419399702 -236.053265193954</t>
  </si>
  <si>
    <t>-494.755596734341 380.669169803498 -178.665906292769</t>
  </si>
  <si>
    <t>-717.374470160749 131.225520644575 -530.603695055504</t>
  </si>
  <si>
    <t>-544.036390260846 4.56814069452253 -257.04719476883</t>
  </si>
  <si>
    <t>-653.81412050438 263.01063983047 -99.2983607517976</t>
  </si>
  <si>
    <t>-676.005776286377 278.981424499551 315.376313257272</t>
  </si>
  <si>
    <t>-704.82323032432 329.124646499332 774.747674637875</t>
  </si>
  <si>
    <t>-555.665066633988 306.0111496069 830.438251643409</t>
  </si>
  <si>
    <t>-670.668649549679 79.7763542241771 -94.0625270851523</t>
  </si>
  <si>
    <t>-666.970063648134 62.6749733766319 321.144075192528</t>
  </si>
  <si>
    <t>-703.743581727195 19.1872732236968 780.709490180486</t>
  </si>
  <si>
    <t>-550.200728311221 11.0579796674915 828.062714085206</t>
  </si>
  <si>
    <t>9763-20170724T120357.048588000.bin</t>
  </si>
  <si>
    <t>-662.218338947301 171.546130400827 -94.9726063804244</t>
  </si>
  <si>
    <t>-681.750019332949 170.212942087141 -203.941495183258</t>
  </si>
  <si>
    <t>-693.126553035773 168.406314948144 -296.099867876976</t>
  </si>
  <si>
    <t>-702.313462260011 166.586914521872 -379.468974759626</t>
  </si>
  <si>
    <t>-709.843185162265 164.532301500831 -462.998742649954</t>
  </si>
  <si>
    <t>-719.031488975882 161.274126135073 -585.268391412804</t>
  </si>
  <si>
    <t>-706.832764444267 158.720778237839 -662.630512041291</t>
  </si>
  <si>
    <t>-712.458217252599 193.94512515623 -532.641137006478</t>
  </si>
  <si>
    <t>-700.076718802303 348.216037422645 -513.050465736084</t>
  </si>
  <si>
    <t>-719.34238000727 397.390130905612 -235.94156662445</t>
  </si>
  <si>
    <t>-495.103152288432 379.868226710051 -177.99055870772</t>
  </si>
  <si>
    <t>-717.541231932491 131.462580522735 -530.594002828869</t>
  </si>
  <si>
    <t>-544.58174931439 6.13979356388472 -258.14047847201</t>
  </si>
  <si>
    <t>-653.852265067346 263.166862142295 -99.2758555704293</t>
  </si>
  <si>
    <t>-676.066664888284 279.073283207801 315.400084798813</t>
  </si>
  <si>
    <t>-704.862055479217 329.139692503054 774.786952499545</t>
  </si>
  <si>
    <t>-555.709788983936 305.92180335508 830.449788359251</t>
  </si>
  <si>
    <t>-670.81347903009 79.8604466917973 -94.0548763827716</t>
  </si>
  <si>
    <t>-667.046152891106 62.7809804216006 321.151904577053</t>
  </si>
  <si>
    <t>-703.730696212842 19.1278213024439 780.711186186547</t>
  </si>
  <si>
    <t>-550.223551623464 10.4444420171881 828.081704287279</t>
  </si>
  <si>
    <t>9763-20170724T120357.119355000.bin</t>
  </si>
  <si>
    <t>-662.377481361171 171.71248692427 -94.9634092667478</t>
  </si>
  <si>
    <t>-681.997297592637 170.429613180443 -203.917128928018</t>
  </si>
  <si>
    <t>-693.399713068006 168.710096218229 -296.073791452194</t>
  </si>
  <si>
    <t>-702.590500013963 166.988814123307 -379.444791579035</t>
  </si>
  <si>
    <t>-710.104359139087 165.051803237311 -462.978595622338</t>
  </si>
  <si>
    <t>-719.247986417991 161.986549875368 -585.256836587659</t>
  </si>
  <si>
    <t>-707.204834412295 159.464511579742 -662.644097665777</t>
  </si>
  <si>
    <t>-712.658505457527 194.57150935795 -532.578076063341</t>
  </si>
  <si>
    <t>-699.854139211323 348.775580682402 -512.709757948562</t>
  </si>
  <si>
    <t>-719.317844954799 397.744908427451 -235.578432307024</t>
  </si>
  <si>
    <t>-495.496197845171 378.423061068017 -176.595108669769</t>
  </si>
  <si>
    <t>-717.813096687422 132.091636397106 -530.62637315343</t>
  </si>
  <si>
    <t>-545.601124843053 7.99807223402217 -260.456515201878</t>
  </si>
  <si>
    <t>-653.83413606866 263.428401468798 -99.246463809008</t>
  </si>
  <si>
    <t>-676.109572021636 279.240878315146 315.429809630707</t>
  </si>
  <si>
    <t>-704.918483590941 329.195028691539 774.846884675535</t>
  </si>
  <si>
    <t>-555.747388805089 305.930525936392 830.43984140325</t>
  </si>
  <si>
    <t>-671.16270664704 79.9185431170065 -94.055026980015</t>
  </si>
  <si>
    <t>-667.205535036641 62.9221411905801 321.153416832678</t>
  </si>
  <si>
    <t>-703.704467280716 19.0697284016217 780.720836172772</t>
  </si>
  <si>
    <t>-550.217529086228 10.1488500119256 828.112867403717</t>
  </si>
  <si>
    <t>9763-20170724T120357.153442500.bin</t>
  </si>
  <si>
    <t>-662.504626230354 171.758568305288 -94.9615576319945</t>
  </si>
  <si>
    <t>-682.155395906631 170.503695061467 -203.910114191961</t>
  </si>
  <si>
    <t>-693.545444080529 168.821188925368 -296.068967644305</t>
  </si>
  <si>
    <t>-702.70938141199 167.140071102471 -379.443719179062</t>
  </si>
  <si>
    <t>-710.180771290804 165.249227948658 -462.982455701263</t>
  </si>
  <si>
    <t>-719.245182452142 162.258116548439 -585.26832917182</t>
  </si>
  <si>
    <t>-707.225510907547 159.752253479793 -662.659807541446</t>
  </si>
  <si>
    <t>-712.656675854807 194.808184696427 -532.567912029388</t>
  </si>
  <si>
    <t>-699.617933536144 348.975436917093 -512.528378086653</t>
  </si>
  <si>
    <t>-719.105446147074 397.738711508274 -235.362477789872</t>
  </si>
  <si>
    <t>-495.452311731425 377.780953255162 -175.953077915648</t>
  </si>
  <si>
    <t>-717.878926299576 132.332953701083 -530.652689686842</t>
  </si>
  <si>
    <t>-545.951850572655 8.62547617589348 -261.737713393375</t>
  </si>
  <si>
    <t>-653.863816567894 263.536445792643 -99.2374345382299</t>
  </si>
  <si>
    <t>-676.109048303049 279.288891600695 315.442670053763</t>
  </si>
  <si>
    <t>-704.960899899254 329.20355402654 774.870472018379</t>
  </si>
  <si>
    <t>-555.800341579001 305.79242222336 830.430048201639</t>
  </si>
  <si>
    <t>-671.380138802281 79.9057448082197 -94.0590295897441</t>
  </si>
  <si>
    <t>-667.32391903957 62.9741333663801 321.151152610749</t>
  </si>
  <si>
    <t>-703.687554466156 19.0595346818932 780.727603464487</t>
  </si>
  <si>
    <t>-550.191918852961 10.358650630631 828.132295049219</t>
  </si>
  <si>
    <t>9763-20170724T120357.215613900.bin</t>
  </si>
  <si>
    <t>-662.773727027649 171.79082491267 -94.952636585312</t>
  </si>
  <si>
    <t>-682.525628898256 170.579325682055 -203.883384455673</t>
  </si>
  <si>
    <t>-693.885229934364 168.969950159036 -296.047408528042</t>
  </si>
  <si>
    <t>-702.974847965067 167.371387371766 -379.431659560196</t>
  </si>
  <si>
    <t>-710.325110569093 165.578603018292 -462.983498002557</t>
  </si>
  <si>
    <t>-719.160882930664 162.748205594133 -585.289836743113</t>
  </si>
  <si>
    <t>-707.084477711913 160.317125919685 -662.674982119306</t>
  </si>
  <si>
    <t>-712.626252204229 195.225214431458 -532.537736309871</t>
  </si>
  <si>
    <t>-699.361057108263 349.336482321267 -512.238515742034</t>
  </si>
  <si>
    <t>-718.645653496912 397.634193728006 -234.97694890986</t>
  </si>
  <si>
    <t>-495.238195572634 376.614791651319 -175.011700417784</t>
  </si>
  <si>
    <t>-717.941390432634 132.755161711803 -530.707975991338</t>
  </si>
  <si>
    <t>-546.285087908281 9.49966410867228 -263.997864877018</t>
  </si>
  <si>
    <t>-654.005339590926 263.668351813968 -99.2287451639459</t>
  </si>
  <si>
    <t>-676.140928638664 279.360830765826 315.459560834311</t>
  </si>
  <si>
    <t>-705.040819212346 329.202079532616 774.909389852696</t>
  </si>
  <si>
    <t>-555.844271433719 305.804873402604 830.378222090611</t>
  </si>
  <si>
    <t>-671.79329958289 79.8447973489247 -94.0627149423212</t>
  </si>
  <si>
    <t>-667.746774248928 62.9706307137922 321.149885814136</t>
  </si>
  <si>
    <t>-703.64721530901 19.0266283854567 780.744171318798</t>
  </si>
  <si>
    <t>-550.194141904232 9.90641579145927 828.207932066237</t>
  </si>
  <si>
    <t>9763-20170724T120357.251739200.bin</t>
  </si>
  <si>
    <t>-662.995125669924 171.767926575335 -94.9626685430259</t>
  </si>
  <si>
    <t>-682.807193319366 170.566364559577 -203.882515255548</t>
  </si>
  <si>
    <t>-694.128551986818 168.987415449024 -296.051672915856</t>
  </si>
  <si>
    <t>-703.147723655592 167.425641958622 -379.44453741618</t>
  </si>
  <si>
    <t>-710.391387377569 165.67943809478 -463.006613791124</t>
  </si>
  <si>
    <t>-719.031782737881 162.927181417757 -585.328651402309</t>
  </si>
  <si>
    <t>-706.882518579167 160.531402304176 -662.703520125163</t>
  </si>
  <si>
    <t>-712.562798359205 195.368841646229 -532.546514330526</t>
  </si>
  <si>
    <t>-699.282139512523 349.462481391148 -512.127910589124</t>
  </si>
  <si>
    <t>-718.414973142015 397.436461788216 -234.7997208086</t>
  </si>
  <si>
    <t>-495.000560912271 376.208315133984 -174.934084292543</t>
  </si>
  <si>
    <t>-717.918112405054 132.900808362442 -530.762927939081</t>
  </si>
  <si>
    <t>-546.28967455041 9.7365857312609 -265.056201253115</t>
  </si>
  <si>
    <t>-654.153682447295 263.672215346868 -99.2372181229375</t>
  </si>
  <si>
    <t>-676.226225603772 279.398436951159 315.453131681173</t>
  </si>
  <si>
    <t>-705.092644709187 329.186390721238 774.917669911452</t>
  </si>
  <si>
    <t>-555.897543238544 305.670714224072 830.340228711824</t>
  </si>
  <si>
    <t>-672.091567568021 79.7725190565161 -94.0791797290219</t>
  </si>
  <si>
    <t>-668.129677507179 62.9297603223911 321.135489476318</t>
  </si>
  <si>
    <t>-703.60935414311 19.0328210848452 780.75758037081</t>
  </si>
  <si>
    <t>-550.142641823752 10.4132630767047 828.270744850298</t>
  </si>
  <si>
    <t>9763-20170724T120357.316941900.bin</t>
  </si>
  <si>
    <t>-663.668587834848 171.616222344119 -94.9667721384683</t>
  </si>
  <si>
    <t>-683.543673539536 170.462257354422 -203.875621027907</t>
  </si>
  <si>
    <t>-694.781768712515 168.974955176577 -296.056645388548</t>
  </si>
  <si>
    <t>-703.670606878936 167.518876778319 -379.465319177024</t>
  </si>
  <si>
    <t>-710.728596325613 165.901278423436 -463.045820058831</t>
  </si>
  <si>
    <t>-719.036627715096 163.363125288945 -585.395449972465</t>
  </si>
  <si>
    <t>-706.77173964949 161.058261350171 -662.7548300748</t>
  </si>
  <si>
    <t>-712.709276494152 195.712084108045 -532.539512109689</t>
  </si>
  <si>
    <t>-699.548192984149 349.783274692745 -511.872797207592</t>
  </si>
  <si>
    <t>-718.299453067079 397.030805949537 -234.393711117054</t>
  </si>
  <si>
    <t>-494.820230831736 375.71508699226 -174.80164282383</t>
  </si>
  <si>
    <t>-718.073036163252 133.241480310952 -530.8794595505</t>
  </si>
  <si>
    <t>-546.805168338656 10.1972847212935 -267.195547357854</t>
  </si>
  <si>
    <t>-654.760968007164 263.536668267844 -99.2363922022398</t>
  </si>
  <si>
    <t>-676.605697485677 279.284408298883 315.46520417233</t>
  </si>
  <si>
    <t>-705.221486418959 329.108853208404 774.945629796328</t>
  </si>
  <si>
    <t>-555.976600328318 305.573470854433 830.22567336976</t>
  </si>
  <si>
    <t>-672.827440340732 79.5997087828764 -94.0984868379066</t>
  </si>
  <si>
    <t>-668.874314255939 62.6742984781454 321.112885976295</t>
  </si>
  <si>
    <t>-703.079933390635 18.7764070474834 780.835075154868</t>
  </si>
  <si>
    <t>-549.904932731344 10.2336394982622 829.294035079884</t>
  </si>
  <si>
    <t>9763-20170724T120357.349042500.bin</t>
  </si>
  <si>
    <t>-663.976193298667 171.404041599422 -94.897023040819</t>
  </si>
  <si>
    <t>-683.843169393424 170.302885440452 -203.807872114213</t>
  </si>
  <si>
    <t>-695.043821106164 168.881833454108 -295.994510140933</t>
  </si>
  <si>
    <t>-703.88642979974 167.495525864703 -379.409190546577</t>
  </si>
  <si>
    <t>-710.885744678511 165.957484320155 -462.996249624733</t>
  </si>
  <si>
    <t>-719.094388035664 163.546956555428 -585.355278185927</t>
  </si>
  <si>
    <t>-706.769934397946 161.284223858576 -662.706405325718</t>
  </si>
  <si>
    <t>-712.798213894605 195.839821296605 -532.46120464015</t>
  </si>
  <si>
    <t>-699.597757642225 349.885662632556 -511.654127449599</t>
  </si>
  <si>
    <t>-718.263997330495 396.73563488022 -234.101840339624</t>
  </si>
  <si>
    <t>-494.767661929892 375.52721877634 -174.535470855362</t>
  </si>
  <si>
    <t>-718.186733022169 133.369602652504 -530.86908431904</t>
  </si>
  <si>
    <t>-547.13095013457 10.4478737210754 -268.040051125155</t>
  </si>
  <si>
    <t>-655.083227046801 263.268391087864 -99.1541318738016</t>
  </si>
  <si>
    <t>-676.856871216483 279.046439334056 315.550044318592</t>
  </si>
  <si>
    <t>-705.329620437046 328.996178745427 775.009568771093</t>
  </si>
  <si>
    <t>-556.077969496479 305.264119209382 830.187133228912</t>
  </si>
  <si>
    <t>-673.08922882718 79.4154555819537 -94.0416502327524</t>
  </si>
  <si>
    <t>-669.029346302624 62.4433768834438 321.166764981836</t>
  </si>
  <si>
    <t>-702.494903261987 18.6094380083789 780.988494827902</t>
  </si>
  <si>
    <t>-549.651022612801 10.1456805184293 830.495391585441</t>
  </si>
  <si>
    <t>9763-20170724T120357.402658900.bin</t>
  </si>
  <si>
    <t>-664.2515134814 171.153962837667 -94.7856909403582</t>
  </si>
  <si>
    <t>-684.10818395507 170.119005323807 -203.699188168998</t>
  </si>
  <si>
    <t>-695.288542220213 168.774187552376 -295.889251612504</t>
  </si>
  <si>
    <t>-704.108052204574 167.466482433662 -379.307757634391</t>
  </si>
  <si>
    <t>-711.079483945747 166.016685603189 -462.898678353526</t>
  </si>
  <si>
    <t>-719.242149323598 163.745848896316 -585.263456753029</t>
  </si>
  <si>
    <t>-706.859859590666 161.530361383012 -662.606761884138</t>
  </si>
  <si>
    <t>-712.948699314396 195.976766900188 -532.331365777486</t>
  </si>
  <si>
    <t>-699.684241453601 350.002296886472 -511.372080856633</t>
  </si>
  <si>
    <t>-718.283190040785 396.509624030495 -233.757699189827</t>
  </si>
  <si>
    <t>-494.801488557526 375.316236680153 -174.131560839689</t>
  </si>
  <si>
    <t>-718.37220419317 133.507750507428 -530.810261382068</t>
  </si>
  <si>
    <t>-547.474788769669 10.7453895755311 -268.589268943989</t>
  </si>
  <si>
    <t>-655.402207157529 262.980923241352 -99.030525853946</t>
  </si>
  <si>
    <t>-677.167294194097 278.730757619135 315.675200814776</t>
  </si>
  <si>
    <t>-705.415659233023 328.881850939862 775.11732635086</t>
  </si>
  <si>
    <t>-556.099761249675 305.298244449969 830.184488173722</t>
  </si>
  <si>
    <t>-673.328610834982 79.2135712810239 -93.9213264959063</t>
  </si>
  <si>
    <t>-669.12691706713 62.2590907265831 321.286468938108</t>
  </si>
  <si>
    <t>-701.950086705682 18.4105488126886 781.212436353689</t>
  </si>
  <si>
    <t>-549.386520640078 10.3744054011422 831.646532715594</t>
  </si>
  <si>
    <t>9763-20170724T120357.450291200.bin</t>
  </si>
  <si>
    <t>-664.840107289565 170.818764297544 -94.5697595429534</t>
  </si>
  <si>
    <t>-684.594701468477 169.846472126578 -203.502404202797</t>
  </si>
  <si>
    <t>-695.701003009191 168.598383061742 -295.702792703837</t>
  </si>
  <si>
    <t>-704.45829193394 167.397231362056 -379.129495160156</t>
  </si>
  <si>
    <t>-711.372381697292 166.072362265605 -462.727179847843</t>
  </si>
  <si>
    <t>-719.456678216391 164.004156077212 -585.100742937777</t>
  </si>
  <si>
    <t>-706.954639455455 161.865378560356 -662.426890636679</t>
  </si>
  <si>
    <t>-713.15140475847 196.143320935176 -532.114287307831</t>
  </si>
  <si>
    <t>-699.613705469638 350.116091011894 -510.91718927974</t>
  </si>
  <si>
    <t>-718.227885210128 396.191480679571 -233.231862084351</t>
  </si>
  <si>
    <t>-494.859039932078 374.619665939582 -173.319467121287</t>
  </si>
  <si>
    <t>-718.667356800168 133.680005202592 -530.694312273708</t>
  </si>
  <si>
    <t>-548.060177542642 11.1472554696704 -268.784621876393</t>
  </si>
  <si>
    <t>-656.011627449001 262.589209859433 -98.7956871663154</t>
  </si>
  <si>
    <t>-677.688075363302 278.288437395731 315.916547065823</t>
  </si>
  <si>
    <t>-705.53165586892 328.708815266525 775.361955558834</t>
  </si>
  <si>
    <t>-556.207327514531 304.854561987256 830.289679220573</t>
  </si>
  <si>
    <t>-673.930671013146 79.043672411266 -93.7130529485197</t>
  </si>
  <si>
    <t>-669.532043380516 62.0822322108354 321.492429550268</t>
  </si>
  <si>
    <t>-701.418863345892 18.1904815672574 781.422112490128</t>
  </si>
  <si>
    <t>-549.1947747453 10.2840503158093 832.891756935468</t>
  </si>
  <si>
    <t>9763-20170724T120357.514989000.bin</t>
  </si>
  <si>
    <t>-665.232317366678 170.895082947873 -94.3976161769818</t>
  </si>
  <si>
    <t>-684.982513084165 169.977357641162 -203.331502265156</t>
  </si>
  <si>
    <t>-695.987642886284 168.788176102753 -295.544927976591</t>
  </si>
  <si>
    <t>-704.614161031153 167.646586941082 -378.985962259751</t>
  </si>
  <si>
    <t>-711.357985475558 166.38727945508 -462.598649993822</t>
  </si>
  <si>
    <t>-719.149818835833 164.422031420218 -584.992887682217</t>
  </si>
  <si>
    <t>-706.472528848705 162.338095564499 -662.291920631178</t>
  </si>
  <si>
    <t>-712.950339887266 196.51467558897 -531.96567839659</t>
  </si>
  <si>
    <t>-699.271605747948 350.4469565717 -510.618816149647</t>
  </si>
  <si>
    <t>-718.000342290474 396.172568454871 -232.883315411583</t>
  </si>
  <si>
    <t>-494.757024851377 373.890968602287 -172.762880507304</t>
  </si>
  <si>
    <t>-718.511332309889 134.054004095433 -530.608827924727</t>
  </si>
  <si>
    <t>-548.810826512973 12.2590190708186 -268.61557895068</t>
  </si>
  <si>
    <t>-656.366922437402 262.598252637804 -98.5886751752075</t>
  </si>
  <si>
    <t>-677.981716363977 278.204898684672 316.130262614749</t>
  </si>
  <si>
    <t>-705.587400192213 328.657791309259 775.574452972541</t>
  </si>
  <si>
    <t>-556.267762685697 304.582463734579 830.41813475692</t>
  </si>
  <si>
    <t>-674.382687462443 79.1712141347321 -93.6052539161809</t>
  </si>
  <si>
    <t>-669.795298804777 62.2618640957185 321.600302944226</t>
  </si>
  <si>
    <t>-701.217311710601 18.1901862202831 781.507644487136</t>
  </si>
  <si>
    <t>-549.079237783485 11.2675124021889 833.371906657958</t>
  </si>
  <si>
    <t>9763-20170724T120357.546201600.bin</t>
  </si>
  <si>
    <t>-665.311743504807 171.007711832857 -94.3492677020238</t>
  </si>
  <si>
    <t>-685.059623223473 170.100940959778 -203.283563229402</t>
  </si>
  <si>
    <t>-696.016528229583 168.931077545498 -295.503055429818</t>
  </si>
  <si>
    <t>-704.58078675015 167.81125662011 -378.95082860744</t>
  </si>
  <si>
    <t>-711.243571185465 166.578274506824 -462.570289631956</t>
  </si>
  <si>
    <t>-718.896266708961 164.656553566646 -584.973994987157</t>
  </si>
  <si>
    <t>-706.133692382699 162.581172455235 -662.259355822514</t>
  </si>
  <si>
    <t>-712.758278971439 196.730482759716 -531.928418802898</t>
  </si>
  <si>
    <t>-699.036309290541 350.647099314947 -510.497402460759</t>
  </si>
  <si>
    <t>-717.844219311875 396.128633636328 -232.727274327839</t>
  </si>
  <si>
    <t>-494.662227687568 373.668078312707 -172.445768683822</t>
  </si>
  <si>
    <t>-718.318382395656 134.269098985588 -530.600172397693</t>
  </si>
  <si>
    <t>-549.162832712939 12.9182855856759 -268.556449834578</t>
  </si>
  <si>
    <t>-656.425135862959 262.701655293678 -98.5161010077079</t>
  </si>
  <si>
    <t>-678.03500349513 278.290133371573 316.203780161882</t>
  </si>
  <si>
    <t>-705.594276620104 328.654589534143 775.667812366894</t>
  </si>
  <si>
    <t>-556.275366599536 304.552201023516 830.501768062928</t>
  </si>
  <si>
    <t>-674.475019967811 79.2803788021274 -93.5629065835794</t>
  </si>
  <si>
    <t>-669.784687556253 62.3535632949256 321.64076243973</t>
  </si>
  <si>
    <t>-701.129529630263 18.0717287206858 781.534066283583</t>
  </si>
  <si>
    <t>-549.092347676027 10.3450895831361 833.580369397475</t>
  </si>
  <si>
    <t>9763-20170724T120357.614390400.bin</t>
  </si>
  <si>
    <t>-665.194198773183 171.44481460472 -94.2360608849688</t>
  </si>
  <si>
    <t>-684.942722755025 170.525429702856 -203.17020923567</t>
  </si>
  <si>
    <t>-695.799013902626 169.359718384594 -295.401504633103</t>
  </si>
  <si>
    <t>-704.231505221947 168.249732166989 -378.86291921362</t>
  </si>
  <si>
    <t>-710.721500404346 167.033012486585 -462.496145794212</t>
  </si>
  <si>
    <t>-718.076692870376 165.142358094558 -584.918580278296</t>
  </si>
  <si>
    <t>-705.249045377483 163.025782485975 -662.192013717654</t>
  </si>
  <si>
    <t>-712.09249547579 197.205034611715 -531.848784039552</t>
  </si>
  <si>
    <t>-698.433503859291 351.106952821057 -510.276654834503</t>
  </si>
  <si>
    <t>-717.558969029032 396.140930200526 -232.455303388712</t>
  </si>
  <si>
    <t>-494.466775129193 373.737934674936 -171.821038681676</t>
  </si>
  <si>
    <t>-717.606116974651 134.738884603708 -530.552835125776</t>
  </si>
  <si>
    <t>-549.319684357715 14.3932069970647 -268.434370866592</t>
  </si>
  <si>
    <t>-656.276748532743 263.134200497091 -98.3946970602606</t>
  </si>
  <si>
    <t>-677.987895338163 278.630259809971 316.323403968657</t>
  </si>
  <si>
    <t>-705.562054836036 328.729344173097 775.820955599159</t>
  </si>
  <si>
    <t>-556.210652774971 304.781558100252 830.634171659883</t>
  </si>
  <si>
    <t>-674.387180292694 79.7412125112326 -93.4582825285175</t>
  </si>
  <si>
    <t>-669.667062999915 62.6667898348906 321.738968838607</t>
  </si>
  <si>
    <t>-701.061242561033 18.094364305374 781.59142398155</t>
  </si>
  <si>
    <t>-549.066304770917 10.4090697567394 833.767186657164</t>
  </si>
  <si>
    <t>9763-20170724T120357.650486400.bin</t>
  </si>
  <si>
    <t>-665.036851286421 171.799429844352 -94.1995107552466</t>
  </si>
  <si>
    <t>-684.80455835591 170.86316773346 -203.130133168252</t>
  </si>
  <si>
    <t>-695.635287358057 169.697785866012 -295.364406892716</t>
  </si>
  <si>
    <t>-704.0278904148 168.593897637961 -378.829807756528</t>
  </si>
  <si>
    <t>-710.461203138767 167.389195965444 -462.467629790781</t>
  </si>
  <si>
    <t>-717.714771163919 165.523338591809 -584.896664257753</t>
  </si>
  <si>
    <t>-704.998334324415 163.347144082031 -662.186748901029</t>
  </si>
  <si>
    <t>-711.783793963221 197.576129523411 -531.814748189571</t>
  </si>
  <si>
    <t>-698.179575885523 351.472903956241 -510.184498338462</t>
  </si>
  <si>
    <t>-717.53537257025 396.434996333124 -232.36751668173</t>
  </si>
  <si>
    <t>-494.492756880902 374.024483735308 -171.553929038073</t>
  </si>
  <si>
    <t>-717.280105811535 135.108067684333 -530.537073713913</t>
  </si>
  <si>
    <t>-549.250499279601 15.2003127669686 -268.471031154549</t>
  </si>
  <si>
    <t>-656.080258450843 263.478057241675 -98.3661552666989</t>
  </si>
  <si>
    <t>-677.895504099537 278.878249048023 316.349981795716</t>
  </si>
  <si>
    <t>-705.569112016939 328.745890315497 775.877039781441</t>
  </si>
  <si>
    <t>-556.23225892448 304.70620392062 830.689439637078</t>
  </si>
  <si>
    <t>-674.276179639369 80.098320411387 -93.4186465124375</t>
  </si>
  <si>
    <t>-669.633117861786 62.9058217618672 321.774588639292</t>
  </si>
  <si>
    <t>-701.115045917013 18.1846879356533 781.589434286818</t>
  </si>
  <si>
    <t>-549.060300274295 11.0402177875001 833.667540946727</t>
  </si>
  <si>
    <t>9763-20170724T120357.717672300.bin</t>
  </si>
  <si>
    <t>-664.592299184454 172.516252583572 -94.1705367932358</t>
  </si>
  <si>
    <t>-684.35211018376 171.553018122512 -203.102303924431</t>
  </si>
  <si>
    <t>-695.121586392121 170.413130056284 -295.344105398415</t>
  </si>
  <si>
    <t>-703.436982928961 169.35244576882 -378.817779455716</t>
  </si>
  <si>
    <t>-709.770987547407 168.211878242297 -462.464302651995</t>
  </si>
  <si>
    <t>-716.855239798093 166.463185344353 -584.90480166047</t>
  </si>
  <si>
    <t>-704.423899882731 164.092819866971 -662.235654415299</t>
  </si>
  <si>
    <t>-711.013757962013 198.466532473802 -531.783118834117</t>
  </si>
  <si>
    <t>-697.49669312311 352.351681911186 -509.998401747488</t>
  </si>
  <si>
    <t>-717.327848306776 397.21982660247 -232.199537307763</t>
  </si>
  <si>
    <t>-494.351407711369 374.894272056268 -171.112636465536</t>
  </si>
  <si>
    <t>-716.479663541882 135.994507846492 -530.574587175112</t>
  </si>
  <si>
    <t>-549.04053842225 16.9331270829655 -268.771996170425</t>
  </si>
  <si>
    <t>-655.408502164909 264.243752535378 -98.3570654107427</t>
  </si>
  <si>
    <t>-677.518369249794 279.4244661809 316.351571071114</t>
  </si>
  <si>
    <t>-705.523259832706 328.843020872887 775.92687194923</t>
  </si>
  <si>
    <t>-556.155288178203 305.010636079938 830.745252144979</t>
  </si>
  <si>
    <t>-674.060106352625 80.7366425834941 -93.379772562449</t>
  </si>
  <si>
    <t>-669.587921555975 63.2660758112281 321.803862558532</t>
  </si>
  <si>
    <t>-701.352746765765 18.1456107987196 781.551119813858</t>
  </si>
  <si>
    <t>-549.191034119905 10.1505284175223 833.191304920674</t>
  </si>
  <si>
    <t>9763-20170724T120357.745747000.bin</t>
  </si>
  <si>
    <t>-664.346926586842 172.94221050519 -94.1806511581749</t>
  </si>
  <si>
    <t>-684.079657460218 171.969810284567 -203.117111667336</t>
  </si>
  <si>
    <t>-694.820605427423 170.837327647276 -295.362534394794</t>
  </si>
  <si>
    <t>-703.1078136666 169.790471859375 -378.839119360309</t>
  </si>
  <si>
    <t>-709.411378483679 168.67102232784 -462.488199184787</t>
  </si>
  <si>
    <t>-716.448551618917 166.961664001895 -584.931914403674</t>
  </si>
  <si>
    <t>-704.107522337094 164.462716588018 -662.273089150118</t>
  </si>
  <si>
    <t>-710.639776744914 198.949140577982 -531.797094069705</t>
  </si>
  <si>
    <t>-697.154487469011 352.834779743412 -509.972058469486</t>
  </si>
  <si>
    <t>-717.147008209349 397.713789829894 -232.186514482909</t>
  </si>
  <si>
    <t>-494.218399908885 375.363193071415 -170.93434126011</t>
  </si>
  <si>
    <t>-716.08154806165 136.474452889978 -530.612188587197</t>
  </si>
  <si>
    <t>-549.097366996769 18.0316253490544 -268.922429436073</t>
  </si>
  <si>
    <t>-655.010321375865 264.697883966522 -98.3776055717917</t>
  </si>
  <si>
    <t>-677.326246093823 279.745421321149 316.324926654349</t>
  </si>
  <si>
    <t>-705.519179068909 328.891133147326 775.92032394963</t>
  </si>
  <si>
    <t>-556.174875928405 304.932072941875 830.747885034277</t>
  </si>
  <si>
    <t>-673.977189182036 81.1657097477371 -93.3858745907239</t>
  </si>
  <si>
    <t>-669.618999875319 63.4988229063492 321.79065287039</t>
  </si>
  <si>
    <t>-701.533770201031 18.2290805884777 781.505855443343</t>
  </si>
  <si>
    <t>-549.240118438381 10.5563265501607 832.805012570157</t>
  </si>
  <si>
    <t>9763-20170724T120357.815437200.bin</t>
  </si>
  <si>
    <t>-663.809297097162 173.759600601835 -94.2551906394759</t>
  </si>
  <si>
    <t>-683.448534517771 172.74609054784 -203.208331836614</t>
  </si>
  <si>
    <t>-694.127372158503 171.575221077472 -295.460241535368</t>
  </si>
  <si>
    <t>-702.365130022895 170.493502406821 -378.941368774429</t>
  </si>
  <si>
    <t>-708.625916876633 169.339337588607 -462.593172969941</t>
  </si>
  <si>
    <t>-715.607896854435 167.579702265125 -585.039299938349</t>
  </si>
  <si>
    <t>-703.323235744035 164.909670323253 -662.383858620929</t>
  </si>
  <si>
    <t>-709.841373236687 199.590545202053 -531.914081244857</t>
  </si>
  <si>
    <t>-696.404066029667 353.480905477918 -510.121450647149</t>
  </si>
  <si>
    <t>-716.658261817893 398.677551695674 -232.406481987087</t>
  </si>
  <si>
    <t>-493.749270659996 376.452476285704 -171.037438734555</t>
  </si>
  <si>
    <t>-715.247198723902 137.113074873065 -530.708004716221</t>
  </si>
  <si>
    <t>-549.27438340745 20.5787139964959 -269.12785165305</t>
  </si>
  <si>
    <t>-654.180164429563 265.500345303489 -98.4743425404407</t>
  </si>
  <si>
    <t>-677.010501916164 280.29465621634 316.209277500027</t>
  </si>
  <si>
    <t>-705.52814210807 328.986846349291 775.842464251981</t>
  </si>
  <si>
    <t>-556.215099733964 304.870068943821 830.685887831062</t>
  </si>
  <si>
    <t>-673.703374904853 81.9987465725833 -93.4374657620288</t>
  </si>
  <si>
    <t>-669.726247143292 63.8534701454039 321.722147341173</t>
  </si>
  <si>
    <t>-702.004934597551 18.3406508881471 781.387647402531</t>
  </si>
  <si>
    <t>-549.460304925967 9.9631753468941 831.823529430709</t>
  </si>
  <si>
    <t>9763-20170724T120357.847022100.bin</t>
  </si>
  <si>
    <t>-663.532577902372 174.172997281227 -94.3062301952832</t>
  </si>
  <si>
    <t>-683.120433559374 173.145023665383 -203.26838894298</t>
  </si>
  <si>
    <t>-693.759921440098 171.942447120191 -295.524565015</t>
  </si>
  <si>
    <t>-701.963694596287 170.824203181808 -379.008553905977</t>
  </si>
  <si>
    <t>-708.19203263973 169.625712237459 -462.661998199895</t>
  </si>
  <si>
    <t>-715.128222755384 167.793009821967 -585.109896349232</t>
  </si>
  <si>
    <t>-702.810011346413 165.073073012077 -662.447322567269</t>
  </si>
  <si>
    <t>-709.388127185876 199.836101356942 -532.001158091262</t>
  </si>
  <si>
    <t>-695.97049348325 353.742467153629 -510.313795303942</t>
  </si>
  <si>
    <t>-716.436045906628 399.225874893146 -232.661120735037</t>
  </si>
  <si>
    <t>-493.517943352098 377.155206870295 -171.269163246032</t>
  </si>
  <si>
    <t>-714.781265366975 137.358266007966 -530.760449984984</t>
  </si>
  <si>
    <t>-549.192620600192 21.8733079555927 -269.018871861413</t>
  </si>
  <si>
    <t>-653.787537981889 265.903476153628 -98.5371844372694</t>
  </si>
  <si>
    <t>-676.855170156301 280.575271297687 316.137619347118</t>
  </si>
  <si>
    <t>-705.532770200559 329.035322150953 775.787293405391</t>
  </si>
  <si>
    <t>-556.221908807166 304.915681139578 830.635475439028</t>
  </si>
  <si>
    <t>-673.534710472182 82.4310424099046 -93.4857408020208</t>
  </si>
  <si>
    <t>-669.738075695832 64.0582865033841 321.66563364853</t>
  </si>
  <si>
    <t>-702.29500826906 18.422550452947 781.300727004781</t>
  </si>
  <si>
    <t>-549.57363156511 10.0500405864632 831.199633239388</t>
  </si>
  <si>
    <t>9763-20170724T120357.915208100.bin</t>
  </si>
  <si>
    <t>-662.996824566201 174.825939578501 -94.424340237633</t>
  </si>
  <si>
    <t>-682.525407961491 173.78709501031 -203.397101764556</t>
  </si>
  <si>
    <t>-693.11014077259 172.527530803173 -295.658687166237</t>
  </si>
  <si>
    <t>-701.262584133467 171.337869070359 -379.146758159829</t>
  </si>
  <si>
    <t>-707.437440229477 170.048342906074 -462.802903403994</t>
  </si>
  <si>
    <t>-714.293191055684 168.060529870116 -585.252758056903</t>
  </si>
  <si>
    <t>-701.913548567821 165.275578072706 -662.578036829299</t>
  </si>
  <si>
    <t>-708.591053738925 200.171134418316 -532.180873751596</t>
  </si>
  <si>
    <t>-695.128383374833 354.116740519817 -510.733807134509</t>
  </si>
  <si>
    <t>-716.192595719665 400.130928897782 -233.213435400923</t>
  </si>
  <si>
    <t>-493.319273398817 378.304725909586 -171.572233024314</t>
  </si>
  <si>
    <t>-713.978835868796 137.694364738612 -530.864870858137</t>
  </si>
  <si>
    <t>-548.895013074192 24.0704694065098 -268.474079847896</t>
  </si>
  <si>
    <t>-653.088651688451 266.53703421664 -98.6398118310544</t>
  </si>
  <si>
    <t>-676.583871072698 281.011690159503 316.017907893332</t>
  </si>
  <si>
    <t>-705.548439341415 329.104690498341 775.669556118732</t>
  </si>
  <si>
    <t>-556.216980956076 305.104356528404 830.514123076134</t>
  </si>
  <si>
    <t>-673.112026432771 83.0663038523569 -93.6157183884212</t>
  </si>
  <si>
    <t>-669.549435631901 64.4455777800426 321.526612126501</t>
  </si>
  <si>
    <t>-702.742987213444 18.5767085956113 781.119364747142</t>
  </si>
  <si>
    <t>-549.728393617184 10.4772721199849 830.157740030486</t>
  </si>
  <si>
    <t>9763-20170724T120357.949303700.bin</t>
  </si>
  <si>
    <t>-662.677521604388 175.023497846201 -94.4744088507674</t>
  </si>
  <si>
    <t>-682.138860706208 173.981870415352 -203.459104435683</t>
  </si>
  <si>
    <t>-692.662866808384 172.682252530872 -295.727209951449</t>
  </si>
  <si>
    <t>-700.758833815333 171.440872589694 -379.220023791511</t>
  </si>
  <si>
    <t>-706.875537642731 170.083679114852 -462.879359278409</t>
  </si>
  <si>
    <t>-713.64438482699 167.979422747044 -585.332095906866</t>
  </si>
  <si>
    <t>-701.246441940647 165.142784740539 -662.65259820677</t>
  </si>
  <si>
    <t>-707.97160561547 200.139747006699 -532.287035017075</t>
  </si>
  <si>
    <t>-694.445147129822 354.096492554167 -510.961351521116</t>
  </si>
  <si>
    <t>-715.938700836981 400.351644742655 -233.513965733262</t>
  </si>
  <si>
    <t>-493.157324798902 378.451231367656 -171.567295416642</t>
  </si>
  <si>
    <t>-713.376929875609 137.665822056767 -530.914773995766</t>
  </si>
  <si>
    <t>-548.580917766751 24.3847985561927 -268.1821440781</t>
  </si>
  <si>
    <t>-652.725153447185 266.705096711455 -98.6762873031478</t>
  </si>
  <si>
    <t>-676.471338136331 281.107140867553 315.969737413847</t>
  </si>
  <si>
    <t>-705.558367398248 329.118124677377 775.622168782033</t>
  </si>
  <si>
    <t>-556.230578217994 305.119390953595 830.477437464117</t>
  </si>
  <si>
    <t>-672.808310140133 83.2704598155635 -93.6582558312106</t>
  </si>
  <si>
    <t>-669.406612714262 64.5373933106127 321.480404330523</t>
  </si>
  <si>
    <t>-702.870570184032 18.5697897116931 781.063741133514</t>
  </si>
  <si>
    <t>-549.791257518787 10.1455997129783 829.844738341267</t>
  </si>
  <si>
    <t>9763-20170724T120358.015985000.bin</t>
  </si>
  <si>
    <t>-661.903241156891 175.30225106612 -94.5225643048467</t>
  </si>
  <si>
    <t>-681.222224940971 174.228631919031 -203.532223946</t>
  </si>
  <si>
    <t>-691.656314174774 172.881351126851 -295.809760873964</t>
  </si>
  <si>
    <t>-699.683180467076 171.587301790483 -379.308468553331</t>
  </si>
  <si>
    <t>-705.742960241321 170.16722543156 -462.970945983313</t>
  </si>
  <si>
    <t>-712.44204614616 167.958844425798 -585.425777592542</t>
  </si>
  <si>
    <t>-700.061786942569 165.067156352826 -662.747006072707</t>
  </si>
  <si>
    <t>-706.768373023569 200.161511874696 -532.406462222965</t>
  </si>
  <si>
    <t>-693.042220035549 354.11015203693 -511.25739048837</t>
  </si>
  <si>
    <t>-715.256514379653 401.08530255181 -233.98786798301</t>
  </si>
  <si>
    <t>-492.73456915702 378.777590692607 -171.25929030009</t>
  </si>
  <si>
    <t>-712.236726220301 137.694179981723 -530.980843678728</t>
  </si>
  <si>
    <t>-547.924029414277 24.5239512087931 -267.871152228308</t>
  </si>
  <si>
    <t>-651.966549944381 266.892175666406 -98.7250780673795</t>
  </si>
  <si>
    <t>-676.169906520303 281.238070754708 315.896383953326</t>
  </si>
  <si>
    <t>-705.565288040881 329.154191531681 775.53414769737</t>
  </si>
  <si>
    <t>-556.239986761641 305.249889867865 830.437317111232</t>
  </si>
  <si>
    <t>-672.039548966031 83.6502283719578 -93.6864474644332</t>
  </si>
  <si>
    <t>-669.142641043526 64.5744576984544 321.440463479964</t>
  </si>
  <si>
    <t>-703.01950174524 18.5891632778662 780.997110786709</t>
  </si>
  <si>
    <t>-549.819890191434 10.4124342269811 829.441364783691</t>
  </si>
  <si>
    <t>9763-20170724T120358.051538300.bin</t>
  </si>
  <si>
    <t>-661.452647573133 175.352812735294 -94.5327013382389</t>
  </si>
  <si>
    <t>-680.729408334 174.258495884381 -203.54968450012</t>
  </si>
  <si>
    <t>-691.143018786744 172.905646323904 -295.829511597752</t>
  </si>
  <si>
    <t>-699.157480464089 171.611138950535 -379.329374630365</t>
  </si>
  <si>
    <t>-705.211057336623 170.194761380507 -462.992281281858</t>
  </si>
  <si>
    <t>-711.907946185545 167.996197812365 -585.447307145812</t>
  </si>
  <si>
    <t>-699.558877143565 165.111723461589 -662.773853106413</t>
  </si>
  <si>
    <t>-706.223913818357 200.19355942042 -532.426024965773</t>
  </si>
  <si>
    <t>-692.447137991783 354.140356373891 -511.274278600094</t>
  </si>
  <si>
    <t>-714.893539343475 401.388743128662 -234.069782550421</t>
  </si>
  <si>
    <t>-492.462504281027 378.930179960618 -171.073122310255</t>
  </si>
  <si>
    <t>-711.714873210917 137.728211976943 -531.004307833864</t>
  </si>
  <si>
    <t>-547.510173299005 24.40296264276 -267.847715977351</t>
  </si>
  <si>
    <t>-651.52832737898 266.916488609202 -98.7433667149292</t>
  </si>
  <si>
    <t>-675.927338556315 281.230669963603 315.867806624808</t>
  </si>
  <si>
    <t>-705.553825698233 329.187119411041 775.489355204103</t>
  </si>
  <si>
    <t>-556.226012216488 305.385874576427 830.430424045072</t>
  </si>
  <si>
    <t>-671.59666759357 83.7114892240304 -93.688023523578</t>
  </si>
  <si>
    <t>-668.971970265756 64.5295018322076 321.435841654216</t>
  </si>
  <si>
    <t>-703.06012022445 18.5705920290441 780.98027447221</t>
  </si>
  <si>
    <t>-549.836189816691 10.1942174209034 829.313362390808</t>
  </si>
  <si>
    <t>9763-20170724T120358.115700900.bin</t>
  </si>
  <si>
    <t>-660.486463711451 175.226332079083 -94.5386328401997</t>
  </si>
  <si>
    <t>-679.728987253964 174.114144140826 -203.561446580771</t>
  </si>
  <si>
    <t>-690.112874423554 172.758493536572 -295.844565345937</t>
  </si>
  <si>
    <t>-698.100148815528 171.466685008954 -379.347154790676</t>
  </si>
  <si>
    <t>-704.126231238006 170.058083146167 -463.012189437823</t>
  </si>
  <si>
    <t>-710.782495921946 167.876658342814 -585.469786292775</t>
  </si>
  <si>
    <t>-698.374521634787 164.99197141521 -662.786778149047</t>
  </si>
  <si>
    <t>-705.105024855824 200.065635044777 -532.442694179573</t>
  </si>
  <si>
    <t>-691.326574363926 354.01378488822 -511.272101278243</t>
  </si>
  <si>
    <t>-714.119720429622 401.006826092648 -234.052432271063</t>
  </si>
  <si>
    <t>-491.710049652155 378.720241528404 -170.919448641044</t>
  </si>
  <si>
    <t>-710.61857394259 137.601920334979 -531.030246421431</t>
  </si>
  <si>
    <t>-546.542847436061 24.2412043719967 -268.189618543893</t>
  </si>
  <si>
    <t>-650.510004351461 266.818441675219 -98.7681254031401</t>
  </si>
  <si>
    <t>-675.297364973778 281.103231210757 315.820986452913</t>
  </si>
  <si>
    <t>-705.512278653153 329.25504301277 775.385461098986</t>
  </si>
  <si>
    <t>-556.183606001274 305.67149554965 830.418036922861</t>
  </si>
  <si>
    <t>-670.696675818474 83.5409189408938 -93.6858618103482</t>
  </si>
  <si>
    <t>-668.527819086783 64.2393759435622 321.43504084664</t>
  </si>
  <si>
    <t>-703.092995368052 18.4736744493482 780.962659478901</t>
  </si>
  <si>
    <t>-549.877091326214 9.24242593065242 829.165300943301</t>
  </si>
  <si>
    <t>9763-20170724T120358.150814500.bin</t>
  </si>
  <si>
    <t>-660.040243815517 175.093915964074 -94.5365138323864</t>
  </si>
  <si>
    <t>-679.30090226646 173.977414043877 -203.556206047904</t>
  </si>
  <si>
    <t>-689.686860780094 172.620407301835 -295.838974966543</t>
  </si>
  <si>
    <t>-697.670583318349 171.328524963287 -379.341808901124</t>
  </si>
  <si>
    <t>-703.687839376339 169.920622499245 -463.007535580662</t>
  </si>
  <si>
    <t>-710.325368539895 167.741079086821 -585.466077392345</t>
  </si>
  <si>
    <t>-697.84914709889 164.855804100663 -662.772244052324</t>
  </si>
  <si>
    <t>-704.643304571317 199.928106082394 -532.43836508295</t>
  </si>
  <si>
    <t>-690.826051131916 353.869470378337 -511.249535598312</t>
  </si>
  <si>
    <t>-713.806525265529 400.649475525561 -234.009323160758</t>
  </si>
  <si>
    <t>-491.379748295438 378.41424230722 -170.918388464401</t>
  </si>
  <si>
    <t>-710.182448161833 137.466730489114 -531.026424085162</t>
  </si>
  <si>
    <t>-545.993100054143 24.1149277605059 -268.349796975531</t>
  </si>
  <si>
    <t>-650.062269881303 266.707692534347 -98.7799670938334</t>
  </si>
  <si>
    <t>-675.02322712163 280.972979530994 315.799375573513</t>
  </si>
  <si>
    <t>-705.505812757288 329.265257070973 775.333959910372</t>
  </si>
  <si>
    <t>-556.224140272265 305.528839374478 830.428160996235</t>
  </si>
  <si>
    <t>-670.268922368487 83.4042888159674 -93.6850717455775</t>
  </si>
  <si>
    <t>-668.303936364984 64.0539143433753 321.43461661348</t>
  </si>
  <si>
    <t>-703.10566749557 18.4983437085366 780.95448954118</t>
  </si>
  <si>
    <t>-549.872162825257 9.27787588288697 829.103130738502</t>
  </si>
  <si>
    <t>9763-20170724T120358.216503200.bin</t>
  </si>
  <si>
    <t>-659.187216360902 174.656247409596 -94.5739634446547</t>
  </si>
  <si>
    <t>-678.510459472267 173.527071661759 -203.582362357518</t>
  </si>
  <si>
    <t>-688.881644240338 172.187964783759 -295.867184113028</t>
  </si>
  <si>
    <t>-696.824946808194 170.923877687604 -379.374308225572</t>
  </si>
  <si>
    <t>-702.774377485793 169.556144014073 -463.045462580451</t>
  </si>
  <si>
    <t>-709.28286392575 167.448709111776 -585.512350872151</t>
  </si>
  <si>
    <t>-696.656651826429 164.618846287103 -662.796032194673</t>
  </si>
  <si>
    <t>-703.665685129374 199.605337093298 -532.459025692664</t>
  </si>
  <si>
    <t>-689.934198509932 353.54600315999 -511.180922359274</t>
  </si>
  <si>
    <t>-713.17418450798 399.98848410712 -233.905563774721</t>
  </si>
  <si>
    <t>-490.70851773906 377.802802391127 -170.934613739507</t>
  </si>
  <si>
    <t>-709.188301261545 137.141518323846 -531.090732511014</t>
  </si>
  <si>
    <t>-544.953136175699 23.7850004658394 -268.560253745609</t>
  </si>
  <si>
    <t>-649.193577600808 266.372252258441 -98.8156335359099</t>
  </si>
  <si>
    <t>-674.415346188107 280.621274352336 315.74853899426</t>
  </si>
  <si>
    <t>-705.441038283432 329.337287640821 775.206397680332</t>
  </si>
  <si>
    <t>-556.174324592998 305.80108419826 830.427063086114</t>
  </si>
  <si>
    <t>-669.40942941064 82.8441999999113 -93.7017980995965</t>
  </si>
  <si>
    <t>-667.865000957181 63.5451200459897 321.42192542087</t>
  </si>
  <si>
    <t>-703.102981630386 18.4851872832185 780.953579055711</t>
  </si>
  <si>
    <t>-549.832480134423 9.49129801928689 829.027245850281</t>
  </si>
  <si>
    <t>9763-20170724T120358.249003900.bin</t>
  </si>
  <si>
    <t>-658.89455734981 174.400760254148 -94.6058710655985</t>
  </si>
  <si>
    <t>-678.212547473809 173.255200842156 -203.615092109331</t>
  </si>
  <si>
    <t>-688.551280313596 171.911310845528 -295.903496853498</t>
  </si>
  <si>
    <t>-696.454036928624 170.646268977273 -379.414335876037</t>
  </si>
  <si>
    <t>-702.351551874299 169.281065149709 -463.089320952904</t>
  </si>
  <si>
    <t>-708.771681257933 167.181334772578 -585.560950917469</t>
  </si>
  <si>
    <t>-696.073896711165 164.377900717848 -662.833971872274</t>
  </si>
  <si>
    <t>-703.202251670234 199.335470661775 -532.501253540794</t>
  </si>
  <si>
    <t>-689.572734150485 353.280919407402 -511.191724424717</t>
  </si>
  <si>
    <t>-712.981351618242 399.63872462242 -233.916470273838</t>
  </si>
  <si>
    <t>-490.50954399807 377.515570018052 -170.945061979025</t>
  </si>
  <si>
    <t>-708.706941283388 136.869854558282 -531.141606835743</t>
  </si>
  <si>
    <t>-544.642107841978 23.5246518863364 -268.535442685162</t>
  </si>
  <si>
    <t>-648.92583716379 266.189178381464 -98.8506374688254</t>
  </si>
  <si>
    <t>-674.26703403978 280.465809361356 315.705304796648</t>
  </si>
  <si>
    <t>-705.424644686869 329.360357005697 775.13730604003</t>
  </si>
  <si>
    <t>-556.177195811902 305.838319362106 830.416184020935</t>
  </si>
  <si>
    <t>-669.107543175028 82.4983310689631 -93.7268122966318</t>
  </si>
  <si>
    <t>-667.687658891405 63.1997536018678 321.397402132443</t>
  </si>
  <si>
    <t>-703.080302688434 18.4719358329546 780.959142789129</t>
  </si>
  <si>
    <t>-549.809930251538 9.47825635336426 829.033351150937</t>
  </si>
  <si>
    <t>9763-20170724T120358.315181700.bin</t>
  </si>
  <si>
    <t>-658.60026321944 173.868979956053 -94.6741597551923</t>
  </si>
  <si>
    <t>-677.864110348606 172.677719374297 -203.692465341793</t>
  </si>
  <si>
    <t>-688.094420891623 171.299536530908 -295.99237414679</t>
  </si>
  <si>
    <t>-695.873907804078 170.003939135087 -379.514349822245</t>
  </si>
  <si>
    <t>-701.622793727256 168.609030723434 -463.199179182056</t>
  </si>
  <si>
    <t>-707.797783602374 166.466882086648 -585.682737926975</t>
  </si>
  <si>
    <t>-694.904873958412 163.732325393039 -662.925893600608</t>
  </si>
  <si>
    <t>-702.364786632151 198.642090913302 -532.621597860089</t>
  </si>
  <si>
    <t>-688.947373686589 352.608427708733 -511.347808432408</t>
  </si>
  <si>
    <t>-712.910627706818 398.997277606956 -234.125041209631</t>
  </si>
  <si>
    <t>-490.491774935853 377.090166347696 -170.891556977345</t>
  </si>
  <si>
    <t>-707.811721743735 136.171623849034 -531.254442868555</t>
  </si>
  <si>
    <t>-544.144558153474 22.5344180349907 -267.993623216942</t>
  </si>
  <si>
    <t>-648.795922089492 265.782562985474 -98.9392079560521</t>
  </si>
  <si>
    <t>-674.217613490885 280.177461717254 315.60761840518</t>
  </si>
  <si>
    <t>-705.388135864275 329.407659124936 775.008502082287</t>
  </si>
  <si>
    <t>-556.136191007206 306.132629468808 830.379596512627</t>
  </si>
  <si>
    <t>-668.658309854427 81.8602835398888 -93.7761113911292</t>
  </si>
  <si>
    <t>-667.488478204205 62.5924233028827 321.350287016227</t>
  </si>
  <si>
    <t>-703.036029624672 18.4126794983588 780.967388856809</t>
  </si>
  <si>
    <t>-549.790783981017 9.09145336323832 829.059134755127</t>
  </si>
  <si>
    <t>9763-20170724T120358.349275500.bin</t>
  </si>
  <si>
    <t>-658.566159145045 173.732389173003 -94.698041540644</t>
  </si>
  <si>
    <t>-677.769545434707 172.514332704462 -203.72672485671</t>
  </si>
  <si>
    <t>-687.950819788547 171.107831541863 -296.03156559213</t>
  </si>
  <si>
    <t>-695.686923212965 169.783604887331 -379.557168457473</t>
  </si>
  <si>
    <t>-701.393263249998 168.357283486451 -463.244428151853</t>
  </si>
  <si>
    <t>-707.507038411538 166.166007074627 -585.730026203648</t>
  </si>
  <si>
    <t>-694.511094602841 163.448712913272 -662.956554946951</t>
  </si>
  <si>
    <t>-702.121106439554 198.3642698857 -532.678189766208</t>
  </si>
  <si>
    <t>-688.796188069476 352.342947351401 -511.435435974012</t>
  </si>
  <si>
    <t>-713.069138346125 398.870378478239 -234.262899777036</t>
  </si>
  <si>
    <t>-490.686490066702 377.145596995384 -170.839555310962</t>
  </si>
  <si>
    <t>-707.527628215595 135.890793504891 -531.29074738758</t>
  </si>
  <si>
    <t>-544.029525799318 22.2831296441 -267.724298034012</t>
  </si>
  <si>
    <t>-648.831436645947 265.649654095559 -98.981212321274</t>
  </si>
  <si>
    <t>-674.264346554882 280.149454034865 315.561307002289</t>
  </si>
  <si>
    <t>-705.393580674265 329.414406939998 774.955058078713</t>
  </si>
  <si>
    <t>-556.161242517651 306.089361093547 830.357945278199</t>
  </si>
  <si>
    <t>-668.547853321646 81.7575249035112 -93.792246371383</t>
  </si>
  <si>
    <t>-667.51200910987 62.4233683890291 321.331472012278</t>
  </si>
  <si>
    <t>-703.014506283175 18.419277933428 780.96472697773</t>
  </si>
  <si>
    <t>-549.797147518156 8.7407475603477 829.07489439558</t>
  </si>
  <si>
    <t>9763-20170724T120358.411967300.bin</t>
  </si>
  <si>
    <t>-658.672159057457 173.683455924611 -94.7510569418429</t>
  </si>
  <si>
    <t>-677.742613285241 172.430091384325 -203.802705727617</t>
  </si>
  <si>
    <t>-687.818688327279 170.959077470631 -296.118077989111</t>
  </si>
  <si>
    <t>-695.462567129724 169.561948725017 -379.650988406082</t>
  </si>
  <si>
    <t>-701.079322918943 168.048949341521 -463.3426834678</t>
  </si>
  <si>
    <t>-707.06501638623 165.716047223143 -585.832109782184</t>
  </si>
  <si>
    <t>-693.926049405248 163.020501315193 -663.035210097717</t>
  </si>
  <si>
    <t>-701.776084195847 197.979300198198 -532.80987104309</t>
  </si>
  <si>
    <t>-688.7154461242 351.998907853948 -511.720649692998</t>
  </si>
  <si>
    <t>-713.40545241701 399.17184049435 -234.694083314291</t>
  </si>
  <si>
    <t>-491.043706403121 377.803538632899 -171.076501107021</t>
  </si>
  <si>
    <t>-707.100944048287 135.500183716355 -531.359777527102</t>
  </si>
  <si>
    <t>-543.960222201114 22.0408415208644 -267.205933482251</t>
  </si>
  <si>
    <t>-649.009616946111 265.566989435553 -99.0580063199842</t>
  </si>
  <si>
    <t>-674.395484964758 280.211216387852 315.482336899822</t>
  </si>
  <si>
    <t>-705.411875361992 329.455359668358 774.863588631062</t>
  </si>
  <si>
    <t>-556.157524921929 306.299873603307 830.278168703546</t>
  </si>
  <si>
    <t>-668.579888444292 81.6968219438945 -93.833141584264</t>
  </si>
  <si>
    <t>-667.652068363393 62.2754590182981 321.286766928924</t>
  </si>
  <si>
    <t>-702.966690357943 18.3710047560103 780.959691013692</t>
  </si>
  <si>
    <t>-549.733962985067 8.99609362465458 829.080942932622</t>
  </si>
  <si>
    <t>9763-20170724T120358.449257300.bin</t>
  </si>
  <si>
    <t>-658.809505718467 173.646876011682 -94.7785368974459</t>
  </si>
  <si>
    <t>-677.815997548739 172.396561858055 -203.841231107424</t>
  </si>
  <si>
    <t>-687.836322030059 170.896969629849 -296.162374474857</t>
  </si>
  <si>
    <t>-695.429039197526 169.461598676351 -379.699437920788</t>
  </si>
  <si>
    <t>-700.993769919894 167.898221157883 -463.393553743263</t>
  </si>
  <si>
    <t>-706.902365505785 165.478916786524 -585.885030953026</t>
  </si>
  <si>
    <t>-693.678789215475 162.757316249556 -663.072735408491</t>
  </si>
  <si>
    <t>-701.658911661988 197.780645148316 -532.88181352344</t>
  </si>
  <si>
    <t>-688.653075717467 351.823595022908 -511.892413085865</t>
  </si>
  <si>
    <t>-713.636374492176 399.258071558622 -234.936758073638</t>
  </si>
  <si>
    <t>-491.237535730889 378.242150465582 -171.331762356134</t>
  </si>
  <si>
    <t>-706.960485111497 135.300400599109 -531.391942008698</t>
  </si>
  <si>
    <t>-544.049483089784 22.0488245521437 -267.018882362489</t>
  </si>
  <si>
    <t>-649.168115968247 265.535540744459 -99.0948912791466</t>
  </si>
  <si>
    <t>-674.518110561015 280.254344414095 315.445065837604</t>
  </si>
  <si>
    <t>-705.448941060364 329.452468805581 774.831316370432</t>
  </si>
  <si>
    <t>-556.209919162032 306.183810501187 830.239981621106</t>
  </si>
  <si>
    <t>-668.705919566859 81.6533629298378 -93.8611544516876</t>
  </si>
  <si>
    <t>-667.778280465209 62.2263495024592 321.258470692518</t>
  </si>
  <si>
    <t>-702.945042622749 18.3829142098016 780.951458072735</t>
  </si>
  <si>
    <t>-549.724497588321 8.86729497661781 829.083878628434</t>
  </si>
  <si>
    <t>9763-20170724T120358.512925500.bin</t>
  </si>
  <si>
    <t>-659.217199642637 173.59467836116 -94.837913852083</t>
  </si>
  <si>
    <t>-678.107220613405 172.343758478276 -203.92091314947</t>
  </si>
  <si>
    <t>-687.997607783572 170.775713057889 -296.254822429026</t>
  </si>
  <si>
    <t>-695.459786587892 169.252456506134 -379.801999140575</t>
  </si>
  <si>
    <t>-700.880837488495 167.574912004718 -463.503480032893</t>
  </si>
  <si>
    <t>-706.564899397026 164.960049273262 -586.001572248481</t>
  </si>
  <si>
    <t>-693.110205201398 162.098604537731 -663.144210899283</t>
  </si>
  <si>
    <t>-701.418861979563 197.346404666843 -533.040268910312</t>
  </si>
  <si>
    <t>-688.444542771533 351.420477598907 -512.26263347425</t>
  </si>
  <si>
    <t>-713.725251452363 399.463145031694 -235.438868452864</t>
  </si>
  <si>
    <t>-491.26709682791 378.806420704339 -171.923643192563</t>
  </si>
  <si>
    <t>-706.722641282203 134.86852279388 -531.460574843916</t>
  </si>
  <si>
    <t>-544.247322997311 21.9495715410412 -266.685399746289</t>
  </si>
  <si>
    <t>-649.514058146316 265.505041330945 -99.1683185424226</t>
  </si>
  <si>
    <t>-674.781149535236 280.311404395057 315.373568539065</t>
  </si>
  <si>
    <t>-705.51902226547 329.45668874822 774.77796282747</t>
  </si>
  <si>
    <t>-556.27968565168 306.103491712024 830.150140338782</t>
  </si>
  <si>
    <t>-669.179249685674 81.594247588903 -93.9111658034708</t>
  </si>
  <si>
    <t>-668.09826603399 62.1684550493094 321.208202906266</t>
  </si>
  <si>
    <t>-702.901861368901 18.3511043691037 780.935773841764</t>
  </si>
  <si>
    <t>-549.689543093843 8.7588911846542 829.079389275705</t>
  </si>
  <si>
    <t>9763-20170724T120358.545502400.bin</t>
  </si>
  <si>
    <t>-659.451349166771 173.585374991942 -94.8613331636054</t>
  </si>
  <si>
    <t>-678.254000236742 172.32888090452 -203.959406328524</t>
  </si>
  <si>
    <t>-688.073330812685 170.726033060162 -296.300202687474</t>
  </si>
  <si>
    <t>-695.472428317418 169.159380152626 -379.852311831121</t>
  </si>
  <si>
    <t>-700.831291407906 167.426676190202 -463.556574054074</t>
  </si>
  <si>
    <t>-706.425544111608 164.717814829385 -586.05685370472</t>
  </si>
  <si>
    <t>-692.84622035398 161.75807068257 -663.173956755067</t>
  </si>
  <si>
    <t>-701.312492476539 197.144231620528 -533.116879632617</t>
  </si>
  <si>
    <t>-688.333149044705 351.232559359874 -512.455717666501</t>
  </si>
  <si>
    <t>-713.626951582354 399.60032435774 -235.689892280537</t>
  </si>
  <si>
    <t>-491.175158668387 378.945651535927 -172.151524750202</t>
  </si>
  <si>
    <t>-706.629196900568 134.668612668178 -531.492559593799</t>
  </si>
  <si>
    <t>-544.392266161821 21.8733769992448 -266.586472583442</t>
  </si>
  <si>
    <t>-649.709653682023 265.500376941688 -99.1933204547324</t>
  </si>
  <si>
    <t>-674.92745213079 280.345310999481 315.350117856231</t>
  </si>
  <si>
    <t>-705.543867653829 329.470829026332 774.757837175672</t>
  </si>
  <si>
    <t>-556.268726702538 306.277250408846 830.100625451492</t>
  </si>
  <si>
    <t>-669.439916874448 81.5834478311772 -93.9378983324962</t>
  </si>
  <si>
    <t>-668.32960622914 62.1615379029911 321.18151155731</t>
  </si>
  <si>
    <t>-702.8804914271 18.3304746946233 780.932147848057</t>
  </si>
  <si>
    <t>-549.670504949392 8.72750174574981 829.080937404296</t>
  </si>
  <si>
    <t>9763-20170724T120358.617195100.bin</t>
  </si>
  <si>
    <t>-659.881879568301 173.605523398346 -94.9163023109529</t>
  </si>
  <si>
    <t>-678.481965872815 172.333591424796 -204.048934022139</t>
  </si>
  <si>
    <t>-688.139515571273 170.66456284681 -296.405741541759</t>
  </si>
  <si>
    <t>-695.395957137713 169.017285241619 -379.968686804884</t>
  </si>
  <si>
    <t>-700.615711983005 167.181981029632 -463.679581456827</t>
  </si>
  <si>
    <t>-706.010382645893 164.299392785312 -586.184671021874</t>
  </si>
  <si>
    <t>-692.161059847429 161.115484629133 -663.244889952764</t>
  </si>
  <si>
    <t>-700.94429762591 196.797486288938 -533.284270120827</t>
  </si>
  <si>
    <t>-687.900976533774 350.904747769957 -512.834735688878</t>
  </si>
  <si>
    <t>-713.353629190617 399.743542678194 -236.166005709668</t>
  </si>
  <si>
    <t>-490.980754136873 379.128043769052 -172.339322097636</t>
  </si>
  <si>
    <t>-706.342160820152 134.331049973904 -531.576698796991</t>
  </si>
  <si>
    <t>-544.421215588761 21.6557959823931 -266.401276169534</t>
  </si>
  <si>
    <t>-650.045291546909 265.532945213417 -99.2577732743974</t>
  </si>
  <si>
    <t>-675.270981838619 280.445512595984 315.28288463516</t>
  </si>
  <si>
    <t>-705.609682910202 329.468137956794 774.720707559144</t>
  </si>
  <si>
    <t>-556.335929981972 306.207984533743 830.039169804962</t>
  </si>
  <si>
    <t>-669.960126528597 81.6094270132141 -93.9829729711369</t>
  </si>
  <si>
    <t>-668.788344409352 62.117615697631 321.133001961682</t>
  </si>
  <si>
    <t>-702.833789502111 18.3020350896145 780.929041524978</t>
  </si>
  <si>
    <t>-549.649135675801 8.39399288531854 829.096694168845</t>
  </si>
  <si>
    <t>9763-20170724T120358.646799400.bin</t>
  </si>
  <si>
    <t>-660.099407586031 173.647384241518 -94.9479659612133</t>
  </si>
  <si>
    <t>-678.62244909129 172.363764741325 -204.093512069976</t>
  </si>
  <si>
    <t>-688.195400182186 170.667221079614 -296.458590847495</t>
  </si>
  <si>
    <t>-695.367512935209 168.988086208888 -380.028225765102</t>
  </si>
  <si>
    <t>-700.494860649973 167.114196145455 -463.744095370939</t>
  </si>
  <si>
    <t>-705.745747872834 164.166829628477 -586.25384951677</t>
  </si>
  <si>
    <t>-691.74761306713 160.889459536 -663.283264696096</t>
  </si>
  <si>
    <t>-700.720550690153 196.691059417796 -533.36560914059</t>
  </si>
  <si>
    <t>-687.624201164938 350.805111406759 -513.018892880899</t>
  </si>
  <si>
    <t>-713.310267700597 399.835645553853 -236.40570111982</t>
  </si>
  <si>
    <t>-490.979443442418 379.226243380895 -172.430957411682</t>
  </si>
  <si>
    <t>-706.16286150826 134.229160738529 -531.629593444203</t>
  </si>
  <si>
    <t>-544.447735457359 21.5419412436315 -266.394759887663</t>
  </si>
  <si>
    <t>-650.211568636516 265.595479988221 -99.2989411437372</t>
  </si>
  <si>
    <t>-675.419213905613 280.510300826435 315.242680661836</t>
  </si>
  <si>
    <t>-705.636947716844 329.487322965594 774.697618583322</t>
  </si>
  <si>
    <t>-556.363496509648 306.187856791054 830.000377172958</t>
  </si>
  <si>
    <t>-670.235835092087 81.6152038547109 -94.0061635161533</t>
  </si>
  <si>
    <t>-669.010423000139 62.1226717310453 321.10966558526</t>
  </si>
  <si>
    <t>-702.815443923444 18.3446983609106 780.926312804275</t>
  </si>
  <si>
    <t>-549.598561318082 8.88647250809731 829.081766649628</t>
  </si>
  <si>
    <t>9763-20170724T120358.714488500.bin</t>
  </si>
  <si>
    <t>-660.581885960028 173.794729309713 -95.0172984527313</t>
  </si>
  <si>
    <t>-678.969907350688 172.498451349213 -204.185458470637</t>
  </si>
  <si>
    <t>-688.344586890051 170.75806142574 -296.570079253348</t>
  </si>
  <si>
    <t>-695.303203607551 169.027840253839 -380.1566790642</t>
  </si>
  <si>
    <t>-700.182634375799 167.090599822865 -463.886018400581</t>
  </si>
  <si>
    <t>-705.033269287392 164.037652266389 -586.409746692329</t>
  </si>
  <si>
    <t>-690.772949539333 160.649674209013 -663.386243035643</t>
  </si>
  <si>
    <t>-700.14812392374 196.604544188593 -533.53463721638</t>
  </si>
  <si>
    <t>-686.988131113404 350.742212329074 -513.385600281633</t>
  </si>
  <si>
    <t>-713.003171602738 399.996192457215 -236.842975751258</t>
  </si>
  <si>
    <t>-490.748371222281 379.452776032067 -172.583237424711</t>
  </si>
  <si>
    <t>-705.661543835158 134.149997347744 -531.760150643603</t>
  </si>
  <si>
    <t>-544.446359284352 21.3281258220859 -266.23869453725</t>
  </si>
  <si>
    <t>-650.554441417414 265.786139545979 -99.3847778731056</t>
  </si>
  <si>
    <t>-675.67945042825 280.618821888142 315.164819732696</t>
  </si>
  <si>
    <t>-705.7016775525 329.495094031939 774.651039685094</t>
  </si>
  <si>
    <t>-556.434620987285 306.123131426493 829.940518872274</t>
  </si>
  <si>
    <t>-670.871963238708 81.7215644245862 -94.0518379478697</t>
  </si>
  <si>
    <t>-669.473124174114 62.2350512011592 321.063771127508</t>
  </si>
  <si>
    <t>-702.773557489851 18.2919240139745 780.921196826078</t>
  </si>
  <si>
    <t>-549.552305933522 8.84412055494226 829.064896000702</t>
  </si>
  <si>
    <t>9763-20170724T120358.750976600.bin</t>
  </si>
  <si>
    <t>-660.838535284933 173.86777572142 -95.0588029051713</t>
  </si>
  <si>
    <t>-679.151052273534 172.56633030636 -204.2396772118</t>
  </si>
  <si>
    <t>-688.418038921182 170.796132382248 -296.634542060359</t>
  </si>
  <si>
    <t>-695.261497117489 169.02989459513 -380.229906883613</t>
  </si>
  <si>
    <t>-700.007828520788 167.047155070358 -463.965718656221</t>
  </si>
  <si>
    <t>-704.644148398229 163.917655211886 -586.495922103936</t>
  </si>
  <si>
    <t>-690.291245489311 160.49315430374 -663.453502407325</t>
  </si>
  <si>
    <t>-699.834432734211 196.516080015896 -533.633241910148</t>
  </si>
  <si>
    <t>-686.621623934749 350.665668108493 -513.570524307772</t>
  </si>
  <si>
    <t>-712.858659387742 400.005400417714 -237.064022079469</t>
  </si>
  <si>
    <t>-490.661193241659 379.427247066724 -172.617549703522</t>
  </si>
  <si>
    <t>-705.385059051995 134.065704183318 -531.82811141754</t>
  </si>
  <si>
    <t>-544.504049199178 21.2145965149198 -266.121989266296</t>
  </si>
  <si>
    <t>-650.699784228918 265.884110656932 -99.432001929423</t>
  </si>
  <si>
    <t>-675.835883618478 280.711833261513 315.117065739977</t>
  </si>
  <si>
    <t>-705.709574040803 329.534102025965 774.623598026665</t>
  </si>
  <si>
    <t>-556.410142895158 306.324704463599 829.894054469652</t>
  </si>
  <si>
    <t>-671.219159658137 81.7664240214096 -94.0755617060047</t>
  </si>
  <si>
    <t>-669.716960233294 62.2899976440251 321.040099257176</t>
  </si>
  <si>
    <t>-702.756790942429 18.3058363402158 780.917293165045</t>
  </si>
  <si>
    <t>-549.52339438388 8.99901415048203 829.04960070371</t>
  </si>
  <si>
    <t>9763-20170724T120358.814647600.bin</t>
  </si>
  <si>
    <t>-661.360146439525 173.956705165015 -95.1175834425325</t>
  </si>
  <si>
    <t>-679.484479012403 172.65556553929 -204.329904709821</t>
  </si>
  <si>
    <t>-688.598685630826 170.847975477831 -296.739336282854</t>
  </si>
  <si>
    <t>-695.306129710194 169.034715348663 -380.344659277593</t>
  </si>
  <si>
    <t>-699.918540230699 166.991383690299 -464.08648155675</t>
  </si>
  <si>
    <t>-704.361331729827 163.758717127616 -586.621051019954</t>
  </si>
  <si>
    <t>-689.933277745572 160.318184519293 -663.563882737894</t>
  </si>
  <si>
    <t>-699.612829587889 196.399387043946 -533.779133597827</t>
  </si>
  <si>
    <t>-686.372698526751 350.572485320073 -513.935060557841</t>
  </si>
  <si>
    <t>-712.893525605281 400.133939739221 -237.495408469423</t>
  </si>
  <si>
    <t>-490.840049052429 379.343609930575 -172.621842930682</t>
  </si>
  <si>
    <t>-705.210979055954 133.954869019 -531.928744675686</t>
  </si>
  <si>
    <t>-544.868304325457 20.8584558740529 -265.782163010805</t>
  </si>
  <si>
    <t>-651.025512453838 266.041817925884 -99.5125016853395</t>
  </si>
  <si>
    <t>-676.14968255933 280.87838697584 315.036910633341</t>
  </si>
  <si>
    <t>-705.784860752527 329.531442754223 774.575069198746</t>
  </si>
  <si>
    <t>-556.504237512954 306.138693654035 829.819090295071</t>
  </si>
  <si>
    <t>-671.894053154633 81.8124641192424 -94.1246402636746</t>
  </si>
  <si>
    <t>-670.208628981374 62.3403595785242 320.99049974397</t>
  </si>
  <si>
    <t>-702.709957406001 18.3357604575638 780.912146550154</t>
  </si>
  <si>
    <t>-549.465019622246 9.21861530719661 829.044196894616</t>
  </si>
  <si>
    <t>9763-20170724T120358.852250700.bin</t>
  </si>
  <si>
    <t>-661.57351641877 173.951408625186 -95.1365728685554</t>
  </si>
  <si>
    <t>-679.635064246766 172.662892730969 -204.359276848297</t>
  </si>
  <si>
    <t>-688.725948498975 170.853561199107 -296.771069204533</t>
  </si>
  <si>
    <t>-695.424192021555 169.034994821136 -380.376950695767</t>
  </si>
  <si>
    <t>-700.039271684024 166.98205390916 -464.118445125415</t>
  </si>
  <si>
    <t>-704.498817529402 163.731500420604 -586.65199249093</t>
  </si>
  <si>
    <t>-690.067351852289 160.305058255089 -663.594798676024</t>
  </si>
  <si>
    <t>-699.730963710928 196.378916528025 -533.815803200097</t>
  </si>
  <si>
    <t>-686.511284904588 350.560705855839 -514.031585167901</t>
  </si>
  <si>
    <t>-713.071135445009 400.318482887747 -237.63091688825</t>
  </si>
  <si>
    <t>-491.081432055874 379.432099330881 -172.570605965313</t>
  </si>
  <si>
    <t>-705.353070433271 133.936740772452 -531.954737658211</t>
  </si>
  <si>
    <t>-545.094522558135 20.7022277278998 -265.574343751455</t>
  </si>
  <si>
    <t>-651.124446362701 266.063582720667 -99.5365780521651</t>
  </si>
  <si>
    <t>-676.274388710471 280.928812122587 315.010286074048</t>
  </si>
  <si>
    <t>-705.814390847836 329.53007637865 774.559074865379</t>
  </si>
  <si>
    <t>-556.504988286469 306.269948937925 829.781256757702</t>
  </si>
  <si>
    <t>-672.231398801968 81.7694660571733 -94.1482128786141</t>
  </si>
  <si>
    <t>-670.449074552602 62.3323458886514 320.96824639729</t>
  </si>
  <si>
    <t>-702.686735848223 18.3111560704447 780.908827795506</t>
  </si>
  <si>
    <t>-549.463527145523 8.8605199516694 829.045857406412</t>
  </si>
  <si>
    <t>9763-20170724T120358.912916000.bin</t>
  </si>
  <si>
    <t>-661.948236224615 173.910090834355 -95.1944963647363</t>
  </si>
  <si>
    <t>-679.99146086016 172.655974291557 -204.420696355389</t>
  </si>
  <si>
    <t>-689.077295589581 170.858011147199 -296.833064863036</t>
  </si>
  <si>
    <t>-695.774985023701 169.044912879391 -380.439221385282</t>
  </si>
  <si>
    <t>-700.393383540661 166.992742374411 -464.180496472105</t>
  </si>
  <si>
    <t>-704.862091949834 163.738564826963 -586.713635203665</t>
  </si>
  <si>
    <t>-690.38131669063 160.388751945062 -663.650504947178</t>
  </si>
  <si>
    <t>-700.066040253249 196.385208624908 -533.879634174382</t>
  </si>
  <si>
    <t>-686.763237231928 350.564208953261 -514.126598651492</t>
  </si>
  <si>
    <t>-713.508122947595 400.368050541304 -237.751989879543</t>
  </si>
  <si>
    <t>-491.592133239664 380.132269751002 -172.236298940718</t>
  </si>
  <si>
    <t>-705.736570280303 133.947518782564 -532.014542490089</t>
  </si>
  <si>
    <t>-545.474553119755 20.5838782259366 -265.479001978518</t>
  </si>
  <si>
    <t>-651.295985287643 266.049131830011 -99.594742930842</t>
  </si>
  <si>
    <t>-676.388995543437 280.886477604865 314.956616152879</t>
  </si>
  <si>
    <t>-705.871111664779 329.50881456245 774.521019370667</t>
  </si>
  <si>
    <t>-556.553999184507 306.241776785649 829.71943177448</t>
  </si>
  <si>
    <t>-672.815331798361 81.7397769232346 -94.2024087199204</t>
  </si>
  <si>
    <t>-670.880277964899 62.3667307353953 320.916313205569</t>
  </si>
  <si>
    <t>-702.651635224964 18.3228307052332 780.9030399486</t>
  </si>
  <si>
    <t>-549.410190860358 9.06858288829426 829.019983985944</t>
  </si>
  <si>
    <t>9763-20170724T120358.949043800.bin</t>
  </si>
  <si>
    <t>-662.129000915369 173.858230246598 -95.219597427175</t>
  </si>
  <si>
    <t>-680.187366055785 172.629719612091 -204.443633116325</t>
  </si>
  <si>
    <t>-689.29885421356 170.852173127994 -296.853893109095</t>
  </si>
  <si>
    <t>-696.024697905536 169.058168320544 -380.458065791375</t>
  </si>
  <si>
    <t>-700.676410189542 167.025420661509 -464.198040061335</t>
  </si>
  <si>
    <t>-705.199464748102 163.799707287925 -586.729852495865</t>
  </si>
  <si>
    <t>-690.728736455998 160.487574980201 -663.670345568346</t>
  </si>
  <si>
    <t>-700.355695742703 196.431870334247 -533.891300624887</t>
  </si>
  <si>
    <t>-686.963505611846 350.59956629536 -514.13842455908</t>
  </si>
  <si>
    <t>-713.886891009748 400.308338484207 -237.76417693678</t>
  </si>
  <si>
    <t>-492.030723312887 380.400303630743 -171.946133605833</t>
  </si>
  <si>
    <t>-706.073942642579 133.998192613197 -532.036613293115</t>
  </si>
  <si>
    <t>-545.825028668585 20.5957095651947 -265.573586294008</t>
  </si>
  <si>
    <t>-651.388000636939 266.010333627726 -99.6159331273041</t>
  </si>
  <si>
    <t>-676.461545819163 280.84813046951 314.936506413776</t>
  </si>
  <si>
    <t>-705.895611146314 329.491477416782 774.505506408196</t>
  </si>
  <si>
    <t>-556.561160507971 306.321655070038 829.697969201311</t>
  </si>
  <si>
    <t>-673.087003198705 81.6665763236708 -94.2254617655411</t>
  </si>
  <si>
    <t>-671.033508918533 62.4024814497118 320.897824663143</t>
  </si>
  <si>
    <t>-702.634825368141 18.3058260665953 780.897804809506</t>
  </si>
  <si>
    <t>-549.402684501275 8.86626767858843 829.00851747002</t>
  </si>
  <si>
    <t>9763-20170724T120358.982131300.bin</t>
  </si>
  <si>
    <t>-662.268671063143 173.782610774029 -95.2374293809326</t>
  </si>
  <si>
    <t>-680.328020939474 172.580445141652 -204.461585075941</t>
  </si>
  <si>
    <t>-689.462895596386 170.838942289958 -296.870197254816</t>
  </si>
  <si>
    <t>-696.218803021031 169.084241658885 -380.47293494466</t>
  </si>
  <si>
    <t>-700.909656226027 167.096819370233 -464.211670576834</t>
  </si>
  <si>
    <t>-705.49988192095 163.944141800644 -586.742918850464</t>
  </si>
  <si>
    <t>-691.04380334528 160.68238386126 -663.688406115547</t>
  </si>
  <si>
    <t>-700.6026539831 196.542648973434 -533.888552353025</t>
  </si>
  <si>
    <t>-687.124970535552 350.700664249882 -514.096641352344</t>
  </si>
  <si>
    <t>-714.122911529415 400.270933502415 -237.704678019355</t>
  </si>
  <si>
    <t>-492.307019726975 380.503430951921 -171.708685205207</t>
  </si>
  <si>
    <t>-706.368860317334 134.112354328292 -532.066238150298</t>
  </si>
  <si>
    <t>-546.082820438482 20.6629833940219 -265.64918172019</t>
  </si>
  <si>
    <t>-651.44285442181 265.900176135835 -99.6222013359363</t>
  </si>
  <si>
    <t>-676.508747676552 280.802286232207 314.928400799444</t>
  </si>
  <si>
    <t>-705.93120804265 329.465540613003 774.494859857762</t>
  </si>
  <si>
    <t>-556.601512357525 306.251669831533 829.681683793656</t>
  </si>
  <si>
    <t>-673.297596137538 81.614028576261 -94.245838345224</t>
  </si>
  <si>
    <t>-671.173421485119 62.4449560452467 320.881455674575</t>
  </si>
  <si>
    <t>-702.623594413698 18.3638972374363 780.891321297438</t>
  </si>
  <si>
    <t>-549.341628813351 9.58591970412772 828.968335123033</t>
  </si>
  <si>
    <t>9763-20170724T120359.050433200.bin</t>
  </si>
  <si>
    <t>-662.080509938507 173.888405253236 -94.842900324361</t>
  </si>
  <si>
    <t>-680.156321393642 172.825791845369 -204.0657334292</t>
  </si>
  <si>
    <t>-689.37465764166 171.203762809301 -296.468358995815</t>
  </si>
  <si>
    <t>-696.233917121796 169.559148748879 -380.064796793724</t>
  </si>
  <si>
    <t>-701.056255414062 167.682944324029 -463.798720736654</t>
  </si>
  <si>
    <t>-705.869515957834 164.694247732535 -586.325567851515</t>
  </si>
  <si>
    <t>-691.485136313376 161.534150499287 -663.288503446048</t>
  </si>
  <si>
    <t>-700.822079028989 197.21685208182 -533.438431450078</t>
  </si>
  <si>
    <t>-687.063788133309 351.332639249838 -513.49291592752</t>
  </si>
  <si>
    <t>-713.953246504833 400.587949608098 -237.034131108063</t>
  </si>
  <si>
    <t>-492.129311214114 380.83498687611 -171.060522548656</t>
  </si>
  <si>
    <t>-706.692982826961 134.79440351061 -531.685103825736</t>
  </si>
  <si>
    <t>-546.334516692759 21.0714317109268 -265.260233513132</t>
  </si>
  <si>
    <t>-651.205615516813 265.761776353268 -99.0893931267622</t>
  </si>
  <si>
    <t>-676.342527987973 280.790323810948 315.452356752949</t>
  </si>
  <si>
    <t>-705.969738792566 329.419299726738 775.036528150371</t>
  </si>
  <si>
    <t>-556.634777699922 306.224186520945 830.216956217132</t>
  </si>
  <si>
    <t>-673.089276465227 82.0931372936409 -94.0065226813183</t>
  </si>
  <si>
    <t>-670.75144370408 62.9758670850979 321.121937659626</t>
  </si>
  <si>
    <t>-701.80974252765 18.6688932270406 781.046513730871</t>
  </si>
  <si>
    <t>-549.031608934862 9.84483120149503 830.693343713973</t>
  </si>
  <si>
    <t>9763-20170724T120359.115096500.bin</t>
  </si>
  <si>
    <t>-661.296194937483 173.611025526457 -94.5821515741683</t>
  </si>
  <si>
    <t>-679.567905358481 172.699793710861 -203.773733375678</t>
  </si>
  <si>
    <t>-688.956506930948 171.217748261449 -296.161486460963</t>
  </si>
  <si>
    <t>-695.971696255009 169.704914120829 -379.747628765717</t>
  </si>
  <si>
    <t>-700.952166140605 167.965008098464 -463.475078202968</t>
  </si>
  <si>
    <t>-705.998962884877 165.1801776094 -585.997397812709</t>
  </si>
  <si>
    <t>-691.737501257372 162.126617039366 -662.987596076718</t>
  </si>
  <si>
    <t>-700.797039162995 197.609585889126 -533.068177412241</t>
  </si>
  <si>
    <t>-686.704698311795 351.669474431508 -512.925384025166</t>
  </si>
  <si>
    <t>-713.243265825341 400.639551310177 -236.382093871674</t>
  </si>
  <si>
    <t>-491.369572884528 380.574325456779 -170.670666399059</t>
  </si>
  <si>
    <t>-706.771928309111 135.194575468951 -531.403278095341</t>
  </si>
  <si>
    <t>-546.310811228033 20.8264877260046 -265.046641160759</t>
  </si>
  <si>
    <t>-650.72061847458 265.463274061691 -98.8405176936772</t>
  </si>
  <si>
    <t>-675.819446726115 280.497473814945 315.703367788211</t>
  </si>
  <si>
    <t>-705.972105968808 329.372287131424 775.153708466345</t>
  </si>
  <si>
    <t>-556.64251396524 306.22471410847 830.368546481663</t>
  </si>
  <si>
    <t>-672.075006745242 81.7418890763304 -93.7362444565778</t>
  </si>
  <si>
    <t>-669.509584791846 62.8920598857706 321.403209300531</t>
  </si>
  <si>
    <t>-700.868302465616 18.2118661504187 781.407697909492</t>
  </si>
  <si>
    <t>-548.542283151004 9.01933867106186 832.359592396</t>
  </si>
  <si>
    <t>9763-20170724T120359.146689600.bin</t>
  </si>
  <si>
    <t>-660.914521457436 173.398690712017 -94.4645802177021</t>
  </si>
  <si>
    <t>-679.365726713846 172.546235121114 -203.626522106872</t>
  </si>
  <si>
    <t>-688.872824369996 171.134838676214 -296.003184481086</t>
  </si>
  <si>
    <t>-695.981770090201 169.694474996708 -379.58268826014</t>
  </si>
  <si>
    <t>-701.042882235469 168.035226248277 -463.30696743693</t>
  </si>
  <si>
    <t>-706.193151290822 165.376831580113 -585.827780595687</t>
  </si>
  <si>
    <t>-692.004616542369 162.383107707026 -662.83387454066</t>
  </si>
  <si>
    <t>-700.927779004578 197.74977220414 -532.870197448285</t>
  </si>
  <si>
    <t>-686.707841444639 351.781577902414 -512.611806049967</t>
  </si>
  <si>
    <t>-713.047168766679 400.62933075634 -236.027773339095</t>
  </si>
  <si>
    <t>-491.09093159001 380.639777118159 -170.572587407975</t>
  </si>
  <si>
    <t>-706.938703150625 135.336798222045 -531.263224374058</t>
  </si>
  <si>
    <t>-546.417423892378 20.5936308936159 -265.0569024678</t>
  </si>
  <si>
    <t>-650.471116279886 265.237710101997 -98.698639278663</t>
  </si>
  <si>
    <t>-675.549528749698 280.28337701166 315.846085604024</t>
  </si>
  <si>
    <t>-705.975592230987 329.33918141271 775.250588859972</t>
  </si>
  <si>
    <t>-556.67467682581 306.067054995653 830.490690869804</t>
  </si>
  <si>
    <t>-671.637694499521 81.5034293849319 -93.6409946499327</t>
  </si>
  <si>
    <t>-669.100183682595 62.8759376699168 321.508668382366</t>
  </si>
  <si>
    <t>-700.771432951298 18.1185605752873 781.429240175827</t>
  </si>
  <si>
    <t>-548.515000212643 8.76273472936305 832.55925155479</t>
  </si>
  <si>
    <t>9763-20170724T120359.216879800.bin</t>
  </si>
  <si>
    <t>-660.227682868459 173.151944408592 -94.283828783564</t>
  </si>
  <si>
    <t>-679.101254256773 172.37576880092 -203.374044088025</t>
  </si>
  <si>
    <t>-688.873265117368 171.081921497742 -295.724770386776</t>
  </si>
  <si>
    <t>-696.184820523592 169.769539869451 -379.288833776518</t>
  </si>
  <si>
    <t>-701.41173366688 168.260150104963 -463.005968416372</t>
  </si>
  <si>
    <t>-706.764082794119 165.844585832832 -585.52308261785</t>
  </si>
  <si>
    <t>-692.694968341624 162.971879369579 -662.555693146711</t>
  </si>
  <si>
    <t>-701.391667903607 198.110780342595 -532.510919287744</t>
  </si>
  <si>
    <t>-686.974137814146 352.090359175809 -512.006464101689</t>
  </si>
  <si>
    <t>-712.956424124631 400.322498411869 -235.280592281169</t>
  </si>
  <si>
    <t>-490.758594533051 381.067706764976 -170.427686241129</t>
  </si>
  <si>
    <t>-707.439242218683 135.698492456286 -531.01631079271</t>
  </si>
  <si>
    <t>-546.713360380911 20.3695966531602 -265.184166680713</t>
  </si>
  <si>
    <t>-649.89292133354 264.954638851435 -98.4687919430725</t>
  </si>
  <si>
    <t>-674.954977368642 279.892022192977 316.080815012632</t>
  </si>
  <si>
    <t>-705.947821728127 329.301943840774 775.418183000071</t>
  </si>
  <si>
    <t>-556.681114841409 305.937201017376 830.711612223793</t>
  </si>
  <si>
    <t>-670.87951316063 81.3204337416944 -93.5171357537319</t>
  </si>
  <si>
    <t>-668.422288440524 62.9476907647395 321.644264158894</t>
  </si>
  <si>
    <t>-700.738574416023 18.056792691626 781.421329770256</t>
  </si>
  <si>
    <t>-548.532194819527 8.35245139205495 832.635319217711</t>
  </si>
  <si>
    <t>9763-20170724T120359.248966900.bin</t>
  </si>
  <si>
    <t>-659.872315491141 173.142214079685 -94.2512292668231</t>
  </si>
  <si>
    <t>-678.939094697642 172.371697742003 -203.307890621046</t>
  </si>
  <si>
    <t>-688.853196855781 171.111046068279 -295.644076877766</t>
  </si>
  <si>
    <t>-696.284595333 169.840864932605 -379.198140715824</t>
  </si>
  <si>
    <t>-701.623056302872 168.385513101253 -462.909153529714</t>
  </si>
  <si>
    <t>-707.129282500389 166.06234920085 -585.42119168336</t>
  </si>
  <si>
    <t>-693.123203629558 163.251956025292 -662.467660355491</t>
  </si>
  <si>
    <t>-701.68945905325 198.288291320147 -532.391585227162</t>
  </si>
  <si>
    <t>-687.246984534661 352.25316775421 -511.795884692924</t>
  </si>
  <si>
    <t>-712.897449037593 400.144143764432 -234.979810415261</t>
  </si>
  <si>
    <t>-490.611694315956 381.26038172195 -170.319557010452</t>
  </si>
  <si>
    <t>-707.736959847662 135.875086068746 -530.936299239393</t>
  </si>
  <si>
    <t>-546.725362010726 20.3578714298797 -265.238076053509</t>
  </si>
  <si>
    <t>-649.53386145743 264.919812554293 -98.4220856042331</t>
  </si>
  <si>
    <t>-674.614731380138 279.786362206423 316.128930512643</t>
  </si>
  <si>
    <t>-705.917041857548 329.312241755959 775.465255091879</t>
  </si>
  <si>
    <t>-556.638611272766 306.070627957851 830.778874591183</t>
  </si>
  <si>
    <t>-670.502934816763 81.3165360674482 -93.4796772742195</t>
  </si>
  <si>
    <t>-668.188592535691 63.0337199593741 321.686597071395</t>
  </si>
  <si>
    <t>-700.778423134837 18.0357818330847 781.415079512279</t>
  </si>
  <si>
    <t>-548.528153976676 8.65549340066468 832.558862286877</t>
  </si>
  <si>
    <t>9763-20170724T120359.316651700.bin</t>
  </si>
  <si>
    <t>-659.160061767548 173.304380899047 -94.2096996791425</t>
  </si>
  <si>
    <t>-678.516516931574 172.526769700636 -203.215257329282</t>
  </si>
  <si>
    <t>-688.683160593469 171.301145001023 -295.524413984936</t>
  </si>
  <si>
    <t>-696.346101886309 170.079560223444 -379.058377922349</t>
  </si>
  <si>
    <t>-701.919526938857 168.69026707441 -462.755095734046</t>
  </si>
  <si>
    <t>-707.77297194069 166.482993895931 -585.253187466315</t>
  </si>
  <si>
    <t>-693.882664236683 163.7679387346 -662.32396280504</t>
  </si>
  <si>
    <t>-702.194797104632 198.660043520429 -532.208283697225</t>
  </si>
  <si>
    <t>-687.764550521855 352.615805985937 -511.52518477369</t>
  </si>
  <si>
    <t>-712.768122944291 399.95215298052 -234.554696400184</t>
  </si>
  <si>
    <t>-490.313774667645 381.70726009193 -170.291820612556</t>
  </si>
  <si>
    <t>-708.214264244928 136.243063187958 -530.796037616579</t>
  </si>
  <si>
    <t>-546.536830703652 20.659692616694 -265.377756337977</t>
  </si>
  <si>
    <t>-648.841245191542 265.002122601596 -98.3775538117047</t>
  </si>
  <si>
    <t>-674.021715010051 279.753852571985 316.171498345794</t>
  </si>
  <si>
    <t>-705.91773916875 329.277498604376 775.503805229505</t>
  </si>
  <si>
    <t>-556.694426109429 305.809184038906 830.87047950964</t>
  </si>
  <si>
    <t>-669.747013977769 81.5824685837442 -93.4124555610857</t>
  </si>
  <si>
    <t>-667.719831461671 63.2745825774311 321.754140561906</t>
  </si>
  <si>
    <t>-700.8263505179 18.094739045745 781.393131421548</t>
  </si>
  <si>
    <t>-548.492427450409 9.74226502544639 832.46581195521</t>
  </si>
  <si>
    <t>9763-20170724T120359.350086900.bin</t>
  </si>
  <si>
    <t>-658.794291069745 173.435735370319 -94.171133378629</t>
  </si>
  <si>
    <t>-678.275768337379 172.648792549804 -203.154317282549</t>
  </si>
  <si>
    <t>-688.552201954025 171.421379615004 -295.451285631542</t>
  </si>
  <si>
    <t>-696.31618963297 170.20025378569 -378.975865266132</t>
  </si>
  <si>
    <t>-701.992558640242 168.813331421358 -462.665744945738</t>
  </si>
  <si>
    <t>-707.998440938418 166.612031240987 -585.156701056633</t>
  </si>
  <si>
    <t>-694.169740299412 163.921131675129 -662.239231129524</t>
  </si>
  <si>
    <t>-702.363246528082 198.787385899671 -532.116558481569</t>
  </si>
  <si>
    <t>-687.960510008042 352.750719011668 -511.460418227527</t>
  </si>
  <si>
    <t>-712.599345013125 399.774402288482 -234.403894727722</t>
  </si>
  <si>
    <t>-490.088867674832 381.9130698891 -170.227607380013</t>
  </si>
  <si>
    <t>-708.36296783755 136.368438631868 -530.700800192551</t>
  </si>
  <si>
    <t>-546.312053643059 20.9355043328526 -265.478481494855</t>
  </si>
  <si>
    <t>-648.542577393892 265.089664695072 -98.3540225677984</t>
  </si>
  <si>
    <t>-673.736243503038 279.784227633526 316.196275368337</t>
  </si>
  <si>
    <t>-705.895350066762 329.284527136571 775.518116325371</t>
  </si>
  <si>
    <t>-556.651826596658 305.960281988512 830.891273475488</t>
  </si>
  <si>
    <t>-669.287766360694 81.749097739636 -93.3654320492582</t>
  </si>
  <si>
    <t>-667.363381093902 63.436347519638 321.8014537381</t>
  </si>
  <si>
    <t>-700.777112493497 18.114026229418 781.420927918462</t>
  </si>
  <si>
    <t>-548.468013751008 9.75074525389959 832.565982767313</t>
  </si>
  <si>
    <t>9763-20170724T120359.414761100.bin</t>
  </si>
  <si>
    <t>-658.085872290417 173.595999464308 -94.0611851615041</t>
  </si>
  <si>
    <t>-677.822870552149 172.825227856358 -202.998631140754</t>
  </si>
  <si>
    <t>-688.299630007296 171.569420289583 -295.272633788063</t>
  </si>
  <si>
    <t>-696.238493558335 170.303937774865 -378.780245489086</t>
  </si>
  <si>
    <t>-702.083382997246 168.85447231603 -462.457333861328</t>
  </si>
  <si>
    <t>-708.32885839046 166.540528296938 -584.934113582228</t>
  </si>
  <si>
    <t>-694.62470899305 163.797452797691 -662.037164564488</t>
  </si>
  <si>
    <t>-702.594991082405 198.765073092511 -531.934540983192</t>
  </si>
  <si>
    <t>-688.088180937648 352.75447451778 -511.51603971809</t>
  </si>
  <si>
    <t>-712.07488724303 398.871642814672 -234.250143768844</t>
  </si>
  <si>
    <t>-489.487073591897 382.076062946505 -170.054192374487</t>
  </si>
  <si>
    <t>-708.581797482497 136.346602326131 -530.450213250764</t>
  </si>
  <si>
    <t>-545.833794155119 21.2947586679927 -265.545260488936</t>
  </si>
  <si>
    <t>-648.111778209044 265.199055652205 -98.2512756107014</t>
  </si>
  <si>
    <t>-673.275856984274 279.790172018006 316.304423626749</t>
  </si>
  <si>
    <t>-705.887639226777 329.239998948452 775.582246670091</t>
  </si>
  <si>
    <t>-556.626292754018 306.033659661055 830.956824308029</t>
  </si>
  <si>
    <t>-668.319582005689 81.935901659788 -93.2575111677509</t>
  </si>
  <si>
    <t>-666.478246210384 63.7734641132488 321.916304523076</t>
  </si>
  <si>
    <t>-700.730597571203 18.1371870219584 781.443097034343</t>
  </si>
  <si>
    <t>-548.456928887596 9.65718508387772 832.674367961153</t>
  </si>
  <si>
    <t>9763-20170724T120359.447938500.bin</t>
  </si>
  <si>
    <t>-657.748265152905 173.634983936829 -93.9983035510882</t>
  </si>
  <si>
    <t>-677.620963339561 172.885215172102 -202.911238492027</t>
  </si>
  <si>
    <t>-688.190275761556 171.599955770291 -295.17420161785</t>
  </si>
  <si>
    <t>-696.203899171799 170.287942791468 -378.673910953471</t>
  </si>
  <si>
    <t>-702.114711792343 168.77184358746 -462.345236412314</t>
  </si>
  <si>
    <t>-708.446583638031 166.338281843136 -584.815221826455</t>
  </si>
  <si>
    <t>-694.812390713152 163.50949929821 -661.927664710308</t>
  </si>
  <si>
    <t>-702.672792406774 198.614323924699 -531.851412524635</t>
  </si>
  <si>
    <t>-687.967151851568 352.605585736978 -511.59886199072</t>
  </si>
  <si>
    <t>-711.456903800311 397.932823265849 -234.159993283396</t>
  </si>
  <si>
    <t>-488.837696055401 381.892631228005 -169.879847755532</t>
  </si>
  <si>
    <t>-708.663569519571 136.197885476247 -530.301506557839</t>
  </si>
  <si>
    <t>-545.674991986824 21.3160458537673 -265.499768648308</t>
  </si>
  <si>
    <t>-647.921086304578 265.207526248928 -98.1798275214676</t>
  </si>
  <si>
    <t>-673.067378300667 279.710459279214 316.380090937053</t>
  </si>
  <si>
    <t>-705.890979150194 329.187010969409 775.638439905866</t>
  </si>
  <si>
    <t>-556.6289508975 305.981647374572 831.0114750918</t>
  </si>
  <si>
    <t>-667.831237578192 81.9959430950091 -93.2024267278131</t>
  </si>
  <si>
    <t>-665.992410995333 63.9500615534375 321.976573027292</t>
  </si>
  <si>
    <t>-700.710753889849 18.1496276482599 781.445528652588</t>
  </si>
  <si>
    <t>-548.451876491763 9.66680208494677 832.72044657669</t>
  </si>
  <si>
    <t>9763-20170724T120359.515121200.bin</t>
  </si>
  <si>
    <t>-657.042574458302 173.581666402823 -93.848652013075</t>
  </si>
  <si>
    <t>-677.170585458266 172.884842418795 -202.714982400796</t>
  </si>
  <si>
    <t>-687.89468475829 171.559808801024 -294.959592159612</t>
  </si>
  <si>
    <t>-696.023725305005 170.175840054274 -378.44691415289</t>
  </si>
  <si>
    <t>-702.025340439187 168.551253762656 -462.109852533467</t>
  </si>
  <si>
    <t>-708.46299040505 165.917969687244 -584.570166504928</t>
  </si>
  <si>
    <t>-694.976431902148 162.887868241226 -661.701004247859</t>
  </si>
  <si>
    <t>-702.625701137043 198.278615049278 -531.665011950267</t>
  </si>
  <si>
    <t>-687.255072239059 352.229491963479 -511.655004502081</t>
  </si>
  <si>
    <t>-709.3200031684 395.495626271851 -233.770622715669</t>
  </si>
  <si>
    <t>-486.443981822082 381.431245864918 -169.91917662488</t>
  </si>
  <si>
    <t>-708.650756847028 135.868171562806 -530.006290772403</t>
  </si>
  <si>
    <t>-545.397721234208 21.3196177746893 -265.158395723196</t>
  </si>
  <si>
    <t>-647.484779158265 265.174798702144 -97.9998839989055</t>
  </si>
  <si>
    <t>-672.503454866413 279.548773206921 316.572285500945</t>
  </si>
  <si>
    <t>-705.910562860355 329.069946269821 775.784147431484</t>
  </si>
  <si>
    <t>-556.621035167813 305.978828579406 831.130802482808</t>
  </si>
  <si>
    <t>-666.853304085772 81.9143495865387 -93.0917154045759</t>
  </si>
  <si>
    <t>-664.986153931508 64.1636526057139 322.099859345598</t>
  </si>
  <si>
    <t>-700.718010689164 18.0540749702823 781.448435600298</t>
  </si>
  <si>
    <t>-548.520556326229 8.60365358868989 832.736425559435</t>
  </si>
  <si>
    <t>9763-20170724T120359.546810600.bin</t>
  </si>
  <si>
    <t>-656.664600198951 173.513321795394 -93.7849273338437</t>
  </si>
  <si>
    <t>-676.890840000161 172.853713636101 -202.633216877008</t>
  </si>
  <si>
    <t>-687.656901890708 171.513542383249 -294.872814105732</t>
  </si>
  <si>
    <t>-695.807207144172 170.097197524159 -378.357625235879</t>
  </si>
  <si>
    <t>-701.81347378173 168.420686742156 -462.019133490068</t>
  </si>
  <si>
    <t>-708.239440027283 165.69030009746 -584.477973956424</t>
  </si>
  <si>
    <t>-694.793639805193 162.552235108261 -661.611471839552</t>
  </si>
  <si>
    <t>-702.382813741007 198.090528626841 -531.599019810463</t>
  </si>
  <si>
    <t>-686.697775748996 352.024950434899 -511.684512795185</t>
  </si>
  <si>
    <t>-707.675147210039 393.906203755283 -233.503881562491</t>
  </si>
  <si>
    <t>-484.611742046659 380.879008240452 -170.088295099439</t>
  </si>
  <si>
    <t>-708.456641003922 135.686322922244 -529.888896798847</t>
  </si>
  <si>
    <t>-545.214702138463 21.1686114084648 -264.909166915763</t>
  </si>
  <si>
    <t>-647.131132002177 265.122380590645 -97.9053360532985</t>
  </si>
  <si>
    <t>-672.164888208185 279.46720792256 316.666911222284</t>
  </si>
  <si>
    <t>-705.923931455921 329.006818557104 775.854890188265</t>
  </si>
  <si>
    <t>-556.652282217596 305.788909481292 831.196720169644</t>
  </si>
  <si>
    <t>-666.466726700756 81.8033669955648 -93.0545579416777</t>
  </si>
  <si>
    <t>-664.567966776404 64.2024639748918 322.143190697575</t>
  </si>
  <si>
    <t>-700.785712476026 17.9967515602834 781.434896752737</t>
  </si>
  <si>
    <t>-548.581471305243 8.13417568183377 832.625153562815</t>
  </si>
  <si>
    <t>9763-20170724T120359.613999700.bin</t>
  </si>
  <si>
    <t>-655.967870103263 173.466465732722 -93.7241904939294</t>
  </si>
  <si>
    <t>-676.25209768104 172.849879839249 -202.561973938481</t>
  </si>
  <si>
    <t>-686.994998547227 171.473477177351 -294.803695243047</t>
  </si>
  <si>
    <t>-695.095091698635 169.995911741087 -378.292309632765</t>
  </si>
  <si>
    <t>-701.021898495558 168.227928957736 -461.957538087527</t>
  </si>
  <si>
    <t>-707.299546106542 165.330063835513 -584.420282822157</t>
  </si>
  <si>
    <t>-693.86263729915 162.019742088319 -661.548165219405</t>
  </si>
  <si>
    <t>-701.417125567403 197.793470763438 -531.583236829701</t>
  </si>
  <si>
    <t>-684.626500085238 351.607172980957 -511.678023619291</t>
  </si>
  <si>
    <t>-702.908251973245 390.161369096571 -232.826881806996</t>
  </si>
  <si>
    <t>-479.475859974716 378.903316094497 -170.37872659354</t>
  </si>
  <si>
    <t>-707.672861792426 135.409720038068 -529.786250710944</t>
  </si>
  <si>
    <t>-544.916402290827 20.5306881890444 -264.472962010165</t>
  </si>
  <si>
    <t>-646.286518812223 265.081770326374 -97.8005579006712</t>
  </si>
  <si>
    <t>-671.504605326902 279.324040345916 316.764017345261</t>
  </si>
  <si>
    <t>-705.888304246138 328.962378076747 775.918714921079</t>
  </si>
  <si>
    <t>-556.610286478983 305.83468892516 831.281305686932</t>
  </si>
  <si>
    <t>-665.935626362015 81.7835576961768 -93.034389612196</t>
  </si>
  <si>
    <t>-664.263011784157 64.2278559276765 322.166308937107</t>
  </si>
  <si>
    <t>-701.105285398239 18.0696167311687 781.370510112012</t>
  </si>
  <si>
    <t>-548.699010877856 8.6744928053472 832.044804709144</t>
  </si>
  <si>
    <t>9763-20170724T120359.651117600.bin</t>
  </si>
  <si>
    <t>-655.644292458013 173.476057407632 -93.7268120280486</t>
  </si>
  <si>
    <t>-675.910470900925 172.909138581919 -202.568271354152</t>
  </si>
  <si>
    <t>-686.623689478889 171.521579535716 -294.813201102656</t>
  </si>
  <si>
    <t>-694.690875575971 170.014077621043 -378.304433791794</t>
  </si>
  <si>
    <t>-700.578853190663 168.19490241919 -461.971357669628</t>
  </si>
  <si>
    <t>-706.793199007754 165.198528067485 -584.435009128675</t>
  </si>
  <si>
    <t>-693.341911864126 161.79931505566 -661.556458843599</t>
  </si>
  <si>
    <t>-700.870311486759 197.69748708905 -531.624192565016</t>
  </si>
  <si>
    <t>-683.435311770626 351.430995932325 -511.638005146951</t>
  </si>
  <si>
    <t>-699.740517665866 388.156455872751 -232.417739753354</t>
  </si>
  <si>
    <t>-476.165901787116 377.627336596413 -170.35296676527</t>
  </si>
  <si>
    <t>-707.262567218021 135.329045821143 -529.773937390451</t>
  </si>
  <si>
    <t>-544.810539668405 20.0095858031887 -264.2305738404</t>
  </si>
  <si>
    <t>-645.743482830655 265.097383914228 -97.7736074264428</t>
  </si>
  <si>
    <t>-671.261512016486 279.269316603718 316.775125073091</t>
  </si>
  <si>
    <t>-705.861418780329 328.956194032875 775.913337012646</t>
  </si>
  <si>
    <t>-556.583287464909 305.856289923828 831.287209724844</t>
  </si>
  <si>
    <t>-665.8351676719 81.7838672504133 -93.0677807380363</t>
  </si>
  <si>
    <t>-664.328573267044 64.2045790421296 322.132513710221</t>
  </si>
  <si>
    <t>-701.356555070661 18.1747046239848 781.313442465789</t>
  </si>
  <si>
    <t>-548.783131569046 9.28186896662396 831.573729362281</t>
  </si>
  <si>
    <t>9763-20170724T120359.717776300.bin</t>
  </si>
  <si>
    <t>-655.07141677843 173.467422821745 -93.8276861336026</t>
  </si>
  <si>
    <t>-675.206697326986 172.976759175892 -202.693724815741</t>
  </si>
  <si>
    <t>-685.824388860555 171.58798680621 -294.94978249017</t>
  </si>
  <si>
    <t>-693.810810592871 170.057050984632 -378.448274640519</t>
  </si>
  <si>
    <t>-699.623945501139 168.188255757711 -462.119412540387</t>
  </si>
  <si>
    <t>-705.735394894374 165.090247669551 -584.585644525711</t>
  </si>
  <si>
    <t>-692.211222192242 161.522762362604 -661.68683942749</t>
  </si>
  <si>
    <t>-699.665734813298 197.6126438494 -531.805942392802</t>
  </si>
  <si>
    <t>-680.893718805843 351.1840713116 -511.801792837228</t>
  </si>
  <si>
    <t>-692.630496390719 384.313348652577 -231.903054403918</t>
  </si>
  <si>
    <t>-468.893499552493 374.304147887487 -170.339324434901</t>
  </si>
  <si>
    <t>-706.441782302146 135.286600686819 -529.891140259552</t>
  </si>
  <si>
    <t>-544.726030094205 18.8678673169279 -263.846075797217</t>
  </si>
  <si>
    <t>-644.556065011425 265.076833698046 -97.8336573322753</t>
  </si>
  <si>
    <t>-670.739371513385 279.269137562517 316.672823923441</t>
  </si>
  <si>
    <t>-705.819996429929 328.960706597453 775.815057791479</t>
  </si>
  <si>
    <t>-556.546617385294 305.924763810073 831.228404720525</t>
  </si>
  <si>
    <t>-665.872515850196 81.7819413719349 -93.1966738006178</t>
  </si>
  <si>
    <t>-664.625024640068 64.0762538324784 321.999143404187</t>
  </si>
  <si>
    <t>-701.834813392164 18.2641211404675 781.179864668735</t>
  </si>
  <si>
    <t>-549.010290044852 9.3046301001682 830.659361257224</t>
  </si>
  <si>
    <t>9763-20170724T120359.749361300.bin</t>
  </si>
  <si>
    <t>-654.75652930589 173.391980447305 -93.879732954248</t>
  </si>
  <si>
    <t>-674.773788444353 172.94491503271 -202.76782092584</t>
  </si>
  <si>
    <t>-685.310249777629 171.563536973157 -295.033250916447</t>
  </si>
  <si>
    <t>-693.23048078718 170.029829421777 -378.538020248884</t>
  </si>
  <si>
    <t>-698.984797695939 168.146638807077 -462.212939051947</t>
  </si>
  <si>
    <t>-705.018549820868 165.014053417581 -584.682141494611</t>
  </si>
  <si>
    <t>-691.443271185207 161.35705415281 -661.769985728366</t>
  </si>
  <si>
    <t>-698.85577148583 197.537203760054 -531.913531149195</t>
  </si>
  <si>
    <t>-679.346865168286 351.025712465424 -511.957908912669</t>
  </si>
  <si>
    <t>-688.8351650174 382.378016901517 -231.769478333948</t>
  </si>
  <si>
    <t>-465.034004984617 372.285759622453 -170.452768734307</t>
  </si>
  <si>
    <t>-705.886193516541 135.240116345716 -529.973686412833</t>
  </si>
  <si>
    <t>-544.751906658508 18.1528606870916 -263.736203029065</t>
  </si>
  <si>
    <t>-643.859127433252 264.992935521171 -97.8772214404499</t>
  </si>
  <si>
    <t>-670.382563485256 279.238772408145 316.605810472705</t>
  </si>
  <si>
    <t>-705.825906566816 328.938588443559 775.735943599218</t>
  </si>
  <si>
    <t>-556.59905494265 305.693729734854 831.187290968579</t>
  </si>
  <si>
    <t>-665.914753801835 81.7104045640733 -93.2560082840337</t>
  </si>
  <si>
    <t>-664.775641143093 63.9592308901272 321.938169660791</t>
  </si>
  <si>
    <t>-701.998776697805 18.2538987425799 781.139552117638</t>
  </si>
  <si>
    <t>-549.098854342064 9.06806310087291 830.343756058936</t>
  </si>
  <si>
    <t>9763-20170724T120359.812534100.bin</t>
  </si>
  <si>
    <t>-653.837008311544 173.259736298312 -94.0043638631284</t>
  </si>
  <si>
    <t>-673.516383282541 172.889694278371 -202.954339122985</t>
  </si>
  <si>
    <t>-683.844892570197 171.509079444381 -295.243304199549</t>
  </si>
  <si>
    <t>-691.607633003125 169.956700595365 -378.762528784692</t>
  </si>
  <si>
    <t>-697.235587568104 168.029403897553 -462.444940433821</t>
  </si>
  <si>
    <t>-703.119276307999 164.803271645258 -584.919057676328</t>
  </si>
  <si>
    <t>-689.492050452294 160.955813170712 -661.988550538116</t>
  </si>
  <si>
    <t>-696.703564826787 197.328672332967 -532.182066073285</t>
  </si>
  <si>
    <t>-675.497227107907 350.628541384561 -512.497045294154</t>
  </si>
  <si>
    <t>-680.717632860347 379.06669300761 -231.885906224592</t>
  </si>
  <si>
    <t>-456.714257943304 368.747688792974 -171.350426187058</t>
  </si>
  <si>
    <t>-704.371563907161 135.109119308339 -530.174918035259</t>
  </si>
  <si>
    <t>-545.03300834481 16.1868099702865 -263.537143585571</t>
  </si>
  <si>
    <t>-641.9482959089 264.87205312763 -97.9977316810423</t>
  </si>
  <si>
    <t>-669.318228996465 279.274600320531 316.424793393827</t>
  </si>
  <si>
    <t>-705.759586350323 328.965958046114 775.5109014341</t>
  </si>
  <si>
    <t>-556.561281194918 305.797350277569 831.070880152487</t>
  </si>
  <si>
    <t>-665.92768322806 81.5944047689877 -93.3546848641294</t>
  </si>
  <si>
    <t>-665.043498233726 63.683724454391 321.833295623711</t>
  </si>
  <si>
    <t>-702.231176213868 18.3306010368012 781.101059047327</t>
  </si>
  <si>
    <t>-549.177938867311 9.55917709344203 829.902493896329</t>
  </si>
  <si>
    <t>9763-20170724T120359.848383200.bin</t>
  </si>
  <si>
    <t>-653.253883920556 173.13336881917 -94.0626465443336</t>
  </si>
  <si>
    <t>-672.652721928034 172.789276354657 -203.062827914008</t>
  </si>
  <si>
    <t>-682.817249631431 171.399554674701 -295.369885254663</t>
  </si>
  <si>
    <t>-690.460721413142 169.830455366683 -378.899833524816</t>
  </si>
  <si>
    <t>-695.99894288575 167.873817676083 -462.587596740027</t>
  </si>
  <si>
    <t>-701.783880951621 164.590622819291 -585.064871182197</t>
  </si>
  <si>
    <t>-688.158526906286 160.644967374081 -662.129702172798</t>
  </si>
  <si>
    <t>-695.215285527697 197.115520579407 -532.346527191726</t>
  </si>
  <si>
    <t>-673.014380513066 350.297661559979 -512.827295606865</t>
  </si>
  <si>
    <t>-676.623185888806 377.809218139781 -232.098467163575</t>
  </si>
  <si>
    <t>-452.484720250012 367.345402407322 -172.0904677042</t>
  </si>
  <si>
    <t>-703.275752705072 134.946847533734 -530.299294496402</t>
  </si>
  <si>
    <t>-545.041090471761 15.0152281676887 -263.32779870848</t>
  </si>
  <si>
    <t>-640.797150296237 264.770966687854 -98.0611458618279</t>
  </si>
  <si>
    <t>-668.704163575506 279.257649934659 316.322621933076</t>
  </si>
  <si>
    <t>-705.713738851082 328.994524266632 775.362786467548</t>
  </si>
  <si>
    <t>-556.51913639404 305.960263984652 830.988494477282</t>
  </si>
  <si>
    <t>-665.883860389704 81.4386969583779 -93.3932845692821</t>
  </si>
  <si>
    <t>-665.229968552415 63.3823958351536 321.788764860962</t>
  </si>
  <si>
    <t>-702.335628529521 18.2278755767848 781.089912718491</t>
  </si>
  <si>
    <t>-549.294691916756 8.37578017988449 829.723463282523</t>
  </si>
  <si>
    <t>9763-20170724T120359.914064500.bin</t>
  </si>
  <si>
    <t>-651.771727150396 172.71068390076 -94.2195182083083</t>
  </si>
  <si>
    <t>-670.50920690541 172.390065971255 -203.335567823824</t>
  </si>
  <si>
    <t>-680.277646380453 170.941456829677 -295.684473555208</t>
  </si>
  <si>
    <t>-687.627598220314 169.2956084922 -379.239176801714</t>
  </si>
  <si>
    <t>-692.938010562956 167.23033514601 -462.939090341403</t>
  </si>
  <si>
    <t>-698.4624336636 163.751936188983 -585.423023901437</t>
  </si>
  <si>
    <t>-684.904305316888 159.581097964585 -662.487828245414</t>
  </si>
  <si>
    <t>-691.582143773911 196.302345059532 -532.760179287698</t>
  </si>
  <si>
    <t>-667.320400943995 349.246621948126 -513.769118657883</t>
  </si>
  <si>
    <t>-669.405896460361 376.597117107804 -233.009069187755</t>
  </si>
  <si>
    <t>-445.087489132252 365.839505392248 -173.729362285509</t>
  </si>
  <si>
    <t>-700.49465035635 134.254027157741 -530.595942663344</t>
  </si>
  <si>
    <t>-544.691111614752 12.0505537307436 -262.554604351694</t>
  </si>
  <si>
    <t>-638.197067908872 264.383580938688 -98.2531161919937</t>
  </si>
  <si>
    <t>-667.565067211018 279.112073438506 316.02123981177</t>
  </si>
  <si>
    <t>-705.634851087377 329.038188868306 774.993390320504</t>
  </si>
  <si>
    <t>-556.515283752264 305.924467731685 830.78693226801</t>
  </si>
  <si>
    <t>-665.565269829209 80.979900113771 -93.51729163698</t>
  </si>
  <si>
    <t>-665.755559941855 62.3711698202926 321.640847432507</t>
  </si>
  <si>
    <t>-702.504454105911 18.1640130408091 781.072659788458</t>
  </si>
  <si>
    <t>-549.395197222946 7.81673192724338 829.38738178472</t>
  </si>
  <si>
    <t>9763-20170724T120359.954674400.bin</t>
  </si>
  <si>
    <t>-650.896766554901 172.571048356994 -94.3058794596576</t>
  </si>
  <si>
    <t>-669.282278863569 172.262976066092 -203.481879155754</t>
  </si>
  <si>
    <t>-678.839902958389 170.773968252261 -295.852071179643</t>
  </si>
  <si>
    <t>-686.03357524592 169.075207787447 -379.41937401922</t>
  </si>
  <si>
    <t>-691.22245474576 166.937392033854 -463.125062188737</t>
  </si>
  <si>
    <t>-696.60765296963 163.330580631482 -585.611458866919</t>
  </si>
  <si>
    <t>-683.100879770636 159.049270312653 -662.679347099147</t>
  </si>
  <si>
    <t>-689.596760753574 195.907942001977 -532.982548364427</t>
  </si>
  <si>
    <t>-664.527766195263 348.764304670427 -514.414637696975</t>
  </si>
  <si>
    <t>-667.048811954535 377.310831189179 -233.777308016875</t>
  </si>
  <si>
    <t>-442.7964340407 366.114917724172 -174.329179536695</t>
  </si>
  <si>
    <t>-698.892593607794 133.918385786313 -530.748438003243</t>
  </si>
  <si>
    <t>-544.397957693987 10.5635494319749 -261.847997766264</t>
  </si>
  <si>
    <t>-636.700831485033 264.334444169693 -98.3827613487515</t>
  </si>
  <si>
    <t>-666.805638804464 279.09948696627 315.837335979249</t>
  </si>
  <si>
    <t>-705.55516522613 329.110328988034 774.768147444961</t>
  </si>
  <si>
    <t>-556.451329952196 306.164108785005 830.672826605511</t>
  </si>
  <si>
    <t>-665.285559039389 80.8313334990548 -93.5987021802923</t>
  </si>
  <si>
    <t>-665.88957762357 61.9556052630101 321.546995048939</t>
  </si>
  <si>
    <t>-702.540988184608 18.2276876294757 781.072000126433</t>
  </si>
  <si>
    <t>-549.363023779827 8.40595478985483 829.278530747978</t>
  </si>
  <si>
    <t>9763-20170724T120359.982748000.bin</t>
  </si>
  <si>
    <t>-649.926366285026 172.455092486672 -94.3833246611063</t>
  </si>
  <si>
    <t>-668.015696575585 172.158165962281 -203.608738301589</t>
  </si>
  <si>
    <t>-677.384050539014 170.617785638127 -295.99748534178</t>
  </si>
  <si>
    <t>-684.430494571001 168.852507804894 -379.576006278793</t>
  </si>
  <si>
    <t>-689.49640519654 166.624932279325 -463.286976761634</t>
  </si>
  <si>
    <t>-694.72867912671 162.861373277367 -585.775256982454</t>
  </si>
  <si>
    <t>-681.272697651985 158.475600705789 -662.846151141517</t>
  </si>
  <si>
    <t>-687.63083489947 195.482528737897 -533.185153358174</t>
  </si>
  <si>
    <t>-661.941919168835 348.292081169408 -515.075658805205</t>
  </si>
  <si>
    <t>-665.26260081707 378.62646602346 -234.634372821359</t>
  </si>
  <si>
    <t>-441.237222542522 366.945335639227 -174.42861517727</t>
  </si>
  <si>
    <t>-697.234825915645 133.543064234899 -530.8717325946</t>
  </si>
  <si>
    <t>-544.058719276599 9.1675453228861 -260.914056249979</t>
  </si>
  <si>
    <t>-635.226360634493 264.337414198887 -98.5004555260981</t>
  </si>
  <si>
    <t>-665.879698263043 279.042627931757 315.681500232169</t>
  </si>
  <si>
    <t>-705.459630669171 329.194517115675 774.535665056393</t>
  </si>
  <si>
    <t>-556.388444410112 306.35821390307 830.57240492648</t>
  </si>
  <si>
    <t>-664.80764212073 80.5898173594589 -93.6677251623404</t>
  </si>
  <si>
    <t>-665.788497832836 61.5653154418569 321.470457533048</t>
  </si>
  <si>
    <t>-702.549514926595 18.254648698482 781.07609950507</t>
  </si>
  <si>
    <t>-549.360794412358 8.37100286700161 829.235790518493</t>
  </si>
  <si>
    <t>9763-20170724T120400.047458500.bin</t>
  </si>
  <si>
    <t>-647.948797647327 172.403682703401 -94.46919250466</t>
  </si>
  <si>
    <t>-665.669013769811 172.121483604505 -203.755086455743</t>
  </si>
  <si>
    <t>-674.736306981524 170.496701202002 -296.172574936154</t>
  </si>
  <si>
    <t>-681.514169003217 168.620651363058 -379.77084998921</t>
  </si>
  <si>
    <t>-686.315357834897 166.244938371786 -463.493196659741</t>
  </si>
  <si>
    <t>-691.164970409307 162.223660846549 -585.989167444829</t>
  </si>
  <si>
    <t>-677.77525269044 157.68823523738 -663.062767685622</t>
  </si>
  <si>
    <t>-684.061601009251 194.928518301731 -533.45163887156</t>
  </si>
  <si>
    <t>-657.555906909055 347.67318892382 -515.997844914691</t>
  </si>
  <si>
    <t>-662.545484140161 381.415832391811 -235.970838046921</t>
  </si>
  <si>
    <t>-439.167721088426 369.60604432935 -173.429475494735</t>
  </si>
  <si>
    <t>-694.012329314166 133.047969738242 -531.026374516297</t>
  </si>
  <si>
    <t>-543.127170762775 6.49672220032312 -257.651547243974</t>
  </si>
  <si>
    <t>-632.734779959329 264.614067110373 -98.6531625556188</t>
  </si>
  <si>
    <t>-664.220382484328 278.890436211866 315.481411749277</t>
  </si>
  <si>
    <t>-705.327498402611 329.27559732384 774.144503483106</t>
  </si>
  <si>
    <t>-556.338382561247 306.548183281511 830.443109551258</t>
  </si>
  <si>
    <t>-663.422955827178 80.2887617145022 -93.7075993795231</t>
  </si>
  <si>
    <t>-664.84800645558 61.0428351816511 321.419070952526</t>
  </si>
  <si>
    <t>-702.497456287582 18.2200834033672 781.080561323879</t>
  </si>
  <si>
    <t>-549.365632693219 7.47633626579 829.236895932335</t>
  </si>
  <si>
    <t>9763-20170724T120400.113647200.bin</t>
  </si>
  <si>
    <t>-646.082163017586 172.99008920514 -94.5026094328913</t>
  </si>
  <si>
    <t>-663.53806206375 172.590491342602 -203.830611303861</t>
  </si>
  <si>
    <t>-672.400094481085 170.887257868156 -296.266552506554</t>
  </si>
  <si>
    <t>-679.000517829511 168.944541356542 -379.877586363696</t>
  </si>
  <si>
    <t>-683.632459904038 166.50561757325 -463.607602711774</t>
  </si>
  <si>
    <t>-688.244097806363 162.394569191263 -586.109819598179</t>
  </si>
  <si>
    <t>-674.903251244174 157.767943398448 -663.186572269238</t>
  </si>
  <si>
    <t>-681.233470107609 195.136345089477 -533.582902863512</t>
  </si>
  <si>
    <t>-654.395924978122 347.837899783445 -516.326222678759</t>
  </si>
  <si>
    <t>-660.304802921377 383.23585195186 -236.521564292711</t>
  </si>
  <si>
    <t>-437.452240488372 372.499989418165 -171.945686567417</t>
  </si>
  <si>
    <t>-691.207655111863 133.260550921999 -531.130910351486</t>
  </si>
  <si>
    <t>-542.094352690611 4.71218864121238 -253.170408932346</t>
  </si>
  <si>
    <t>-631.067265031029 265.25003279131 -98.7235950025414</t>
  </si>
  <si>
    <t>-663.26055090749 279.20158570475 315.367579220479</t>
  </si>
  <si>
    <t>-705.226275192152 329.31166501638 773.883238296318</t>
  </si>
  <si>
    <t>-556.231658888092 307.056484702094 830.355764805267</t>
  </si>
  <si>
    <t>-661.317872520735 80.8253645212851 -93.6557635212233</t>
  </si>
  <si>
    <t>-663.603212145925 61.0433018748804 321.441846640337</t>
  </si>
  <si>
    <t>-702.418576364281 18.2819310477864 781.054195709355</t>
  </si>
  <si>
    <t>-549.327116761091 7.10411167865891 829.239978756672</t>
  </si>
  <si>
    <t>9763-20170724T120400.149071900.bin</t>
  </si>
  <si>
    <t>-645.278962520288 173.452085502675 -94.5180060901097</t>
  </si>
  <si>
    <t>-662.582640653266 172.938787709445 -203.869810792579</t>
  </si>
  <si>
    <t>-671.39378377256 171.197296519294 -296.309895129525</t>
  </si>
  <si>
    <t>-677.98006763066 169.239299605716 -379.921660932978</t>
  </si>
  <si>
    <t>-682.62986900312 166.805161678994 -463.650803522767</t>
  </si>
  <si>
    <t>-687.302697210041 162.722731668645 -586.151580905865</t>
  </si>
  <si>
    <t>-673.990364445939 158.09221895351 -663.233107041441</t>
  </si>
  <si>
    <t>-680.327303662398 195.462074865315 -533.618608549836</t>
  </si>
  <si>
    <t>-653.633969269851 348.202798772066 -516.441539585311</t>
  </si>
  <si>
    <t>-659.477662205172 383.731944420598 -236.652136139895</t>
  </si>
  <si>
    <t>-436.745483720283 373.609139658605 -171.564449176711</t>
  </si>
  <si>
    <t>-690.177327254558 133.566023117003 -531.179990143402</t>
  </si>
  <si>
    <t>-541.776460207824 4.06226378037354 -250.724349047475</t>
  </si>
  <si>
    <t>-630.560728885347 265.61595691325 -98.7681882759664</t>
  </si>
  <si>
    <t>-663.014795416058 279.474969428267 315.305828083971</t>
  </si>
  <si>
    <t>-705.212613567134 329.279886959655 773.802836042261</t>
  </si>
  <si>
    <t>-556.213976523991 307.200103377874 830.33337480775</t>
  </si>
  <si>
    <t>-660.213340548205 81.3070227784067 -93.6136868991309</t>
  </si>
  <si>
    <t>-662.991369073032 61.1700792211 321.463862343502</t>
  </si>
  <si>
    <t>-702.385142102715 18.3238978658489 781.029689596663</t>
  </si>
  <si>
    <t>-549.300651067323 7.02652989166131 829.20978790859</t>
  </si>
  <si>
    <t>9763-20170724T120400.218259200.bin</t>
  </si>
  <si>
    <t>-643.822677532084 174.518467272428 -94.4522174337498</t>
  </si>
  <si>
    <t>-660.790919904163 173.739581648062 -203.855077442819</t>
  </si>
  <si>
    <t>-669.505359480567 171.938790177496 -296.303202248505</t>
  </si>
  <si>
    <t>-676.080382222229 169.985225612699 -379.91583629016</t>
  </si>
  <si>
    <t>-680.794411352403 167.618245018278 -463.643396612261</t>
  </si>
  <si>
    <t>-685.644276346129 163.702114599428 -586.142658536922</t>
  </si>
  <si>
    <t>-672.355263222398 159.152142092745 -663.233033403613</t>
  </si>
  <si>
    <t>-678.831274651362 196.407501873308 -533.567139426277</t>
  </si>
  <si>
    <t>-652.943934032816 349.282123541118 -516.432497600199</t>
  </si>
  <si>
    <t>-657.728445213265 384.150795725862 -236.539967099766</t>
  </si>
  <si>
    <t>-434.949596518126 375.307182924254 -171.425208948017</t>
  </si>
  <si>
    <t>-688.201130201686 134.433542850454 -531.214995551862</t>
  </si>
  <si>
    <t>-540.826784604205 3.40654305282987 -246.019590227892</t>
  </si>
  <si>
    <t>-629.7526994181 266.360584696444 -98.8093470446053</t>
  </si>
  <si>
    <t>-662.505536229646 280.047629579638 315.246807010227</t>
  </si>
  <si>
    <t>-705.196118428653 329.253404016212 773.698784911925</t>
  </si>
  <si>
    <t>-556.180354100052 307.531726612694 830.32300658101</t>
  </si>
  <si>
    <t>-658.049766508337 82.6148406887921 -93.478867928551</t>
  </si>
  <si>
    <t>-661.765064660253 61.5862652723458 321.547206382354</t>
  </si>
  <si>
    <t>-702.3421596194 18.3771161490804 780.97312879658</t>
  </si>
  <si>
    <t>-549.245398037746 7.02791872648208 829.102128987492</t>
  </si>
  <si>
    <t>9763-20170724T120400.248373800.bin</t>
  </si>
  <si>
    <t>-643.134414446195 175.0539371502 -94.39330466136</t>
  </si>
  <si>
    <t>-660.003492706234 174.148367507712 -203.810465726068</t>
  </si>
  <si>
    <t>-668.664849801087 172.315418232746 -296.262837032405</t>
  </si>
  <si>
    <t>-675.204789845043 170.358893151417 -379.878335213942</t>
  </si>
  <si>
    <t>-679.896126273311 168.017848304632 -463.607810348721</t>
  </si>
  <si>
    <t>-684.726284502422 164.171705874887 -586.110080343545</t>
  </si>
  <si>
    <t>-671.40593145305 159.66461612333 -663.197587740018</t>
  </si>
  <si>
    <t>-678.069022655169 196.869228108584 -533.509744851759</t>
  </si>
  <si>
    <t>-652.653356310566 349.832640661955 -516.317903552259</t>
  </si>
  <si>
    <t>-656.707238221951 383.968221161659 -236.32341016458</t>
  </si>
  <si>
    <t>-433.747065498952 376.04416778263 -171.712904377351</t>
  </si>
  <si>
    <t>-687.144685679277 134.849660492918 -531.204643546174</t>
  </si>
  <si>
    <t>-540.262664628729 3.10569990853446 -244.077425733612</t>
  </si>
  <si>
    <t>-629.443526750694 266.76686465817 -98.8118635010253</t>
  </si>
  <si>
    <t>-662.260108843469 280.30022480851 315.244343968983</t>
  </si>
  <si>
    <t>-705.225718933403 329.213369344915 773.64886193267</t>
  </si>
  <si>
    <t>-556.218171065335 307.551349802004 830.317390534462</t>
  </si>
  <si>
    <t>-657.002951964254 83.2619429137717 -93.3971495934353</t>
  </si>
  <si>
    <t>-661.193520342106 61.8087935437009 321.602564547688</t>
  </si>
  <si>
    <t>-702.338509808529 18.4138599036332 780.946690585996</t>
  </si>
  <si>
    <t>-549.209070474127 7.23743960980528 829.012119378553</t>
  </si>
  <si>
    <t>9763-20170724T120400.314030700.bin</t>
  </si>
  <si>
    <t>-641.904997319701 175.963189202769 -94.3249774742549</t>
  </si>
  <si>
    <t>-658.645643057569 174.825156964937 -203.759706172789</t>
  </si>
  <si>
    <t>-667.258988935555 172.90498551558 -296.2148025345</t>
  </si>
  <si>
    <t>-673.780857689054 170.905712726514 -379.830621692834</t>
  </si>
  <si>
    <t>-678.478663813796 168.562673151222 -463.559822064663</t>
  </si>
  <si>
    <t>-683.345337861937 164.75829099 -586.061957747699</t>
  </si>
  <si>
    <t>-669.963905420291 160.338581198994 -663.143835873184</t>
  </si>
  <si>
    <t>-676.930168249054 197.474701778059 -533.443360847237</t>
  </si>
  <si>
    <t>-652.551156355666 350.602782583976 -516.294824143734</t>
  </si>
  <si>
    <t>-655.029780794378 383.511229377944 -236.13518105105</t>
  </si>
  <si>
    <t>-431.617049320521 377.589060220473 -172.887656192039</t>
  </si>
  <si>
    <t>-685.489599067416 135.380576651451 -531.174882114454</t>
  </si>
  <si>
    <t>-539.326023067968 2.40036119583488 -241.019224021855</t>
  </si>
  <si>
    <t>-628.96370152304 267.404727966859 -98.8228197309329</t>
  </si>
  <si>
    <t>-661.774609291829 280.758795684948 315.239582376968</t>
  </si>
  <si>
    <t>-705.291316819655 329.185936603682 773.583455784345</t>
  </si>
  <si>
    <t>-556.276159712682 307.668817736192 830.287176035905</t>
  </si>
  <si>
    <t>-655.036860707088 84.4310228796155 -93.2452010409244</t>
  </si>
  <si>
    <t>-660.078097195531 62.3338682009378 321.711255620612</t>
  </si>
  <si>
    <t>-702.334881338768 18.4538714456999 780.884878264935</t>
  </si>
  <si>
    <t>-549.16003622011 7.33182886891518 828.818064230131</t>
  </si>
  <si>
    <t>9763-20170724T120400.350658100.bin</t>
  </si>
  <si>
    <t>-641.287469164488 176.268238729138 -94.2887576311663</t>
  </si>
  <si>
    <t>-658.02767693708 175.030476421414 -203.722410995074</t>
  </si>
  <si>
    <t>-666.614728966038 173.066500286388 -296.179067296263</t>
  </si>
  <si>
    <t>-673.102744416144 171.040764284255 -379.796889521419</t>
  </si>
  <si>
    <t>-677.756388641997 168.686100003243 -463.528326683998</t>
  </si>
  <si>
    <t>-682.547062577697 164.88084679094 -586.033341097338</t>
  </si>
  <si>
    <t>-669.083036903513 160.510390588801 -663.103546254275</t>
  </si>
  <si>
    <t>-676.257441084845 197.61041424319 -533.407746069818</t>
  </si>
  <si>
    <t>-652.051290197377 350.773922839923 -516.32453257362</t>
  </si>
  <si>
    <t>-654.336293388805 383.008785670354 -236.084835069399</t>
  </si>
  <si>
    <t>-431.01750097431 377.848635729971 -172.440574358126</t>
  </si>
  <si>
    <t>-684.632416679492 135.49067185228 -531.150585437879</t>
  </si>
  <si>
    <t>-538.512092465396 1.97169386352448 -239.875501599916</t>
  </si>
  <si>
    <t>-628.614728264313 267.507754180564 -98.8158416627789</t>
  </si>
  <si>
    <t>-661.468904336264 280.815728857213 315.24467687678</t>
  </si>
  <si>
    <t>-705.378110623097 329.023898626757 773.558761177546</t>
  </si>
  <si>
    <t>-556.311915956619 307.896435513244 830.274970929235</t>
  </si>
  <si>
    <t>-654.15823762872 84.8653229642659 -93.1678055356332</t>
  </si>
  <si>
    <t>-659.505379029003 62.5431070449379 321.772822979215</t>
  </si>
  <si>
    <t>-702.333216780173 18.4557743582814 780.856870524667</t>
  </si>
  <si>
    <t>-549.141439432216 7.28745847804817 828.724998459505</t>
  </si>
  <si>
    <t>9763-20170724T120400.418340900.bin</t>
  </si>
  <si>
    <t>-640.068975073276 176.619039116789 -94.215640406798</t>
  </si>
  <si>
    <t>-656.7873156334 175.230216283839 -203.650890847584</t>
  </si>
  <si>
    <t>-665.247401183106 173.170732944539 -296.117227362544</t>
  </si>
  <si>
    <t>-671.577484615505 171.067540849146 -379.745152851122</t>
  </si>
  <si>
    <t>-676.029435729063 168.646437620365 -463.485559003219</t>
  </si>
  <si>
    <t>-680.47736750657 164.755815921838 -586.000832187357</t>
  </si>
  <si>
    <t>-666.813239885699 160.441676662991 -663.039084440532</t>
  </si>
  <si>
    <t>-674.438264536886 197.535941119411 -533.377369959456</t>
  </si>
  <si>
    <t>-650.024313478349 350.667220059877 -516.188346234128</t>
  </si>
  <si>
    <t>-652.807204073449 380.189890851077 -235.654400402614</t>
  </si>
  <si>
    <t>-429.693066058499 377.449731645301 -171.147662077273</t>
  </si>
  <si>
    <t>-682.6130590578 135.389973897715 -531.107014958912</t>
  </si>
  <si>
    <t>-536.466684527922 1.10448538964124 -238.287353409119</t>
  </si>
  <si>
    <t>-627.694957133459 267.811989616904 -98.7931565029073</t>
  </si>
  <si>
    <t>-660.768449180875 280.892207879638 315.2571267342</t>
  </si>
  <si>
    <t>-705.482791723309 328.961448423559 773.524624117586</t>
  </si>
  <si>
    <t>-556.384384907004 308.05806720336 830.239209209596</t>
  </si>
  <si>
    <t>-652.571850732967 85.2498309603052 -93.0378066553096</t>
  </si>
  <si>
    <t>-658.531452859447 62.7135674687243 321.882897106829</t>
  </si>
  <si>
    <t>-702.3124605311 18.4495738210439 780.828095679932</t>
  </si>
  <si>
    <t>-549.10284184057 7.09866100747558 828.596138894084</t>
  </si>
  <si>
    <t>9763-20170724T120400.448925100.bin</t>
  </si>
  <si>
    <t>-639.446682081102 176.586612516239 -94.1856437179325</t>
  </si>
  <si>
    <t>-656.057869336663 175.153770464966 -203.636637138516</t>
  </si>
  <si>
    <t>-664.423367981669 173.058375550282 -296.110778044554</t>
  </si>
  <si>
    <t>-670.666313515633 170.923084362048 -379.744507991196</t>
  </si>
  <si>
    <t>-675.02937569506 168.470276972121 -463.488590167176</t>
  </si>
  <si>
    <t>-679.345527317766 164.533919828194 -586.007107211074</t>
  </si>
  <si>
    <t>-665.59182088236 160.209446690904 -663.028932674137</t>
  </si>
  <si>
    <t>-673.383446722471 197.336448225257 -533.388709230432</t>
  </si>
  <si>
    <t>-648.898217880231 350.451141670927 -516.163650717404</t>
  </si>
  <si>
    <t>-651.709538664645 378.659389833748 -235.494968784986</t>
  </si>
  <si>
    <t>-428.610083563374 376.821200770914 -170.905638135385</t>
  </si>
  <si>
    <t>-681.519859505835 135.185795198393 -531.105407977636</t>
  </si>
  <si>
    <t>-535.587169145187 0.763599570914494 -237.884573648341</t>
  </si>
  <si>
    <t>-627.066000574978 267.719578610853 -98.7618672133444</t>
  </si>
  <si>
    <t>-660.413802660582 280.808069612677 315.266215310872</t>
  </si>
  <si>
    <t>-705.528480518751 328.910000470256 773.471823037436</t>
  </si>
  <si>
    <t>-556.420349700146 308.124254061447 830.203940693403</t>
  </si>
  <si>
    <t>-651.942309281669 85.2880853670474 -92.9874295727627</t>
  </si>
  <si>
    <t>-658.217660536799 62.5851877347607 321.919540399776</t>
  </si>
  <si>
    <t>-702.28429492795 18.4171396909969 780.825093125955</t>
  </si>
  <si>
    <t>-549.059408994253 7.18756803728138 828.572894204363</t>
  </si>
  <si>
    <t>9763-20170724T120400.516108200.bin</t>
  </si>
  <si>
    <t>-638.119987516479 176.200727570701 -94.1429192954579</t>
  </si>
  <si>
    <t>-654.36664648863 174.739360948362 -203.64810638974</t>
  </si>
  <si>
    <t>-662.523885802728 172.584214856868 -296.139550763816</t>
  </si>
  <si>
    <t>-668.618257272687 170.382567689102 -379.782594875092</t>
  </si>
  <si>
    <t>-672.872520619213 167.850427571938 -463.529886057811</t>
  </si>
  <si>
    <t>-677.073297469141 163.783917230033 -586.048157625125</t>
  </si>
  <si>
    <t>-663.043738991559 159.364852633961 -663.014878283778</t>
  </si>
  <si>
    <t>-671.116905111406 196.636474491886 -533.46047221992</t>
  </si>
  <si>
    <t>-646.186715509772 349.681812482115 -516.266251799937</t>
  </si>
  <si>
    <t>-649.553989988933 376.459597777761 -235.463438417367</t>
  </si>
  <si>
    <t>-426.282588621117 376.32947004255 -171.445054353806</t>
  </si>
  <si>
    <t>-679.343200117888 134.500006542669 -531.11609613573</t>
  </si>
  <si>
    <t>-625.552684084842 267.210252893039 -98.7262547060951</t>
  </si>
  <si>
    <t>-659.923550311356 280.445821776852 315.213454005678</t>
  </si>
  <si>
    <t>-705.587557965295 328.852280084026 773.323058707719</t>
  </si>
  <si>
    <t>-556.475980340695 308.316244247522 830.137058280754</t>
  </si>
  <si>
    <t>-650.809755307301 85.0548721505163 -92.945863700581</t>
  </si>
  <si>
    <t>-657.98043837759 61.8989609423843 321.921589068349</t>
  </si>
  <si>
    <t>-702.185414996268 18.3026840048624 780.837948422553</t>
  </si>
  <si>
    <t>-548.984062947629 6.95856437197608 828.634208687368</t>
  </si>
  <si>
    <t>9763-20170724T120400.547901200.bin</t>
  </si>
  <si>
    <t>-637.406305905058 175.82905921729 -94.150292264742</t>
  </si>
  <si>
    <t>-653.444383539514 174.37002359805 -203.68634448587</t>
  </si>
  <si>
    <t>-661.528032740665 172.187276780278 -296.183474102179</t>
  </si>
  <si>
    <t>-667.596968472034 169.950596473616 -379.827407033118</t>
  </si>
  <si>
    <t>-671.867093639699 167.372177403323 -463.572525468546</t>
  </si>
  <si>
    <t>-676.136305134396 163.225849653432 -586.085968516177</t>
  </si>
  <si>
    <t>-661.908001325281 158.745680943908 -663.012446389604</t>
  </si>
  <si>
    <t>-670.081537905804 196.103278338668 -533.524931253445</t>
  </si>
  <si>
    <t>-644.779672409357 349.089667511089 -516.336760887467</t>
  </si>
  <si>
    <t>-648.508334323071 375.726378685922 -235.52508449032</t>
  </si>
  <si>
    <t>-425.028502071224 376.220446623971 -172.239827131813</t>
  </si>
  <si>
    <t>-678.444503289297 133.987083111393 -531.131189621809</t>
  </si>
  <si>
    <t>-624.631351225633 266.847784976095 -98.7386645043246</t>
  </si>
  <si>
    <t>-659.581582281002 280.165631323637 315.149881177658</t>
  </si>
  <si>
    <t>-705.585745942931 328.88342237284 773.222199315333</t>
  </si>
  <si>
    <t>-556.505300619826 308.316877679755 830.106630510109</t>
  </si>
  <si>
    <t>-650.296721111846 84.6778281913489 -92.9670483902921</t>
  </si>
  <si>
    <t>-658.009692958897 61.3575198267395 321.881458452005</t>
  </si>
  <si>
    <t>-702.107632251384 18.2694460374812 780.859760330264</t>
  </si>
  <si>
    <t>-548.920847293376 7.0671674330008 828.736039414382</t>
  </si>
  <si>
    <t>9763-20170724T120400.618590400.bin</t>
  </si>
  <si>
    <t>-635.733839048008 174.961150091604 -94.1433152457404</t>
  </si>
  <si>
    <t>-651.472762916369 173.560055752663 -203.723490941192</t>
  </si>
  <si>
    <t>-659.481607165308 171.351305306523 -296.22650941907</t>
  </si>
  <si>
    <t>-665.55355158885 169.066656232272 -379.868799651957</t>
  </si>
  <si>
    <t>-669.898071904668 166.412491921231 -463.607881073097</t>
  </si>
  <si>
    <t>-674.354390840115 162.125278200004 -586.109636249559</t>
  </si>
  <si>
    <t>-659.625270285992 157.507673174852 -662.933697951915</t>
  </si>
  <si>
    <t>-668.05243473533 195.040105583075 -533.601157131364</t>
  </si>
  <si>
    <t>-642.038402414815 347.919935820131 -516.673034835689</t>
  </si>
  <si>
    <t>-645.801932526774 376.432385925308 -236.046072770941</t>
  </si>
  <si>
    <t>-421.176395679952 377.269583663013 -176.959841875541</t>
  </si>
  <si>
    <t>-676.745563191042 132.972896787677 -531.112769650987</t>
  </si>
  <si>
    <t>-622.5338534493 266.107601653171 -98.7326129157919</t>
  </si>
  <si>
    <t>-658.634590777041 279.477517026409 315.05545448431</t>
  </si>
  <si>
    <t>-705.594356901829 328.928222483476 772.996677201171</t>
  </si>
  <si>
    <t>-556.581341976412 308.338800663713 830.049504078475</t>
  </si>
  <si>
    <t>-649.074418664337 83.7392764483814 -92.9959490450506</t>
  </si>
  <si>
    <t>-657.865423719011 60.2446411686337 321.821235048698</t>
  </si>
  <si>
    <t>-701.940487990736 18.139135450504 780.91118913623</t>
  </si>
  <si>
    <t>-548.839870346672 6.55060949058816 828.970767165955</t>
  </si>
  <si>
    <t>9763-20170724T120400.646784600.bin</t>
  </si>
  <si>
    <t>-634.846908529931 174.551755943694 -94.1663896615482</t>
  </si>
  <si>
    <t>-650.542136744126 173.201409119703 -203.753485209609</t>
  </si>
  <si>
    <t>-658.582530530939 170.96606553296 -296.25316371617</t>
  </si>
  <si>
    <t>-664.710327346832 168.632242591863 -379.890102624654</t>
  </si>
  <si>
    <t>-669.138208465683 165.90222977316 -463.622342503697</t>
  </si>
  <si>
    <t>-673.746656076887 161.47514337076 -586.11341242805</t>
  </si>
  <si>
    <t>-658.828623713036 156.749845297634 -662.894528587324</t>
  </si>
  <si>
    <t>-667.291769082471 194.437472636496 -533.653222676196</t>
  </si>
  <si>
    <t>-641.093304829976 347.311408104395 -516.968188070965</t>
  </si>
  <si>
    <t>-642.077838656361 376.526323753069 -236.389990655117</t>
  </si>
  <si>
    <t>-416.568313194341 376.800456641918 -180.767144626631</t>
  </si>
  <si>
    <t>-676.157201399898 132.398175594506 -531.077512301722</t>
  </si>
  <si>
    <t>-621.44929360978 265.832630020329 -98.7424157573902</t>
  </si>
  <si>
    <t>-658.03133218162 279.175514972863 315.004238054471</t>
  </si>
  <si>
    <t>-705.583509738904 328.972024435998 772.866908109978</t>
  </si>
  <si>
    <t>-556.626849067415 308.268327758038 830.025348665353</t>
  </si>
  <si>
    <t>-648.438512603442 83.2224598694559 -93.02064191922</t>
  </si>
  <si>
    <t>-657.567519477292 59.8155770911462 321.794175719433</t>
  </si>
  <si>
    <t>-701.867791400969 18.1120856077164 780.929965535739</t>
  </si>
  <si>
    <t>-548.79482939848 6.48080590250356 829.067199045359</t>
  </si>
  <si>
    <t>9763-20170724T120400.715969500.bin</t>
  </si>
  <si>
    <t>-633.060832514532 173.862151054937 -94.1919270972279</t>
  </si>
  <si>
    <t>-648.672604935491 172.586977488034 -203.791837899011</t>
  </si>
  <si>
    <t>-656.76519691878 170.30714802262 -296.285918487323</t>
  </si>
  <si>
    <t>-662.989418438958 167.893086450943 -379.913497297501</t>
  </si>
  <si>
    <t>-667.564363974762 165.036642052779 -463.633479929423</t>
  </si>
  <si>
    <t>-672.444086013036 160.371925554842 -586.105237800065</t>
  </si>
  <si>
    <t>-657.371664983932 155.331087231885 -662.836272815306</t>
  </si>
  <si>
    <t>-665.544940482617 193.386660671483 -533.734793036663</t>
  </si>
  <si>
    <t>-638.075891146535 346.056628352951 -517.139026432201</t>
  </si>
  <si>
    <t>-629.325254524279 376.185866579698 -236.792464606033</t>
  </si>
  <si>
    <t>-401.488330557239 374.451178729545 -191.671973956642</t>
  </si>
  <si>
    <t>-675.060880412475 131.450826206569 -530.996659194889</t>
  </si>
  <si>
    <t>-619.33661048708 265.341250175586 -98.7484667762971</t>
  </si>
  <si>
    <t>-656.960414931466 278.71005302154 314.903955450699</t>
  </si>
  <si>
    <t>-705.553737974119 328.983954820901 772.613952103226</t>
  </si>
  <si>
    <t>-556.711843542415 308.199802360231 830.041623467178</t>
  </si>
  <si>
    <t>-646.927929869119 82.3488146541702 -93.0153212879023</t>
  </si>
  <si>
    <t>-656.673745109007 59.2714502794483 321.804024577384</t>
  </si>
  <si>
    <t>-701.700498373948 18.012267465029 780.95045073672</t>
  </si>
  <si>
    <t>-548.702503931113 6.18095528711001 829.276984960666</t>
  </si>
  <si>
    <t>9763-20170724T120400.750069300.bin</t>
  </si>
  <si>
    <t>-632.083654558499 173.6766748832 -94.1782310132793</t>
  </si>
  <si>
    <t>-647.584327204547 172.457337473211 -203.794566576297</t>
  </si>
  <si>
    <t>-655.638034041367 170.130793205668 -296.290820395178</t>
  </si>
  <si>
    <t>-661.849494102273 167.638572165754 -379.91705925852</t>
  </si>
  <si>
    <t>-666.435000197805 164.663996697092 -463.632445045591</t>
  </si>
  <si>
    <t>-671.356303338017 159.780893261896 -586.093997590234</t>
  </si>
  <si>
    <t>-656.321547060954 154.506089708271 -662.816538724489</t>
  </si>
  <si>
    <t>-664.200961118885 192.850959242897 -533.792991403376</t>
  </si>
  <si>
    <t>-635.958063546444 345.412681013209 -517.512169248476</t>
  </si>
  <si>
    <t>-621.939050199259 376.157345276819 -237.446460662874</t>
  </si>
  <si>
    <t>-393.121411937687 372.251043850603 -197.750517535935</t>
  </si>
  <si>
    <t>-674.192842557588 130.995984644044 -530.92498412065</t>
  </si>
  <si>
    <t>-618.138809760246 265.173921676396 -98.698571062704</t>
  </si>
  <si>
    <t>-656.554090699094 278.61511401278 314.878757399383</t>
  </si>
  <si>
    <t>-705.519811703667 329.062834162302 772.539609400907</t>
  </si>
  <si>
    <t>-556.736977785999 308.172970184483 830.081857634617</t>
  </si>
  <si>
    <t>-646.132178242521 82.1293642658093 -92.9950672386458</t>
  </si>
  <si>
    <t>-656.219191862651 59.1789369340513 321.823205456508</t>
  </si>
  <si>
    <t>-701.620226838463 18.0005047062957 780.953942790989</t>
  </si>
  <si>
    <t>-548.655891988973 6.13608866264917 829.378934782377</t>
  </si>
  <si>
    <t>9763-20170724T120400.815740100.bin</t>
  </si>
  <si>
    <t>-630.242912798768 173.427030337768 -94.1067003271505</t>
  </si>
  <si>
    <t>-645.293786937494 172.318169446792 -203.786901331274</t>
  </si>
  <si>
    <t>-653.152560216949 169.837799896939 -296.295863708857</t>
  </si>
  <si>
    <t>-659.261912412253 167.115535623938 -379.922498234541</t>
  </si>
  <si>
    <t>-663.821707567286 163.810851523972 -463.626813948734</t>
  </si>
  <si>
    <t>-668.790442042452 158.333746944868 -586.061334123819</t>
  </si>
  <si>
    <t>-653.963927186667 152.548140701918 -662.787587749033</t>
  </si>
  <si>
    <t>-661.127953328308 191.573748008499 -533.940177620928</t>
  </si>
  <si>
    <t>-630.918283379348 343.843201693748 -518.529050643341</t>
  </si>
  <si>
    <t>-609.388861772845 375.685023841802 -239.063142883665</t>
  </si>
  <si>
    <t>-379.306313496253 370.221738313631 -207.746952977727</t>
  </si>
  <si>
    <t>-672.092431847091 129.900380075548 -530.736188458685</t>
  </si>
  <si>
    <t>-615.567269259121 264.864359163967 -98.5767663306503</t>
  </si>
  <si>
    <t>-655.539339990131 278.400375244466 314.849885734664</t>
  </si>
  <si>
    <t>-705.490494135701 329.13658693786 772.399659062575</t>
  </si>
  <si>
    <t>-556.804249943119 308.235143488851 830.186859486402</t>
  </si>
  <si>
    <t>-645.027264051944 81.8621779106534 -92.9429702518166</t>
  </si>
  <si>
    <t>-655.505198125416 59.093085025349 321.875555083751</t>
  </si>
  <si>
    <t>-701.455777332499 17.931061771699 780.961842617531</t>
  </si>
  <si>
    <t>-548.576124904517 5.85288369768 829.600849096399</t>
  </si>
  <si>
    <t>9763-20170724T120400.847326800.bin</t>
  </si>
  <si>
    <t>-629.340470469013 173.265096792686 -94.0408732474955</t>
  </si>
  <si>
    <t>-644.156964546053 172.233829972126 -203.753700738012</t>
  </si>
  <si>
    <t>-651.891816780033 169.683768158367 -296.271278758928</t>
  </si>
  <si>
    <t>-657.91848007644 166.849822520819 -379.900153330922</t>
  </si>
  <si>
    <t>-662.425853213077 163.380757304351 -463.600699539673</t>
  </si>
  <si>
    <t>-667.351807008135 157.605328767073 -586.023322773996</t>
  </si>
  <si>
    <t>-652.632949762886 151.562154531778 -662.750523077041</t>
  </si>
  <si>
    <t>-659.493065813034 190.93298788005 -533.987282607459</t>
  </si>
  <si>
    <t>-628.140998465827 343.036933804315 -519.067158233489</t>
  </si>
  <si>
    <t>-604.74694730212 375.475871565307 -239.819902138071</t>
  </si>
  <si>
    <t>-374.357978801097 369.73247541741 -210.89829993297</t>
  </si>
  <si>
    <t>-670.887652179714 129.346028397456 -530.623389897815</t>
  </si>
  <si>
    <t>-614.152506850933 264.730350191058 -98.4931126991481</t>
  </si>
  <si>
    <t>-654.914654955799 278.261098601529 314.856565969734</t>
  </si>
  <si>
    <t>-705.474706892203 329.136063218615 772.319068634237</t>
  </si>
  <si>
    <t>-556.830213642742 308.271818067364 830.226992653123</t>
  </si>
  <si>
    <t>-644.656417155082 81.6995417681223 -92.9204966060181</t>
  </si>
  <si>
    <t>-655.247521677896 58.8999335376022 321.893381273719</t>
  </si>
  <si>
    <t>-701.36519745625 17.8530111828711 780.978001370679</t>
  </si>
  <si>
    <t>-548.54856546818 5.50242378120333 829.746483401551</t>
  </si>
  <si>
    <t>9763-20170724T120400.916544100.bin</t>
  </si>
  <si>
    <t>-627.661584400811 173.129737487629 -93.853642576915</t>
  </si>
  <si>
    <t>-642.107684692937 172.220605567595 -203.616910303846</t>
  </si>
  <si>
    <t>-649.672716431669 169.540232682067 -296.144938506038</t>
  </si>
  <si>
    <t>-655.602318564673 166.503836241254 -379.773484176573</t>
  </si>
  <si>
    <t>-660.070403022794 162.743078754687 -463.463517312254</t>
  </si>
  <si>
    <t>-665.002626371202 156.443798290116 -585.860181889066</t>
  </si>
  <si>
    <t>-650.493869582322 149.924234554856 -662.58832657202</t>
  </si>
  <si>
    <t>-656.870179800472 189.941924842131 -533.975931862382</t>
  </si>
  <si>
    <t>-624.13326771253 341.82225245565 -519.820829028569</t>
  </si>
  <si>
    <t>-597.706117398869 377.848280847364 -241.284807298028</t>
  </si>
  <si>
    <t>-366.761156542678 372.113092898223 -217.201169407622</t>
  </si>
  <si>
    <t>-668.806635821801 128.473832217696 -530.331362296122</t>
  </si>
  <si>
    <t>-611.535775994076 264.505999110344 -98.3274998488509</t>
  </si>
  <si>
    <t>-653.513264552611 278.007127940273 314.901462881791</t>
  </si>
  <si>
    <t>-705.474654695649 329.023984417451 772.127527222064</t>
  </si>
  <si>
    <t>-556.900809851707 308.196295435776 830.229508597844</t>
  </si>
  <si>
    <t>-643.87615544032 81.7521629882099 -92.8218548974863</t>
  </si>
  <si>
    <t>-655.03563286822 58.5434932382279 321.954486524787</t>
  </si>
  <si>
    <t>-701.224211410206 17.7622371511179 781.022009983824</t>
  </si>
  <si>
    <t>-548.481724790288 5.23066596871467 829.976179541316</t>
  </si>
  <si>
    <t>9763-20170724T120400.948631600.bin</t>
  </si>
  <si>
    <t>-626.908132597577 173.175143622157 -93.7918862679139</t>
  </si>
  <si>
    <t>-641.279616103711 172.292042341834 -203.565238900482</t>
  </si>
  <si>
    <t>-648.851606461056 169.526901308825 -296.090099305743</t>
  </si>
  <si>
    <t>-654.81526471611 166.373648939597 -379.711914274536</t>
  </si>
  <si>
    <t>-659.345408978821 162.455433804003 -463.391536476637</t>
  </si>
  <si>
    <t>-664.399070843745 155.881786345086 -585.768584924995</t>
  </si>
  <si>
    <t>-649.948019738176 149.122166153483 -662.486898022272</t>
  </si>
  <si>
    <t>-656.182386170182 189.489818413714 -533.968768269952</t>
  </si>
  <si>
    <t>-623.242462532143 341.358794675095 -520.15782423106</t>
  </si>
  <si>
    <t>-595.212887887687 379.418895266623 -242.04927653891</t>
  </si>
  <si>
    <t>-364.085219754475 373.304455372312 -219.886873407994</t>
  </si>
  <si>
    <t>-668.180705971942 128.04273068815 -530.172511342635</t>
  </si>
  <si>
    <t>-610.519324273652 264.487548504978 -98.2760014197519</t>
  </si>
  <si>
    <t>-652.914940955135 277.958548983418 314.911309732534</t>
  </si>
  <si>
    <t>-705.462332148698 329.02844393532 772.051250729175</t>
  </si>
  <si>
    <t>-556.923121825949 308.106379802275 830.207890496047</t>
  </si>
  <si>
    <t>-643.396648312895 81.8869109947441 -92.772439571964</t>
  </si>
  <si>
    <t>-654.867850377438 58.40910183349 321.980189517669</t>
  </si>
  <si>
    <t>-701.182162624231 17.6911617576307 781.033340833363</t>
  </si>
  <si>
    <t>-548.491468162341 4.69577114751064 830.028145207662</t>
  </si>
  <si>
    <t>9763-20170724T120401.014809000.bin</t>
  </si>
  <si>
    <t>-625.914979401397 173.283039358457 -93.7438799350963</t>
  </si>
  <si>
    <t>-640.220483237708 172.303864947442 -203.524951207409</t>
  </si>
  <si>
    <t>-647.833091373614 169.3111504993 -296.039537866549</t>
  </si>
  <si>
    <t>-653.873627725792 165.890961172989 -379.645307859348</t>
  </si>
  <si>
    <t>-658.521338234899 161.644709561233 -463.302428513062</t>
  </si>
  <si>
    <t>-663.792185859712 154.524463474404 -585.639850557379</t>
  </si>
  <si>
    <t>-649.36022506619 147.344832505021 -662.323540057565</t>
  </si>
  <si>
    <t>-655.499332430254 188.366484135483 -534.004799488476</t>
  </si>
  <si>
    <t>-622.877539273449 340.363175413735 -520.942036180107</t>
  </si>
  <si>
    <t>-590.53642133792 380.885768640581 -243.650522282019</t>
  </si>
  <si>
    <t>-359.104781032824 374.529524288635 -225.008234016818</t>
  </si>
  <si>
    <t>-667.459476351485 126.930965145094 -529.913747447793</t>
  </si>
  <si>
    <t>-609.762483808676 264.254328377619 -98.2805648798726</t>
  </si>
  <si>
    <t>-652.123242606962 278.017763859224 314.900588529043</t>
  </si>
  <si>
    <t>-705.475246345414 328.933220452216 771.892938376722</t>
  </si>
  <si>
    <t>-556.95277602548 308.200877726056 830.160269216433</t>
  </si>
  <si>
    <t>-642.157770798735 82.2778247896665 -92.6770663444985</t>
  </si>
  <si>
    <t>-654.352346169004 58.4195003305595 322.033337560307</t>
  </si>
  <si>
    <t>-701.162715377748 17.6532537564942 781.025767122123</t>
  </si>
  <si>
    <t>-548.378436865913 5.55251120593084 829.957974398643</t>
  </si>
  <si>
    <t>9763-20170724T120401.048507600.bin</t>
  </si>
  <si>
    <t>-625.579639023285 173.369704376277 -93.6935070441233</t>
  </si>
  <si>
    <t>-639.878579404778 172.318827592654 -203.474828873557</t>
  </si>
  <si>
    <t>-647.485158402034 169.203339852404 -295.985773770785</t>
  </si>
  <si>
    <t>-653.521266579786 165.643448874012 -379.586210989822</t>
  </si>
  <si>
    <t>-658.166050710208 161.229287061965 -463.234691956093</t>
  </si>
  <si>
    <t>-663.434643449344 153.832432463096 -585.555787856291</t>
  </si>
  <si>
    <t>-648.998393337692 146.512438766574 -662.225448730147</t>
  </si>
  <si>
    <t>-655.191974293388 187.800765570962 -533.995619847606</t>
  </si>
  <si>
    <t>-622.852333047502 339.87709123708 -521.213411219562</t>
  </si>
  <si>
    <t>-587.890342973556 380.759861163771 -244.293145425761</t>
  </si>
  <si>
    <t>-356.357182734495 374.732936818511 -226.8407590431</t>
  </si>
  <si>
    <t>-667.053744761474 126.355299991715 -529.768964604433</t>
  </si>
  <si>
    <t>-609.744409073922 264.090133285151 -98.2452377184843</t>
  </si>
  <si>
    <t>-651.893561523222 278.091159362375 314.949662475301</t>
  </si>
  <si>
    <t>-705.465846985538 328.957179906604 771.851101984749</t>
  </si>
  <si>
    <t>-556.944739308398 308.306335172962 830.150678708364</t>
  </si>
  <si>
    <t>-641.496802658202 82.6128646292316 -92.603754198659</t>
  </si>
  <si>
    <t>-654.016609371576 58.4602395086642 322.07986941351</t>
  </si>
  <si>
    <t>-701.208330652118 17.5824218411612 780.998071454402</t>
  </si>
  <si>
    <t>-548.396802034333 5.37756554205566 829.819102617548</t>
  </si>
  <si>
    <t>9763-20170724T120401.116690000.bin</t>
  </si>
  <si>
    <t>-624.82024450413 173.824333948408 -93.719105836891</t>
  </si>
  <si>
    <t>-639.08366871487 172.653416594593 -203.503930933523</t>
  </si>
  <si>
    <t>-646.648344104391 169.312285619959 -296.010342872989</t>
  </si>
  <si>
    <t>-652.643703143355 165.492440022251 -379.602192467543</t>
  </si>
  <si>
    <t>-657.24496436115 160.76485398922 -463.235990174599</t>
  </si>
  <si>
    <t>-662.447626364209 152.850215920372 -585.527567179638</t>
  </si>
  <si>
    <t>-648.091473913811 145.338765390358 -662.19366515623</t>
  </si>
  <si>
    <t>-654.369729808981 187.0629857559 -534.102985571704</t>
  </si>
  <si>
    <t>-622.982178651616 339.388776534191 -521.943480134571</t>
  </si>
  <si>
    <t>-582.538978386564 381.320800113745 -245.927869385009</t>
  </si>
  <si>
    <t>-350.969814274054 374.593966000734 -229.223409150284</t>
  </si>
  <si>
    <t>-665.959769047124 125.5831242203 -529.630970980498</t>
  </si>
  <si>
    <t>-609.546408804155 264.265567689707 -98.3005464776965</t>
  </si>
  <si>
    <t>-651.740580908376 278.37071405527 314.886176320136</t>
  </si>
  <si>
    <t>-705.211814007624 329.399394764404 771.737373419557</t>
  </si>
  <si>
    <t>-556.83738556821 308.277194499171 830.241328930704</t>
  </si>
  <si>
    <t>-640.177511499048 83.2844120615785 -92.5600109373615</t>
  </si>
  <si>
    <t>-653.546797078846 58.4564419599433 322.057192294036</t>
  </si>
  <si>
    <t>-701.34596485741 17.4539026009249 780.884845008343</t>
  </si>
  <si>
    <t>-548.41765088243 5.53499237749679 829.409926546299</t>
  </si>
  <si>
    <t>9763-20170724T120401.147808100.bin</t>
  </si>
  <si>
    <t>-624.475167637457 173.931538004419 -93.7970095149482</t>
  </si>
  <si>
    <t>-638.637734824702 172.692989268509 -203.594032082642</t>
  </si>
  <si>
    <t>-646.155322755982 169.250239112757 -296.100708256678</t>
  </si>
  <si>
    <t>-652.123902939078 165.319161047868 -379.689311967056</t>
  </si>
  <si>
    <t>-656.714013397718 160.46207151876 -463.316305865056</t>
  </si>
  <si>
    <t>-661.917864825828 152.337887431458 -585.594050965874</t>
  </si>
  <si>
    <t>-647.655195353075 144.729626783608 -662.268081175713</t>
  </si>
  <si>
    <t>-653.885026157522 186.647531563883 -534.226951896709</t>
  </si>
  <si>
    <t>-622.759609379729 339.054938416697 -522.352658776481</t>
  </si>
  <si>
    <t>-580.447656695363 381.583187336172 -246.708670650497</t>
  </si>
  <si>
    <t>-348.927806837996 373.971423210883 -229.704876922087</t>
  </si>
  <si>
    <t>-665.383812701674 125.158025528732 -529.65220375478</t>
  </si>
  <si>
    <t>-609.296743452421 264.280847141211 -98.3678016405452</t>
  </si>
  <si>
    <t>-651.479840459787 278.665163786529 314.810558282691</t>
  </si>
  <si>
    <t>-705.115650832898 329.561344516432 771.689999541807</t>
  </si>
  <si>
    <t>-556.801248421733 308.367947296034 830.320239016057</t>
  </si>
  <si>
    <t>-639.703437170116 83.3894394050931 -92.5884870769751</t>
  </si>
  <si>
    <t>-653.495908541124 58.3197132680366 322.000349377384</t>
  </si>
  <si>
    <t>-701.340099101164 17.3270581019322 780.854266597043</t>
  </si>
  <si>
    <t>-548.424878760995 5.16305363420679 829.359959089489</t>
  </si>
  <si>
    <t>9763-20170724T120401.213482300.bin</t>
  </si>
  <si>
    <t>-623.948860376569 173.708961856921 -93.8191910977172</t>
  </si>
  <si>
    <t>-637.955367702675 172.410421429412 -203.635413808471</t>
  </si>
  <si>
    <t>-645.353473265704 168.7790048347 -296.144591576466</t>
  </si>
  <si>
    <t>-651.219324075784 164.62163627955 -379.72942793836</t>
  </si>
  <si>
    <t>-655.711891725452 159.483349389435 -463.345023800715</t>
  </si>
  <si>
    <t>-660.77910709557 150.888252730603 -585.596253941751</t>
  </si>
  <si>
    <t>-646.670178349179 143.037596512766 -662.274145122851</t>
  </si>
  <si>
    <t>-652.8485414965 185.403889866785 -534.351569289002</t>
  </si>
  <si>
    <t>-621.998510487935 337.917058215728 -523.060003833128</t>
  </si>
  <si>
    <t>-576.579175439394 380.965100606563 -247.991798563656</t>
  </si>
  <si>
    <t>-345.13190860687 372.383111648076 -230.468660118957</t>
  </si>
  <si>
    <t>-664.262749539497 123.915613613363 -529.555359762217</t>
  </si>
  <si>
    <t>-608.785222532024 264.114461884262 -98.4310358967961</t>
  </si>
  <si>
    <t>-650.529228258919 278.816989132476 314.780599471188</t>
  </si>
  <si>
    <t>-704.920457915019 329.87672240189 771.555375868546</t>
  </si>
  <si>
    <t>-556.745645384281 308.512655018211 830.475824968083</t>
  </si>
  <si>
    <t>-639.216536268633 83.1130238224243 -92.6185460347826</t>
  </si>
  <si>
    <t>-653.362211213278 57.7777234459397 321.942259006186</t>
  </si>
  <si>
    <t>-701.283211151778 17.2183434881813 780.848327335711</t>
  </si>
  <si>
    <t>-548.350035709655 5.2704015547406 829.351023490085</t>
  </si>
  <si>
    <t>9763-20170724T120401.246164300.bin</t>
  </si>
  <si>
    <t>-623.656052726429 173.597299577797 -93.816616654495</t>
  </si>
  <si>
    <t>-637.638405042858 172.292510018674 -203.635913378659</t>
  </si>
  <si>
    <t>-645.003973376795 168.571369287394 -296.143915532844</t>
  </si>
  <si>
    <t>-650.835687426676 164.299869009178 -379.725570155583</t>
  </si>
  <si>
    <t>-655.289769349823 159.013567197767 -463.333888006392</t>
  </si>
  <si>
    <t>-660.295936333325 150.165354472428 -585.569587178953</t>
  </si>
  <si>
    <t>-646.264623148089 142.18620792903 -662.248593873825</t>
  </si>
  <si>
    <t>-652.371043632138 184.783251836014 -534.393056343453</t>
  </si>
  <si>
    <t>-621.455824150235 337.298453690613 -523.384590679972</t>
  </si>
  <si>
    <t>-574.588071643523 380.349588358119 -248.5598740639</t>
  </si>
  <si>
    <t>-343.2164853781 371.130044220025 -230.375487585064</t>
  </si>
  <si>
    <t>-663.827511013024 123.312523686797 -529.474228305465</t>
  </si>
  <si>
    <t>-608.448951529325 264.05645436907 -98.4417364910341</t>
  </si>
  <si>
    <t>-650.079064907808 278.747324849884 314.781781861226</t>
  </si>
  <si>
    <t>-704.836704408879 329.975607271905 771.486264387076</t>
  </si>
  <si>
    <t>-556.726390281027 308.583292232302 830.55853836855</t>
  </si>
  <si>
    <t>-638.996428327474 82.9905386974597 -92.6241633783384</t>
  </si>
  <si>
    <t>-653.287393312093 57.602754865931 321.92839904507</t>
  </si>
  <si>
    <t>-701.267045365176 17.1135933777364 780.84295822947</t>
  </si>
  <si>
    <t>-548.327375184659 5.19383798339982 829.332150868472</t>
  </si>
  <si>
    <t>9763-20170724T120401.313847700.bin</t>
  </si>
  <si>
    <t>-622.96971726859 173.517591168614 -93.8020598010264</t>
  </si>
  <si>
    <t>-636.861537765323 172.24694487581 -203.633234128504</t>
  </si>
  <si>
    <t>-644.172898311739 168.359936646558 -296.138836883342</t>
  </si>
  <si>
    <t>-649.965234295641 163.862602904593 -379.711222771674</t>
  </si>
  <si>
    <t>-654.39047342954 158.273045287305 -463.301415926685</t>
  </si>
  <si>
    <t>-659.366989095624 148.895864960008 -585.49884679359</t>
  </si>
  <si>
    <t>-645.494382318128 140.609211425405 -662.174208918643</t>
  </si>
  <si>
    <t>-651.342259502898 183.713511071482 -534.473632769934</t>
  </si>
  <si>
    <t>-619.967576156806 336.184101143542 -524.133313316126</t>
  </si>
  <si>
    <t>-570.543211558669 379.598060330307 -249.814140392699</t>
  </si>
  <si>
    <t>-339.359101920478 368.80936386273 -230.166739834933</t>
  </si>
  <si>
    <t>-663.024412529483 122.307451187489 -529.285807919489</t>
  </si>
  <si>
    <t>-607.51612944134 263.996125922027 -98.3880040410809</t>
  </si>
  <si>
    <t>-649.534792484515 278.686661789285 314.796256016743</t>
  </si>
  <si>
    <t>-704.734266165892 330.181680824081 771.436036273835</t>
  </si>
  <si>
    <t>-556.726029242001 308.627599907905 830.704933945427</t>
  </si>
  <si>
    <t>-638.543452285546 82.9791656423106 -92.5942624512778</t>
  </si>
  <si>
    <t>-653.03488862679 57.4681024313311 321.943756046726</t>
  </si>
  <si>
    <t>-701.247024215588 17.0160451049208 780.82622883599</t>
  </si>
  <si>
    <t>-548.27305564067 5.27980726223518 829.251920702435</t>
  </si>
  <si>
    <t>9763-20170724T120401.345070200.bin</t>
  </si>
  <si>
    <t>-622.656057551501 173.545826337343 -93.8142589467791</t>
  </si>
  <si>
    <t>-636.446519277692 172.268467258701 -203.658280166787</t>
  </si>
  <si>
    <t>-643.71961352578 168.302141582232 -296.163405908248</t>
  </si>
  <si>
    <t>-649.496978984368 163.704678088681 -379.731426892575</t>
  </si>
  <si>
    <t>-653.927555530116 157.985088097774 -463.312394472526</t>
  </si>
  <si>
    <t>-658.93497510522 148.384593963446 -585.491320144128</t>
  </si>
  <si>
    <t>-645.145069664105 139.941718064346 -662.164499449951</t>
  </si>
  <si>
    <t>-650.810094149257 183.27856297807 -534.534147802224</t>
  </si>
  <si>
    <t>-619.067225771693 335.68609017017 -524.561434401279</t>
  </si>
  <si>
    <t>-568.288180330929 379.305259294711 -250.522352690964</t>
  </si>
  <si>
    <t>-337.228272118387 368.097870911106 -229.683419930457</t>
  </si>
  <si>
    <t>-662.665452193485 121.915774305537 -529.226598976712</t>
  </si>
  <si>
    <t>-607.104864844738 264.012676116418 -98.3878725705971</t>
  </si>
  <si>
    <t>-649.315799072035 278.766113115217 314.774507236809</t>
  </si>
  <si>
    <t>-704.730753558046 330.209517774829 771.424993664865</t>
  </si>
  <si>
    <t>-556.743302311001 308.667651442452 830.750106608122</t>
  </si>
  <si>
    <t>-638.34403219658 83.0302979959886 -92.5899553681068</t>
  </si>
  <si>
    <t>-652.99653705204 57.3671664734336 321.933028444601</t>
  </si>
  <si>
    <t>-701.206595544407 16.9780651948079 780.823001891652</t>
  </si>
  <si>
    <t>-548.248186397529 5.11239702482158 829.266287593334</t>
  </si>
  <si>
    <t>9763-20170724T120401.414731500.bin</t>
  </si>
  <si>
    <t>-621.834463798396 173.72101897632 -93.7307445721729</t>
  </si>
  <si>
    <t>-635.40233860847 172.466145793126 -203.602702536932</t>
  </si>
  <si>
    <t>-642.592475717614 168.418578536001 -296.11069861878</t>
  </si>
  <si>
    <t>-648.337460259062 163.711748639426 -379.674981936622</t>
  </si>
  <si>
    <t>-652.779666991259 157.843490288141 -463.245071661562</t>
  </si>
  <si>
    <t>-657.853205232311 147.982097588796 -585.400533953496</t>
  </si>
  <si>
    <t>-644.243328135851 139.240129985574 -662.0722170694</t>
  </si>
  <si>
    <t>-649.487657856552 182.942405601342 -534.527676718581</t>
  </si>
  <si>
    <t>-616.701391713897 335.1663680535 -524.988183926967</t>
  </si>
  <si>
    <t>-563.96331612442 378.34566182041 -251.249713401025</t>
  </si>
  <si>
    <t>-332.998630134008 367.693109135991 -229.105107021518</t>
  </si>
  <si>
    <t>-661.766336236883 121.67595102778 -529.07170012943</t>
  </si>
  <si>
    <t>-605.788866071224 264.238751087903 -98.2941024196192</t>
  </si>
  <si>
    <t>-648.759326721304 278.834620153506 314.795603896393</t>
  </si>
  <si>
    <t>-704.753193851663 330.280289959383 771.397177860572</t>
  </si>
  <si>
    <t>-556.813467030017 308.619259632333 830.797984540275</t>
  </si>
  <si>
    <t>-637.992966922459 83.1074239921229 -92.5426481514859</t>
  </si>
  <si>
    <t>-652.931518331654 57.2657910248249 321.959072642794</t>
  </si>
  <si>
    <t>-701.087553723208 16.7818444650984 780.856774095573</t>
  </si>
  <si>
    <t>-548.218738118414 4.16916299646323 829.394021359056</t>
  </si>
  <si>
    <t>9763-20170724T120401.450331400.bin</t>
  </si>
  <si>
    <t>-621.3563024911 173.783480257752 -93.6848324223811</t>
  </si>
  <si>
    <t>-634.834509147325 172.549984424848 -203.568020714766</t>
  </si>
  <si>
    <t>-641.98935547629 168.490880434358 -296.078312299569</t>
  </si>
  <si>
    <t>-647.718060593608 163.764822095882 -379.642572870996</t>
  </si>
  <si>
    <t>-652.160111325551 157.866795929484 -463.210597356203</t>
  </si>
  <si>
    <t>-657.250855545232 147.951047358906 -585.360832590612</t>
  </si>
  <si>
    <t>-643.715585160697 139.080328930132 -662.031042012061</t>
  </si>
  <si>
    <t>-648.797262565539 182.917440286812 -534.506839621832</t>
  </si>
  <si>
    <t>-615.572904395597 335.046573594906 -525.152615296826</t>
  </si>
  <si>
    <t>-561.93114760296 377.963505085148 -251.548424564631</t>
  </si>
  <si>
    <t>-330.96786529225 368.604306180292 -228.813318475271</t>
  </si>
  <si>
    <t>-661.236923324417 121.686508784499 -529.018003439407</t>
  </si>
  <si>
    <t>-605.010120874979 264.34665014706 -98.2364049602174</t>
  </si>
  <si>
    <t>-648.429895467147 278.794562613015 314.811522865832</t>
  </si>
  <si>
    <t>-704.809569908703 330.249134460944 771.381718634107</t>
  </si>
  <si>
    <t>-556.86157372412 308.642897110374 830.782007920204</t>
  </si>
  <si>
    <t>-637.832834180823 83.1140624432173 -92.5102240333686</t>
  </si>
  <si>
    <t>-652.920164014055 57.1518572794675 321.978562631063</t>
  </si>
  <si>
    <t>-701.011148726312 16.6547501556643 780.884071550372</t>
  </si>
  <si>
    <t>-548.245599434141 3.14093777999619 829.503942389113</t>
  </si>
  <si>
    <t>9763-20170724T120401.515513700.bin</t>
  </si>
  <si>
    <t>-620.489148269141 174.100550286164 -93.5865191451287</t>
  </si>
  <si>
    <t>-633.805652431209 172.894351278829 -203.489708388892</t>
  </si>
  <si>
    <t>-640.910770313944 168.82171736725 -296.003362212166</t>
  </si>
  <si>
    <t>-646.628228137616 164.073826192846 -379.56711626075</t>
  </si>
  <si>
    <t>-651.092948330349 158.142340807139 -463.131576906936</t>
  </si>
  <si>
    <t>-656.25387832046 148.16560061148 -585.273838758265</t>
  </si>
  <si>
    <t>-642.804183469281 139.086063068329 -661.934738411779</t>
  </si>
  <si>
    <t>-647.662081348557 183.134888511954 -534.444905543346</t>
  </si>
  <si>
    <t>-613.806280242781 335.14531268019 -525.220421396206</t>
  </si>
  <si>
    <t>-557.723930043294 375.595937191842 -251.729762211796</t>
  </si>
  <si>
    <t>-326.770457659648 370.819188006271 -227.517337253018</t>
  </si>
  <si>
    <t>-660.316432541203 121.951938869266 -528.912840178163</t>
  </si>
  <si>
    <t>-603.62077075584 264.720524287869 -98.1164279836132</t>
  </si>
  <si>
    <t>-647.863588087126 278.720963305601 314.859509229856</t>
  </si>
  <si>
    <t>-705.065175819138 330.040045453157 771.371761136787</t>
  </si>
  <si>
    <t>-557.027373535127 308.69536899856 830.642575744078</t>
  </si>
  <si>
    <t>-637.469873902168 83.4409653793523 -92.4255059370505</t>
  </si>
  <si>
    <t>-652.894448959266 57.1221596222986 322.02836116264</t>
  </si>
  <si>
    <t>-700.836101295345 16.6189633905299 780.947265314865</t>
  </si>
  <si>
    <t>-548.105839792266 3.22342671339038 829.710449770815</t>
  </si>
  <si>
    <t>9763-20170724T120401.549610400.bin</t>
  </si>
  <si>
    <t>-620.079352360659 174.369603010951 -93.5277444844843</t>
  </si>
  <si>
    <t>-633.361866171779 173.152492928917 -203.434909600916</t>
  </si>
  <si>
    <t>-640.440300950369 169.081736499044 -295.950641261873</t>
  </si>
  <si>
    <t>-646.134314458178 164.340310744358 -379.516349797376</t>
  </si>
  <si>
    <t>-650.575981386786 158.420245874974 -463.082750049844</t>
  </si>
  <si>
    <t>-655.703929612884 148.465093678913 -585.228401912648</t>
  </si>
  <si>
    <t>-642.264294711288 139.338055062162 -661.885224636284</t>
  </si>
  <si>
    <t>-647.118470700874 183.423743496602 -534.391045755816</t>
  </si>
  <si>
    <t>-613.148032836273 335.422951156119 -525.138770742388</t>
  </si>
  <si>
    <t>-555.477613068798 374.748593027952 -251.814326227371</t>
  </si>
  <si>
    <t>-324.532569008206 370.952014709409 -227.349405475599</t>
  </si>
  <si>
    <t>-659.789204907928 122.242900235966 -528.872876725697</t>
  </si>
  <si>
    <t>-603.11770720998 264.994700696597 -98.0675740977738</t>
  </si>
  <si>
    <t>-647.69368213581 278.839581666974 314.877861866916</t>
  </si>
  <si>
    <t>-705.181105337742 329.961553998294 771.334201113112</t>
  </si>
  <si>
    <t>-557.119299384558 308.654998607858 830.558886956448</t>
  </si>
  <si>
    <t>-637.121045584483 83.749306383919 -92.3620167776533</t>
  </si>
  <si>
    <t>-652.784179769036 57.1801234281215 322.066956095591</t>
  </si>
  <si>
    <t>-700.76733658172 16.6059400552804 780.975435543183</t>
  </si>
  <si>
    <t>-548.048263301188 3.22432031101857 829.777406445872</t>
  </si>
  <si>
    <t>9763-20170724T120401.614784200.bin</t>
  </si>
  <si>
    <t>-619.185219582638 175.233700497541 -93.461261047902</t>
  </si>
  <si>
    <t>-632.363701561586 173.969669740723 -203.380507078169</t>
  </si>
  <si>
    <t>-639.355771609005 169.901412199976 -295.902982975016</t>
  </si>
  <si>
    <t>-644.9727115266 165.176213233266 -379.474713132256</t>
  </si>
  <si>
    <t>-649.337833081145 159.288143623057 -463.047501492438</t>
  </si>
  <si>
    <t>-654.354408438115 149.396951582734 -585.202882748316</t>
  </si>
  <si>
    <t>-640.906440361047 140.279369160979 -661.859494413375</t>
  </si>
  <si>
    <t>-645.892085184153 184.345011969328 -534.337628813723</t>
  </si>
  <si>
    <t>-612.445939182857 336.429902362315 -525.012922114739</t>
  </si>
  <si>
    <t>-550.636005356764 376.411869484689 -252.690362105248</t>
  </si>
  <si>
    <t>-319.632590703646 371.353835183704 -229.017987794236</t>
  </si>
  <si>
    <t>-658.414245884354 123.129286395041 -528.866807523847</t>
  </si>
  <si>
    <t>-602.372864408497 265.862707195196 -98.0423372768767</t>
  </si>
  <si>
    <t>-647.431567481054 279.322391901054 314.863453160653</t>
  </si>
  <si>
    <t>-705.283523823783 329.96138989624 771.252134882497</t>
  </si>
  <si>
    <t>-557.20251685084 308.788302229222 830.476555078808</t>
  </si>
  <si>
    <t>-636.005459330885 84.5794088618038 -92.2677421320124</t>
  </si>
  <si>
    <t>-652.082774244112 57.6119754988729 322.11963085899</t>
  </si>
  <si>
    <t>-700.616411855717 16.6058159169461 780.978755752479</t>
  </si>
  <si>
    <t>-547.889389086784 3.63822997640227 829.867586150045</t>
  </si>
  <si>
    <t>9763-20170724T120401.649388000.bin</t>
  </si>
  <si>
    <t>-618.780663282255 175.679260506198 -93.4138820134204</t>
  </si>
  <si>
    <t>-631.903579539593 174.366249019887 -203.339066619316</t>
  </si>
  <si>
    <t>-638.868252139261 170.305400862762 -295.863902541866</t>
  </si>
  <si>
    <t>-644.468650195418 165.604631191251 -379.43827325962</t>
  </si>
  <si>
    <t>-648.825534177202 159.759022523945 -463.014463105977</t>
  </si>
  <si>
    <t>-653.839142401192 149.949785586793 -585.176591629698</t>
  </si>
  <si>
    <t>-640.398420306278 140.872043998545 -661.839176494637</t>
  </si>
  <si>
    <t>-645.41180577868 184.870639142786 -534.286847482359</t>
  </si>
  <si>
    <t>-612.286209374122 337.040128530349 -524.91830578502</t>
  </si>
  <si>
    <t>-548.494410300763 377.098660985088 -253.06456585949</t>
  </si>
  <si>
    <t>-317.45939284195 371.683192169765 -229.783980272542</t>
  </si>
  <si>
    <t>-657.866570198278 123.63741739823 -528.858884753679</t>
  </si>
  <si>
    <t>-602.177336704339 266.215451128173 -98.018071880146</t>
  </si>
  <si>
    <t>-647.403203846666 279.609669850865 314.871515799015</t>
  </si>
  <si>
    <t>-705.356758631247 329.906911496835 771.257176910725</t>
  </si>
  <si>
    <t>-557.267737765775 308.806936801516 830.4877011888</t>
  </si>
  <si>
    <t>-635.437527653275 85.0528056836249 -92.1882032404325</t>
  </si>
  <si>
    <t>-651.65985874538 57.8578478776626 322.17863515317</t>
  </si>
  <si>
    <t>-700.543892052825 16.5545085610895 780.977237530578</t>
  </si>
  <si>
    <t>-547.826558818232 3.63546984348818 829.909267667495</t>
  </si>
  <si>
    <t>9763-20170724T120401.715069300.bin</t>
  </si>
  <si>
    <t>-617.96289697215 176.499523460107 -93.2650364698079</t>
  </si>
  <si>
    <t>-630.981428833111 175.133602188398 -203.201984829868</t>
  </si>
  <si>
    <t>-637.899657943187 171.141350763827 -295.733294910704</t>
  </si>
  <si>
    <t>-643.474890465281 166.544871366248 -379.31524508959</t>
  </si>
  <si>
    <t>-647.822715242399 160.847975990512 -462.902224051353</t>
  </si>
  <si>
    <t>-652.840561764538 151.304591050262 -585.085111888786</t>
  </si>
  <si>
    <t>-639.412291399352 142.364169828385 -661.766008778469</t>
  </si>
  <si>
    <t>-644.511172574953 186.135004012397 -534.117406114958</t>
  </si>
  <si>
    <t>-611.92396592957 338.38653405086 -524.366121967475</t>
  </si>
  <si>
    <t>-544.171046770496 377.939246656387 -253.398045480743</t>
  </si>
  <si>
    <t>-313.21505747919 372.384836009285 -229.377364355501</t>
  </si>
  <si>
    <t>-656.766330371058 124.849376214426 -528.827216621809</t>
  </si>
  <si>
    <t>-601.600372210634 266.961887615646 -97.9155797340505</t>
  </si>
  <si>
    <t>-647.159880179079 280.200181831374 314.942432897296</t>
  </si>
  <si>
    <t>-705.406099365612 330.008834802909 771.294540983465</t>
  </si>
  <si>
    <t>-557.323640946488 308.967663234115 830.562353757053</t>
  </si>
  <si>
    <t>-634.353071927572 85.9407045640355 -92.0363989759059</t>
  </si>
  <si>
    <t>-650.919044974239 58.2751716151386 322.285696719024</t>
  </si>
  <si>
    <t>-700.43734747625 16.4765536494197 780.954051220204</t>
  </si>
  <si>
    <t>-547.742406984858 3.39978880903868 829.914089040562</t>
  </si>
  <si>
    <t>9763-20170724T120401.777298100.bin</t>
  </si>
  <si>
    <t>-617.562592820557 176.846746752314 -93.2222558363718</t>
  </si>
  <si>
    <t>-630.539958636402 175.496827948215 -203.16445436804</t>
  </si>
  <si>
    <t>-637.428254045308 171.581239404162 -295.70124772091</t>
  </si>
  <si>
    <t>-642.977901541402 167.078936317516 -379.289812027919</t>
  </si>
  <si>
    <t>-647.301272530393 161.501594491888 -462.88606218363</t>
  </si>
  <si>
    <t>-652.284217903385 152.161106270994 -585.086241195588</t>
  </si>
  <si>
    <t>-638.857239114981 143.327109471998 -661.779709864299</t>
  </si>
  <si>
    <t>-644.009569616693 186.914824660706 -534.057203029434</t>
  </si>
  <si>
    <t>-611.591507755768 339.184179044053 -524.05559263309</t>
  </si>
  <si>
    <t>-542.416777780988 378.729871326809 -253.445900327868</t>
  </si>
  <si>
    <t>-311.513213159156 372.443822536868 -229.10263936102</t>
  </si>
  <si>
    <t>-656.185954779975 125.60426813395 -528.874355459873</t>
  </si>
  <si>
    <t>-601.231305339733 267.316344068226 -97.854534445447</t>
  </si>
  <si>
    <t>-646.920925184454 280.416979860293 314.993363442079</t>
  </si>
  <si>
    <t>-705.400564883217 330.083096849858 771.309502603027</t>
  </si>
  <si>
    <t>-557.351995330242 308.958676138374 830.632285098974</t>
  </si>
  <si>
    <t>-633.941631817118 86.2742324740059 -92.003753071594</t>
  </si>
  <si>
    <t>-650.622490449885 58.4376705926979 322.302279243819</t>
  </si>
  <si>
    <t>-700.377561361029 16.413069662028 780.939888730111</t>
  </si>
  <si>
    <t>-547.704911307217 3.14812599948982 829.918788857264</t>
  </si>
  <si>
    <t>9763-20170724T120401.817876200.bin</t>
  </si>
  <si>
    <t>-616.759114138549 177.313222103551 -93.1378884602035</t>
  </si>
  <si>
    <t>-629.623225184611 176.007016953081 -203.093847493747</t>
  </si>
  <si>
    <t>-636.442337214242 172.285868878042 -295.643791882819</t>
  </si>
  <si>
    <t>-641.938782793958 168.022389926024 -379.248353739302</t>
  </si>
  <si>
    <t>-646.217224670403 162.748344618834 -462.866773531664</t>
  </si>
  <si>
    <t>-651.142552457103 153.922493479005 -585.107431676777</t>
  </si>
  <si>
    <t>-637.757404184144 145.402347700584 -661.84363264577</t>
  </si>
  <si>
    <t>-642.965970856554 188.475847798466 -533.926756989288</t>
  </si>
  <si>
    <t>-610.880399970748 340.780408099975 -523.372514548563</t>
  </si>
  <si>
    <t>-538.516757983913 380.913666811535 -253.684849136699</t>
  </si>
  <si>
    <t>-307.757265260195 372.800057349328 -228.530139627932</t>
  </si>
  <si>
    <t>-654.996785102277 127.114494441746 -529.011789450129</t>
  </si>
  <si>
    <t>-600.384208491304 267.770326636162 -97.7126781728413</t>
  </si>
  <si>
    <t>-646.454746337754 280.678004369412 315.098992030847</t>
  </si>
  <si>
    <t>-705.415565940397 330.165824218393 771.365875271013</t>
  </si>
  <si>
    <t>-557.400720184053 309.151565800196 830.811851818936</t>
  </si>
  <si>
    <t>-633.183036332603 86.7576333016068 -91.9558012598612</t>
  </si>
  <si>
    <t>-650.098058489058 58.6035491398648 322.319247163499</t>
  </si>
  <si>
    <t>-700.231399590366 16.3244360477499 780.922634749413</t>
  </si>
  <si>
    <t>-547.598565507031 2.93590888997778 829.991817354857</t>
  </si>
  <si>
    <t>9763-20170724T120401.850230900.bin</t>
  </si>
  <si>
    <t>-616.38031268095 177.458878665197 -93.0902299584252</t>
  </si>
  <si>
    <t>-629.207363323432 176.205955560791 -203.05104505801</t>
  </si>
  <si>
    <t>-636.013228387285 172.608246546249 -295.606909371792</t>
  </si>
  <si>
    <t>-641.504150602368 168.487946880504 -379.219069347578</t>
  </si>
  <si>
    <t>-645.782666840965 163.389941765297 -462.84825967232</t>
  </si>
  <si>
    <t>-650.71384035543 154.857760957603 -585.109566983536</t>
  </si>
  <si>
    <t>-637.350310614079 146.546485480082 -661.872470684268</t>
  </si>
  <si>
    <t>-642.587138571237 189.298377481258 -533.84522380242</t>
  </si>
  <si>
    <t>-610.840829776699 341.640921191422 -522.933914739018</t>
  </si>
  <si>
    <t>-536.455821308858 381.954462224742 -253.823690895782</t>
  </si>
  <si>
    <t>-305.796038475895 373.34886212022 -227.929685514115</t>
  </si>
  <si>
    <t>-654.512994491743 127.904899585716 -529.079634745959</t>
  </si>
  <si>
    <t>-599.962166634991 267.96354276549 -97.6329921825529</t>
  </si>
  <si>
    <t>-646.241230611474 280.735670384908 315.159644587068</t>
  </si>
  <si>
    <t>-705.407162504433 330.221123673192 771.386407532824</t>
  </si>
  <si>
    <t>-557.432285813389 309.138061257135 830.907549149128</t>
  </si>
  <si>
    <t>-632.86358444655 86.8618061095092 -91.9448261942885</t>
  </si>
  <si>
    <t>-649.891376177489 58.5640373332951 322.315860998933</t>
  </si>
  <si>
    <t>-700.139574403175 16.2660550734358 780.921821171116</t>
  </si>
  <si>
    <t>-547.506008562533 3.1291006807237 830.056797645543</t>
  </si>
  <si>
    <t>9763-20170724T120401.915405200.bin</t>
  </si>
  <si>
    <t>-615.654117819808 177.691967469136 -92.9694851282743</t>
  </si>
  <si>
    <t>-628.464853093239 176.537346330719 -202.933331185666</t>
  </si>
  <si>
    <t>-635.265129922412 173.22558397387 -295.500158970731</t>
  </si>
  <si>
    <t>-640.752670883078 169.445282246552 -379.128678970819</t>
  </si>
  <si>
    <t>-645.028361458301 164.770409879988 -462.782715011638</t>
  </si>
  <si>
    <t>-649.954660295519 156.94902559939 -585.091723513347</t>
  </si>
  <si>
    <t>-636.599468053822 149.132493838115 -661.90807744168</t>
  </si>
  <si>
    <t>-641.936000296784 191.111685800751 -533.624628594627</t>
  </si>
  <si>
    <t>-610.678077627216 343.494873313058 -521.833914245567</t>
  </si>
  <si>
    <t>-532.679563193724 383.22762201594 -253.662210192666</t>
  </si>
  <si>
    <t>-302.126311519524 373.621887881349 -227.177056090409</t>
  </si>
  <si>
    <t>-653.650111631084 129.650221912043 -529.222525164053</t>
  </si>
  <si>
    <t>-599.18214718506 268.250806129173 -97.4466015543458</t>
  </si>
  <si>
    <t>-645.8947413869 280.815911122036 315.303497689482</t>
  </si>
  <si>
    <t>-705.43057901627 330.292031540052 771.479520784478</t>
  </si>
  <si>
    <t>-557.505334980235 309.203842237988 831.121994020888</t>
  </si>
  <si>
    <t>-632.187722235246 87.0651252011996 -91.9104826654134</t>
  </si>
  <si>
    <t>-649.451093527961 58.424690363621 322.316890492391</t>
  </si>
  <si>
    <t>-699.952396185613 16.1685499053426 780.92774859849</t>
  </si>
  <si>
    <t>-547.336627498012 3.35523874817591 830.203239488729</t>
  </si>
  <si>
    <t>9763-20170724T120401.951107700.bin</t>
  </si>
  <si>
    <t>-615.286954154916 177.886250069726 -92.8978653573531</t>
  </si>
  <si>
    <t>-628.160780262688 176.788398868877 -202.854905867246</t>
  </si>
  <si>
    <t>-635.001834405357 173.637121568487 -295.424348767274</t>
  </si>
  <si>
    <t>-640.520604018419 170.047089586323 -379.059232631648</t>
  </si>
  <si>
    <t>-644.821356297232 165.608424286137 -462.724879253638</t>
  </si>
  <si>
    <t>-649.777168826271 158.182780223071 -585.057301285589</t>
  </si>
  <si>
    <t>-636.441162365733 150.620925477961 -661.902416463053</t>
  </si>
  <si>
    <t>-641.783671145706 192.186001361865 -533.48072562074</t>
  </si>
  <si>
    <t>-610.756993349639 344.590924572344 -521.252017396156</t>
  </si>
  <si>
    <t>-531.112430378019 384.230472017967 -253.550848869214</t>
  </si>
  <si>
    <t>-300.624276966662 373.385929373133 -226.977585597012</t>
  </si>
  <si>
    <t>-653.421469282013 130.696280667587 -529.276944073878</t>
  </si>
  <si>
    <t>-598.831849532254 268.44052613929 -97.3441023140134</t>
  </si>
  <si>
    <t>-645.646352277113 280.89753780316 315.39771819608</t>
  </si>
  <si>
    <t>-705.452205263656 330.291134494806 771.537983137668</t>
  </si>
  <si>
    <t>-557.540923895328 309.284976690637 831.243987888989</t>
  </si>
  <si>
    <t>-631.832153465602 87.2742560084887 -91.8719313116648</t>
  </si>
  <si>
    <t>-649.154511033109 58.4723645102813 322.341773319355</t>
  </si>
  <si>
    <t>-699.868512676368 16.1109639572862 780.927964382322</t>
  </si>
  <si>
    <t>-547.300247735408 3.00035833781499 830.272222461786</t>
  </si>
  <si>
    <t>9763-20170724T120402.018294300.bin</t>
  </si>
  <si>
    <t>-614.581772110382 178.376838458436 -92.7508442282118</t>
  </si>
  <si>
    <t>-627.616101667751 177.430298740875 -202.690453189682</t>
  </si>
  <si>
    <t>-634.490272371589 174.575509580619 -295.266954293693</t>
  </si>
  <si>
    <t>-639.996702195536 171.321560454506 -378.916460741433</t>
  </si>
  <si>
    <t>-644.242067413982 167.288149386232 -462.605420903123</t>
  </si>
  <si>
    <t>-649.068832188547 160.53111300897 -584.981766610714</t>
  </si>
  <si>
    <t>-635.651803950649 153.425341284026 -661.856363889487</t>
  </si>
  <si>
    <t>-641.20190069475 194.265643886812 -533.209837718939</t>
  </si>
  <si>
    <t>-610.460866553976 346.65477002028 -520.112073570699</t>
  </si>
  <si>
    <t>-527.895619881308 387.732699445158 -253.514772376062</t>
  </si>
  <si>
    <t>-297.728256664521 373.027732966482 -226.03235077584</t>
  </si>
  <si>
    <t>-652.699904892382 132.726537606665 -529.358440335245</t>
  </si>
  <si>
    <t>-598.055622192055 269.032134853946 -97.1179080845958</t>
  </si>
  <si>
    <t>-644.964894418499 281.152388965389 315.623165694155</t>
  </si>
  <si>
    <t>-705.448815162997 330.38408417499 771.673057012575</t>
  </si>
  <si>
    <t>-557.609319615136 309.302255603228 831.530073001023</t>
  </si>
  <si>
    <t>-631.164890806292 87.6428872785036 -91.7986206129641</t>
  </si>
  <si>
    <t>-648.499729130652 58.6758351217291 322.40305760612</t>
  </si>
  <si>
    <t>-699.699717071195 15.8756770710668 780.928085025026</t>
  </si>
  <si>
    <t>-547.26127712173 1.85007356551228 830.421871238824</t>
  </si>
  <si>
    <t>9763-20170724T120402.050237900.bin</t>
  </si>
  <si>
    <t>-614.266172834353 178.679402162081 -92.659967249664</t>
  </si>
  <si>
    <t>-627.36172533405 177.807706184651 -202.592849519737</t>
  </si>
  <si>
    <t>-634.241024327675 175.059377272469 -295.172259082691</t>
  </si>
  <si>
    <t>-639.733170931544 171.919274891557 -378.826998770226</t>
  </si>
  <si>
    <t>-643.945183563241 168.017201773154 -462.523873856588</t>
  </si>
  <si>
    <t>-648.701999846835 161.471647899257 -584.914546455879</t>
  </si>
  <si>
    <t>-635.233578698629 154.527703823622 -661.794890100135</t>
  </si>
  <si>
    <t>-640.867411677999 195.117123123451 -533.079811138856</t>
  </si>
  <si>
    <t>-610.104886521265 347.474080344882 -519.710526090722</t>
  </si>
  <si>
    <t>-526.374282105751 389.290262348942 -253.591904400472</t>
  </si>
  <si>
    <t>-296.442137082128 372.587532811088 -225.293993256548</t>
  </si>
  <si>
    <t>-652.362110335096 133.57041390888 -529.341361226556</t>
  </si>
  <si>
    <t>-597.692864712467 269.333453865046 -96.9862516827021</t>
  </si>
  <si>
    <t>-644.693279618812 281.264404618557 315.749921319103</t>
  </si>
  <si>
    <t>-705.451374826647 330.433393062549 771.762715679633</t>
  </si>
  <si>
    <t>-557.632248570428 309.391442697547 831.684078921656</t>
  </si>
  <si>
    <t>-630.875591489527 87.9431998599 -91.7514269073974</t>
  </si>
  <si>
    <t>-648.14076496489 58.9079715863945 322.448381748172</t>
  </si>
  <si>
    <t>-699.626592571871 15.8935919942926 780.925199439535</t>
  </si>
  <si>
    <t>-547.123658869126 2.67576050978573 830.442494521559</t>
  </si>
  <si>
    <t>9763-20170724T120402.116918500.bin</t>
  </si>
  <si>
    <t>-613.886357640549 179.273602767431 -92.4777763594484</t>
  </si>
  <si>
    <t>-627.023754002551 178.513786164986 -202.406612843167</t>
  </si>
  <si>
    <t>-633.934290373227 175.909774078387 -294.987843080975</t>
  </si>
  <si>
    <t>-639.452904974285 172.920770842906 -378.646324023768</t>
  </si>
  <si>
    <t>-643.689675568705 169.189822805977 -462.349810437517</t>
  </si>
  <si>
    <t>-648.480940927505 162.916237105225 -584.753371694398</t>
  </si>
  <si>
    <t>-634.95248718443 156.148511563133 -661.638893097761</t>
  </si>
  <si>
    <t>-640.59481361994 196.439596099278 -532.847324170858</t>
  </si>
  <si>
    <t>-609.630758229035 348.726831672385 -519.133696552434</t>
  </si>
  <si>
    <t>-523.572019696859 390.686369559085 -253.78132959422</t>
  </si>
  <si>
    <t>-293.944564604538 372.617446664251 -223.893706194284</t>
  </si>
  <si>
    <t>-652.162269529802 134.898636979233 -529.240260681371</t>
  </si>
  <si>
    <t>-597.274340644365 269.973628166779 -96.7200314352795</t>
  </si>
  <si>
    <t>-644.415886895575 281.652846829685 316.007363942668</t>
  </si>
  <si>
    <t>-705.445024143585 330.624622285322 771.994757620076</t>
  </si>
  <si>
    <t>-557.695066060071 309.326913323441 831.996232560829</t>
  </si>
  <si>
    <t>-630.554613443203 88.4630200368342 -91.6388562782359</t>
  </si>
  <si>
    <t>-647.671318379273 59.3469774841838 322.561463898794</t>
  </si>
  <si>
    <t>-699.512790049799 15.7718875700734 780.920261264769</t>
  </si>
  <si>
    <t>-547.06189598043 2.1322992554833 830.483465299905</t>
  </si>
  <si>
    <t>9763-20170724T120402.149225600.bin</t>
  </si>
  <si>
    <t>-613.820419305163 179.530949771268 -92.4010803673107</t>
  </si>
  <si>
    <t>-626.93054663739 178.805685236188 -202.333179364583</t>
  </si>
  <si>
    <t>-633.83379861478 176.245000957464 -294.916332770291</t>
  </si>
  <si>
    <t>-639.352226987814 173.301192719924 -378.576412254569</t>
  </si>
  <si>
    <t>-643.595245784768 169.621119366485 -462.281777571982</t>
  </si>
  <si>
    <t>-648.402823034805 163.427672121321 -584.688680105954</t>
  </si>
  <si>
    <t>-634.839833401695 156.682093287921 -661.570084233275</t>
  </si>
  <si>
    <t>-640.480852389072 196.911422156371 -532.762513841882</t>
  </si>
  <si>
    <t>-609.370974262849 349.158252353721 -518.929103551694</t>
  </si>
  <si>
    <t>-522.103544430101 390.578055833895 -253.886811821044</t>
  </si>
  <si>
    <t>-292.586935087259 372.082583687048 -223.414316175685</t>
  </si>
  <si>
    <t>-652.105751989594 135.379190813044 -529.192754162631</t>
  </si>
  <si>
    <t>-597.161084025325 270.22348309405 -96.5973996734518</t>
  </si>
  <si>
    <t>-644.403379599685 281.8509451507 316.119934617614</t>
  </si>
  <si>
    <t>-705.503129487435 330.651645509239 772.141103849682</t>
  </si>
  <si>
    <t>-557.735048220528 309.402500924288 832.115117187213</t>
  </si>
  <si>
    <t>-630.533160116035 88.7151056287264 -91.6005528471337</t>
  </si>
  <si>
    <t>-647.650612172877 59.5181868138025 322.594009300495</t>
  </si>
  <si>
    <t>-699.466974453078 15.7696732317863 780.921814758074</t>
  </si>
  <si>
    <t>-547.017155294695 2.09546447392313 830.478731007876</t>
  </si>
  <si>
    <t>9763-20170724T120402.213900500.bin</t>
  </si>
  <si>
    <t>-613.919368659258 179.876759069597 -92.2896872454636</t>
  </si>
  <si>
    <t>-626.967135007545 179.207742450662 -202.229675856885</t>
  </si>
  <si>
    <t>-633.805925614967 176.703533676443 -294.819026198564</t>
  </si>
  <si>
    <t>-639.261070444956 173.815778543108 -378.485251150899</t>
  </si>
  <si>
    <t>-643.43599545267 170.19567298185 -462.19678122214</t>
  </si>
  <si>
    <t>-648.138614620568 164.094514949962 -584.612292220341</t>
  </si>
  <si>
    <t>-634.455011125995 157.347793228276 -661.472347132233</t>
  </si>
  <si>
    <t>-640.192396629808 197.526075828768 -532.656253506878</t>
  </si>
  <si>
    <t>-608.652971864766 349.671028401695 -518.679828967875</t>
  </si>
  <si>
    <t>-519.345536132232 391.230513083525 -254.340119000672</t>
  </si>
  <si>
    <t>-289.976861715227 371.395707873283 -223.597002960573</t>
  </si>
  <si>
    <t>-651.957794496566 136.01747330906 -529.138731178323</t>
  </si>
  <si>
    <t>-597.069061336481 270.58032107417 -96.4005798663243</t>
  </si>
  <si>
    <t>-644.533368993831 282.101691387365 316.294235278785</t>
  </si>
  <si>
    <t>-705.650855987974 330.721643162015 772.383512784191</t>
  </si>
  <si>
    <t>-557.850706647253 309.386047002628 832.247758836786</t>
  </si>
  <si>
    <t>-630.835733559644 89.0547076681517 -91.56662569584</t>
  </si>
  <si>
    <t>-647.765576422942 59.6950979162641 322.62413075466</t>
  </si>
  <si>
    <t>-699.363372300949 15.7249648259829 780.944295028905</t>
  </si>
  <si>
    <t>-546.891173570995 2.27095290665716 830.492816348058</t>
  </si>
  <si>
    <t>9763-20170724T120402.248065900.bin</t>
  </si>
  <si>
    <t>-614.081434337558 179.997871620377 -92.2526479878746</t>
  </si>
  <si>
    <t>-627.108938881522 179.345173184871 -202.195209133705</t>
  </si>
  <si>
    <t>-633.920650894265 176.857282639544 -294.787003662975</t>
  </si>
  <si>
    <t>-639.347066561008 173.986202123643 -378.455616996927</t>
  </si>
  <si>
    <t>-643.489175727697 170.384075350964 -462.16946572381</t>
  </si>
  <si>
    <t>-648.139599186608 164.310071136258 -584.588440903268</t>
  </si>
  <si>
    <t>-634.373661639798 157.55065686578 -661.432613562868</t>
  </si>
  <si>
    <t>-640.182550729753 197.723542051931 -532.622442343357</t>
  </si>
  <si>
    <t>-608.452558981372 349.82441482786 -518.647568623684</t>
  </si>
  <si>
    <t>-518.010212356977 391.714565395181 -254.746078522989</t>
  </si>
  <si>
    <t>-288.739996794906 371.134742865092 -223.75945358592</t>
  </si>
  <si>
    <t>-652.015606910051 136.226874243573 -529.121663116765</t>
  </si>
  <si>
    <t>-597.2072491108 270.720371472237 -96.3445552041098</t>
  </si>
  <si>
    <t>-644.685312170473 282.134430341583 316.351649761645</t>
  </si>
  <si>
    <t>-705.734479472279 330.704609629751 772.466268375358</t>
  </si>
  <si>
    <t>-557.922596484019 309.350060107178 832.294705039402</t>
  </si>
  <si>
    <t>-631.037360398815 89.1804264389289 -91.5540356551991</t>
  </si>
  <si>
    <t>-647.824970620763 59.7502744392548 322.637565995024</t>
  </si>
  <si>
    <t>-699.30192051778 15.6133405551629 780.961519928867</t>
  </si>
  <si>
    <t>-546.876471993928 1.76007541088484 830.543662256961</t>
  </si>
  <si>
    <t>9763-20170724T120402.316748700.bin</t>
  </si>
  <si>
    <t>-614.407912011605 180.085717943355 -92.1944510172411</t>
  </si>
  <si>
    <t>-627.410853451998 179.462895224431 -202.140004874243</t>
  </si>
  <si>
    <t>-634.177970493648 177.004070856994 -294.735899949206</t>
  </si>
  <si>
    <t>-639.554898928146 174.160613114251 -378.408749539888</t>
  </si>
  <si>
    <t>-643.638580762021 170.586399536977 -462.126543096822</t>
  </si>
  <si>
    <t>-648.193892524901 164.553191306117 -584.551181627327</t>
  </si>
  <si>
    <t>-634.188295244511 157.743435101704 -661.347640293916</t>
  </si>
  <si>
    <t>-640.220345748359 197.938254280303 -532.569426870739</t>
  </si>
  <si>
    <t>-608.248078636121 349.986517685989 -518.558971136273</t>
  </si>
  <si>
    <t>-514.944797727078 392.44518481355 -255.746700104071</t>
  </si>
  <si>
    <t>-285.799518108169 371.136096714352 -224.331532079942</t>
  </si>
  <si>
    <t>-652.169763308767 136.462768849328 -529.095155362821</t>
  </si>
  <si>
    <t>-597.496755946179 270.879858721009 -96.2716827311584</t>
  </si>
  <si>
    <t>-644.943419896792 282.243923002051 316.429532796441</t>
  </si>
  <si>
    <t>-705.858922752727 330.729477865541 772.58001086813</t>
  </si>
  <si>
    <t>-558.024631476372 309.410685677408 832.365906745349</t>
  </si>
  <si>
    <t>-631.366895999997 89.229438204869 -91.5362032087032</t>
  </si>
  <si>
    <t>-647.990143555769 59.6809684487712 322.6535821399</t>
  </si>
  <si>
    <t>-699.174377766473 15.5402621646708 780.990805283148</t>
  </si>
  <si>
    <t>-546.746478544781 1.8437189432866 830.60892819838</t>
  </si>
  <si>
    <t>9763-20170724T120402.348158400.bin</t>
  </si>
  <si>
    <t>-614.581082208531 180.13676331894 -92.2008868182519</t>
  </si>
  <si>
    <t>-627.588819355554 179.533568776207 -202.146019181498</t>
  </si>
  <si>
    <t>-634.338618501842 177.100467027388 -294.743758238289</t>
  </si>
  <si>
    <t>-639.691380811039 174.283619324525 -378.41907931231</t>
  </si>
  <si>
    <t>-643.742475584684 170.739157550346 -462.139837479446</t>
  </si>
  <si>
    <t>-648.2408976687 164.752992881159 -584.568711943837</t>
  </si>
  <si>
    <t>-634.087837491241 157.932675827026 -661.337198784089</t>
  </si>
  <si>
    <t>-640.274940574443 198.114825271401 -532.570974411444</t>
  </si>
  <si>
    <t>-608.249018767026 350.140451315685 -518.516022942468</t>
  </si>
  <si>
    <t>-513.324044523779 392.70413463312 -256.302044844113</t>
  </si>
  <si>
    <t>-284.240628256576 371.267870542235 -224.524474987153</t>
  </si>
  <si>
    <t>-652.259114770422 136.644518904469 -529.125060512227</t>
  </si>
  <si>
    <t>-597.660172044559 271.008987458081 -96.2584951241663</t>
  </si>
  <si>
    <t>-645.072625629044 282.329963054336 316.447830688128</t>
  </si>
  <si>
    <t>-705.894549393919 330.786376098429 772.62307305223</t>
  </si>
  <si>
    <t>-558.060307053516 309.446439886609 832.40159085425</t>
  </si>
  <si>
    <t>-631.556424834684 89.203650527232 -91.5553421977909</t>
  </si>
  <si>
    <t>-648.095207922096 59.6083705090427 322.634406121522</t>
  </si>
  <si>
    <t>-699.096631800618 15.4442372498465 781.001299313222</t>
  </si>
  <si>
    <t>-546.701676405567 1.58833138711816 830.676364026374</t>
  </si>
  <si>
    <t>9763-20170724T120402.414336200.bin</t>
  </si>
  <si>
    <t>-615.006478674109 180.164585870812 -92.2109545814752</t>
  </si>
  <si>
    <t>-628.070063078022 179.652913724029 -202.149955255871</t>
  </si>
  <si>
    <t>-634.826947061819 177.319297466696 -294.74987541115</t>
  </si>
  <si>
    <t>-640.169631736229 174.60220734137 -378.428961374465</t>
  </si>
  <si>
    <t>-644.194346823109 171.166765297865 -462.155624167324</t>
  </si>
  <si>
    <t>-648.636150467935 165.350108471715 -584.594769239999</t>
  </si>
  <si>
    <t>-634.218494940103 158.55844358518 -661.316386921186</t>
  </si>
  <si>
    <t>-640.679203553568 198.637063053609 -532.547482647476</t>
  </si>
  <si>
    <t>-608.582845334865 350.638657423139 -518.381388163059</t>
  </si>
  <si>
    <t>-510.429590844004 392.924401393336 -257.313435088924</t>
  </si>
  <si>
    <t>-281.448012821103 371.142445075212 -225.041129882677</t>
  </si>
  <si>
    <t>-652.694994375246 137.167896387738 -529.191394589873</t>
  </si>
  <si>
    <t>-598.000738122868 271.200387807033 -96.2262202685165</t>
  </si>
  <si>
    <t>-645.232644614712 282.407604202466 316.503942473545</t>
  </si>
  <si>
    <t>-705.98224865678 330.849646876869 772.70520192216</t>
  </si>
  <si>
    <t>-558.155521977389 309.452779143017 832.482052272841</t>
  </si>
  <si>
    <t>-632.078330215165 89.0486422307129 -91.6197646060126</t>
  </si>
  <si>
    <t>-648.385756989256 59.3806681668375 322.573998480306</t>
  </si>
  <si>
    <t>-698.90307459757 15.3888413973407 781.03871277604</t>
  </si>
  <si>
    <t>-546.509951193607 2.10906199131477 830.876573122987</t>
  </si>
  <si>
    <t>9763-20170724T120402.446947300.bin</t>
  </si>
  <si>
    <t>-615.3103749501 180.167728649318 -92.2204501247279</t>
  </si>
  <si>
    <t>-628.427669079809 179.719136121264 -202.153371446355</t>
  </si>
  <si>
    <t>-635.210005640659 177.438501713709 -294.752595998897</t>
  </si>
  <si>
    <t>-640.567741904474 174.769603801529 -378.432332500592</t>
  </si>
  <si>
    <t>-644.599183633961 171.382989280401 -462.160685322356</t>
  </si>
  <si>
    <t>-649.041884942614 165.638118255677 -584.60313983324</t>
  </si>
  <si>
    <t>-634.488640686658 158.862248789465 -661.300679624652</t>
  </si>
  <si>
    <t>-641.080927324996 198.893791788418 -532.536658209066</t>
  </si>
  <si>
    <t>-608.988718503821 350.903588171337 -518.319058514584</t>
  </si>
  <si>
    <t>-509.132683561886 393.010103468554 -257.868751497594</t>
  </si>
  <si>
    <t>-280.222879487593 371.002814440379 -225.241809515383</t>
  </si>
  <si>
    <t>-653.103978039589 137.424074663658 -529.216346476785</t>
  </si>
  <si>
    <t>-598.243407712057 271.312474198384 -96.1975070098582</t>
  </si>
  <si>
    <t>-645.297970131347 282.427339433996 316.555348878978</t>
  </si>
  <si>
    <t>-706.020203949109 330.888703926329 772.752591542633</t>
  </si>
  <si>
    <t>-558.203926691277 309.431472558491 832.533512346671</t>
  </si>
  <si>
    <t>-632.462044161379 88.9564252270447 -91.6571320923795</t>
  </si>
  <si>
    <t>-648.55421883956 59.2542640526633 322.542528794432</t>
  </si>
  <si>
    <t>-698.807985577111 15.2544774140804 781.058341417793</t>
  </si>
  <si>
    <t>-546.509291560213 1.30373434392686 831.001480420742</t>
  </si>
  <si>
    <t>9763-20170724T120402.517641400.bin</t>
  </si>
  <si>
    <t>-616.129775028561 180.196022775136 -92.2514613866356</t>
  </si>
  <si>
    <t>-629.353908251003 179.845295837346 -202.171981205629</t>
  </si>
  <si>
    <t>-636.20130160637 177.667039509832 -294.768865982951</t>
  </si>
  <si>
    <t>-641.607468171408 175.099523041827 -378.448774248767</t>
  </si>
  <si>
    <t>-645.677014483306 171.822796338402 -462.179455655261</t>
  </si>
  <si>
    <t>-650.164187539719 166.247561553826 -584.628285023765</t>
  </si>
  <si>
    <t>-635.345499667276 159.513556202239 -661.278574742446</t>
  </si>
  <si>
    <t>-642.153317275391 199.424816345005 -532.519480596884</t>
  </si>
  <si>
    <t>-609.915070620984 351.386019991367 -518.151360585424</t>
  </si>
  <si>
    <t>-507.056982220799 393.424041302976 -258.8607811477</t>
  </si>
  <si>
    <t>-278.345693142891 370.575682798066 -225.43027547706</t>
  </si>
  <si>
    <t>-654.237271686434 137.962869658225 -529.278236540427</t>
  </si>
  <si>
    <t>-598.943804732788 271.505306785225 -96.1770688746774</t>
  </si>
  <si>
    <t>-645.586936742749 282.605663953607 316.622916460058</t>
  </si>
  <si>
    <t>-706.111622768374 330.958865808328 772.871153231986</t>
  </si>
  <si>
    <t>-558.303373972292 309.410439352016 832.639065745515</t>
  </si>
  <si>
    <t>-633.404783682876 88.7950443662899 -91.7432261110198</t>
  </si>
  <si>
    <t>-648.986008416122 59.1722145230301 322.481729113416</t>
  </si>
  <si>
    <t>-698.64656150294 15.1958335414135 781.081218522564</t>
  </si>
  <si>
    <t>-546.348699412698 1.61344025502672 831.128106483568</t>
  </si>
  <si>
    <t>9763-20170724T120402.550762000.bin</t>
  </si>
  <si>
    <t>-616.585110069815 180.226289554079 -92.2730051690191</t>
  </si>
  <si>
    <t>-629.872917477783 179.922909044602 -202.185919192917</t>
  </si>
  <si>
    <t>-636.773842417262 177.79382987658 -294.780056887258</t>
  </si>
  <si>
    <t>-642.228200008677 175.275286274005 -378.4581327821</t>
  </si>
  <si>
    <t>-646.346037048303 172.051099181715 -462.188653761003</t>
  </si>
  <si>
    <t>-650.903519169754 166.557366969936 -584.638482188011</t>
  </si>
  <si>
    <t>-635.97108783823 159.853678786878 -661.26941680566</t>
  </si>
  <si>
    <t>-642.848258797344 199.697202310192 -532.512599102136</t>
  </si>
  <si>
    <t>-610.498110087438 351.634064602473 -518.074730666616</t>
  </si>
  <si>
    <t>-506.158971628514 393.532877921656 -259.353973600339</t>
  </si>
  <si>
    <t>-277.555226857067 370.458288226625 -225.347633228824</t>
  </si>
  <si>
    <t>-654.959228081036 138.238776295977 -529.304585569808</t>
  </si>
  <si>
    <t>-599.353416776949 271.61683821058 -96.1681667283754</t>
  </si>
  <si>
    <t>-645.798556109945 282.648467386607 316.655962622184</t>
  </si>
  <si>
    <t>-706.189053442475 330.933196273057 772.940646599155</t>
  </si>
  <si>
    <t>-558.359949270137 309.443474538007 832.678066506205</t>
  </si>
  <si>
    <t>-633.908757336319 88.7601615208985 -91.7892150168188</t>
  </si>
  <si>
    <t>-649.254487802677 59.1417710026876 322.444874986366</t>
  </si>
  <si>
    <t>-698.563127087903 15.1537741845329 781.092655261656</t>
  </si>
  <si>
    <t>-546.285378339622 1.56723495028564 831.199540197746</t>
  </si>
  <si>
    <t>9763-20170724T120402.615934800.bin</t>
  </si>
  <si>
    <t>-617.489084228842 180.466280169683 -92.3181418441912</t>
  </si>
  <si>
    <t>-630.951963729274 180.238983519289 -202.209934790208</t>
  </si>
  <si>
    <t>-638.003159698849 178.218325060661 -294.795115010752</t>
  </si>
  <si>
    <t>-643.594194230295 175.816044578639 -378.467832241359</t>
  </si>
  <si>
    <t>-647.84944788126 172.72665405152 -462.196353500153</t>
  </si>
  <si>
    <t>-652.608742129624 167.449617818489 -584.648207754041</t>
  </si>
  <si>
    <t>-637.515710375433 160.818561802703 -661.253904890403</t>
  </si>
  <si>
    <t>-644.449523457096 200.493617626991 -532.477555375171</t>
  </si>
  <si>
    <t>-611.999566031638 352.39215584033 -517.900020059214</t>
  </si>
  <si>
    <t>-504.278139230576 394.203947916352 -260.555134078553</t>
  </si>
  <si>
    <t>-275.945486107067 370.653995820083 -225.08451259907</t>
  </si>
  <si>
    <t>-656.5912874234 139.036728005998 -529.357206828454</t>
  </si>
  <si>
    <t>-600.187453799991 272.070879151425 -96.179492117472</t>
  </si>
  <si>
    <t>-646.275050271113 282.871537773245 316.690808923094</t>
  </si>
  <si>
    <t>-706.275633743831 331.083842711069 773.069284892748</t>
  </si>
  <si>
    <t>-558.461314505333 309.321212621555 832.744610817918</t>
  </si>
  <si>
    <t>-634.867050864248 88.7978027887204 -91.8664896344592</t>
  </si>
  <si>
    <t>-649.708364893256 59.2387121700569 322.390252032851</t>
  </si>
  <si>
    <t>-698.422246549885 15.1005740236255 781.110573345391</t>
  </si>
  <si>
    <t>-546.202153348482 1.09860651709846 831.278349439315</t>
  </si>
  <si>
    <t>9763-20170724T120402.649030800.bin</t>
  </si>
  <si>
    <t>-618.000323493959 180.590625777758 -92.3401510473318</t>
  </si>
  <si>
    <t>-631.57952473734 180.411228244231 -202.217746989279</t>
  </si>
  <si>
    <t>-638.714221012091 178.450594545164 -294.797809404239</t>
  </si>
  <si>
    <t>-644.374784444617 176.11049284292 -378.467537964195</t>
  </si>
  <si>
    <t>-648.693755973642 173.091194185016 -462.195421678391</t>
  </si>
  <si>
    <t>-653.539579888702 167.925224239733 -584.648552099411</t>
  </si>
  <si>
    <t>-638.389063351613 161.330938479957 -661.246159235284</t>
  </si>
  <si>
    <t>-645.3376632207 200.920701260626 -532.454015276577</t>
  </si>
  <si>
    <t>-612.865243030748 352.802017922953 -517.77164647139</t>
  </si>
  <si>
    <t>-503.316527880202 394.552191272292 -261.189082084375</t>
  </si>
  <si>
    <t>-275.092873346265 370.885731046646 -225.100291003188</t>
  </si>
  <si>
    <t>-657.488840327223 139.463357113518 -529.380366461619</t>
  </si>
  <si>
    <t>-600.699687517581 272.292997648065 -96.1908411304066</t>
  </si>
  <si>
    <t>-646.502349886325 283.002975161228 316.713564379328</t>
  </si>
  <si>
    <t>-706.3371859262 331.101172701259 773.13117156338</t>
  </si>
  <si>
    <t>-558.517172442395 309.269803289076 832.76738954225</t>
  </si>
  <si>
    <t>-635.38169427807 88.8417260734309 -91.9117081018179</t>
  </si>
  <si>
    <t>-649.840762925989 59.3661341004133 322.36446020883</t>
  </si>
  <si>
    <t>-698.360038918546 15.1067394770191 781.108821868462</t>
  </si>
  <si>
    <t>-546.147332429661 1.07392125208503 831.290365683131</t>
  </si>
  <si>
    <t>9763-20170724T120402.715710000.bin</t>
  </si>
  <si>
    <t>-619.033638292163 180.947905704731 -92.3548578679028</t>
  </si>
  <si>
    <t>-632.858063012298 180.857969015563 -202.201816070358</t>
  </si>
  <si>
    <t>-640.093811726658 179.017687951053 -294.776764833035</t>
  </si>
  <si>
    <t>-645.803062133428 176.803818035572 -378.44640757188</t>
  </si>
  <si>
    <t>-650.127854225963 173.928293650098 -462.179186103323</t>
  </si>
  <si>
    <t>-654.934973651061 168.992286410828 -584.643314830231</t>
  </si>
  <si>
    <t>-639.657935536191 162.524074523043 -661.226550257395</t>
  </si>
  <si>
    <t>-646.783439719919 201.896333049754 -532.383206188336</t>
  </si>
  <si>
    <t>-614.396873958324 353.76933590699 -517.454982676702</t>
  </si>
  <si>
    <t>-501.285227932706 394.968300370642 -262.333561505358</t>
  </si>
  <si>
    <t>-273.318046038615 370.413938776444 -225.23081903673</t>
  </si>
  <si>
    <t>-658.867858077059 140.419995989712 -529.431041785219</t>
  </si>
  <si>
    <t>-601.797126295463 272.831602023957 -96.180304159762</t>
  </si>
  <si>
    <t>-646.979911150161 283.311167679614 316.79823585044</t>
  </si>
  <si>
    <t>-706.473094481706 331.137533416236 773.296747300028</t>
  </si>
  <si>
    <t>-558.622274491982 309.205882928576 832.819509525037</t>
  </si>
  <si>
    <t>-636.345705086575 89.0170169733924 -91.9659965066105</t>
  </si>
  <si>
    <t>-650.177608619361 59.7356598767324 322.345339065431</t>
  </si>
  <si>
    <t>-698.230452568081 15.137843276206 781.1083988253</t>
  </si>
  <si>
    <t>-546.039164480601 0.975756794550762 831.318588459931</t>
  </si>
  <si>
    <t>9763-20170724T120402.747030800.bin</t>
  </si>
  <si>
    <t>-619.598994049229 181.126863159096 -92.3741711320453</t>
  </si>
  <si>
    <t>-633.570416942105 181.065606089003 -202.202642153548</t>
  </si>
  <si>
    <t>-640.884960475114 179.292497482664 -294.772567660772</t>
  </si>
  <si>
    <t>-646.647205792003 177.155974738468 -378.440780667268</t>
  </si>
  <si>
    <t>-651.006516275216 174.375145637624 -462.174786942514</t>
  </si>
  <si>
    <t>-655.843531790656 169.596708872245 -584.64403911076</t>
  </si>
  <si>
    <t>-640.553453057414 163.214581775292 -661.231908808757</t>
  </si>
  <si>
    <t>-647.718982301321 202.441396106351 -532.342440500746</t>
  </si>
  <si>
    <t>-615.507947156805 354.333053972193 -517.178716164317</t>
  </si>
  <si>
    <t>-500.504866270924 394.927985697326 -262.807028147243</t>
  </si>
  <si>
    <t>-272.621607758924 370.105961073243 -225.368717429569</t>
  </si>
  <si>
    <t>-659.723200753982 140.9454379989 -529.468840531168</t>
  </si>
  <si>
    <t>-602.468142109208 273.10300777933 -96.1903626724448</t>
  </si>
  <si>
    <t>-647.360649446808 283.35636597226 316.825464682569</t>
  </si>
  <si>
    <t>-706.575814360119 331.102160221756 773.40420647813</t>
  </si>
  <si>
    <t>-558.680600556991 309.237528578509 832.841276658828</t>
  </si>
  <si>
    <t>-636.822298763703 89.1103469891943 -91.9956678418134</t>
  </si>
  <si>
    <t>-650.309011105846 59.9389061207578 322.334766778076</t>
  </si>
  <si>
    <t>-698.170346228828 15.2169460047562 781.112675807595</t>
  </si>
  <si>
    <t>-545.950694586784 1.33607395636705 831.315398737234</t>
  </si>
  <si>
    <t>9763-20170724T120402.818721400.bin</t>
  </si>
  <si>
    <t>-620.976570426373 181.659218356188 -92.3927908740961</t>
  </si>
  <si>
    <t>-635.273011243275 181.588670682954 -202.179499413537</t>
  </si>
  <si>
    <t>-642.816203415323 179.970430433756 -294.733853201088</t>
  </si>
  <si>
    <t>-648.767231903191 178.035044217022 -378.393659878281</t>
  </si>
  <si>
    <t>-653.296934208963 175.518398590392 -462.127184093007</t>
  </si>
  <si>
    <t>-658.362767082836 171.194872582496 -584.603944712364</t>
  </si>
  <si>
    <t>-643.113677310672 165.046274235526 -661.219053164217</t>
  </si>
  <si>
    <t>-650.232387751983 203.862946437848 -532.192795949191</t>
  </si>
  <si>
    <t>-618.424149319129 355.752477617504 -516.139516976617</t>
  </si>
  <si>
    <t>-500.26393887694 395.371370995048 -263.064279658068</t>
  </si>
  <si>
    <t>-272.669580036726 370.010438888938 -224.25444906086</t>
  </si>
  <si>
    <t>-662.047512455071 142.320947310856 -529.531532123059</t>
  </si>
  <si>
    <t>-604.520021978626 273.993442068391 -96.2248906413597</t>
  </si>
  <si>
    <t>-648.808217434039 283.607848851208 316.871617579745</t>
  </si>
  <si>
    <t>-706.7480284989 331.327796918658 773.739133245802</t>
  </si>
  <si>
    <t>-558.81359135316 308.988742594743 832.901539652255</t>
  </si>
  <si>
    <t>-637.496700371717 89.3163649524208 -92.0048670543434</t>
  </si>
  <si>
    <t>-650.290836440302 60.9145253134702 322.401034204448</t>
  </si>
  <si>
    <t>-698.083801495656 15.5111868833219 781.108806798958</t>
  </si>
  <si>
    <t>-545.791190151498 2.13866551997512 831.228286379182</t>
  </si>
  <si>
    <t>9763-20170724T120402.848312400.bin</t>
  </si>
  <si>
    <t>-621.754954881123 181.980036263823 -92.3808160251605</t>
  </si>
  <si>
    <t>-636.144437973925 181.779522725454 -202.155052716131</t>
  </si>
  <si>
    <t>-643.769110339829 180.168904391592 -294.702957835629</t>
  </si>
  <si>
    <t>-649.795638289791 178.283155468215 -378.358527963675</t>
  </si>
  <si>
    <t>-654.402744842344 175.859405396874 -462.090515637165</t>
  </si>
  <si>
    <t>-659.583781775691 171.718426253404 -584.568806743207</t>
  </si>
  <si>
    <t>-644.362431123634 165.676662340796 -661.197894282688</t>
  </si>
  <si>
    <t>-651.440023750146 204.315403579619 -532.115459153452</t>
  </si>
  <si>
    <t>-619.787968422744 356.17828134316 -515.432948176894</t>
  </si>
  <si>
    <t>-501.318690818418 395.542398357032 -262.462479328253</t>
  </si>
  <si>
    <t>-273.972862798705 369.635810534362 -222.5719440466</t>
  </si>
  <si>
    <t>-663.180791583665 142.755448682692 -529.537361309034</t>
  </si>
  <si>
    <t>-606.072290264031 274.525626871079 -96.226772294702</t>
  </si>
  <si>
    <t>-650.352437046726 283.828430991625 316.877733590452</t>
  </si>
  <si>
    <t>-706.979040801118 331.419277484297 774.066942408501</t>
  </si>
  <si>
    <t>-558.943562584703 308.876699136518 832.898545543428</t>
  </si>
  <si>
    <t>-637.500833596444 89.3632867264416 -91.9456938724462</t>
  </si>
  <si>
    <t>-650.298253451734 61.6910103175098 322.509528248123</t>
  </si>
  <si>
    <t>-698.082541759969 15.7013136534333 781.112406776717</t>
  </si>
  <si>
    <t>-545.768559400517 2.17568220415501 831.125697035606</t>
  </si>
  <si>
    <t>9763-20170724T120402.913979900.bin</t>
  </si>
  <si>
    <t>-623.370125864435 182.404024903261 -92.3258092216739</t>
  </si>
  <si>
    <t>-637.89686306991 181.890310832138 -202.081128396606</t>
  </si>
  <si>
    <t>-645.683009757943 180.23372640462 -294.61469383756</t>
  </si>
  <si>
    <t>-651.875510857836 178.383470324901 -378.258855309621</t>
  </si>
  <si>
    <t>-656.668639115666 176.073203577809 -461.983570048379</t>
  </si>
  <si>
    <t>-662.143922720313 172.181332898368 -584.457294190109</t>
  </si>
  <si>
    <t>-647.080310384713 166.35399910603 -661.134121869559</t>
  </si>
  <si>
    <t>-653.913453023367 204.678980722268 -531.955923567548</t>
  </si>
  <si>
    <t>-622.125615386284 356.365728207487 -514.048624771009</t>
  </si>
  <si>
    <t>-508.260163709382 397.067074405081 -259.182703266618</t>
  </si>
  <si>
    <t>-281.296911680639 371.324018963466 -217.06960250493</t>
  </si>
  <si>
    <t>-665.569416335001 143.098969755131 -529.477922136359</t>
  </si>
  <si>
    <t>-609.40608424945 275.098806485578 -96.1682590671777</t>
  </si>
  <si>
    <t>-653.480330872291 284.532838783583 316.95529424621</t>
  </si>
  <si>
    <t>-707.520944447741 331.5199753553 774.672111340394</t>
  </si>
  <si>
    <t>-559.231569936681 308.619881163326 832.720900864716</t>
  </si>
  <si>
    <t>-637.510181872534 89.6104627435523 -91.7809586155394</t>
  </si>
  <si>
    <t>-650.163335320375 63.2207771439703 322.762292028551</t>
  </si>
  <si>
    <t>-698.094978760949 16.0143815868742 781.120708048467</t>
  </si>
  <si>
    <t>-545.777049106774 1.81387465252146 830.934517833555</t>
  </si>
  <si>
    <t>9763-20170724T120402.949575200.bin</t>
  </si>
  <si>
    <t>-623.988732357109 182.867202731655 -92.2960739659418</t>
  </si>
  <si>
    <t>-638.633094539932 182.169770479576 -202.03473411019</t>
  </si>
  <si>
    <t>-646.473225521173 180.469194326387 -294.562895647932</t>
  </si>
  <si>
    <t>-652.696824670645 178.619228344566 -378.204877928576</t>
  </si>
  <si>
    <t>-657.502901237846 176.349748770459 -461.929891563851</t>
  </si>
  <si>
    <t>-662.97746290015 172.560347367883 -584.40687552004</t>
  </si>
  <si>
    <t>-647.997208311291 166.836229761479 -661.107868620945</t>
  </si>
  <si>
    <t>-654.740706496264 205.012882064838 -531.878476491658</t>
  </si>
  <si>
    <t>-622.639915408743 356.563766521572 -513.513041770165</t>
  </si>
  <si>
    <t>-513.51771694511 398.266210759885 -256.74115577692</t>
  </si>
  <si>
    <t>-287.126711144308 370.987215777757 -212.565204280547</t>
  </si>
  <si>
    <t>-666.409823793822 143.433318697599 -529.451586803575</t>
  </si>
  <si>
    <t>-610.512875269404 275.554939827951 -96.2100580748195</t>
  </si>
  <si>
    <t>-654.4716294434 284.977983210872 316.926039094576</t>
  </si>
  <si>
    <t>-707.724829206564 331.522261499106 774.827431333024</t>
  </si>
  <si>
    <t>-559.31955310009 308.651240792637 832.590839734617</t>
  </si>
  <si>
    <t>-637.575045137961 90.0422994175492 -91.6620436315121</t>
  </si>
  <si>
    <t>-650.056309597421 64.1316288457556 322.916594685597</t>
  </si>
  <si>
    <t>-698.09093186037 16.2377492940468 781.131134745813</t>
  </si>
  <si>
    <t>-545.713491301947 2.44093659600458 830.876443947325</t>
  </si>
  <si>
    <t>9763-20170724T120403.016992800.bin</t>
  </si>
  <si>
    <t>-624.785936020159 184.031995110724 -92.3045946207352</t>
  </si>
  <si>
    <t>-639.592904883352 183.114474959568 -202.019737575371</t>
  </si>
  <si>
    <t>-647.577329285786 181.343362766781 -294.534415239363</t>
  </si>
  <si>
    <t>-653.933527634285 179.475948852696 -378.165962261897</t>
  </si>
  <si>
    <t>-658.874431363951 177.23465284768 -461.883898196109</t>
  </si>
  <si>
    <t>-664.548065274249 173.536518696878 -584.354565754478</t>
  </si>
  <si>
    <t>-649.798583961822 167.944548667577 -661.109978941127</t>
  </si>
  <si>
    <t>-656.201895501794 205.945204148422 -531.816334784168</t>
  </si>
  <si>
    <t>-623.524240383365 357.303334731547 -512.738884953954</t>
  </si>
  <si>
    <t>-528.583902613948 400.33476115511 -250.606872140203</t>
  </si>
  <si>
    <t>-303.273039756897 370.112520309434 -202.960978235435</t>
  </si>
  <si>
    <t>-667.915216198715 144.373012524817 -529.414593791781</t>
  </si>
  <si>
    <t>-611.311656754088 276.911405207845 -96.4359812455979</t>
  </si>
  <si>
    <t>-655.169883757336 285.826494739615 316.722138003753</t>
  </si>
  <si>
    <t>-707.914553032209 331.587531978377 774.684353247369</t>
  </si>
  <si>
    <t>-559.416821009909 308.549750479732 832.143095657293</t>
  </si>
  <si>
    <t>-638.410813448763 91.0655505892132 -91.4960517791342</t>
  </si>
  <si>
    <t>-649.846002159374 65.5772669691585 323.13890465066</t>
  </si>
  <si>
    <t>-698.022598742208 16.5562805214724 781.1738601367</t>
  </si>
  <si>
    <t>-545.657598114032 2.65387195244489 830.927828908751</t>
  </si>
  <si>
    <t>9763-20170724T120403.050607800.bin</t>
  </si>
  <si>
    <t>-624.968464373655 184.685837149556 -92.3361709626079</t>
  </si>
  <si>
    <t>-639.746934918821 183.781840610105 -202.055205664623</t>
  </si>
  <si>
    <t>-647.742347825894 182.040201946332 -294.569363608769</t>
  </si>
  <si>
    <t>-654.121808336961 180.210475991432 -378.200040390633</t>
  </si>
  <si>
    <t>-659.099143104605 178.01757884279 -461.917151769976</t>
  </si>
  <si>
    <t>-664.840240809912 174.402981623715 -584.387134753438</t>
  </si>
  <si>
    <t>-650.167515094819 168.865204611214 -661.16122659044</t>
  </si>
  <si>
    <t>-656.446724358436 206.772423391333 -531.832372625133</t>
  </si>
  <si>
    <t>-623.558189461014 358.044081736956 -512.686260877785</t>
  </si>
  <si>
    <t>-538.570277359434 401.654039554535 -247.254905604607</t>
  </si>
  <si>
    <t>-313.632097474273 370.951247844253 -198.176608794673</t>
  </si>
  <si>
    <t>-668.195401482913 145.205718282239 -529.464473940926</t>
  </si>
  <si>
    <t>-611.051216190663 277.608278352153 -96.5427334596292</t>
  </si>
  <si>
    <t>-655.057143176815 286.337494010417 316.603580500375</t>
  </si>
  <si>
    <t>-707.964488540596 331.636573607816 774.544155844668</t>
  </si>
  <si>
    <t>-559.436535524601 308.586245195866 831.91972018258</t>
  </si>
  <si>
    <t>-639.059550518412 91.739873384098 -91.4842857622411</t>
  </si>
  <si>
    <t>-649.854434438279 66.0911324355307 323.157994173251</t>
  </si>
  <si>
    <t>-697.962282103451 16.6575370667488 781.189280156727</t>
  </si>
  <si>
    <t>-545.64401516978 2.49369028162096 831.012602963295</t>
  </si>
  <si>
    <t>9763-20170724T120403.116779200.bin</t>
  </si>
  <si>
    <t>-625.016839515991 185.97171557972 -92.3359984504646</t>
  </si>
  <si>
    <t>-639.87866222764 185.263613015796 -202.045234524549</t>
  </si>
  <si>
    <t>-647.850768525558 183.664140931919 -294.564044002625</t>
  </si>
  <si>
    <t>-654.169407213977 181.963673631052 -378.20207861823</t>
  </si>
  <si>
    <t>-659.045780276194 179.901585575703 -461.928476992565</t>
  </si>
  <si>
    <t>-664.594136759167 176.483312380577 -584.412919882212</t>
  </si>
  <si>
    <t>-649.983117900439 171.037416726721 -661.205303548033</t>
  </si>
  <si>
    <t>-656.357568187176 208.782624227864 -531.790237544044</t>
  </si>
  <si>
    <t>-623.743595269795 360.181850440008 -512.762637459293</t>
  </si>
  <si>
    <t>-556.863271799014 402.118339069865 -241.936014206128</t>
  </si>
  <si>
    <t>-332.13133104797 374.448025614082 -190.182672984621</t>
  </si>
  <si>
    <t>-667.961538587369 147.183836109396 -529.545372140846</t>
  </si>
  <si>
    <t>-710.287164575863 0.299468615851765 -498.487574394187</t>
  </si>
  <si>
    <t>-763.51623660171 0.666956650019529 -221.458473214196</t>
  </si>
  <si>
    <t>-609.76820305499 278.904633508219 -96.5965474015923</t>
  </si>
  <si>
    <t>-654.477521880701 287.020290704968 316.486690954142</t>
  </si>
  <si>
    <t>-708.052835248903 331.42227395588 774.384269150501</t>
  </si>
  <si>
    <t>-559.492815499133 308.479435818093 831.719812572882</t>
  </si>
  <si>
    <t>-640.368754272759 93.2216121189656 -91.5042181992013</t>
  </si>
  <si>
    <t>-650.046584990057 66.7648770784172 323.114905340588</t>
  </si>
  <si>
    <t>-697.847493020778 16.7598707291506 781.215500229267</t>
  </si>
  <si>
    <t>-545.596552458669 2.26528262248985 831.149243535333</t>
  </si>
  <si>
    <t>9763-20170724T120403.147863100.bin</t>
  </si>
  <si>
    <t>-625.213874817357 186.549609608573 -92.324160955795</t>
  </si>
  <si>
    <t>-640.172639602696 185.941506500217 -202.02084363076</t>
  </si>
  <si>
    <t>-648.182684968001 184.453328422965 -294.538234189316</t>
  </si>
  <si>
    <t>-654.517534618827 182.865889849078 -378.177239822651</t>
  </si>
  <si>
    <t>-659.3914606712 180.930794195712 -461.906823866197</t>
  </si>
  <si>
    <t>-664.915688927791 177.713954322446 -584.397882555639</t>
  </si>
  <si>
    <t>-650.286608505509 172.331256376899 -661.191218321105</t>
  </si>
  <si>
    <t>-656.7750360993 209.942850514019 -531.716858696946</t>
  </si>
  <si>
    <t>-624.48446039539 361.327618764562 -512.464154876757</t>
  </si>
  <si>
    <t>-563.629270076401 401.213653304778 -239.91260124383</t>
  </si>
  <si>
    <t>-338.836287584839 374.912427950369 -187.712077673217</t>
  </si>
  <si>
    <t>-668.20835774386 148.308230664413 -529.582645973888</t>
  </si>
  <si>
    <t>-710.273691219113 1.30487180195519 -498.647843838856</t>
  </si>
  <si>
    <t>-763.660454467416 1.39073463614091 -221.648998668972</t>
  </si>
  <si>
    <t>-609.717787509976 279.409817658646 -96.6045937376304</t>
  </si>
  <si>
    <t>-654.297864579597 287.239085361155 316.498225352328</t>
  </si>
  <si>
    <t>-708.097177470036 331.274314622569 774.37012596814</t>
  </si>
  <si>
    <t>-559.53662849894 308.38563409921 831.726052219643</t>
  </si>
  <si>
    <t>-640.755865831744 93.9339277912918 -91.5141898165967</t>
  </si>
  <si>
    <t>-649.944448619811 67.0420685266215 323.088014041058</t>
  </si>
  <si>
    <t>-697.826738072163 16.7554194191487 781.200725924432</t>
  </si>
  <si>
    <t>-545.622407458437 1.77465213926757 831.133224683059</t>
  </si>
  <si>
    <t>9763-20170724T120403.215044800.bin</t>
  </si>
  <si>
    <t>-625.565574375845 187.140869731297 -92.2532413322906</t>
  </si>
  <si>
    <t>-640.840032888226 186.657389969417 -201.90699140541</t>
  </si>
  <si>
    <t>-649.019596464997 185.435828676735 -294.413360071228</t>
  </si>
  <si>
    <t>-655.468988392855 184.150382254411 -378.04877128198</t>
  </si>
  <si>
    <t>-660.417766068514 182.582645568145 -461.781653337966</t>
  </si>
  <si>
    <t>-666.007258451112 179.975619728594 -584.28421881223</t>
  </si>
  <si>
    <t>-651.257950971941 174.863967407488 -661.073221966792</t>
  </si>
  <si>
    <t>-658.059704436135 211.982348804899 -531.438786289156</t>
  </si>
  <si>
    <t>-626.930941606156 363.520538966677 -511.491652217912</t>
  </si>
  <si>
    <t>-565.68098929136 399.357551919649 -238.4666330958</t>
  </si>
  <si>
    <t>-340.432958960608 373.36496243535 -188.10564525306</t>
  </si>
  <si>
    <t>-669.049544593401 150.256873369186 -529.623671363823</t>
  </si>
  <si>
    <t>-710.130167527176 2.82634628995197 -499.428708747201</t>
  </si>
  <si>
    <t>-763.438734562337 1.80057623400194 -222.416699202779</t>
  </si>
  <si>
    <t>-610.274255594937 279.410169029721 -96.4506364855152</t>
  </si>
  <si>
    <t>-654.308104163501 287.395473288744 316.707727134553</t>
  </si>
  <si>
    <t>-708.189017318139 330.927031286775 774.474930347957</t>
  </si>
  <si>
    <t>-559.682103170632 307.979528194623 831.946124754026</t>
  </si>
  <si>
    <t>-640.825967940864 94.8418366133153 -91.4905911111384</t>
  </si>
  <si>
    <t>-649.515569651732 67.720579607542 323.10747462898</t>
  </si>
  <si>
    <t>-697.88825180859 16.8820493410419 781.108178727225</t>
  </si>
  <si>
    <t>-545.555892913217 2.49061616148742 830.822989988021</t>
  </si>
  <si>
    <t>9763-20170724T120403.246772900.bin</t>
  </si>
  <si>
    <t>-625.769325670902 186.966296682555 -92.2118034788759</t>
  </si>
  <si>
    <t>-641.127659412587 186.506426326314 -201.854035514376</t>
  </si>
  <si>
    <t>-649.408218340756 185.412860555492 -294.353035479272</t>
  </si>
  <si>
    <t>-655.961141189238 184.283954113164 -377.982785853639</t>
  </si>
  <si>
    <t>-661.025503125429 182.914951247393 -461.71208211829</t>
  </si>
  <si>
    <t>-666.797253324365 180.643868748744 -584.212936917086</t>
  </si>
  <si>
    <t>-652.006310757929 175.718908263837 -661.006119746871</t>
  </si>
  <si>
    <t>-658.830799740295 212.516198187884 -531.28913148168</t>
  </si>
  <si>
    <t>-628.133191556518 364.089189824352 -510.910777083964</t>
  </si>
  <si>
    <t>-562.466371900074 397.970177194688 -238.663606640772</t>
  </si>
  <si>
    <t>-336.722640542013 371.807222961804 -190.665691070858</t>
  </si>
  <si>
    <t>-669.698483707707 150.764685995142 -529.632208547724</t>
  </si>
  <si>
    <t>-710.359541117807 3.12082444494467 -499.86260329028</t>
  </si>
  <si>
    <t>-763.340729356106 1.27711462382763 -222.791849002287</t>
  </si>
  <si>
    <t>-610.743864542401 279.019541096611 -96.3703815706054</t>
  </si>
  <si>
    <t>-654.560520734258 287.214982263737 316.807030005523</t>
  </si>
  <si>
    <t>-708.286876150114 330.720894641136 774.55998961487</t>
  </si>
  <si>
    <t>-559.825391753309 307.621372041709 832.087668849741</t>
  </si>
  <si>
    <t>-640.825423313668 94.7795480085611 -91.496420409075</t>
  </si>
  <si>
    <t>-649.533290420172 67.6764114384573 323.102452115225</t>
  </si>
  <si>
    <t>-697.956871201185 16.896599490158 781.049504857948</t>
  </si>
  <si>
    <t>-545.645559766644 1.79715150283505 830.618601564757</t>
  </si>
  <si>
    <t>9763-20170724T120403.312449300.bin</t>
  </si>
  <si>
    <t>-625.614131559671 185.946029546074 -92.2960511785782</t>
  </si>
  <si>
    <t>-640.972335736497 185.653213037009 -201.938700459485</t>
  </si>
  <si>
    <t>-649.364000268536 184.781207866797 -294.430185496417</t>
  </si>
  <si>
    <t>-656.061940285856 183.885031755202 -378.051142122975</t>
  </si>
  <si>
    <t>-661.316223442696 182.780379551694 -461.772802401546</t>
  </si>
  <si>
    <t>-667.414527924859 180.930677931545 -584.264836008068</t>
  </si>
  <si>
    <t>-652.556394599721 176.321463784729 -661.064653641528</t>
  </si>
  <si>
    <t>-659.243337319375 212.60946327851 -531.256100224745</t>
  </si>
  <si>
    <t>-628.56623274343 364.156527861433 -510.477474959677</t>
  </si>
  <si>
    <t>-551.521879574904 392.714156879441 -240.612375950172</t>
  </si>
  <si>
    <t>-324.665675026158 366.245106911593 -198.372735759962</t>
  </si>
  <si>
    <t>-670.233904486848 150.875182545274 -529.776743126213</t>
  </si>
  <si>
    <t>-710.935216897527 3.13402627881919 -500.573331187112</t>
  </si>
  <si>
    <t>-530.43175631809 1.35835907169189 -228.571342513309</t>
  </si>
  <si>
    <t>-610.414405846613 277.677899667534 -96.2785205376422</t>
  </si>
  <si>
    <t>-654.346003912009 286.60359693789 316.871457031056</t>
  </si>
  <si>
    <t>-708.226692248219 330.628353718321 774.511235123041</t>
  </si>
  <si>
    <t>-559.819565895793 307.486713995131 832.161965104609</t>
  </si>
  <si>
    <t>-640.820743690562 93.9914479019214 -91.713520845116</t>
  </si>
  <si>
    <t>-649.963081923996 66.7055276814763 322.863942459664</t>
  </si>
  <si>
    <t>-698.029239003692 16.9907607058647 780.955960845865</t>
  </si>
  <si>
    <t>-545.566832087201 2.64705798462887 830.284430209077</t>
  </si>
  <si>
    <t>9763-20170724T120403.349048100.bin</t>
  </si>
  <si>
    <t>-625.415218127221 185.186170435901 -92.3569052972859</t>
  </si>
  <si>
    <t>-640.762223315913 185.011581513621 -202.001488101994</t>
  </si>
  <si>
    <t>-649.166823371245 184.242077011261 -294.492579783882</t>
  </si>
  <si>
    <t>-655.88478861809 183.443742083643 -378.113025937531</t>
  </si>
  <si>
    <t>-661.167764002306 182.440261438542 -461.834076379755</t>
  </si>
  <si>
    <t>-667.317618845257 180.742228772232 -584.325812001741</t>
  </si>
  <si>
    <t>-652.477779685174 176.252547443497 -661.136094589116</t>
  </si>
  <si>
    <t>-659.021395586888 212.336847085559 -531.286157190997</t>
  </si>
  <si>
    <t>-627.965013262363 363.773536923473 -510.480580723594</t>
  </si>
  <si>
    <t>-545.535744790544 390.887858032683 -242.061452874776</t>
  </si>
  <si>
    <t>-318.395190253218 362.508589650377 -202.68789590719</t>
  </si>
  <si>
    <t>-670.216788945717 150.637904144276 -529.868804899046</t>
  </si>
  <si>
    <t>-711.321395225113 2.96034503448118 -500.828794288498</t>
  </si>
  <si>
    <t>-530.159385222487 1.98774420012205 -229.554857886491</t>
  </si>
  <si>
    <t>-609.871366028082 276.894028490053 -96.2756105942104</t>
  </si>
  <si>
    <t>-653.924677352291 286.062250621625 316.856204914146</t>
  </si>
  <si>
    <t>-708.186727987733 330.595185271555 774.439516044217</t>
  </si>
  <si>
    <t>-559.818522930804 307.448073788035 832.188090908343</t>
  </si>
  <si>
    <t>-641.055967062494 93.289468650707 -91.849138372709</t>
  </si>
  <si>
    <t>-650.299110469663 66.0601004287694 322.729855849839</t>
  </si>
  <si>
    <t>-698.050365942015 16.9854861306364 780.932452696252</t>
  </si>
  <si>
    <t>-545.572996140885 2.5382001729979 830.18436542926</t>
  </si>
  <si>
    <t>9763-20170724T120403.416229100.bin</t>
  </si>
  <si>
    <t>-624.727850706164 183.604955407931 -92.4971262004075</t>
  </si>
  <si>
    <t>-640.044698896459 183.705614609096 -202.146061106692</t>
  </si>
  <si>
    <t>-648.404417590808 183.090121422035 -294.642358629282</t>
  </si>
  <si>
    <t>-655.072478223782 182.409610516163 -378.267791461525</t>
  </si>
  <si>
    <t>-660.297219497164 181.496983005501 -461.993583397921</t>
  </si>
  <si>
    <t>-666.352908469095 179.902227946583 -584.491375005292</t>
  </si>
  <si>
    <t>-651.657158280788 175.520471566205 -661.335667438314</t>
  </si>
  <si>
    <t>-657.774122269829 211.39124955692 -531.433968657919</t>
  </si>
  <si>
    <t>-625.369637850824 362.609079043859 -510.837054817652</t>
  </si>
  <si>
    <t>-532.220790962568 387.393747492656 -245.719165363259</t>
  </si>
  <si>
    <t>-304.91171561342 355.133860398403 -210.527971422792</t>
  </si>
  <si>
    <t>-669.617345171207 149.812680290624 -530.04689027727</t>
  </si>
  <si>
    <t>-712.142293838124 2.51187548116695 -501.17916418509</t>
  </si>
  <si>
    <t>-530.073586875752 2.39761670190615 -231.334723524473</t>
  </si>
  <si>
    <t>-608.185676530646 275.35358171437 -96.2908590918368</t>
  </si>
  <si>
    <t>-652.572769624657 284.893147911985 316.796819957732</t>
  </si>
  <si>
    <t>-708.055633092232 330.527574323009 774.164007266815</t>
  </si>
  <si>
    <t>-559.826123797742 307.249121615707 832.21524797118</t>
  </si>
  <si>
    <t>-641.428102742291 91.8423655911231 -92.0821912615331</t>
  </si>
  <si>
    <t>-650.814276703509 64.9252436823101 322.513971529582</t>
  </si>
  <si>
    <t>-698.056350015906 16.8871103681613 780.90798496461</t>
  </si>
  <si>
    <t>-545.539757576236 2.56170701548922 830.073961451182</t>
  </si>
  <si>
    <t>9763-20170724T120403.447926200.bin</t>
  </si>
  <si>
    <t>-624.261979231924 182.793755219061 -92.5752187325963</t>
  </si>
  <si>
    <t>-639.412208508692 183.006434170745 -202.247127742549</t>
  </si>
  <si>
    <t>-647.646468362284 182.414476658922 -294.7548592671</t>
  </si>
  <si>
    <t>-654.206321519038 181.732187139068 -378.388916963177</t>
  </si>
  <si>
    <t>-659.328959818141 180.789799627096 -462.12060465222</t>
  </si>
  <si>
    <t>-665.242413033593 179.120111355702 -584.624347211065</t>
  </si>
  <si>
    <t>-650.609948375387 174.704129826026 -661.478788344622</t>
  </si>
  <si>
    <t>-656.4651634875 210.590132496658 -531.588195741708</t>
  </si>
  <si>
    <t>-622.840628810676 361.569827853987 -511.122179593909</t>
  </si>
  <si>
    <t>-525.963174647551 386.063693428858 -247.316422635611</t>
  </si>
  <si>
    <t>-298.504973468972 353.183059314173 -213.698875718266</t>
  </si>
  <si>
    <t>-668.830142708757 149.115257752861 -530.153405850638</t>
  </si>
  <si>
    <t>-712.574091876664 2.19037232764776 -501.223182765609</t>
  </si>
  <si>
    <t>-762.00576517345 0.0366873148414015 -223.499393208642</t>
  </si>
  <si>
    <t>-529.893306612521 1.71418257139089 -231.838721508255</t>
  </si>
  <si>
    <t>-607.160015131701 274.452783753259 -96.2852198829556</t>
  </si>
  <si>
    <t>-651.997983647669 284.310373916854 316.746244005717</t>
  </si>
  <si>
    <t>-708.030563234945 330.425470680946 774.026092955471</t>
  </si>
  <si>
    <t>-559.845162112333 307.226174815458 832.221528644526</t>
  </si>
  <si>
    <t>-641.462677497955 91.1013294400755 -92.1877619514725</t>
  </si>
  <si>
    <t>-651.011899241642 64.2999106028171 322.412189924735</t>
  </si>
  <si>
    <t>-698.020840054324 16.8091089763709 780.901676382184</t>
  </si>
  <si>
    <t>-545.50380650718 2.56482976943812 830.089848905515</t>
  </si>
  <si>
    <t>9763-20170724T120403.515604700.bin</t>
  </si>
  <si>
    <t>-622.906045311081 181.254313889641 -92.6561877908181</t>
  </si>
  <si>
    <t>-637.533496266237 181.636382886497 -202.398577441467</t>
  </si>
  <si>
    <t>-645.407908823669 180.946377798288 -294.937015799394</t>
  </si>
  <si>
    <t>-651.673281222475 180.091356290855 -378.59180835319</t>
  </si>
  <si>
    <t>-656.534243356566 178.883639241993 -462.335814688256</t>
  </si>
  <si>
    <t>-662.101543727069 176.724325541993 -584.848130348658</t>
  </si>
  <si>
    <t>-647.58485840644 172.11332178399 -661.713069565632</t>
  </si>
  <si>
    <t>-653.008089704756 208.308268739221 -531.933083993487</t>
  </si>
  <si>
    <t>-617.428596294542 358.980438263821 -512.596223618294</t>
  </si>
  <si>
    <t>-518.784865596571 386.604291247439 -249.756127624632</t>
  </si>
  <si>
    <t>-290.905492443505 354.816459434623 -217.990211264998</t>
  </si>
  <si>
    <t>-666.309229224977 147.035423316706 -530.248633338369</t>
  </si>
  <si>
    <t>-712.481218193695 0.985062954036721 -500.681032707862</t>
  </si>
  <si>
    <t>-604.414820629941 272.844576986934 -96.2715075599892</t>
  </si>
  <si>
    <t>-650.481612774441 283.291988876281 316.610233311307</t>
  </si>
  <si>
    <t>-707.901683519498 330.389946327574 773.666863816217</t>
  </si>
  <si>
    <t>-559.863337444368 307.125416421466 832.209425279571</t>
  </si>
  <si>
    <t>-641.45753882053 89.6257743673723 -92.3477152630331</t>
  </si>
  <si>
    <t>-651.61520367066 62.7605997788025 322.233573038143</t>
  </si>
  <si>
    <t>-697.866645479318 16.5274966667287 780.946881165148</t>
  </si>
  <si>
    <t>-545.49852433779 1.60937773409296 830.396220223977</t>
  </si>
  <si>
    <t>9763-20170724T120403.548697400.bin</t>
  </si>
  <si>
    <t>-622.136200858244 180.81974417522 -92.6417506970769</t>
  </si>
  <si>
    <t>-636.559921612716 181.290555025174 -202.410836385309</t>
  </si>
  <si>
    <t>-644.30519697723 180.542907931896 -294.959588636671</t>
  </si>
  <si>
    <t>-650.470217956585 179.588518505111 -378.620960079822</t>
  </si>
  <si>
    <t>-655.24743419858 178.232624939412 -462.367452098431</t>
  </si>
  <si>
    <t>-660.710797705015 175.803955046478 -584.879389796016</t>
  </si>
  <si>
    <t>-646.23186789101 171.075294234562 -661.744291633244</t>
  </si>
  <si>
    <t>-651.58516571396 207.487180719121 -532.029226464797</t>
  </si>
  <si>
    <t>-615.742156916643 358.142876227974 -513.201503649026</t>
  </si>
  <si>
    <t>-517.031130815363 388.119054244112 -250.644531724301</t>
  </si>
  <si>
    <t>-289.353673121178 355.516659034679 -218.262639281858</t>
  </si>
  <si>
    <t>-665.041849598201 146.252134327835 -530.215149955117</t>
  </si>
  <si>
    <t>-711.709403795148 0.413359804352467 -500.329578883662</t>
  </si>
  <si>
    <t>-603.070989540344 272.42112621884 -96.2798420429129</t>
  </si>
  <si>
    <t>-649.575183518669 282.846291098274 316.553397450781</t>
  </si>
  <si>
    <t>-707.829488404167 330.344667570509 773.457280344771</t>
  </si>
  <si>
    <t>-559.870279977998 307.114862384199 832.213390497532</t>
  </si>
  <si>
    <t>-641.295879639456 89.3196452978304 -92.3809567422667</t>
  </si>
  <si>
    <t>-651.80286976276 62.2094340736571 322.175695238128</t>
  </si>
  <si>
    <t>-697.779323273423 16.4406750205644 780.974837626521</t>
  </si>
  <si>
    <t>-545.397949998832 2.05985363482819 830.542201385634</t>
  </si>
  <si>
    <t>9763-20170724T120403.613872700.bin</t>
  </si>
  <si>
    <t>-620.588869510528 180.530078659281 -92.6260679801493</t>
  </si>
  <si>
    <t>-634.839844147155 181.106859490197 -202.417094553104</t>
  </si>
  <si>
    <t>-642.454827979971 180.376966246003 -294.97681980086</t>
  </si>
  <si>
    <t>-648.507197628716 179.414652573226 -378.646332634062</t>
  </si>
  <si>
    <t>-653.176729098247 178.027277807103 -462.398384704276</t>
  </si>
  <si>
    <t>-658.487834501646 175.527768661731 -584.915623871124</t>
  </si>
  <si>
    <t>-643.974080949017 170.647566253719 -661.76435878168</t>
  </si>
  <si>
    <t>-649.439084311046 207.243915114279 -532.072008268089</t>
  </si>
  <si>
    <t>-613.572073911718 357.918869219953 -513.536141068543</t>
  </si>
  <si>
    <t>-514.679864013013 390.716901420055 -251.384887874023</t>
  </si>
  <si>
    <t>-287.710454632032 355.964384304398 -216.375233558169</t>
  </si>
  <si>
    <t>-662.875674478665 146.005052164485 -530.240213538211</t>
  </si>
  <si>
    <t>-709.72950166015 0.254601588683954 -500.216012715771</t>
  </si>
  <si>
    <t>-601.112629223719 272.071121404519 -96.2878617139388</t>
  </si>
  <si>
    <t>-647.801388627664 282.537262238052 316.52351915066</t>
  </si>
  <si>
    <t>-707.674898611019 330.224510716271 773.093239657234</t>
  </si>
  <si>
    <t>-559.870438713819 307.243491065062 832.33456762725</t>
  </si>
  <si>
    <t>-640.135767669164 89.1236638203013 -92.3794443357871</t>
  </si>
  <si>
    <t>-651.41559190643 61.821425541727 322.144327445136</t>
  </si>
  <si>
    <t>-697.612580543653 16.1392116875606 780.993949421435</t>
  </si>
  <si>
    <t>-545.347993407534 1.44575672721771 830.827838677845</t>
  </si>
  <si>
    <t>9763-20170724T120403.649504700.bin</t>
  </si>
  <si>
    <t>-619.925343497714 180.555920988273 -92.5874495193506</t>
  </si>
  <si>
    <t>-634.127660661161 181.177631133261 -202.384449838779</t>
  </si>
  <si>
    <t>-641.672613117335 180.481343870364 -294.950374900318</t>
  </si>
  <si>
    <t>-647.650138039554 179.54726598298 -378.625513733554</t>
  </si>
  <si>
    <t>-652.233075082145 178.186286899238 -462.382702178367</t>
  </si>
  <si>
    <t>-657.404563228422 175.724089289046 -584.906708224301</t>
  </si>
  <si>
    <t>-642.811724619044 170.78894638237 -661.737071996226</t>
  </si>
  <si>
    <t>-648.453191139158 207.43240856583 -532.041782642424</t>
  </si>
  <si>
    <t>-612.722463016359 358.166761831337 -513.566015488404</t>
  </si>
  <si>
    <t>-513.576440706454 391.053835344007 -251.521839214251</t>
  </si>
  <si>
    <t>-286.871263745841 356.000421772979 -215.127543980117</t>
  </si>
  <si>
    <t>-661.817545825714 146.176601138773 -530.246797796337</t>
  </si>
  <si>
    <t>-708.586676073537 0.40905466451477 -500.262282218375</t>
  </si>
  <si>
    <t>-600.479906663336 272.022218003824 -96.2383393301498</t>
  </si>
  <si>
    <t>-647.225584458132 282.579088916205 316.564262801614</t>
  </si>
  <si>
    <t>-707.588840919154 330.228813301661 773.017620671116</t>
  </si>
  <si>
    <t>-559.867597364454 307.285392784167 832.480702362808</t>
  </si>
  <si>
    <t>-639.465790452245 89.1679679965616 -92.3451674252251</t>
  </si>
  <si>
    <t>-650.956505826183 61.786422348576 322.167566319464</t>
  </si>
  <si>
    <t>-697.553985765592 16.0048890216165 780.991088018395</t>
  </si>
  <si>
    <t>-545.304113689478 1.44835691914113 830.910157482559</t>
  </si>
  <si>
    <t>9763-20170724T120403.714175400.bin</t>
  </si>
  <si>
    <t>-619.1343415753 180.845660723671 -92.4781717768748</t>
  </si>
  <si>
    <t>-633.176901665327 181.559982879183 -202.295294474254</t>
  </si>
  <si>
    <t>-640.53039412005 180.863897007368 -294.876467220225</t>
  </si>
  <si>
    <t>-646.312679677299 179.896025586492 -378.565056276705</t>
  </si>
  <si>
    <t>-650.677665657178 178.469402130133 -462.332778650714</t>
  </si>
  <si>
    <t>-655.50559456877 175.876107744102 -584.86803276942</t>
  </si>
  <si>
    <t>-640.664296910307 170.854880288582 -661.645230215804</t>
  </si>
  <si>
    <t>-646.821208604385 207.666816706139 -532.008007460548</t>
  </si>
  <si>
    <t>-611.714266362728 358.557463618861 -513.653912219346</t>
  </si>
  <si>
    <t>-511.107486958802 390.517346840051 -252.052215605595</t>
  </si>
  <si>
    <t>-284.756168602108 355.187579993782 -213.771392448815</t>
  </si>
  <si>
    <t>-659.953057864414 146.361309241062 -530.193298150042</t>
  </si>
  <si>
    <t>-706.163311197896 0.402018787236557 -500.203348150591</t>
  </si>
  <si>
    <t>-599.982864995072 272.082776942863 -96.02137593828</t>
  </si>
  <si>
    <t>-646.610594634934 282.816118198828 316.78996321519</t>
  </si>
  <si>
    <t>-707.49966389655 330.221334578869 773.115562996421</t>
  </si>
  <si>
    <t>-559.895697188348 307.21342692446 832.844463501336</t>
  </si>
  <si>
    <t>-638.447787238814 89.5587555207999 -92.2902736869984</t>
  </si>
  <si>
    <t>-650.136537660124 61.8924141072214 322.198028592444</t>
  </si>
  <si>
    <t>-697.48554777372 15.9010147840602 780.92359751681</t>
  </si>
  <si>
    <t>-545.174174051239 2.2349080093386 830.906586968403</t>
  </si>
  <si>
    <t>9763-20170724T120403.745778300.bin</t>
  </si>
  <si>
    <t>-619.041528708039 180.991652220295 -92.4003073197403</t>
  </si>
  <si>
    <t>-632.992977040827 181.769278231965 -202.228634675874</t>
  </si>
  <si>
    <t>-640.215462486278 181.077369589167 -294.820107440082</t>
  </si>
  <si>
    <t>-645.857859244266 180.092344727211 -378.518053050894</t>
  </si>
  <si>
    <t>-650.06119974481 178.62838031126 -462.293444491157</t>
  </si>
  <si>
    <t>-654.628927923916 175.958681064845 -584.837025087531</t>
  </si>
  <si>
    <t>-639.636017425594 170.918702296685 -661.583507784102</t>
  </si>
  <si>
    <t>-646.096535178153 207.790913112634 -531.977223131933</t>
  </si>
  <si>
    <t>-611.061339966226 358.713921914246 -513.74298114994</t>
  </si>
  <si>
    <t>-509.971175390069 390.730958002635 -252.334900402596</t>
  </si>
  <si>
    <t>-283.747556855533 354.911847762137 -213.755064125429</t>
  </si>
  <si>
    <t>-659.152718908358 146.469414101546 -530.154626337445</t>
  </si>
  <si>
    <t>-705.233129667863 0.485056782484662 -500.143676465401</t>
  </si>
  <si>
    <t>-599.980761534143 272.129435424952 -95.900896040574</t>
  </si>
  <si>
    <t>-646.564844701825 282.891250475046 316.914698490306</t>
  </si>
  <si>
    <t>-707.477825500981 330.169679366273 773.217013109001</t>
  </si>
  <si>
    <t>-559.888089352762 307.348524136774 833.052498320259</t>
  </si>
  <si>
    <t>-638.291181241674 89.7514465041177 -92.26813298398</t>
  </si>
  <si>
    <t>-649.960175909154 61.9679663259024 322.212869556251</t>
  </si>
  <si>
    <t>-697.446420057175 15.8328353431525 780.898977387857</t>
  </si>
  <si>
    <t>-545.105776733484 2.60265031622998 830.909988243421</t>
  </si>
  <si>
    <t>9763-20170724T120403.816469600.bin</t>
  </si>
  <si>
    <t>-619.089500244257 181.120240319997 -92.2315107495335</t>
  </si>
  <si>
    <t>-632.845699833129 182.040108200656 -202.083267492956</t>
  </si>
  <si>
    <t>-639.85794377348 181.333644544245 -294.690894883287</t>
  </si>
  <si>
    <t>-645.29190293435 180.282318751367 -378.401713956693</t>
  </si>
  <si>
    <t>-649.268212122118 178.699405361258 -462.186166605067</t>
  </si>
  <si>
    <t>-653.483751639561 175.798132162994 -584.737011220916</t>
  </si>
  <si>
    <t>-638.257456007885 170.651284618687 -661.430515294735</t>
  </si>
  <si>
    <t>-645.146584048985 207.739367896149 -531.911902243524</t>
  </si>
  <si>
    <t>-610.310513119952 358.75248388857 -514.00816718102</t>
  </si>
  <si>
    <t>-506.716198744755 391.465608735105 -253.668834401353</t>
  </si>
  <si>
    <t>-280.864102275462 353.995754245852 -214.484680887826</t>
  </si>
  <si>
    <t>-658.121421174187 146.403040701872 -530.013589970625</t>
  </si>
  <si>
    <t>-704.019300303163 0.385373235970519 -499.865863981771</t>
  </si>
  <si>
    <t>-599.954120116532 272.187152929476 -95.5764013691589</t>
  </si>
  <si>
    <t>-646.815671529695 283.008695792605 317.206194361021</t>
  </si>
  <si>
    <t>-707.483937336776 330.124948236797 773.543427448499</t>
  </si>
  <si>
    <t>-559.922000582615 307.397765429896 833.483171668422</t>
  </si>
  <si>
    <t>-638.353639830421 89.9414711452614 -92.2873282654867</t>
  </si>
  <si>
    <t>-650.105727260393 61.8071067315493 322.167633984071</t>
  </si>
  <si>
    <t>-697.341839390808 15.5987531714518 780.866941362643</t>
  </si>
  <si>
    <t>-545.085579176698 1.85158691397965 830.995443420757</t>
  </si>
  <si>
    <t>9763-20170724T120403.848112800.bin</t>
  </si>
  <si>
    <t>-619.198400104559 181.148800884539 -92.1547885966644</t>
  </si>
  <si>
    <t>-632.803923796791 182.141327084131 -202.024763655165</t>
  </si>
  <si>
    <t>-639.725736456001 181.416473567557 -294.639011798596</t>
  </si>
  <si>
    <t>-645.092510829073 180.317778531587 -378.353465710457</t>
  </si>
  <si>
    <t>-649.01607334169 178.656842377015 -462.138956381037</t>
  </si>
  <si>
    <t>-653.170289869685 175.608277908145 -584.688348069326</t>
  </si>
  <si>
    <t>-637.857565525719 170.365520261997 -661.358094567623</t>
  </si>
  <si>
    <t>-644.848666655387 207.610674334135 -531.89778881902</t>
  </si>
  <si>
    <t>-609.939963417297 358.630758416251 -514.209112670052</t>
  </si>
  <si>
    <t>-504.840048453647 392.058193436841 -254.564661639569</t>
  </si>
  <si>
    <t>-279.195175216047 353.959557634911 -214.79771668043</t>
  </si>
  <si>
    <t>-657.846267785897 146.281226944416 -529.931527247994</t>
  </si>
  <si>
    <t>-703.80056507653 0.309714928994026 -499.622777125743</t>
  </si>
  <si>
    <t>-599.925145606486 272.194146908193 -95.410257451626</t>
  </si>
  <si>
    <t>-646.986723369782 283.093775617091 317.347548153834</t>
  </si>
  <si>
    <t>-707.498099944004 330.162413918378 773.728891065846</t>
  </si>
  <si>
    <t>-559.949885338972 307.349303119796 833.669816925537</t>
  </si>
  <si>
    <t>-638.606820241585 89.9856029198659 -92.2959922343454</t>
  </si>
  <si>
    <t>-650.308632874355 61.6555218729079 322.147146153084</t>
  </si>
  <si>
    <t>-697.259838599804 15.5010019382248 780.883407374479</t>
  </si>
  <si>
    <t>-545.029075708325 1.78722249229963 831.098504859695</t>
  </si>
  <si>
    <t>9763-20170724T120403.915290600.bin</t>
  </si>
  <si>
    <t>-619.387629261393 181.162795747926 -91.9339069008086</t>
  </si>
  <si>
    <t>-632.833139904925 182.298954924132 -201.822082105851</t>
  </si>
  <si>
    <t>-639.625618431714 181.518547948069 -294.445480198686</t>
  </si>
  <si>
    <t>-644.877012078937 180.303019425762 -378.165756519986</t>
  </si>
  <si>
    <t>-648.687338317091 178.456283745753 -461.952500887782</t>
  </si>
  <si>
    <t>-652.678389575739 175.060785994876 -584.498147119053</t>
  </si>
  <si>
    <t>-637.2351274032 169.551887519905 -661.123072261157</t>
  </si>
  <si>
    <t>-644.321043051101 207.189756463032 -531.790244204149</t>
  </si>
  <si>
    <t>-608.865182159236 358.137203072562 -514.59871926974</t>
  </si>
  <si>
    <t>-501.458661597156 393.407936990533 -256.144918908896</t>
  </si>
  <si>
    <t>-276.144436418423 354.145850247064 -215.641463096564</t>
  </si>
  <si>
    <t>-657.533264982305 145.911606222158 -529.662198911714</t>
  </si>
  <si>
    <t>-703.935864655838 0.154959310924824 -499.01033002858</t>
  </si>
  <si>
    <t>-599.710107745409 272.261232600077 -95.087381817671</t>
  </si>
  <si>
    <t>-647.274650443603 283.079562632171 317.614841896275</t>
  </si>
  <si>
    <t>-707.635569453142 330.074479275244 774.076864156976</t>
  </si>
  <si>
    <t>-560.035942133906 307.397317446106 833.942663001688</t>
  </si>
  <si>
    <t>-639.218594307189 89.9853319753645 -92.2616575152578</t>
  </si>
  <si>
    <t>-650.652646346466 61.4917476968926 322.177704483063</t>
  </si>
  <si>
    <t>-697.108044583415 15.4285316137655 780.939580880951</t>
  </si>
  <si>
    <t>-544.915636144441 1.82984962600244 831.301975798462</t>
  </si>
  <si>
    <t>9763-20170724T120403.950080800.bin</t>
  </si>
  <si>
    <t>-619.429635270526 181.200909535908 -91.8601830341794</t>
  </si>
  <si>
    <t>-632.852967206736 182.38089205842 -201.75069176739</t>
  </si>
  <si>
    <t>-639.61189358682 181.562448268654 -294.376166410246</t>
  </si>
  <si>
    <t>-644.826704405437 180.284474828299 -378.097784963124</t>
  </si>
  <si>
    <t>-648.59442100701 178.345909916513 -461.884265187766</t>
  </si>
  <si>
    <t>-652.516690986899 174.784125413266 -584.427644475187</t>
  </si>
  <si>
    <t>-637.042983177627 169.137668401633 -661.036346703893</t>
  </si>
  <si>
    <t>-644.126600265248 206.970951960342 -531.760174277432</t>
  </si>
  <si>
    <t>-608.433978613236 357.886958929064 -514.794736933059</t>
  </si>
  <si>
    <t>-499.890068417424 393.656750600507 -256.885252955555</t>
  </si>
  <si>
    <t>-274.755223585585 353.574783652226 -216.187759334064</t>
  </si>
  <si>
    <t>-657.464775092872 145.722929123329 -529.553199761144</t>
  </si>
  <si>
    <t>-704.168581055038 0.0943422903690134 -498.724589126537</t>
  </si>
  <si>
    <t>-599.536042753199 272.387664273415 -94.9671607085359</t>
  </si>
  <si>
    <t>-647.248020809835 283.071130919068 317.721636647457</t>
  </si>
  <si>
    <t>-707.674291514262 330.113083470557 774.19882213237</t>
  </si>
  <si>
    <t>-560.087143898764 307.265373785586 834.030626524593</t>
  </si>
  <si>
    <t>-639.454176070848 89.9645483473753 -92.2310479029928</t>
  </si>
  <si>
    <t>-650.760420344248 61.421218183428 322.208422563921</t>
  </si>
  <si>
    <t>-697.033331721189 15.3640497839797 780.978528156345</t>
  </si>
  <si>
    <t>-544.895304852833 1.41813234708184 831.410179947983</t>
  </si>
  <si>
    <t>9763-20170724T120404.015263500.bin</t>
  </si>
  <si>
    <t>-619.307682529367 181.619548331112 -91.7457020482359</t>
  </si>
  <si>
    <t>-632.765781138738 182.869452344913 -201.631143642819</t>
  </si>
  <si>
    <t>-639.548428272819 182.003850219376 -294.254516003601</t>
  </si>
  <si>
    <t>-644.782268576352 180.642678978794 -377.973682939636</t>
  </si>
  <si>
    <t>-648.567039287704 178.57890293414 -461.756388390347</t>
  </si>
  <si>
    <t>-652.512392581258 174.787493091178 -584.292011435841</t>
  </si>
  <si>
    <t>-637.034136206267 168.919598932498 -660.883126536499</t>
  </si>
  <si>
    <t>-644.003810605113 207.049134005659 -531.689399318474</t>
  </si>
  <si>
    <t>-607.81830780102 357.884724460665 -515.032211737625</t>
  </si>
  <si>
    <t>-496.761421780581 394.171243676921 -258.267312006136</t>
  </si>
  <si>
    <t>-271.850753441817 352.887899397398 -217.531435020486</t>
  </si>
  <si>
    <t>-657.55861262602 145.853198371947 -529.35956604912</t>
  </si>
  <si>
    <t>-704.743584473595 0.426080158693367 -498.322715457052</t>
  </si>
  <si>
    <t>-756.197067096205 1.23311150963627 -220.959280371124</t>
  </si>
  <si>
    <t>-599.144188759026 272.926529626111 -94.7993733637221</t>
  </si>
  <si>
    <t>-647.036172523896 283.300355109676 317.876515187681</t>
  </si>
  <si>
    <t>-707.80091133837 330.067273845109 774.367782156869</t>
  </si>
  <si>
    <t>-560.186128554701 307.236901152087 834.138006271122</t>
  </si>
  <si>
    <t>-639.583706912523 90.3580835876014 -92.1328246676962</t>
  </si>
  <si>
    <t>-650.754704348681 61.7370101316965 322.304978545804</t>
  </si>
  <si>
    <t>-696.886200200437 15.4074636952612 781.04658278642</t>
  </si>
  <si>
    <t>-544.763613646327 1.64928484883853 831.576410799931</t>
  </si>
  <si>
    <t>9763-20170724T120404.045856900.bin</t>
  </si>
  <si>
    <t>-619.211805512804 181.874396031761 -91.6960157611594</t>
  </si>
  <si>
    <t>-632.675774079033 183.153053723402 -201.58048801169</t>
  </si>
  <si>
    <t>-639.479623736878 182.280414104183 -294.202092434895</t>
  </si>
  <si>
    <t>-644.739019524825 180.901319439866 -377.919317942876</t>
  </si>
  <si>
    <t>-648.55642038086 178.806581005109 -461.699882992922</t>
  </si>
  <si>
    <t>-652.55737307344 174.955185027344 -584.231854501462</t>
  </si>
  <si>
    <t>-637.090678783549 169.019781120578 -660.820062264254</t>
  </si>
  <si>
    <t>-643.964764638311 207.229066987271 -531.650437938078</t>
  </si>
  <si>
    <t>-607.495151207237 357.996435284204 -515.110009302378</t>
  </si>
  <si>
    <t>-495.200691744116 394.533283537758 -258.919354796505</t>
  </si>
  <si>
    <t>-270.420154926449 352.44632728913 -218.287602969328</t>
  </si>
  <si>
    <t>-657.638875840405 146.061100132902 -529.281319410297</t>
  </si>
  <si>
    <t>-705.093750923991 0.739253657729932 -498.169552740099</t>
  </si>
  <si>
    <t>-756.51086336433 1.76276546941585 -220.800088624607</t>
  </si>
  <si>
    <t>-598.952962462125 273.209593393156 -94.7278663180837</t>
  </si>
  <si>
    <t>-646.944829266216 283.473895191207 317.939035645247</t>
  </si>
  <si>
    <t>-707.854222349455 330.055982132669 774.43091957491</t>
  </si>
  <si>
    <t>-560.211219430801 307.329697239957 834.171149101382</t>
  </si>
  <si>
    <t>-639.532360230332 90.551339498538 -92.0905863686231</t>
  </si>
  <si>
    <t>-650.665646438459 61.9060506474898 322.346490272322</t>
  </si>
  <si>
    <t>-696.81542000772 15.3573654784789 781.073625133668</t>
  </si>
  <si>
    <t>-544.758865326004 1.09043537077514 831.661016155497</t>
  </si>
  <si>
    <t>9763-20170724T120404.115543600.bin</t>
  </si>
  <si>
    <t>-618.955701247237 182.37861136905 -91.6073717348497</t>
  </si>
  <si>
    <t>-632.475432597688 183.713574799574 -201.484366807307</t>
  </si>
  <si>
    <t>-639.379651448208 182.85311758406 -294.098729503294</t>
  </si>
  <si>
    <t>-644.751523406423 181.471600604787 -377.808666789817</t>
  </si>
  <si>
    <t>-648.70390259191 179.358961656487 -461.582490016459</t>
  </si>
  <si>
    <t>-652.92710615009 175.464499091831 -584.105766359783</t>
  </si>
  <si>
    <t>-637.540628079106 169.496426014047 -660.707601185994</t>
  </si>
  <si>
    <t>-644.13597618208 207.733648969594 -531.554018986872</t>
  </si>
  <si>
    <t>-607.181963168515 358.401812238951 -515.118630898218</t>
  </si>
  <si>
    <t>-492.00668354769 394.613740702406 -260.163834301896</t>
  </si>
  <si>
    <t>-267.282483834635 352.183030627475 -219.577925460715</t>
  </si>
  <si>
    <t>-658.01194034854 146.613271691414 -529.133068867062</t>
  </si>
  <si>
    <t>-705.886232908496 1.45926348335729 -497.888318491908</t>
  </si>
  <si>
    <t>-757.169083566509 2.96961183941448 -220.496332598741</t>
  </si>
  <si>
    <t>-598.571855671572 273.773902951574 -94.6051650738526</t>
  </si>
  <si>
    <t>-646.777285476986 283.776275957325 318.043337743536</t>
  </si>
  <si>
    <t>-707.941340448434 330.058270845146 774.537379993629</t>
  </si>
  <si>
    <t>-560.309675243343 307.174712140526 834.245400739721</t>
  </si>
  <si>
    <t>-639.386152538859 90.9592722739073 -92.0203102269326</t>
  </si>
  <si>
    <t>-650.339544198464 62.1857097654618 322.412695536892</t>
  </si>
  <si>
    <t>-696.673205283622 15.3820189383937 781.107969010815</t>
  </si>
  <si>
    <t>-544.688817398074 0.713227791251256 831.797151550948</t>
  </si>
  <si>
    <t>9763-20170724T120404.150227700.bin</t>
  </si>
  <si>
    <t>-618.912029529572 182.572263868066 -91.5679294640601</t>
  </si>
  <si>
    <t>-632.472152856635 183.953796200601 -201.439274019374</t>
  </si>
  <si>
    <t>-639.441014335855 183.11970808283 -294.049089321744</t>
  </si>
  <si>
    <t>-644.88379354832 181.75713511596 -377.754812137353</t>
  </si>
  <si>
    <t>-648.919891392393 179.657886342938 -461.525059461041</t>
  </si>
  <si>
    <t>-653.279790401578 175.776224441905 -584.043749637835</t>
  </si>
  <si>
    <t>-637.951108476442 169.821456770107 -660.658307114547</t>
  </si>
  <si>
    <t>-644.374935321487 208.027143758039 -531.500296119143</t>
  </si>
  <si>
    <t>-607.184605445085 358.642617297832 -515.09631548657</t>
  </si>
  <si>
    <t>-490.623229614812 394.5726443471 -260.732275000829</t>
  </si>
  <si>
    <t>-265.937749394832 351.823576317702 -220.266509050935</t>
  </si>
  <si>
    <t>-658.358493147067 146.931826920804 -529.067034603971</t>
  </si>
  <si>
    <t>-706.422956344565 1.84670151472119 -497.801070682463</t>
  </si>
  <si>
    <t>-757.615160070108 3.40396594173149 -220.39250456434</t>
  </si>
  <si>
    <t>-598.500007635806 274.001337972715 -94.5550084905246</t>
  </si>
  <si>
    <t>-646.74523719122 283.859231662122 318.09236412016</t>
  </si>
  <si>
    <t>-708.001695651902 330.00405020975 774.584828361808</t>
  </si>
  <si>
    <t>-560.341312081963 307.289372689839 834.2862528628</t>
  </si>
  <si>
    <t>-639.39358178466 91.140612037085 -92.0038289183894</t>
  </si>
  <si>
    <t>-650.268254665796 62.3234681152583 322.428162131039</t>
  </si>
  <si>
    <t>-696.589412587313 15.3726815305506 781.120312588273</t>
  </si>
  <si>
    <t>-544.607245897854 0.920960338028863 831.878487185718</t>
  </si>
  <si>
    <t>9763-20170724T120404.216907300.bin</t>
  </si>
  <si>
    <t>-618.975801879065 182.799220928049 -91.5044085285997</t>
  </si>
  <si>
    <t>-632.666022113284 184.324071086941 -201.357722698731</t>
  </si>
  <si>
    <t>-639.793877400783 183.586820673546 -293.956282428894</t>
  </si>
  <si>
    <t>-645.40011849356 182.303791484445 -377.652492805914</t>
  </si>
  <si>
    <t>-649.620082244237 180.274563375907 -461.415214591388</t>
  </si>
  <si>
    <t>-654.271662420001 176.484143191223 -583.926184479261</t>
  </si>
  <si>
    <t>-639.062439722322 170.593414761328 -660.569531651517</t>
  </si>
  <si>
    <t>-645.136325580763 208.671473846827 -531.383245348149</t>
  </si>
  <si>
    <t>-607.460929263515 359.166680488619 -514.960411427071</t>
  </si>
  <si>
    <t>-487.868104413723 394.114171427364 -261.869822070728</t>
  </si>
  <si>
    <t>-263.260401063716 351.166598261962 -221.183041971412</t>
  </si>
  <si>
    <t>-659.324864231607 147.623220720509 -528.955699615223</t>
  </si>
  <si>
    <t>-707.766992566693 2.65651020717428 -497.731234718009</t>
  </si>
  <si>
    <t>-758.440163790264 4.115447851618 -220.226853109981</t>
  </si>
  <si>
    <t>-598.378356499607 274.281357329058 -94.4424478399334</t>
  </si>
  <si>
    <t>-646.579048252249 284.000513207978 318.213353188085</t>
  </si>
  <si>
    <t>-708.047756364779 330.007876711902 774.675437397733</t>
  </si>
  <si>
    <t>-560.422205459726 307.150955606214 834.409023187965</t>
  </si>
  <si>
    <t>-639.607785457534 91.2590641265958 -92.0024124981328</t>
  </si>
  <si>
    <t>-650.20181282614 62.4592365710466 322.438104178824</t>
  </si>
  <si>
    <t>-696.432332640313 15.3292565870865 781.144611769306</t>
  </si>
  <si>
    <t>-544.48623015773 0.920373036587989 832.022833767974</t>
  </si>
  <si>
    <t>9763-20170724T120404.248019400.bin</t>
  </si>
  <si>
    <t>-619.06117589152 182.810084470258 -91.4750550594172</t>
  </si>
  <si>
    <t>-632.848986817003 184.397603821033 -201.315370576688</t>
  </si>
  <si>
    <t>-640.072858263991 183.719988018649 -293.90677728685</t>
  </si>
  <si>
    <t>-645.771373076681 182.494510545398 -377.597747283301</t>
  </si>
  <si>
    <t>-650.089454550661 180.525412333294 -461.356920140703</t>
  </si>
  <si>
    <t>-654.89077249678 176.825930818046 -583.864877833307</t>
  </si>
  <si>
    <t>-639.732957699981 170.962141811488 -660.520281902018</t>
  </si>
  <si>
    <t>-645.635700041237 208.961294424243 -531.311047460093</t>
  </si>
  <si>
    <t>-607.714440558439 359.385529053473 -514.810522661949</t>
  </si>
  <si>
    <t>-486.362485474914 393.91411606344 -262.501085549926</t>
  </si>
  <si>
    <t>-261.818647701517 350.670583092503 -221.775403138183</t>
  </si>
  <si>
    <t>-659.932293811231 147.93725507173 -528.907807885917</t>
  </si>
  <si>
    <t>-708.586087070498 3.0247245079488 -497.746668442067</t>
  </si>
  <si>
    <t>-758.762515007948 4.54571971626456 -220.152418005988</t>
  </si>
  <si>
    <t>-598.383709445724 274.327132591805 -94.3952999838139</t>
  </si>
  <si>
    <t>-646.491684086897 283.970237161784 318.273107601453</t>
  </si>
  <si>
    <t>-708.073612190527 330.005228936659 774.727691043854</t>
  </si>
  <si>
    <t>-560.445516944372 307.195674340736 834.473017173828</t>
  </si>
  <si>
    <t>-639.779045577742 91.2144539494025 -92.0030366253305</t>
  </si>
  <si>
    <t>-650.177019841174 62.5520341440683 322.451955638153</t>
  </si>
  <si>
    <t>-696.387963015094 15.3359892634212 781.148250087196</t>
  </si>
  <si>
    <t>-544.44684542738 0.907409702632549 832.035729410717</t>
  </si>
  <si>
    <t>9763-20170724T120404.314699300.bin</t>
  </si>
  <si>
    <t>-619.453732253864 182.65744327166 -91.4755113987903</t>
  </si>
  <si>
    <t>-633.42461171637 184.407230396992 -201.290115851208</t>
  </si>
  <si>
    <t>-640.801996474971 183.857464959597 -293.87036031063</t>
  </si>
  <si>
    <t>-646.638482352285 182.746646285977 -377.553443634735</t>
  </si>
  <si>
    <t>-651.094581081588 180.889041764348 -461.30794982977</t>
  </si>
  <si>
    <t>-656.098007252569 177.348235774727 -583.812352436226</t>
  </si>
  <si>
    <t>-641.002198828834 171.515565942222 -660.482599630417</t>
  </si>
  <si>
    <t>-646.624453269507 209.384029605567 -531.236845776212</t>
  </si>
  <si>
    <t>-608.040726740051 359.631864221805 -514.588263441851</t>
  </si>
  <si>
    <t>-483.535301834223 393.132114587256 -263.680414401995</t>
  </si>
  <si>
    <t>-259.064132026965 349.597923271971 -222.863846709495</t>
  </si>
  <si>
    <t>-661.18070338243 148.419634772508 -528.880237654798</t>
  </si>
  <si>
    <t>-710.342741793746 3.65883074850603 -497.840175207116</t>
  </si>
  <si>
    <t>-759.248280508183 5.17406055513743 -220.019194233186</t>
  </si>
  <si>
    <t>-598.586178352291 274.192322168273 -94.3059440794577</t>
  </si>
  <si>
    <t>-646.374589327424 283.892002786586 318.398299752224</t>
  </si>
  <si>
    <t>-708.157414166839 329.894574217623 774.828224833527</t>
  </si>
  <si>
    <t>-560.538483341818 307.084924787762 834.596005477683</t>
  </si>
  <si>
    <t>-640.381086580784 91.0857402990869 -92.0549764986944</t>
  </si>
  <si>
    <t>-650.140261060042 62.7936037704651 322.440986331944</t>
  </si>
  <si>
    <t>-696.315173520323 15.4245819373321 781.130203244011</t>
  </si>
  <si>
    <t>-544.317758607818 1.48159738403319 831.984953420005</t>
  </si>
  <si>
    <t>9763-20170724T120404.350308000.bin</t>
  </si>
  <si>
    <t>-619.805742359377 182.509137712437 -91.473641660868</t>
  </si>
  <si>
    <t>-633.821727141582 184.339755313557 -201.281068039977</t>
  </si>
  <si>
    <t>-641.251113704944 183.851843801286 -293.85758434576</t>
  </si>
  <si>
    <t>-647.140115310435 182.795628365754 -377.537599821319</t>
  </si>
  <si>
    <t>-651.654670197608 180.990085748428 -461.290112547658</t>
  </si>
  <si>
    <t>-656.750220770688 177.522438958195 -583.793082076626</t>
  </si>
  <si>
    <t>-641.670268733969 171.699766617748 -660.466929067278</t>
  </si>
  <si>
    <t>-647.16188507672 209.508878210917 -531.207918841714</t>
  </si>
  <si>
    <t>-608.22863896608 359.650460457768 -514.492592508645</t>
  </si>
  <si>
    <t>-482.242847380412 392.64370909869 -264.257359065515</t>
  </si>
  <si>
    <t>-257.885861933817 348.696542478205 -223.256154952576</t>
  </si>
  <si>
    <t>-661.866753289859 148.579242155041 -528.871646768106</t>
  </si>
  <si>
    <t>-711.297978922267 3.89091657037829 -497.896034494179</t>
  </si>
  <si>
    <t>-759.592237478812 5.45606596554126 -219.968364144881</t>
  </si>
  <si>
    <t>-598.831905759308 274.060273910923 -94.2741575462314</t>
  </si>
  <si>
    <t>-646.397267796052 283.82963199288 318.454191240948</t>
  </si>
  <si>
    <t>-708.172360646839 329.898980358078 774.881566887756</t>
  </si>
  <si>
    <t>-560.585500564089 306.926818526459 834.666273658133</t>
  </si>
  <si>
    <t>-640.818825626048 90.9186824273443 -92.0874684625551</t>
  </si>
  <si>
    <t>-650.199227810263 62.8493237256735 322.432400761243</t>
  </si>
  <si>
    <t>-696.297249184252 15.378220352917 781.120926582782</t>
  </si>
  <si>
    <t>-544.343952868206 0.922320768864438 831.964203896817</t>
  </si>
  <si>
    <t>9763-20170724T120404.414482900.bin</t>
  </si>
  <si>
    <t>-620.703363149569 182.127815889225 -91.4969294960355</t>
  </si>
  <si>
    <t>-634.85009936206 184.075199541539 -201.285715522488</t>
  </si>
  <si>
    <t>-642.372963227522 183.70898497039 -293.855094245532</t>
  </si>
  <si>
    <t>-648.339397202376 182.774089977923 -377.531211582412</t>
  </si>
  <si>
    <t>-652.925152660413 181.098780642345 -461.282582948625</t>
  </si>
  <si>
    <t>-658.118041292426 177.831141695385 -583.786789514867</t>
  </si>
  <si>
    <t>-643.02427968595 172.058725959248 -660.461857196027</t>
  </si>
  <si>
    <t>-648.357260558987 209.699550315844 -531.162007143284</t>
  </si>
  <si>
    <t>-608.813941594002 359.661607110267 -514.278022474895</t>
  </si>
  <si>
    <t>-479.882829641264 391.651403669385 -265.416573992715</t>
  </si>
  <si>
    <t>-255.749466263263 347.108294674201 -223.839404871652</t>
  </si>
  <si>
    <t>-663.321689913623 148.830263586746 -528.904031975077</t>
  </si>
  <si>
    <t>-713.326756158076 4.29297327173913 -498.134669463763</t>
  </si>
  <si>
    <t>-760.555817430126 6.01571809593952 -220.0250863842</t>
  </si>
  <si>
    <t>-599.621001009745 273.672290017425 -94.2477428209904</t>
  </si>
  <si>
    <t>-646.702953274228 283.65120911621 318.531052011437</t>
  </si>
  <si>
    <t>-708.225156342638 329.874111338683 775.003870888407</t>
  </si>
  <si>
    <t>-560.647905082048 306.817719882331 834.779885523743</t>
  </si>
  <si>
    <t>-641.889412030331 90.5416924614874 -92.1667029577335</t>
  </si>
  <si>
    <t>-650.635067340271 62.8497415766703 322.392393989971</t>
  </si>
  <si>
    <t>-696.265429894365 15.3911139587485 781.103540062701</t>
  </si>
  <si>
    <t>-544.299376575368 0.864547987129754 831.888621240545</t>
  </si>
  <si>
    <t>9763-20170724T120404.450608900.bin</t>
  </si>
  <si>
    <t>-621.29421046594 181.839563443697 -91.5412727418623</t>
  </si>
  <si>
    <t>-635.529557175937 183.842410137495 -201.317625621709</t>
  </si>
  <si>
    <t>-643.111999510114 183.551973419248 -293.882496089376</t>
  </si>
  <si>
    <t>-649.126175535635 182.697671242991 -377.555858120118</t>
  </si>
  <si>
    <t>-653.753754090916 181.11427966843 -461.306790187359</t>
  </si>
  <si>
    <t>-659.001478923554 177.99286911785 -583.812528217375</t>
  </si>
  <si>
    <t>-643.897735105782 172.273520544471 -660.489606731698</t>
  </si>
  <si>
    <t>-649.165920909014 209.785851894952 -531.155895068671</t>
  </si>
  <si>
    <t>-609.30866436871 359.642621415486 -514.109989327001</t>
  </si>
  <si>
    <t>-479.024025101313 391.229056928869 -265.902760000908</t>
  </si>
  <si>
    <t>-255.043884436722 346.327956193808 -223.886918003293</t>
  </si>
  <si>
    <t>-664.23165728196 148.939306872666 -528.960179896288</t>
  </si>
  <si>
    <t>-714.448941699626 4.43561210127473 -498.357352799633</t>
  </si>
  <si>
    <t>-761.304315826595 6.36686879428407 -220.185888850453</t>
  </si>
  <si>
    <t>-600.184864185557 273.440434729393 -94.2704582314084</t>
  </si>
  <si>
    <t>-646.938925388421 283.497990411088 318.543648774189</t>
  </si>
  <si>
    <t>-708.269135955371 329.831614771581 775.061838962926</t>
  </si>
  <si>
    <t>-560.683041562878 306.783454823129 834.819308563549</t>
  </si>
  <si>
    <t>-642.524374954074 90.1989153551046 -92.2404294536458</t>
  </si>
  <si>
    <t>-650.956590902962 62.7070076436198 322.33850854939</t>
  </si>
  <si>
    <t>-696.237225764572 15.4305651662462 781.106585604397</t>
  </si>
  <si>
    <t>-544.256699709275 1.00409174533092 831.876869834792</t>
  </si>
  <si>
    <t>9763-20170724T120404.516786000.bin</t>
  </si>
  <si>
    <t>-622.614973337864 181.058830073141 -91.6355090030164</t>
  </si>
  <si>
    <t>-636.980381849658 183.141173718391 -201.393496527621</t>
  </si>
  <si>
    <t>-644.636139587036 182.935132499407 -293.9524894827</t>
  </si>
  <si>
    <t>-650.70165284979 182.166031782499 -377.622960908563</t>
  </si>
  <si>
    <t>-655.36646523642 180.674179703914 -461.373482621712</t>
  </si>
  <si>
    <t>-660.653265680645 177.693009798592 -583.881034474168</t>
  </si>
  <si>
    <t>-645.498072468524 172.003448582238 -660.550130353241</t>
  </si>
  <si>
    <t>-650.659480677746 209.390095621079 -531.196555098001</t>
  </si>
  <si>
    <t>-610.1388876642 359.050571219575 -513.856985329022</t>
  </si>
  <si>
    <t>-478.815230454142 390.736016757237 -266.210559009828</t>
  </si>
  <si>
    <t>-255.043556554423 345.364539920817 -223.593756526443</t>
  </si>
  <si>
    <t>-666.007415833948 148.612180440119 -529.055211359985</t>
  </si>
  <si>
    <t>-716.812142084506 4.27028604539964 -498.699107891511</t>
  </si>
  <si>
    <t>-762.958443582053 6.67018515163522 -220.41260101732</t>
  </si>
  <si>
    <t>-601.437730263628 272.789352423293 -94.3288126303526</t>
  </si>
  <si>
    <t>-647.795514084172 282.980554640039 318.526770720516</t>
  </si>
  <si>
    <t>-708.3368885172 329.880240212208 775.202412780782</t>
  </si>
  <si>
    <t>-560.752702775259 306.579261527757 834.866520383839</t>
  </si>
  <si>
    <t>-643.872924591869 89.2375287362304 -92.3939184651849</t>
  </si>
  <si>
    <t>-651.834782351192 62.3786860406929 322.235785097829</t>
  </si>
  <si>
    <t>-696.197504050859 15.4869693717897 781.118879506064</t>
  </si>
  <si>
    <t>-544.24922696138 0.586681352158848 831.848888104064</t>
  </si>
  <si>
    <t>9763-20170724T120404.547370200.bin</t>
  </si>
  <si>
    <t>-623.323333438065 180.59330659259 -91.6906620165527</t>
  </si>
  <si>
    <t>-637.726423986212 182.649484164056 -201.444006080359</t>
  </si>
  <si>
    <t>-645.425873775525 182.431781986075 -293.999477120917</t>
  </si>
  <si>
    <t>-651.535717439407 181.657661441573 -377.666810813739</t>
  </si>
  <si>
    <t>-656.250043385051 180.164597085871 -461.414595356807</t>
  </si>
  <si>
    <t>-661.615481126718 177.184927061896 -583.918580774519</t>
  </si>
  <si>
    <t>-646.457618922207 171.474752864926 -660.585678351413</t>
  </si>
  <si>
    <t>-651.473264555652 208.852108452667 -531.244422627665</t>
  </si>
  <si>
    <t>-610.343191825437 358.324797801821 -513.712757713196</t>
  </si>
  <si>
    <t>-479.765519562352 390.559555946278 -265.743090257595</t>
  </si>
  <si>
    <t>-256.005382683173 345.277346776316 -222.970816711196</t>
  </si>
  <si>
    <t>-667.048991764148 148.132785717863 -529.08530897507</t>
  </si>
  <si>
    <t>-718.308550025923 3.95370494497752 -498.721930072651</t>
  </si>
  <si>
    <t>-764.138954616442 6.76936940182031 -220.387090088986</t>
  </si>
  <si>
    <t>-602.24011260416 272.544596443409 -94.3924231156883</t>
  </si>
  <si>
    <t>-648.79743121133 282.55254900395 318.445160344065</t>
  </si>
  <si>
    <t>-708.423277481817 329.956659217162 775.332176811252</t>
  </si>
  <si>
    <t>-560.820468640186 306.4247576717 834.859294597645</t>
  </si>
  <si>
    <t>-644.510794451895 88.5643555994995 -92.4420057840015</t>
  </si>
  <si>
    <t>-652.297453035457 62.3208724340409 322.23045434843</t>
  </si>
  <si>
    <t>-696.177752324137 15.6059790790991 781.138971914535</t>
  </si>
  <si>
    <t>-544.209268453484 0.804919931895938 831.837464013249</t>
  </si>
  <si>
    <t>9763-20170724T120404.617058600.bin</t>
  </si>
  <si>
    <t>-625.039337342652 179.297861889235 -91.8356186490055</t>
  </si>
  <si>
    <t>-639.671953011203 180.741387173845 -201.568552147091</t>
  </si>
  <si>
    <t>-647.490087359355 180.268003863857 -294.113023408903</t>
  </si>
  <si>
    <t>-653.67696415157 179.366128709482 -377.773324789938</t>
  </si>
  <si>
    <t>-658.439122483841 177.844163680925 -461.517754972446</t>
  </si>
  <si>
    <t>-663.842758920218 174.927975404378 -584.021833181414</t>
  </si>
  <si>
    <t>-648.659946378137 169.141554981244 -660.678166753671</t>
  </si>
  <si>
    <t>-653.444651638087 206.505017738927 -531.343297511494</t>
  </si>
  <si>
    <t>-611.114796110369 355.59867773416 -513.478003924157</t>
  </si>
  <si>
    <t>-484.373363923229 389.487027858717 -263.74456229958</t>
  </si>
  <si>
    <t>-260.964984839052 343.341389282959 -220.066179229715</t>
  </si>
  <si>
    <t>-669.49879543537 145.910019720993 -529.192860990353</t>
  </si>
  <si>
    <t>-721.87512123412 2.17976278889773 -498.58882102605</t>
  </si>
  <si>
    <t>-767.374514013156 6.53015342971344 -220.219563734894</t>
  </si>
  <si>
    <t>-604.792419968807 271.438219753353 -94.7485213461772</t>
  </si>
  <si>
    <t>-651.688531184388 281.671699851899 318.045178285934</t>
  </si>
  <si>
    <t>-708.937324310948 330.1181601988 775.614910836267</t>
  </si>
  <si>
    <t>-561.133724746655 305.952240667663 834.385074949997</t>
  </si>
  <si>
    <t>-645.4764284346 87.0020943391607 -92.2530152558394</t>
  </si>
  <si>
    <t>-653.295869261457 62.2964935439527 322.513353474858</t>
  </si>
  <si>
    <t>-696.150142388326 15.9915878898596 781.299227218178</t>
  </si>
  <si>
    <t>-544.188659784607 0.801454296886277 831.903413412541</t>
  </si>
  <si>
    <t>9763-20170724T120404.648646100.bin</t>
  </si>
  <si>
    <t>-626.004510494405 178.538453744604 -91.9636936701449</t>
  </si>
  <si>
    <t>-640.762597134562 179.672532591577 -201.683344638758</t>
  </si>
  <si>
    <t>-648.630208721624 179.069437813652 -294.222920500214</t>
  </si>
  <si>
    <t>-654.839373796238 178.100256641942 -377.880799985099</t>
  </si>
  <si>
    <t>-659.601123003773 176.560173908742 -461.625046532627</t>
  </si>
  <si>
    <t>-664.97923342559 173.670845318229 -584.130672387976</t>
  </si>
  <si>
    <t>-649.800195790756 167.837090368739 -660.784374522683</t>
  </si>
  <si>
    <t>-654.569602080706 205.230356495156 -531.444047466653</t>
  </si>
  <si>
    <t>-612.132694769331 354.250847237176 -513.24238868198</t>
  </si>
  <si>
    <t>-487.671070083043 388.72604347334 -262.445024529673</t>
  </si>
  <si>
    <t>-264.358807945056 342.367059139817 -218.501494221262</t>
  </si>
  <si>
    <t>-670.669232928257 144.646880206214 -529.308430699051</t>
  </si>
  <si>
    <t>-723.215895543095 0.978995483922063 -498.719754735237</t>
  </si>
  <si>
    <t>-769.438632027627 6.23887400055901 -220.485244974756</t>
  </si>
  <si>
    <t>-606.233677894942 270.706595860028 -95.015320407582</t>
  </si>
  <si>
    <t>-652.916547142183 281.284059651819 317.793808997779</t>
  </si>
  <si>
    <t>-709.262504161037 329.972192354159 775.52007996075</t>
  </si>
  <si>
    <t>-561.288333390682 305.940728577867 833.914996416247</t>
  </si>
  <si>
    <t>-645.88463374692 86.3463808557719 -92.1601873849319</t>
  </si>
  <si>
    <t>-653.606968924434 62.2577468805325 322.644296589492</t>
  </si>
  <si>
    <t>-696.149290403168 16.2339452655199 781.385512471982</t>
  </si>
  <si>
    <t>-544.162136438847 1.1121750986822 831.932956853873</t>
  </si>
  <si>
    <t>9763-20170724T120404.713820300.bin</t>
  </si>
  <si>
    <t>-627.632707728166 177.436376555998 -92.2562142586113</t>
  </si>
  <si>
    <t>-642.585635335632 178.021403478015 -201.95382071515</t>
  </si>
  <si>
    <t>-650.54207486617 177.123431868777 -294.483338476633</t>
  </si>
  <si>
    <t>-656.801970472467 175.948555553744 -378.13479038238</t>
  </si>
  <si>
    <t>-661.584695815567 174.263418628422 -461.875007241312</t>
  </si>
  <si>
    <t>-666.960508820581 171.227245146593 -584.377372928742</t>
  </si>
  <si>
    <t>-651.73371017798 165.248802505977 -661.010273726124</t>
  </si>
  <si>
    <t>-656.566244672902 202.853721702909 -531.727889253961</t>
  </si>
  <si>
    <t>-613.68274443237 351.697823024868 -513.063955306118</t>
  </si>
  <si>
    <t>-498.08199328592 387.587325385162 -258.256052033933</t>
  </si>
  <si>
    <t>-274.694523615804 340.415640251959 -215.578334194062</t>
  </si>
  <si>
    <t>-672.637040891626 142.265317254465 -529.520950667571</t>
  </si>
  <si>
    <t>-773.358986024826 4.17331290670722 -221.151512946528</t>
  </si>
  <si>
    <t>-608.682700316857 269.628724577906 -95.7210685955286</t>
  </si>
  <si>
    <t>-654.677394597809 280.802562423487 317.149644015478</t>
  </si>
  <si>
    <t>-709.686270852198 329.647400380728 774.987915301546</t>
  </si>
  <si>
    <t>-561.4788454171 306.050652668531 832.967075570602</t>
  </si>
  <si>
    <t>-646.617578271986 85.2851723604756 -92.069633166705</t>
  </si>
  <si>
    <t>-653.699707035694 62.0799791541424 322.796539283372</t>
  </si>
  <si>
    <t>-696.159669046512 16.4956665392742 781.50327072061</t>
  </si>
  <si>
    <t>-544.174369591437 1.17242276029015 831.995642461108</t>
  </si>
  <si>
    <t>9763-20170724T120404.749918800.bin</t>
  </si>
  <si>
    <t>-628.243458030308 177.152500227408 -92.3829298823769</t>
  </si>
  <si>
    <t>-643.197079046516 177.538757974496 -202.081341139428</t>
  </si>
  <si>
    <t>-651.156120082063 176.511136566908 -294.609313496575</t>
  </si>
  <si>
    <t>-657.419526047986 175.23226825103 -378.259081516828</t>
  </si>
  <si>
    <t>-662.206932081216 173.455897396414 -461.99702978057</t>
  </si>
  <si>
    <t>-667.591099726365 170.299531793211 -584.496047200238</t>
  </si>
  <si>
    <t>-652.356897262786 164.238841763645 -661.121089807359</t>
  </si>
  <si>
    <t>-657.177750599987 201.973443577889 -531.878689327868</t>
  </si>
  <si>
    <t>-614.09635447706 350.735206847929 -513.142319625507</t>
  </si>
  <si>
    <t>-505.580884341795 387.378666917436 -255.34358411195</t>
  </si>
  <si>
    <t>-281.697982551361 341.743267199869 -213.601608169385</t>
  </si>
  <si>
    <t>-673.279354235965 141.395522545871 -529.610206141302</t>
  </si>
  <si>
    <t>-774.49275572577 2.87543583624961 -221.232449905778</t>
  </si>
  <si>
    <t>-609.467572400519 269.325067701877 -96.0524072191863</t>
  </si>
  <si>
    <t>-655.162247854811 280.752837182984 316.844630727201</t>
  </si>
  <si>
    <t>-709.774972107786 329.581368374997 774.662859782158</t>
  </si>
  <si>
    <t>-561.509529494879 306.061967825864 832.525052636939</t>
  </si>
  <si>
    <t>-647.073293608154 84.9963813617428 -92.0572890791537</t>
  </si>
  <si>
    <t>-653.828027262206 61.9985531472576 322.825980956375</t>
  </si>
  <si>
    <t>-696.195148016958 16.572244981824 781.527779768528</t>
  </si>
  <si>
    <t>-544.220832803572 0.995225874516109 831.975563362667</t>
  </si>
  <si>
    <t>9763-20170724T120404.814090900.bin</t>
  </si>
  <si>
    <t>-629.157790226478 177.113737990852 -92.7283685365948</t>
  </si>
  <si>
    <t>-643.997013688405 177.438768727778 -202.442539097067</t>
  </si>
  <si>
    <t>-651.881816640786 176.33859861416 -294.976099508083</t>
  </si>
  <si>
    <t>-658.086964064914 174.986438414321 -378.628924176274</t>
  </si>
  <si>
    <t>-662.824637456204 173.1301457091 -462.36800314587</t>
  </si>
  <si>
    <t>-668.145483880132 169.849925979604 -584.86645397585</t>
  </si>
  <si>
    <t>-652.893443603645 163.720104037601 -661.482368261411</t>
  </si>
  <si>
    <t>-657.808281700966 201.590146617618 -532.274200853816</t>
  </si>
  <si>
    <t>-615.353671004791 350.53010278123 -513.794332136448</t>
  </si>
  <si>
    <t>-524.334904092623 388.280910366572 -249.466771323264</t>
  </si>
  <si>
    <t>-299.71908719253 347.531911149844 -206.621001620043</t>
  </si>
  <si>
    <t>-673.813215863612 140.988314934129 -529.956218290441</t>
  </si>
  <si>
    <t>-774.525789914586 2.4207013498542 -221.296435580776</t>
  </si>
  <si>
    <t>-610.229616881549 269.338252842881 -96.6202683508734</t>
  </si>
  <si>
    <t>-655.512154818884 280.808403319135 316.321080462508</t>
  </si>
  <si>
    <t>-709.81506168199 329.374116138425 774.04107984883</t>
  </si>
  <si>
    <t>-561.530496790568 305.734396074184 831.805030603599</t>
  </si>
  <si>
    <t>-648.27324278346 85.0082869735948 -92.278889830548</t>
  </si>
  <si>
    <t>-654.810223030757 61.7519610031488 322.593368459555</t>
  </si>
  <si>
    <t>-696.246073854447 16.6735753712496 781.495738441603</t>
  </si>
  <si>
    <t>-544.296137416601 0.771013803564983 831.915514025906</t>
  </si>
  <si>
    <t>9763-20170724T120404.849710100.bin</t>
  </si>
  <si>
    <t>-629.530331172816 177.49552457963 -92.91331899482</t>
  </si>
  <si>
    <t>-644.385877117237 177.880051245329 -202.625072742858</t>
  </si>
  <si>
    <t>-652.26575478283 176.813499817261 -295.159381599543</t>
  </si>
  <si>
    <t>-658.458767049731 175.485722991105 -378.813469914449</t>
  </si>
  <si>
    <t>-663.176112651287 173.649477743062 -462.554237314674</t>
  </si>
  <si>
    <t>-668.457782761274 170.395137471261 -585.055055380263</t>
  </si>
  <si>
    <t>-653.166105892932 164.277002598456 -661.664087292577</t>
  </si>
  <si>
    <t>-658.232589456032 202.149332287217 -532.449332857236</t>
  </si>
  <si>
    <t>-616.136342249324 351.246788023173 -514.198551478711</t>
  </si>
  <si>
    <t>-534.261507265261 388.036420778127 -246.763177181322</t>
  </si>
  <si>
    <t>-309.714190729536 350.296770855645 -200.907436474338</t>
  </si>
  <si>
    <t>-674.047889297361 141.496788359591 -530.156165393523</t>
  </si>
  <si>
    <t>-773.767324001849 2.92582726729211 -221.258661910399</t>
  </si>
  <si>
    <t>-610.397598968837 269.740915271731 -96.8243612567895</t>
  </si>
  <si>
    <t>-655.607202096641 280.98190889439 316.131273924446</t>
  </si>
  <si>
    <t>-709.87690738504 329.234059275206 773.824122279534</t>
  </si>
  <si>
    <t>-561.60952586969 305.439818574308 831.568708145307</t>
  </si>
  <si>
    <t>-648.838039517247 85.456865488409 -92.447573357317</t>
  </si>
  <si>
    <t>-655.292100989484 61.8117526574576 322.404093382201</t>
  </si>
  <si>
    <t>-696.265938226243 16.7542356125514 781.453418224508</t>
  </si>
  <si>
    <t>-544.291592841262 1.01204137927402 831.849850625057</t>
  </si>
  <si>
    <t>9763-20170724T120404.884814600.bin</t>
  </si>
  <si>
    <t>-629.941164093167 177.789508427711 -93.0820200469183</t>
  </si>
  <si>
    <t>-644.868925622404 178.334324962625 -202.783250769706</t>
  </si>
  <si>
    <t>-652.789840030187 177.372057872577 -295.315250439174</t>
  </si>
  <si>
    <t>-659.011752817687 176.126671080229 -378.968507503328</t>
  </si>
  <si>
    <t>-663.749048382489 174.363731599976 -462.709756452078</t>
  </si>
  <si>
    <t>-669.049605903492 171.2079888093 -585.21219934554</t>
  </si>
  <si>
    <t>-653.734122360643 165.145178865501 -661.820970102417</t>
  </si>
  <si>
    <t>-658.97008829574 202.959748825903 -532.577013063194</t>
  </si>
  <si>
    <t>-617.48201497813 352.222009024942 -514.324887372962</t>
  </si>
  <si>
    <t>-543.025514966877 387.911121751417 -244.582311216001</t>
  </si>
  <si>
    <t>-318.950700554683 351.904860398669 -195.160005516989</t>
  </si>
  <si>
    <t>-674.477359196795 142.225719420098 -530.34136993615</t>
  </si>
  <si>
    <t>-772.996538260665 3.08233899734932 -221.309209218553</t>
  </si>
  <si>
    <t>-610.658832118473 269.960026441188 -96.9408083704827</t>
  </si>
  <si>
    <t>-655.649588326404 281.115698042673 316.041029757092</t>
  </si>
  <si>
    <t>-709.887090846921 329.04336683659 773.651581205039</t>
  </si>
  <si>
    <t>-561.580041082389 305.528668463507 831.408830606484</t>
  </si>
  <si>
    <t>-649.339119997685 85.8260734874086 -92.646541153044</t>
  </si>
  <si>
    <t>-655.55361927284 61.9107953278383 322.193270075576</t>
  </si>
  <si>
    <t>-696.276374706752 16.7774656534896 781.382541640343</t>
  </si>
  <si>
    <t>-544.306088686568 0.983551424235429 831.775185785077</t>
  </si>
  <si>
    <t>9763-20170724T120404.950406300.bin</t>
  </si>
  <si>
    <t>-630.827020008279 178.166124075962 -93.3390163787418</t>
  </si>
  <si>
    <t>-645.989894307348 178.885371023556 -203.007027522245</t>
  </si>
  <si>
    <t>-654.065953036643 178.159885111466 -295.527779205348</t>
  </si>
  <si>
    <t>-660.411296470236 177.159380162834 -379.17500398975</t>
  </si>
  <si>
    <t>-665.253269587899 175.678915613843 -462.915703465563</t>
  </si>
  <si>
    <t>-670.685509349235 172.978837025854 -585.423324830663</t>
  </si>
  <si>
    <t>-655.347138950538 167.131868018607 -662.044273522258</t>
  </si>
  <si>
    <t>-660.916486302684 204.62645466405 -532.666982971582</t>
  </si>
  <si>
    <t>-620.814895714552 354.237906926582 -514.138147601363</t>
  </si>
  <si>
    <t>-552.558754026975 388.570042325248 -242.585168806932</t>
  </si>
  <si>
    <t>-329.767396371515 351.06251683641 -188.680523615927</t>
  </si>
  <si>
    <t>-675.687234768436 143.700883482162 -530.6692713635</t>
  </si>
  <si>
    <t>-771.866510797245 2.17541369215041 -221.939782368156</t>
  </si>
  <si>
    <t>-611.943502097598 270.238091365741 -97.1456642305162</t>
  </si>
  <si>
    <t>-655.871687902447 281.367040138513 315.951324235448</t>
  </si>
  <si>
    <t>-709.722499903385 328.991378636747 773.479894220218</t>
  </si>
  <si>
    <t>-561.456926583693 305.515816284058 831.359423494103</t>
  </si>
  <si>
    <t>-649.761080525842 86.1736277209957 -92.970537044528</t>
  </si>
  <si>
    <t>-655.674089157212 62.0590732494463 321.862076863681</t>
  </si>
  <si>
    <t>-696.3394333861 16.9288822048125 781.186925702308</t>
  </si>
  <si>
    <t>-544.268135474389 1.75245273780502 831.464347506697</t>
  </si>
  <si>
    <t>9763-20170724T120404.984517100.bin</t>
  </si>
  <si>
    <t>-631.194081460237 178.126172894214 -93.4136742046043</t>
  </si>
  <si>
    <t>-646.437991119608 178.869532623689 -203.070278831073</t>
  </si>
  <si>
    <t>-654.628057082258 178.231845923345 -295.581614959473</t>
  </si>
  <si>
    <t>-661.095308075772 177.334051520527 -379.220733962326</t>
  </si>
  <si>
    <t>-666.077719754912 175.982135343503 -462.95526579434</t>
  </si>
  <si>
    <t>-671.735173405265 173.498866149734 -585.4575002569</t>
  </si>
  <si>
    <t>-656.452577760734 167.7734666026 -662.098528079815</t>
  </si>
  <si>
    <t>-662.013698221862 205.088085433764 -532.657140636783</t>
  </si>
  <si>
    <t>-622.713644367529 354.891621007528 -513.995268083355</t>
  </si>
  <si>
    <t>-553.068682234172 387.698941873889 -242.606442660949</t>
  </si>
  <si>
    <t>-330.37475001913 348.716779909011 -189.349540892692</t>
  </si>
  <si>
    <t>-676.49169681022 144.089137280903 -530.752049959687</t>
  </si>
  <si>
    <t>-771.610895198483 1.32976468109177 -222.270177298142</t>
  </si>
  <si>
    <t>-612.654905590063 270.01929927988 -97.1674529153138</t>
  </si>
  <si>
    <t>-656.134718132565 281.364939025839 315.971074035966</t>
  </si>
  <si>
    <t>-709.687319597347 328.872271571484 773.482916592054</t>
  </si>
  <si>
    <t>-561.423378883655 305.539321526239 831.42431198908</t>
  </si>
  <si>
    <t>-649.754771122612 86.2056813981367 -93.0734390982195</t>
  </si>
  <si>
    <t>-655.825713368199 62.0222192642286 321.75293566238</t>
  </si>
  <si>
    <t>-696.36618610313 16.9359718130754 781.091958497537</t>
  </si>
  <si>
    <t>-544.249265542209 2.09569520808327 831.331577506373</t>
  </si>
  <si>
    <t>9763-20170724T120405.047318500.bin</t>
  </si>
  <si>
    <t>-631.521870163111 177.466866875127 -93.4963327463254</t>
  </si>
  <si>
    <t>-646.881561918595 178.287243037119 -203.136232242506</t>
  </si>
  <si>
    <t>-655.323153856113 177.799344596217 -295.625819454204</t>
  </si>
  <si>
    <t>-662.08017383407 177.067755474825 -379.243720184453</t>
  </si>
  <si>
    <t>-667.414248058187 175.916125022015 -462.959612805341</t>
  </si>
  <si>
    <t>-673.65361091999 173.763226024527 -585.439682309295</t>
  </si>
  <si>
    <t>-658.530378544996 168.248848560991 -662.128065932282</t>
  </si>
  <si>
    <t>-663.812720329485 205.240904210899 -532.595076641779</t>
  </si>
  <si>
    <t>-625.31553833748 355.24664286811 -513.750273023238</t>
  </si>
  <si>
    <t>-547.94666882362 383.089435620893 -243.903254558639</t>
  </si>
  <si>
    <t>-324.091506570458 344.332120796981 -195.578564787157</t>
  </si>
  <si>
    <t>-678.018968434274 144.174869679515 -530.798032423866</t>
  </si>
  <si>
    <t>-771.583352593604 0.205318775015712 -222.621595824991</t>
  </si>
  <si>
    <t>-613.394394979201 269.145219934315 -97.146727339777</t>
  </si>
  <si>
    <t>-656.242575157724 281.069847082352 316.041365625553</t>
  </si>
  <si>
    <t>-709.521310955717 328.879526989054 773.561320080875</t>
  </si>
  <si>
    <t>-561.349507703249 305.272255368744 831.627086893515</t>
  </si>
  <si>
    <t>-649.721771509361 85.6269373512243 -93.2326170207801</t>
  </si>
  <si>
    <t>-655.957827064839 61.4140309523464 321.589555156077</t>
  </si>
  <si>
    <t>-696.171533932966 16.9660921065449 781.017191382844</t>
  </si>
  <si>
    <t>-544.112839813513 2.72028865339553 831.603961353893</t>
  </si>
  <si>
    <t>9763-20170724T120405.113997000.bin</t>
  </si>
  <si>
    <t>-631.025595900195 176.435290344778 -93.4369302915027</t>
  </si>
  <si>
    <t>-646.565625238375 177.384881404682 -203.050346164943</t>
  </si>
  <si>
    <t>-655.251012140837 177.003440172898 -295.517885518711</t>
  </si>
  <si>
    <t>-662.264659593598 176.37006362971 -379.115410163731</t>
  </si>
  <si>
    <t>-667.892155219073 175.317868780997 -462.813458501104</t>
  </si>
  <si>
    <t>-674.600854189114 173.312009155003 -585.271187663343</t>
  </si>
  <si>
    <t>-659.691676858905 167.923936291877 -662.010278749163</t>
  </si>
  <si>
    <t>-664.49721868905 204.712118152517 -532.429959522003</t>
  </si>
  <si>
    <t>-625.51416727689 354.613190996753 -513.812662202875</t>
  </si>
  <si>
    <t>-537.892795401628 381.574867736697 -247.027998885774</t>
  </si>
  <si>
    <t>-313.5534765764 340.072183837565 -203.462501008499</t>
  </si>
  <si>
    <t>-678.817038869676 143.672191879824 -530.645712087476</t>
  </si>
  <si>
    <t>-772.11823395482 1.32595561925359 -222.532518034599</t>
  </si>
  <si>
    <t>-612.931268644543 268.133084610161 -97.0196859418227</t>
  </si>
  <si>
    <t>-655.434423586767 280.395317315649 316.194171587395</t>
  </si>
  <si>
    <t>-709.377110392201 328.746671048813 773.61504836278</t>
  </si>
  <si>
    <t>-561.285480778716 305.132745135545 831.88231965212</t>
  </si>
  <si>
    <t>-649.212270041932 84.6556366798759 -93.2402707816342</t>
  </si>
  <si>
    <t>-655.526080665822 60.824658104674 321.602846500795</t>
  </si>
  <si>
    <t>-695.735875677546 16.8261387401415 781.094050313921</t>
  </si>
  <si>
    <t>-543.95455045458 2.45824218091298 832.473233869082</t>
  </si>
  <si>
    <t>9763-20170724T120405.150127200.bin</t>
  </si>
  <si>
    <t>-630.530245416926 175.878020749705 -93.3997652873411</t>
  </si>
  <si>
    <t>-646.101603358262 176.953245420026 -203.007639314001</t>
  </si>
  <si>
    <t>-654.876268815984 176.593621683568 -295.466849152518</t>
  </si>
  <si>
    <t>-661.995697895705 175.949033790584 -379.055272222904</t>
  </si>
  <si>
    <t>-667.754914664678 174.852782989408 -462.74385477821</t>
  </si>
  <si>
    <t>-674.68497129783 172.745983311102 -585.187475188761</t>
  </si>
  <si>
    <t>-659.91561394515 167.32290761403 -661.951127049118</t>
  </si>
  <si>
    <t>-664.370218630682 204.162123371731 -532.396534401326</t>
  </si>
  <si>
    <t>-624.812415744848 353.97059251528 -514.185229204338</t>
  </si>
  <si>
    <t>-531.426104002236 380.880710449414 -249.35808011708</t>
  </si>
  <si>
    <t>-307.225791774472 336.762671059914 -207.688184901165</t>
  </si>
  <si>
    <t>-678.917946792198 143.178834853334 -530.523966754342</t>
  </si>
  <si>
    <t>-772.529044819475 1.91810229620182 -222.250624776538</t>
  </si>
  <si>
    <t>-540.573935063116 0.33712703017386 -234.202965604263</t>
  </si>
  <si>
    <t>-612.261066226555 267.554313476293 -96.9098487652773</t>
  </si>
  <si>
    <t>-654.695975372441 279.977693598111 316.306242803969</t>
  </si>
  <si>
    <t>-709.279193447738 328.65901582749 773.626084147459</t>
  </si>
  <si>
    <t>-561.234146021866 305.111656112375 832.038576140794</t>
  </si>
  <si>
    <t>-648.902960805396 84.2161279751519 -93.2258098780968</t>
  </si>
  <si>
    <t>-655.275904185441 60.6405902169479 321.631037315419</t>
  </si>
  <si>
    <t>-695.465214955937 16.7518470852049 781.155553280372</t>
  </si>
  <si>
    <t>-543.855306992344 2.4516350784038 833.057053637139</t>
  </si>
  <si>
    <t>9763-20170724T120405.216810700.bin</t>
  </si>
  <si>
    <t>-629.210370734308 175.187657904774 -93.1213795416461</t>
  </si>
  <si>
    <t>-644.6403184279 176.549117858021 -202.746069673714</t>
  </si>
  <si>
    <t>-653.499666906048 176.1876568066 -295.197144016059</t>
  </si>
  <si>
    <t>-660.777307600364 175.451825402734 -378.771213542641</t>
  </si>
  <si>
    <t>-666.779267750524 174.167790302515 -462.440009850015</t>
  </si>
  <si>
    <t>-674.158204369598 171.679943411638 -584.8503347598</t>
  </si>
  <si>
    <t>-659.732123652784 166.006084079109 -661.661114241037</t>
  </si>
  <si>
    <t>-663.245259241948 203.159910957402 -532.218086461214</t>
  </si>
  <si>
    <t>-621.731439411194 352.536765448662 -514.811852645913</t>
  </si>
  <si>
    <t>-517.257468084141 378.131187400697 -254.027075653242</t>
  </si>
  <si>
    <t>-293.229968140749 330.459108536777 -215.457828956721</t>
  </si>
  <si>
    <t>-678.595520069966 142.383222008407 -530.057508951536</t>
  </si>
  <si>
    <t>-773.830548675032 2.12389419499709 -221.275362793696</t>
  </si>
  <si>
    <t>-541.836853143041 1.46527584358751 -232.546461202429</t>
  </si>
  <si>
    <t>-610.259195273664 266.56521796528 -96.4900206975622</t>
  </si>
  <si>
    <t>-653.190028130524 279.448610763797 316.660754863669</t>
  </si>
  <si>
    <t>-709.122592179886 328.445404162557 773.752994520447</t>
  </si>
  <si>
    <t>-561.156446833678 305.038846165248 832.421505064255</t>
  </si>
  <si>
    <t>-648.319350428276 83.803060533377 -93.0574288386732</t>
  </si>
  <si>
    <t>-654.820240834003 60.2764325460805 321.800190431845</t>
  </si>
  <si>
    <t>-694.94556744204 16.5567153983532 781.331929352144</t>
  </si>
  <si>
    <t>-543.615468942604 2.90315170835947 834.214743869735</t>
  </si>
  <si>
    <t>9763-20170724T120405.247897400.bin</t>
  </si>
  <si>
    <t>-628.419861487371 175.096101393285 -92.9764462617577</t>
  </si>
  <si>
    <t>-643.692574673951 176.607108140447 -202.621033266204</t>
  </si>
  <si>
    <t>-652.505523847965 176.229779196292 -295.076640436249</t>
  </si>
  <si>
    <t>-659.775534614884 175.428572272074 -378.650846784668</t>
  </si>
  <si>
    <t>-665.80576147188 174.023757850158 -462.315584712469</t>
  </si>
  <si>
    <t>-673.266026044213 171.298568331345 -584.715929772258</t>
  </si>
  <si>
    <t>-658.995475760256 165.467110830551 -661.544062808519</t>
  </si>
  <si>
    <t>-662.061036456325 202.813820002913 -532.166223572137</t>
  </si>
  <si>
    <t>-619.334443158654 351.899362563234 -515.354478664844</t>
  </si>
  <si>
    <t>-511.866519660306 377.509326213305 -255.790577712025</t>
  </si>
  <si>
    <t>-287.772561041769 328.919244762446 -218.784832779402</t>
  </si>
  <si>
    <t>-677.924039706691 142.17487506457 -529.849239881175</t>
  </si>
  <si>
    <t>-774.218592338891 2.53213663238375 -220.698740049366</t>
  </si>
  <si>
    <t>-542.242297315526 1.76014761641682 -232.313579485775</t>
  </si>
  <si>
    <t>-608.840136450488 266.360815467489 -96.2598918777495</t>
  </si>
  <si>
    <t>-652.219637518871 279.380663671656 316.839756973156</t>
  </si>
  <si>
    <t>-709.009906082739 328.435648424199 773.830285983785</t>
  </si>
  <si>
    <t>-561.110904584343 304.921323293489 832.624860789184</t>
  </si>
  <si>
    <t>-648.125028735354 83.7844210800542 -92.9865453975589</t>
  </si>
  <si>
    <t>-654.690557310313 60.2898627299485 321.871877603823</t>
  </si>
  <si>
    <t>-694.783391012977 16.450103659055 781.397469854261</t>
  </si>
  <si>
    <t>-543.555011645429 2.98590123645727 834.618795586497</t>
  </si>
  <si>
    <t>9763-20170724T120405.315579100.bin</t>
  </si>
  <si>
    <t>-627.076928573658 175.063955576822 -92.7109638695372</t>
  </si>
  <si>
    <t>-641.912917666527 176.860630999261 -202.411323626614</t>
  </si>
  <si>
    <t>-650.532688633005 176.474146725197 -294.884942449089</t>
  </si>
  <si>
    <t>-657.695728595442 175.579699688861 -378.467452570617</t>
  </si>
  <si>
    <t>-663.688877750127 173.989720893788 -462.131531618816</t>
  </si>
  <si>
    <t>-671.172101948661 170.894409840333 -584.521794567063</t>
  </si>
  <si>
    <t>-657.153801050944 164.82021687538 -661.377462357614</t>
  </si>
  <si>
    <t>-659.568549614145 202.463414591596 -532.090814809836</t>
  </si>
  <si>
    <t>-615.006992698113 351.178089970182 -516.645382590402</t>
  </si>
  <si>
    <t>-506.27627289307 379.514605185015 -257.89214386669</t>
  </si>
  <si>
    <t>-282.183515773195 330.264563769522 -221.761801789156</t>
  </si>
  <si>
    <t>-676.208416793849 142.04202305725 -529.545266005541</t>
  </si>
  <si>
    <t>-774.088439335083 4.41754789009997 -219.429391905071</t>
  </si>
  <si>
    <t>-542.175190658372 2.11077182680265 -232.057029312063</t>
  </si>
  <si>
    <t>-605.954035665678 266.257019235051 -95.8698474039813</t>
  </si>
  <si>
    <t>-650.183560462507 279.19523529586 317.142186301401</t>
  </si>
  <si>
    <t>-708.822641457845 328.406853811636 773.934232841358</t>
  </si>
  <si>
    <t>-561.047552531267 304.782266550098 832.995508072479</t>
  </si>
  <si>
    <t>-648.41991739495 83.8436805421431 -92.8740171978435</t>
  </si>
  <si>
    <t>-654.61257392468 60.3193062888445 321.988415786941</t>
  </si>
  <si>
    <t>-694.542362471691 16.3055856633257 781.51296234592</t>
  </si>
  <si>
    <t>-543.474448626322 3.01720264469304 835.232047959439</t>
  </si>
  <si>
    <t>9763-20170724T120405.347807900.bin</t>
  </si>
  <si>
    <t>-626.565674544252 175.206443972957 -92.5406656604888</t>
  </si>
  <si>
    <t>-641.262785201554 177.104029860496 -202.258055023412</t>
  </si>
  <si>
    <t>-649.794627616137 176.713335759491 -294.7397751249</t>
  </si>
  <si>
    <t>-656.888397565321 175.785036903737 -378.327911293019</t>
  </si>
  <si>
    <t>-662.82258190447 174.130110251546 -461.994908820734</t>
  </si>
  <si>
    <t>-670.230795452867 170.905851602365 -584.386355467992</t>
  </si>
  <si>
    <t>-656.251269640919 164.736922497502 -661.241654534126</t>
  </si>
  <si>
    <t>-658.58281725973 202.508553787411 -531.985485812115</t>
  </si>
  <si>
    <t>-613.587576778229 351.128873655091 -516.946816201446</t>
  </si>
  <si>
    <t>-504.529359851542 381.095940579415 -258.515335488133</t>
  </si>
  <si>
    <t>-280.667540856592 331.33276091191 -221.663565896083</t>
  </si>
  <si>
    <t>-675.377457008076 142.132706973976 -529.378582116596</t>
  </si>
  <si>
    <t>-773.811293651421 5.27097596110184 -218.883703778017</t>
  </si>
  <si>
    <t>-541.91879048142 2.73569892891283 -231.844090789016</t>
  </si>
  <si>
    <t>-604.807000018656 266.383930407475 -95.6852801733282</t>
  </si>
  <si>
    <t>-649.407218630155 279.106301048701 317.293598577975</t>
  </si>
  <si>
    <t>-708.771923328133 328.319907391752 773.961264488679</t>
  </si>
  <si>
    <t>-561.005584689596 304.960296374035 833.149556194335</t>
  </si>
  <si>
    <t>-648.508418744254 84.099081577876 -92.7869288580958</t>
  </si>
  <si>
    <t>-654.689488292333 60.402624329887 322.065982427952</t>
  </si>
  <si>
    <t>-694.502835160661 16.2287892785021 781.564145841166</t>
  </si>
  <si>
    <t>-543.487078164055 2.75565381197907 835.38374865078</t>
  </si>
  <si>
    <t>9763-20170724T120405.416005200.bin</t>
  </si>
  <si>
    <t>-626.014584080454 175.676679860867 -92.3573402316543</t>
  </si>
  <si>
    <t>-640.494277954361 177.70965334437 -202.101148792777</t>
  </si>
  <si>
    <t>-648.868629563531 177.337247827645 -294.597371159088</t>
  </si>
  <si>
    <t>-655.829339304934 176.39107866948 -378.196440490849</t>
  </si>
  <si>
    <t>-661.639963020059 174.683005854902 -461.871101001961</t>
  </si>
  <si>
    <t>-668.877740151106 171.342935941853 -584.269463527546</t>
  </si>
  <si>
    <t>-654.799751122376 165.008076747615 -661.093362770973</t>
  </si>
  <si>
    <t>-657.250276300874 202.980519455075 -531.88534521746</t>
  </si>
  <si>
    <t>-611.8489003189 351.504790886474 -517.11449176142</t>
  </si>
  <si>
    <t>-501.637252395852 382.979663340814 -259.352335721341</t>
  </si>
  <si>
    <t>-278.076659294804 332.516993894853 -221.633579899946</t>
  </si>
  <si>
    <t>-674.153423072216 142.636645848608 -529.239020568806</t>
  </si>
  <si>
    <t>-773.95051984025 5.00351868500866 -218.72764715578</t>
  </si>
  <si>
    <t>-542.045863453647 3.33575445548286 -231.61018126778</t>
  </si>
  <si>
    <t>-603.692009429816 266.852287568765 -95.434925416137</t>
  </si>
  <si>
    <t>-648.833061694168 279.386485815764 317.490898610331</t>
  </si>
  <si>
    <t>-708.679680052353 328.258233303581 774.066944119258</t>
  </si>
  <si>
    <t>-560.988420176762 304.890818794144 833.439299785426</t>
  </si>
  <si>
    <t>-648.452675419411 84.5998494817488 -92.7207674050127</t>
  </si>
  <si>
    <t>-654.744905590218 60.6455193654101 322.115626770904</t>
  </si>
  <si>
    <t>-694.597486155834 16.1896208376434 781.579016221381</t>
  </si>
  <si>
    <t>-543.535765394381 2.72401204741163 835.27117924198</t>
  </si>
  <si>
    <t>9763-20170724T120405.448081300.bin</t>
  </si>
  <si>
    <t>-625.985651360505 175.819903920343 -92.3176791388141</t>
  </si>
  <si>
    <t>-640.427134448356 177.901840730444 -202.065545446773</t>
  </si>
  <si>
    <t>-648.76288057131 177.529985334 -294.56532947495</t>
  </si>
  <si>
    <t>-655.68635541388 176.567565843197 -378.16725807843</t>
  </si>
  <si>
    <t>-661.457277685936 174.826786476523 -461.84409577234</t>
  </si>
  <si>
    <t>-668.634297832607 171.421310442756 -584.244206401446</t>
  </si>
  <si>
    <t>-654.467606416247 165.014106036269 -661.045735875084</t>
  </si>
  <si>
    <t>-657.063288278819 203.095418775784 -531.869514669421</t>
  </si>
  <si>
    <t>-611.854878312534 351.705470366138 -517.269464729709</t>
  </si>
  <si>
    <t>-500.593385108318 382.909367747989 -259.925669509296</t>
  </si>
  <si>
    <t>-276.968957544029 332.631297389453 -222.33913074333</t>
  </si>
  <si>
    <t>-673.906870887209 142.735798545065 -529.202527778312</t>
  </si>
  <si>
    <t>-727.97855679307 0.00207026845032487 -497.036310706299</t>
  </si>
  <si>
    <t>-774.383293676645 3.90898660677658 -218.80981889971</t>
  </si>
  <si>
    <t>-542.499032738921 2.60186537873892 -232.095089578632</t>
  </si>
  <si>
    <t>-603.655316902008 266.917219622245 -95.3405364761112</t>
  </si>
  <si>
    <t>-648.8593274624 279.570736120589 317.574800154843</t>
  </si>
  <si>
    <t>-708.640861781243 328.223624996241 774.14515542575</t>
  </si>
  <si>
    <t>-560.96707512936 304.939716413641 833.593654758162</t>
  </si>
  <si>
    <t>-648.417450497349 84.725746757694 -92.7316083732637</t>
  </si>
  <si>
    <t>-654.730504416166 60.6715007615041 322.098666834931</t>
  </si>
  <si>
    <t>-694.714828406142 16.166237723512 781.551294004019</t>
  </si>
  <si>
    <t>-543.577566613302 2.79524806826157 835.054195384675</t>
  </si>
  <si>
    <t>9763-20170724T120405.511249200.bin</t>
  </si>
  <si>
    <t>-626.268046575609 176.100803348814 -92.3083155045217</t>
  </si>
  <si>
    <t>-640.684394756322 178.238055961718 -202.05853265033</t>
  </si>
  <si>
    <t>-648.943710399168 177.889316939762 -294.565217105339</t>
  </si>
  <si>
    <t>-655.77659430655 176.935393345063 -378.174672743553</t>
  </si>
  <si>
    <t>-661.434673458571 175.192741282099 -461.859195354993</t>
  </si>
  <si>
    <t>-668.422434471319 171.772909467368 -584.269845051528</t>
  </si>
  <si>
    <t>-654.014397273211 165.360148792317 -661.026034575316</t>
  </si>
  <si>
    <t>-657.05203518681 203.486568054163 -531.875180356369</t>
  </si>
  <si>
    <t>-612.535396305326 352.309021321624 -517.439903877121</t>
  </si>
  <si>
    <t>-497.921742813043 383.548027177093 -261.575929716918</t>
  </si>
  <si>
    <t>-274.206214344527 333.587498422611 -224.107967734237</t>
  </si>
  <si>
    <t>-673.660488207389 143.060433724116 -529.238977589336</t>
  </si>
  <si>
    <t>-727.314044702243 0.125237117565348 -497.189239041733</t>
  </si>
  <si>
    <t>-773.973026311295 3.32375536071663 -218.99643850235</t>
  </si>
  <si>
    <t>-542.194846859479 1.6992355201678 -233.988487669206</t>
  </si>
  <si>
    <t>-604.154328870235 267.142894922658 -95.2692900405027</t>
  </si>
  <si>
    <t>-648.8497847961 279.881975271295 317.698763237379</t>
  </si>
  <si>
    <t>-708.576232894806 328.059799785779 774.309573043815</t>
  </si>
  <si>
    <t>-560.936909649754 304.922504874571 833.900720758395</t>
  </si>
  <si>
    <t>-648.476964741212 84.9961763910683 -92.7937389983396</t>
  </si>
  <si>
    <t>-654.622939888852 60.8896388142384 322.036006594614</t>
  </si>
  <si>
    <t>-694.969754781064 16.1612544781556 781.437928439338</t>
  </si>
  <si>
    <t>-543.699575328162 2.68168857885985 834.536455195172</t>
  </si>
  <si>
    <t>9763-20170724T120405.548884000.bin</t>
  </si>
  <si>
    <t>-626.481151073867 176.071877546053 -92.3133585277808</t>
  </si>
  <si>
    <t>-640.927184968993 178.25105801073 -202.058919048461</t>
  </si>
  <si>
    <t>-649.197414080553 177.922604661305 -294.564617747406</t>
  </si>
  <si>
    <t>-656.034674576307 176.980272563269 -378.173959068457</t>
  </si>
  <si>
    <t>-661.691522231948 175.242944056434 -461.858410308862</t>
  </si>
  <si>
    <t>-668.671121347167 171.824358731051 -584.269864356512</t>
  </si>
  <si>
    <t>-654.148574949532 165.421305926625 -661.005122787288</t>
  </si>
  <si>
    <t>-657.34612404262 203.549019290315 -531.871926887533</t>
  </si>
  <si>
    <t>-613.067463222221 352.455931301079 -517.53144050774</t>
  </si>
  <si>
    <t>-496.389727982577 383.952677114632 -262.633772961606</t>
  </si>
  <si>
    <t>-272.834976015673 333.569047216999 -224.774768059527</t>
  </si>
  <si>
    <t>-673.870913823057 143.099853939579 -529.241628537034</t>
  </si>
  <si>
    <t>-727.375673706252 0.106716051040848 -497.218033989373</t>
  </si>
  <si>
    <t>-773.198984006115 3.35607754973535 -218.886942891925</t>
  </si>
  <si>
    <t>-541.468495518626 1.22379502774879 -234.537170747808</t>
  </si>
  <si>
    <t>-604.440136109015 267.085098512987 -95.2378545794226</t>
  </si>
  <si>
    <t>-648.763346084815 279.977223239519 317.765626706554</t>
  </si>
  <si>
    <t>-708.505918653709 328.040269738176 774.371699788351</t>
  </si>
  <si>
    <t>-560.91726585955 304.873547605107 834.07701574395</t>
  </si>
  <si>
    <t>-648.607231909539 84.9903447218742 -92.8341907149829</t>
  </si>
  <si>
    <t>-654.492161325119 60.9956392592071 322.005818014403</t>
  </si>
  <si>
    <t>-695.034059742505 16.1756499536941 781.402131101205</t>
  </si>
  <si>
    <t>-543.707839780237 2.84144669473949 834.377528765668</t>
  </si>
  <si>
    <t>9763-20170724T120405.614058900.bin</t>
  </si>
  <si>
    <t>-626.812316591912 175.888997240729 -92.2226695842036</t>
  </si>
  <si>
    <t>-641.367210655144 178.210985573583 -201.950807153627</t>
  </si>
  <si>
    <t>-649.702114185132 177.940329897424 -294.451014052764</t>
  </si>
  <si>
    <t>-656.587462577167 177.023871857673 -378.056496539727</t>
  </si>
  <si>
    <t>-662.282104467812 175.286791073947 -461.738655754099</t>
  </si>
  <si>
    <t>-669.305878434243 171.839997147665 -584.146655777225</t>
  </si>
  <si>
    <t>-654.557289570523 165.439596685917 -660.839050079339</t>
  </si>
  <si>
    <t>-657.982037062822 203.582161512348 -531.759124078607</t>
  </si>
  <si>
    <t>-613.831074580342 352.528095094453 -517.504076088764</t>
  </si>
  <si>
    <t>-492.547586222359 384.352418354601 -264.806359263031</t>
  </si>
  <si>
    <t>-269.345387858656 333.247255419095 -225.850168628254</t>
  </si>
  <si>
    <t>-674.465801554894 143.122587053794 -529.110822702115</t>
  </si>
  <si>
    <t>-727.85263825371 0.0743531161797364 -497.077663369613</t>
  </si>
  <si>
    <t>-771.19629629091 3.1252155614909 -218.347344444618</t>
  </si>
  <si>
    <t>-604.912929082342 266.794697334413 -95.0512550220208</t>
  </si>
  <si>
    <t>-648.814024549383 279.871233786949 317.991499415146</t>
  </si>
  <si>
    <t>-708.39668771498 327.996429867298 774.582090612047</t>
  </si>
  <si>
    <t>-560.871938347797 304.886595728556 834.46705524011</t>
  </si>
  <si>
    <t>-648.856255892511 84.9473932045423 -92.858162658508</t>
  </si>
  <si>
    <t>-654.470378949826 61.1344034783276 321.996049010278</t>
  </si>
  <si>
    <t>-695.222022335261 16.2066125091103 781.332068616019</t>
  </si>
  <si>
    <t>-543.724500367246 3.52606034731571 833.977306252888</t>
  </si>
  <si>
    <t>9763-20170724T120405.647665100.bin</t>
  </si>
  <si>
    <t>-627.033916436032 175.631108773403 -92.2127237790514</t>
  </si>
  <si>
    <t>-641.610969983648 178.020229650448 -201.936533195391</t>
  </si>
  <si>
    <t>-649.982697168812 177.789594759299 -294.43349803258</t>
  </si>
  <si>
    <t>-656.908653431411 176.903074751189 -378.035970991278</t>
  </si>
  <si>
    <t>-662.651412191403 175.189313449609 -461.715307626763</t>
  </si>
  <si>
    <t>-669.75381910862 171.769554272345 -584.119509461354</t>
  </si>
  <si>
    <t>-654.935863471587 165.382501090856 -660.799625164426</t>
  </si>
  <si>
    <t>-658.384218455342 203.496934997154 -531.732849260708</t>
  </si>
  <si>
    <t>-614.140801276709 352.416107094706 -517.475735676158</t>
  </si>
  <si>
    <t>-490.676245872031 384.355919820455 -265.851238180763</t>
  </si>
  <si>
    <t>-267.552902871549 333.321665391577 -226.354226817048</t>
  </si>
  <si>
    <t>-674.890435974755 143.0433553055 -529.086231107302</t>
  </si>
  <si>
    <t>-770.618950012514 2.81805569082144 -218.19140990507</t>
  </si>
  <si>
    <t>-605.1174354674 266.465676715403 -94.9797514288849</t>
  </si>
  <si>
    <t>-648.861471729777 279.729737905504 318.07370787504</t>
  </si>
  <si>
    <t>-708.332335063782 327.964982419014 774.66476194573</t>
  </si>
  <si>
    <t>-560.857783502404 304.812336634223 834.656679446978</t>
  </si>
  <si>
    <t>-649.077237087752 84.7204464640888 -92.8896190616238</t>
  </si>
  <si>
    <t>-654.598828195443 60.9914399049885 321.970671944981</t>
  </si>
  <si>
    <t>-695.286737711034 16.1631112779544 781.293628845228</t>
  </si>
  <si>
    <t>-543.779249554892 3.28311500357768 833.861806367825</t>
  </si>
  <si>
    <t>9763-20170724T120405.714840100.bin</t>
  </si>
  <si>
    <t>-627.323796892812 175.080423041483 -92.1284271482598</t>
  </si>
  <si>
    <t>-641.993294337609 177.559043948831 -201.837751311402</t>
  </si>
  <si>
    <t>-650.468048964403 177.378370306204 -294.325615814996</t>
  </si>
  <si>
    <t>-657.497061785404 176.527828978932 -377.91986788896</t>
  </si>
  <si>
    <t>-663.353290333292 174.840266712536 -461.591725025695</t>
  </si>
  <si>
    <t>-670.633041272925 171.447918243537 -583.986367198267</t>
  </si>
  <si>
    <t>-655.773229820222 165.137870713937 -660.664815897549</t>
  </si>
  <si>
    <t>-659.151872223769 203.153621852681 -531.611018062978</t>
  </si>
  <si>
    <t>-614.893778110485 352.067181432664 -517.39020157369</t>
  </si>
  <si>
    <t>-486.84158437697 383.856671573567 -268.049878344813</t>
  </si>
  <si>
    <t>-263.667602346337 333.41967318497 -228.07462744016</t>
  </si>
  <si>
    <t>-675.725664127772 142.719140533909 -528.950286810629</t>
  </si>
  <si>
    <t>-770.530715354086 3.13729218953154 -218.075706629063</t>
  </si>
  <si>
    <t>-605.371859500812 265.831381585214 -94.818655962715</t>
  </si>
  <si>
    <t>-648.878888299926 279.274334665016 318.254043850013</t>
  </si>
  <si>
    <t>-708.286183303114 327.906664900609 774.899374590275</t>
  </si>
  <si>
    <t>-560.852401323613 304.659315293588 834.955034832603</t>
  </si>
  <si>
    <t>-649.354141445132 84.3103283125465 -92.882210655033</t>
  </si>
  <si>
    <t>-654.600194669856 60.7713838663078 321.992525112112</t>
  </si>
  <si>
    <t>-695.196548896835 16.1075869465042 781.330564323339</t>
  </si>
  <si>
    <t>-543.742066368729 3.25868474443314 834.058928151546</t>
  </si>
  <si>
    <t>9763-20170724T120405.745927900.bin</t>
  </si>
  <si>
    <t>-627.41160503999 174.842962056579 -92.0673295221786</t>
  </si>
  <si>
    <t>-642.173083747266 177.355381153246 -201.763696050169</t>
  </si>
  <si>
    <t>-650.709417019179 177.195155807343 -294.245753871923</t>
  </si>
  <si>
    <t>-657.787730470722 176.360109421383 -377.83609572104</t>
  </si>
  <si>
    <t>-663.687033864523 174.684657431449 -461.505154999408</t>
  </si>
  <si>
    <t>-671.023029527102 171.306235879577 -583.896705654836</t>
  </si>
  <si>
    <t>-656.171270697235 165.053383523006 -660.581400844517</t>
  </si>
  <si>
    <t>-659.489352777685 202.998146899212 -531.524687278567</t>
  </si>
  <si>
    <t>-615.112808444616 351.887507466244 -517.320981090853</t>
  </si>
  <si>
    <t>-484.905778122831 383.466136132203 -269.071995724972</t>
  </si>
  <si>
    <t>-261.756157779437 332.905580712265 -229.117191313576</t>
  </si>
  <si>
    <t>-676.11882164296 142.579103558214 -528.860188149445</t>
  </si>
  <si>
    <t>-770.617628704218 3.73141784656923 -218.002868579235</t>
  </si>
  <si>
    <t>-539.14226296936 0.228246694883865 -236.854991712094</t>
  </si>
  <si>
    <t>-605.48117418559 265.543122091226 -94.7325966833887</t>
  </si>
  <si>
    <t>-648.747841803309 279.076292568479 318.362368640124</t>
  </si>
  <si>
    <t>-708.295500475984 327.815387174467 774.998352289365</t>
  </si>
  <si>
    <t>-560.84275640578 304.709511018014 835.061976932386</t>
  </si>
  <si>
    <t>-649.465139230068 84.1436733067399 -92.8393809802279</t>
  </si>
  <si>
    <t>-654.519008344996 60.7544252662901 322.046183409515</t>
  </si>
  <si>
    <t>-695.126580913112 16.1429690500936 781.372088562421</t>
  </si>
  <si>
    <t>-543.668962761284 3.76439592609381 834.203663616411</t>
  </si>
  <si>
    <t>9763-20170724T120405.814607100.bin</t>
  </si>
  <si>
    <t>-627.561589053904 174.579896421104 -91.9542563347712</t>
  </si>
  <si>
    <t>-642.546666349581 177.153910287155 -201.618899757097</t>
  </si>
  <si>
    <t>-651.247604165508 176.998566114366 -294.085550555664</t>
  </si>
  <si>
    <t>-658.465318401662 176.149325278878 -377.663832733198</t>
  </si>
  <si>
    <t>-664.495024679255 174.440568731678 -461.323001671076</t>
  </si>
  <si>
    <t>-672.012084228104 170.992236927636 -583.70163159582</t>
  </si>
  <si>
    <t>-657.252342902849 164.8329810891 -660.411665312471</t>
  </si>
  <si>
    <t>-660.36253093864 202.703338383643 -531.366875264485</t>
  </si>
  <si>
    <t>-615.896411531123 351.566624966485 -517.282956440964</t>
  </si>
  <si>
    <t>-481.815451416745 382.437201931985 -271.015191170951</t>
  </si>
  <si>
    <t>-258.873888762293 331.009362294031 -231.005431076215</t>
  </si>
  <si>
    <t>-677.064794373613 142.30731145938 -528.639059452418</t>
  </si>
  <si>
    <t>-771.691155207052 4.51798543148357 -217.809228789425</t>
  </si>
  <si>
    <t>-540.020630891144 3.98693505819165 -234.452640706752</t>
  </si>
  <si>
    <t>-605.712550134399 265.382880774775 -94.5984799220525</t>
  </si>
  <si>
    <t>-648.588995778093 278.739783366206 318.542928865597</t>
  </si>
  <si>
    <t>-708.253166675247 327.750038223701 775.181617910724</t>
  </si>
  <si>
    <t>-560.839066299193 304.54115402357 835.300267055861</t>
  </si>
  <si>
    <t>-649.59262675677 83.7627665165815 -92.7518911458388</t>
  </si>
  <si>
    <t>-654.224222644629 60.6527180607104 322.154193502517</t>
  </si>
  <si>
    <t>-694.840191702172 16.0281057007662 781.459545334271</t>
  </si>
  <si>
    <t>-543.576408022374 3.45327666650905 834.797793085974</t>
  </si>
  <si>
    <t>9763-20170724T120405.845795700.bin</t>
  </si>
  <si>
    <t>-627.737262923746 174.535931638205 -91.9360482728002</t>
  </si>
  <si>
    <t>-642.84955794358 177.110677230863 -201.583068690481</t>
  </si>
  <si>
    <t>-651.658458156394 176.951347418376 -294.039618477999</t>
  </si>
  <si>
    <t>-658.974123027503 176.096682049716 -377.60933616528</t>
  </si>
  <si>
    <t>-665.102505818348 174.380108972826 -461.261078666599</t>
  </si>
  <si>
    <t>-672.764650852668 170.91765804447 -583.630384468894</t>
  </si>
  <si>
    <t>-658.087284654984 164.806466923439 -660.359972681873</t>
  </si>
  <si>
    <t>-661.049634461089 202.633965757879 -531.313193140505</t>
  </si>
  <si>
    <t>-616.612118919204 351.5148223459 -517.226993213389</t>
  </si>
  <si>
    <t>-480.844607926991 381.545650538875 -271.780596957283</t>
  </si>
  <si>
    <t>-258.185152900111 328.858713322353 -231.838372299694</t>
  </si>
  <si>
    <t>-677.755468193197 142.240004468681 -528.55842314515</t>
  </si>
  <si>
    <t>-772.371460147034 5.04640449535555 -217.704521993709</t>
  </si>
  <si>
    <t>-540.679024918497 5.46381314623704 -234.042941829435</t>
  </si>
  <si>
    <t>-605.982030134162 265.454956872253 -94.5616829531651</t>
  </si>
  <si>
    <t>-648.643568869431 278.723933721522 318.60484711499</t>
  </si>
  <si>
    <t>-708.283729018288 327.732922687568 775.31131751637</t>
  </si>
  <si>
    <t>-560.849486377271 304.48140543823 835.364089055796</t>
  </si>
  <si>
    <t>-649.702745117904 83.6183928298913 -92.724481147234</t>
  </si>
  <si>
    <t>-654.138139480015 60.6025973743187 322.189002357023</t>
  </si>
  <si>
    <t>-694.723518283896 16.0187411820298 781.489067813499</t>
  </si>
  <si>
    <t>-543.574831542838 2.97971940034768 835.041723414027</t>
  </si>
  <si>
    <t>9763-20170724T120405.918993100.bin</t>
  </si>
  <si>
    <t>-628.159839555922 174.832671258323 -91.8830139849881</t>
  </si>
  <si>
    <t>-643.549462033481 177.313860991704 -201.493684847976</t>
  </si>
  <si>
    <t>-652.629135375053 177.113334701731 -293.924006084993</t>
  </si>
  <si>
    <t>-660.205733461444 176.23321397458 -377.470178226711</t>
  </si>
  <si>
    <t>-666.611790239044 174.503466932566 -461.100900200981</t>
  </si>
  <si>
    <t>-674.69856001122 171.034624919351 -583.442627882826</t>
  </si>
  <si>
    <t>-660.225907414669 165.00895635211 -660.217978051562</t>
  </si>
  <si>
    <t>-662.797370405039 202.752314130341 -531.168385618676</t>
  </si>
  <si>
    <t>-618.237483213985 351.577433515935 -516.881913724878</t>
  </si>
  <si>
    <t>-480.697624518761 380.375880205704 -272.276201811126</t>
  </si>
  <si>
    <t>-258.265960936296 326.867112719207 -232.157382577225</t>
  </si>
  <si>
    <t>-679.502976776083 142.361088835742 -528.351866693121</t>
  </si>
  <si>
    <t>-774.443558082986 5.89056521822181 -217.426812619192</t>
  </si>
  <si>
    <t>-542.825540007308 9.57388383836474 -234.398406655022</t>
  </si>
  <si>
    <t>-606.756161321739 265.880775638743 -94.5210805592084</t>
  </si>
  <si>
    <t>-649.319973959664 278.87767167785 318.664132726204</t>
  </si>
  <si>
    <t>-708.385252631211 327.76314586119 775.540956510227</t>
  </si>
  <si>
    <t>-560.898363243967 304.267675470068 835.369034837967</t>
  </si>
  <si>
    <t>-649.830730587798 83.8053312292127 -92.6123492019057</t>
  </si>
  <si>
    <t>-654.303649896899 60.6774991697816 322.294489726187</t>
  </si>
  <si>
    <t>-694.677443647394 16.1547190934095 781.548680528005</t>
  </si>
  <si>
    <t>-543.517765136687 3.46203613857938 835.153408280117</t>
  </si>
  <si>
    <t>9763-20170724T120405.944634700.bin</t>
  </si>
  <si>
    <t>-628.472021376471 175.125532167515 -91.8140713109864</t>
  </si>
  <si>
    <t>-644.007487541033 177.538135328703 -201.405692478163</t>
  </si>
  <si>
    <t>-653.202944965909 177.279345403392 -293.824314349437</t>
  </si>
  <si>
    <t>-660.882431326453 176.34399134332 -377.360533524896</t>
  </si>
  <si>
    <t>-667.390051690373 174.556276544337 -460.982259516731</t>
  </si>
  <si>
    <t>-675.62438839508 170.999251665101 -583.31154649734</t>
  </si>
  <si>
    <t>-661.250903957018 164.993344743962 -660.107006149276</t>
  </si>
  <si>
    <t>-663.646052720984 202.750746651139 -531.075524630646</t>
  </si>
  <si>
    <t>-618.932861948193 351.5233134724 -516.663125866785</t>
  </si>
  <si>
    <t>-481.9435644715 380.895240707908 -271.816610630255</t>
  </si>
  <si>
    <t>-259.834242072107 326.152637061495 -231.576745219031</t>
  </si>
  <si>
    <t>-680.376407365171 142.369417787012 -528.193504337399</t>
  </si>
  <si>
    <t>-776.168837407911 6.52181740110495 -217.2237127414</t>
  </si>
  <si>
    <t>-544.775021989621 14.9510118299188 -235.509624458776</t>
  </si>
  <si>
    <t>-607.330026165105 266.274493671942 -94.4703811331801</t>
  </si>
  <si>
    <t>-650.219546703132 279.011641077828 318.689179919005</t>
  </si>
  <si>
    <t>-708.506606921344 327.78351301604 775.739441217379</t>
  </si>
  <si>
    <t>-560.921410456599 304.290628023215 835.32561916873</t>
  </si>
  <si>
    <t>-649.898054703726 84.0156359263308 -92.5175690765468</t>
  </si>
  <si>
    <t>-654.556357097635 60.7725067544382 322.380845984691</t>
  </si>
  <si>
    <t>-694.721398066053 16.3228870410173 781.615235044477</t>
  </si>
  <si>
    <t>-543.506873166702 3.77954120926938 835.100315931233</t>
  </si>
  <si>
    <t>9763-20170724T120406.014824500.bin</t>
  </si>
  <si>
    <t>-629.616649212078 175.726939514676 -91.6861857747722</t>
  </si>
  <si>
    <t>-645.183035824936 177.778841775708 -201.280811112608</t>
  </si>
  <si>
    <t>-654.420312363833 177.232175937721 -293.693998563422</t>
  </si>
  <si>
    <t>-662.147382395479 176.036246069979 -377.222438179631</t>
  </si>
  <si>
    <t>-668.713579502535 173.986810176148 -460.833528904873</t>
  </si>
  <si>
    <t>-677.047399973761 170.043424553973 -583.14440960612</t>
  </si>
  <si>
    <t>-662.848908524596 164.02162395401 -659.97112054773</t>
  </si>
  <si>
    <t>-664.951898479599 201.938679535921 -531.022899816167</t>
  </si>
  <si>
    <t>-619.750247013892 350.532040217439 -516.339856154676</t>
  </si>
  <si>
    <t>-486.319961156956 381.761989284596 -269.763915548578</t>
  </si>
  <si>
    <t>-265.206870698079 324.003634170755 -228.272979981477</t>
  </si>
  <si>
    <t>-681.82928706642 141.60886992525 -527.927947528268</t>
  </si>
  <si>
    <t>-780.687506522661 6.05779223152308 -216.921191722606</t>
  </si>
  <si>
    <t>-549.107112106938 14.2893753847559 -232.7729952609</t>
  </si>
  <si>
    <t>-609.278598556684 267.093930354281 -94.4172880142869</t>
  </si>
  <si>
    <t>-653.2123363213 279.342819494736 318.647422627759</t>
  </si>
  <si>
    <t>-709.009249308636 327.759921905859 776.210124439069</t>
  </si>
  <si>
    <t>-561.147095745467 303.963583288367 834.983712076637</t>
  </si>
  <si>
    <t>-650.118284056881 84.2614707160928 -92.3151925330694</t>
  </si>
  <si>
    <t>-655.183232468395 61.0734006562197 322.581486984879</t>
  </si>
  <si>
    <t>-695.009748068087 16.7529887034013 781.752524416677</t>
  </si>
  <si>
    <t>-543.683358207122 3.07137198990813 834.638764981734</t>
  </si>
  <si>
    <t>9763-20170724T120406.046915500.bin</t>
  </si>
  <si>
    <t>-630.317085604622 175.923241841389 -91.7299149857072</t>
  </si>
  <si>
    <t>-645.850893929382 177.719064513319 -201.333722417686</t>
  </si>
  <si>
    <t>-655.075444566257 176.990764840958 -293.746830257637</t>
  </si>
  <si>
    <t>-662.798593869759 175.640724424253 -377.273355231628</t>
  </si>
  <si>
    <t>-669.368949393496 173.446850340687 -460.88040805323</t>
  </si>
  <si>
    <t>-677.718505271696 169.30192713339 -583.183497501386</t>
  </si>
  <si>
    <t>-663.62823654618 163.265140568961 -660.029031090281</t>
  </si>
  <si>
    <t>-665.584572417926 201.27391287483 -531.118108207268</t>
  </si>
  <si>
    <t>-620.205581686196 349.78122078384 -516.31001499623</t>
  </si>
  <si>
    <t>-489.345806588682 382.299562680009 -268.52610436039</t>
  </si>
  <si>
    <t>-268.561526473665 323.58578226966 -226.627214046923</t>
  </si>
  <si>
    <t>-682.525040155361 140.967389103173 -527.917910613442</t>
  </si>
  <si>
    <t>-782.431164476027 6.34388311327575 -216.854541261648</t>
  </si>
  <si>
    <t>-550.738538745946 12.3481345553291 -232.054027971678</t>
  </si>
  <si>
    <t>-610.451215731682 267.405249610878 -94.5264992664989</t>
  </si>
  <si>
    <t>-654.661202938407 279.523239575781 318.512572688145</t>
  </si>
  <si>
    <t>-709.313716843294 327.684460735009 776.318479490997</t>
  </si>
  <si>
    <t>-561.312889358525 303.721212236175 834.673753500254</t>
  </si>
  <si>
    <t>-650.329049025365 84.2838052112434 -92.2794161823937</t>
  </si>
  <si>
    <t>-655.430100880499 61.3448559320304 322.630709374895</t>
  </si>
  <si>
    <t>-695.209742680091 16.9317959671992 781.750176398442</t>
  </si>
  <si>
    <t>-543.804112436364 2.70728114617555 834.265140690027</t>
  </si>
  <si>
    <t>9763-20170724T120406.115100000.bin</t>
  </si>
  <si>
    <t>-631.375425706492 176.315896105437 -91.926172127919</t>
  </si>
  <si>
    <t>-646.848747261101 177.606997558003 -201.545490893335</t>
  </si>
  <si>
    <t>-656.078963981355 176.527622783476 -293.954717475086</t>
  </si>
  <si>
    <t>-663.831062021692 174.887194926254 -377.473386272901</t>
  </si>
  <si>
    <t>-670.454804433561 172.429402505415 -461.0689540855</t>
  </si>
  <si>
    <t>-678.909672574385 167.927011266196 -583.352061847294</t>
  </si>
  <si>
    <t>-665.070259620966 161.82574225109 -660.237960935983</t>
  </si>
  <si>
    <t>-666.67828687743 200.036091387173 -531.393979666993</t>
  </si>
  <si>
    <t>-621.041078680867 348.491097161939 -516.480003925802</t>
  </si>
  <si>
    <t>-497.975106637341 382.055602923371 -264.871711150008</t>
  </si>
  <si>
    <t>-276.737071319417 324.827546316104 -223.311827323853</t>
  </si>
  <si>
    <t>-683.72122664111 139.769154064226 -527.996655434133</t>
  </si>
  <si>
    <t>-783.83638942371 7.21619540795791 -216.50723055613</t>
  </si>
  <si>
    <t>-552.119536640433 7.01289326316555 -232.500361922633</t>
  </si>
  <si>
    <t>-611.862228583894 268.035785532117 -95.01937182009</t>
  </si>
  <si>
    <t>-656.390849826818 279.904892787707 317.992680193711</t>
  </si>
  <si>
    <t>-709.721417285854 327.592271383175 776.081037833987</t>
  </si>
  <si>
    <t>-561.484158190239 303.76779524564 833.890394934716</t>
  </si>
  <si>
    <t>-650.963138013159 84.4836094921161 -92.2023295277047</t>
  </si>
  <si>
    <t>-655.625893073279 62.3289951349354 322.75550033746</t>
  </si>
  <si>
    <t>-695.519779811051 17.385125794546 781.741107858111</t>
  </si>
  <si>
    <t>-543.973917405499 2.48467460298116 833.6607745536</t>
  </si>
  <si>
    <t>9763-20170724T120406.158217300.bin</t>
  </si>
  <si>
    <t>-631.583135937943 176.572479867759 -92.0363017573078</t>
  </si>
  <si>
    <t>-647.096616505319 177.696313094439 -201.65190550779</t>
  </si>
  <si>
    <t>-656.331342813421 176.462213788157 -294.058785701358</t>
  </si>
  <si>
    <t>-664.075611855573 174.677183006401 -377.575053255563</t>
  </si>
  <si>
    <t>-670.679771573709 172.069093814053 -461.167636260328</t>
  </si>
  <si>
    <t>-679.093162783027 167.340622325614 -583.445085856308</t>
  </si>
  <si>
    <t>-665.342908084478 161.15591208184 -660.340494289275</t>
  </si>
  <si>
    <t>-666.852819303889 199.538142628859 -531.543846318751</t>
  </si>
  <si>
    <t>-621.0938204295 347.929716686119 -516.678273490967</t>
  </si>
  <si>
    <t>-503.640048434471 382.263818626146 -262.50438896431</t>
  </si>
  <si>
    <t>-281.865272416145 326.903273754919 -221.277404456055</t>
  </si>
  <si>
    <t>-683.950078136885 139.292721364429 -528.037874239899</t>
  </si>
  <si>
    <t>-783.802456637529 6.79243057137273 -216.242712595292</t>
  </si>
  <si>
    <t>-552.190322681828 4.07756962578765 -233.475522551834</t>
  </si>
  <si>
    <t>-611.939567557379 268.472935655939 -95.313061843558</t>
  </si>
  <si>
    <t>-656.616664571551 280.060258020321 317.690958471672</t>
  </si>
  <si>
    <t>-709.821107619863 327.594994805125 775.798474501431</t>
  </si>
  <si>
    <t>-561.537958968757 303.737507442205 833.476559779094</t>
  </si>
  <si>
    <t>-651.329760336077 84.6479530766335 -92.1826567014394</t>
  </si>
  <si>
    <t>-655.727895334972 62.7406748329061 322.791228130254</t>
  </si>
  <si>
    <t>-695.620769950901 17.5666582630975 781.740663275267</t>
  </si>
  <si>
    <t>-544.059185681692 2.09312825294683 833.446370591139</t>
  </si>
  <si>
    <t>9763-20170724T120406.216374800.bin</t>
  </si>
  <si>
    <t>-631.6941894936 177.469854040141 -92.3958244928597</t>
  </si>
  <si>
    <t>-647.116694651788 178.399248229734 -202.025988376821</t>
  </si>
  <si>
    <t>-656.294227467231 176.955652768311 -294.435495304019</t>
  </si>
  <si>
    <t>-663.993698514499 174.966438772755 -377.951398177565</t>
  </si>
  <si>
    <t>-670.559889849654 172.138637677642 -461.539822058426</t>
  </si>
  <si>
    <t>-678.925124302699 167.072498896214 -583.80716791383</t>
  </si>
  <si>
    <t>-665.29824978469 160.713694480273 -660.710265208961</t>
  </si>
  <si>
    <t>-666.677702419096 199.40519284884 -531.991703520144</t>
  </si>
  <si>
    <t>-621.019087558575 347.858243406239 -517.406484461412</t>
  </si>
  <si>
    <t>-519.077182550997 382.702845649562 -256.69148191872</t>
  </si>
  <si>
    <t>-296.064557854378 333.538957015518 -214.302814092487</t>
  </si>
  <si>
    <t>-683.831389722709 139.185661679109 -528.322868232896</t>
  </si>
  <si>
    <t>-782.022527946673 6.14153385432223 -215.83914686293</t>
  </si>
  <si>
    <t>-550.75213611919 0.630635918606913 -236.627747181625</t>
  </si>
  <si>
    <t>-611.495698689494 269.480455164511 -95.9240589602299</t>
  </si>
  <si>
    <t>-656.53487854771 280.595481459412 317.053560215784</t>
  </si>
  <si>
    <t>-709.890466512705 327.663115674791 775.114424969164</t>
  </si>
  <si>
    <t>-561.590490009621 303.592556577625 832.660441255719</t>
  </si>
  <si>
    <t>-652.010391971848 85.6302018675462 -92.2656914305715</t>
  </si>
  <si>
    <t>-656.143850521514 63.3847922578243 322.692965377491</t>
  </si>
  <si>
    <t>-695.74824891673 17.8444912577454 781.708752076954</t>
  </si>
  <si>
    <t>-544.108346446595 2.23970045957367 833.144523039696</t>
  </si>
  <si>
    <t>9763-20170724T120406.249466500.bin</t>
  </si>
  <si>
    <t>-631.611952311413 178.007815547008 -92.5677340494897</t>
  </si>
  <si>
    <t>-646.969410829405 178.91220564993 -202.207257832361</t>
  </si>
  <si>
    <t>-656.113027787344 177.454168904602 -294.620040943254</t>
  </si>
  <si>
    <t>-663.789146857774 175.456308046549 -378.137770515344</t>
  </si>
  <si>
    <t>-670.338940063614 172.624739413335 -461.727286319359</t>
  </si>
  <si>
    <t>-678.687158702949 167.559353635027 -583.995733856564</t>
  </si>
  <si>
    <t>-665.09157761661 161.180208005976 -660.90273925992</t>
  </si>
  <si>
    <t>-666.502527806628 199.90779933973 -532.175283215058</t>
  </si>
  <si>
    <t>-621.221167259535 348.480714143996 -517.708342685576</t>
  </si>
  <si>
    <t>-527.122232494627 383.250294599871 -254.051340810542</t>
  </si>
  <si>
    <t>-303.972054211236 337.131867066414 -209.044676786433</t>
  </si>
  <si>
    <t>-683.545482382988 139.656268965638 -528.515522909339</t>
  </si>
  <si>
    <t>-780.862244867657 6.57904911588071 -215.789571285386</t>
  </si>
  <si>
    <t>-611.126473278592 269.92365846254 -96.1698444374462</t>
  </si>
  <si>
    <t>-656.307044810982 280.935554905634 316.795073049963</t>
  </si>
  <si>
    <t>-709.917434162664 327.596732088295 774.775651878989</t>
  </si>
  <si>
    <t>-561.615455739488 303.51765696842 832.312970883336</t>
  </si>
  <si>
    <t>-652.1924760938 86.2950142458267 -92.3446519419464</t>
  </si>
  <si>
    <t>-656.247387389843 63.588764651462 322.589826890848</t>
  </si>
  <si>
    <t>-695.772175233322 17.9024741361936 781.674206269615</t>
  </si>
  <si>
    <t>-544.156197679867 1.93097501917759 833.06796821203</t>
  </si>
  <si>
    <t>9763-20170724T120406.316648200.bin</t>
  </si>
  <si>
    <t>-631.288940766633 179.36251384743 -92.8263367088985</t>
  </si>
  <si>
    <t>-646.669526964852 180.278303747963 -202.462581571436</t>
  </si>
  <si>
    <t>-655.725011572154 178.838943876667 -294.884153978584</t>
  </si>
  <si>
    <t>-663.277777973618 176.858201202394 -378.413576017288</t>
  </si>
  <si>
    <t>-669.658216389203 174.048748250941 -462.017124621776</t>
  </si>
  <si>
    <t>-677.707099336853 169.022167491832 -584.307242223287</t>
  </si>
  <si>
    <t>-663.977918799532 162.667827783346 -661.192397272481</t>
  </si>
  <si>
    <t>-665.944399519681 201.436912488333 -532.430781189443</t>
  </si>
  <si>
    <t>-621.872222802287 350.353619619635 -517.74927557537</t>
  </si>
  <si>
    <t>-541.334290778026 384.453786192602 -249.552626639193</t>
  </si>
  <si>
    <t>-319.076740501803 343.451127737521 -195.990454945834</t>
  </si>
  <si>
    <t>-682.40632617392 141.018533402176 -528.863857880762</t>
  </si>
  <si>
    <t>-778.549365644402 7.76599040878 -216.030587436516</t>
  </si>
  <si>
    <t>-610.758045288927 271.167353280026 -96.5534151761628</t>
  </si>
  <si>
    <t>-655.824504783014 281.615666205203 316.438622995108</t>
  </si>
  <si>
    <t>-709.834050635266 327.601084541584 774.230437833505</t>
  </si>
  <si>
    <t>-561.555502040982 303.594418672374 831.858338734391</t>
  </si>
  <si>
    <t>-651.820555851811 87.7856422331263 -92.527459099259</t>
  </si>
  <si>
    <t>-656.125795185718 64.0838175624162 322.34880167321</t>
  </si>
  <si>
    <t>-695.821514155466 17.992762551025 781.541281778193</t>
  </si>
  <si>
    <t>-544.108416776396 2.57222180588315 832.816633097671</t>
  </si>
  <si>
    <t>9763-20170724T120406.348735000.bin</t>
  </si>
  <si>
    <t>-631.045101679384 180.03672110032 -92.9571859111315</t>
  </si>
  <si>
    <t>-646.506378580255 180.942169487461 -202.582111553181</t>
  </si>
  <si>
    <t>-655.538915148919 179.525679450472 -295.00638811751</t>
  </si>
  <si>
    <t>-663.034826827487 177.573853727111 -378.541557256647</t>
  </si>
  <si>
    <t>-669.321293705642 174.80424894438 -462.153516400613</t>
  </si>
  <si>
    <t>-677.191622493343 169.848326566404 -584.458195836455</t>
  </si>
  <si>
    <t>-663.347320792311 163.535725707316 -661.326155470836</t>
  </si>
  <si>
    <t>-665.68293389787 202.281768225843 -532.536416737841</t>
  </si>
  <si>
    <t>-622.193720381339 351.339408206724 -517.550244797294</t>
  </si>
  <si>
    <t>-545.50049533062 385.130909110823 -248.190160392288</t>
  </si>
  <si>
    <t>-323.992014011924 345.168487127434 -190.870871289567</t>
  </si>
  <si>
    <t>-681.793446991678 141.764180208279 -529.047405686498</t>
  </si>
  <si>
    <t>-777.585612838602 7.94736917968453 -216.428881260205</t>
  </si>
  <si>
    <t>-610.809014520288 271.762863221449 -96.7044198773532</t>
  </si>
  <si>
    <t>-655.593739971594 282.039872765129 316.322642027587</t>
  </si>
  <si>
    <t>-709.724215051525 327.713670496588 774.051301092843</t>
  </si>
  <si>
    <t>-561.518081619618 303.476419385739 831.768884922492</t>
  </si>
  <si>
    <t>-651.282882601216 88.4766777801092 -92.606063114232</t>
  </si>
  <si>
    <t>-655.879373476086 64.4056799316643 322.245829457171</t>
  </si>
  <si>
    <t>-695.85012996002 18.0267393303018 781.453741437726</t>
  </si>
  <si>
    <t>-544.153815266332 2.28498548370976 832.681256282393</t>
  </si>
  <si>
    <t>9763-20170724T120406.414917700.bin</t>
  </si>
  <si>
    <t>-630.693363698835 180.766552502979 -93.0739197437268</t>
  </si>
  <si>
    <t>-646.173203941091 181.663328836533 -202.696274496446</t>
  </si>
  <si>
    <t>-655.158378939368 180.348560912471 -295.126644151086</t>
  </si>
  <si>
    <t>-662.587253859163 178.524459009542 -378.670694813308</t>
  </si>
  <si>
    <t>-668.780453608028 175.923682852759 -462.295043848534</t>
  </si>
  <si>
    <t>-676.485318936922 171.259276758093 -584.621662948856</t>
  </si>
  <si>
    <t>-662.419525603216 165.050032125245 -661.457854884528</t>
  </si>
  <si>
    <t>-665.340795738798 203.646499903289 -532.591706858253</t>
  </si>
  <si>
    <t>-623.1798601333 353.026541808164 -517.060184690672</t>
  </si>
  <si>
    <t>-548.221884857306 385.740815046792 -247.079481552983</t>
  </si>
  <si>
    <t>-326.874706003793 344.416073057399 -190.103603752682</t>
  </si>
  <si>
    <t>-680.868138710009 142.965540541742 -529.299790895378</t>
  </si>
  <si>
    <t>-776.002795255978 8.22414126835588 -217.309925754383</t>
  </si>
  <si>
    <t>-611.170116808748 272.107800044982 -96.768583095615</t>
  </si>
  <si>
    <t>-655.80422766325 282.498893596013 316.27187371323</t>
  </si>
  <si>
    <t>-709.687226261798 327.653666327119 773.98815306137</t>
  </si>
  <si>
    <t>-561.480839366377 303.580798595707 831.773819139022</t>
  </si>
  <si>
    <t>-650.294635017217 89.2511210974233 -92.731954230499</t>
  </si>
  <si>
    <t>-655.218790389028 64.7603656790193 322.091601773912</t>
  </si>
  <si>
    <t>-695.914777871497 18.2174327393741 781.26916540496</t>
  </si>
  <si>
    <t>-544.103788875424 3.03845683183135 832.32650978066</t>
  </si>
  <si>
    <t>9763-20170724T120406.451607800.bin</t>
  </si>
  <si>
    <t>-630.523647434248 180.765888789003 -93.0918686920179</t>
  </si>
  <si>
    <t>-645.958573132938 181.656802689808 -202.720598092216</t>
  </si>
  <si>
    <t>-654.924314176601 180.33972474874 -295.152812236368</t>
  </si>
  <si>
    <t>-662.343554666916 178.512112487486 -378.697724759637</t>
  </si>
  <si>
    <t>-668.534438522335 175.908611893619 -462.322088208401</t>
  </si>
  <si>
    <t>-676.243828007673 171.241244932282 -584.648354761041</t>
  </si>
  <si>
    <t>-662.081216039399 165.045948715551 -661.467988218949</t>
  </si>
  <si>
    <t>-665.200079833114 203.655999496862 -532.614083270146</t>
  </si>
  <si>
    <t>-623.844772526828 353.288356007055 -517.142431385864</t>
  </si>
  <si>
    <t>-547.249210302992 384.362884937099 -247.42768065869</t>
  </si>
  <si>
    <t>-325.250276010125 342.810764750017 -193.220545704471</t>
  </si>
  <si>
    <t>-680.521973886252 142.922410560911 -529.331115926575</t>
  </si>
  <si>
    <t>-775.241153212945 8.31056581415805 -217.447146097702</t>
  </si>
  <si>
    <t>-611.234315976397 271.996132134798 -96.7498072866675</t>
  </si>
  <si>
    <t>-655.784812076579 282.544538801737 316.295739027749</t>
  </si>
  <si>
    <t>-709.645725255017 327.650697160319 773.984224865567</t>
  </si>
  <si>
    <t>-561.466178651482 303.543521977671 831.824492499596</t>
  </si>
  <si>
    <t>-649.891443098597 89.3255058748307 -92.7760214088958</t>
  </si>
  <si>
    <t>-654.986601093734 64.654865343485 322.034747913673</t>
  </si>
  <si>
    <t>-695.945150329042 18.1910878834567 781.193849881867</t>
  </si>
  <si>
    <t>-544.151876012633 2.66481504536841 832.199323138124</t>
  </si>
  <si>
    <t>9763-20170724T120406.518292300.bin</t>
  </si>
  <si>
    <t>-629.852919745864 180.406909215396 -93.0635954190683</t>
  </si>
  <si>
    <t>-645.151497539689 181.358147355751 -202.710841007155</t>
  </si>
  <si>
    <t>-654.060260322002 180.009595371647 -295.148187559234</t>
  </si>
  <si>
    <t>-661.451351436918 178.120244218491 -378.69428704514</t>
  </si>
  <si>
    <t>-667.637129337118 175.423443007285 -462.316062510148</t>
  </si>
  <si>
    <t>-675.364025909331 170.586146748272 -584.634514443868</t>
  </si>
  <si>
    <t>-660.99169066461 164.38668326638 -661.414823399082</t>
  </si>
  <si>
    <t>-664.425023261172 203.101622958886 -532.640949859754</t>
  </si>
  <si>
    <t>-623.911733100685 352.98325780384 -517.416225967314</t>
  </si>
  <si>
    <t>-540.523320592532 381.706036474351 -249.460980874357</t>
  </si>
  <si>
    <t>-316.854685892399 340.57484646256 -202.247571131302</t>
  </si>
  <si>
    <t>-679.522070495682 142.315810214516 -529.283436033339</t>
  </si>
  <si>
    <t>-773.790776306224 9.4838880814425 -217.397445941544</t>
  </si>
  <si>
    <t>-542.306042089843 1.97624801776806 -234.919086258134</t>
  </si>
  <si>
    <t>-610.615069831838 271.570460277463 -96.6609873234582</t>
  </si>
  <si>
    <t>-655.225759498487 282.214584682303 316.375528578799</t>
  </si>
  <si>
    <t>-709.555562013483 327.580411098399 773.970213153218</t>
  </si>
  <si>
    <t>-561.433314003992 303.562136626071 831.993935688935</t>
  </si>
  <si>
    <t>-649.196329870112 89.1605168428068 -92.8425282101483</t>
  </si>
  <si>
    <t>-654.639882078792 64.3124958491735 321.953283469478</t>
  </si>
  <si>
    <t>-695.941829748672 18.277190201856 781.103936378238</t>
  </si>
  <si>
    <t>-544.117234209388 2.9163051686171 832.066195372286</t>
  </si>
  <si>
    <t>9763-20170724T120406.553895400.bin</t>
  </si>
  <si>
    <t>-629.299131960584 180.142601221718 -93.0521797449238</t>
  </si>
  <si>
    <t>-644.503311350593 181.140640740549 -202.712296872006</t>
  </si>
  <si>
    <t>-653.396134654825 179.768043979144 -295.150713033333</t>
  </si>
  <si>
    <t>-660.798401822024 177.832653363846 -378.694809350828</t>
  </si>
  <si>
    <t>-667.020983739505 175.065716062376 -462.311509535913</t>
  </si>
  <si>
    <t>-674.829969985388 170.099775960181 -584.619676232502</t>
  </si>
  <si>
    <t>-660.404729084448 163.859881986822 -661.386673830544</t>
  </si>
  <si>
    <t>-663.856474539689 202.670053565973 -532.667630524835</t>
  </si>
  <si>
    <t>-623.438763991338 352.593789238731 -517.673349725726</t>
  </si>
  <si>
    <t>-535.36811694524 381.936330725444 -251.287997963462</t>
  </si>
  <si>
    <t>-311.3477541658 339.599949575763 -206.891693441131</t>
  </si>
  <si>
    <t>-678.950340374339 141.887656293744 -529.236025098991</t>
  </si>
  <si>
    <t>-773.272468310278 10.2645131479401 -217.266248049919</t>
  </si>
  <si>
    <t>-541.701423084331 4.70489300078361 -234.367695744339</t>
  </si>
  <si>
    <t>-609.969593355946 271.281705279926 -96.5904160982518</t>
  </si>
  <si>
    <t>-654.800515351333 281.968588933133 316.421228680762</t>
  </si>
  <si>
    <t>-709.49384268332 327.577971999689 773.957348856024</t>
  </si>
  <si>
    <t>-561.4253908315 303.462052386296 832.077738215664</t>
  </si>
  <si>
    <t>-648.748238981585 88.9810640121395 -92.8799515448269</t>
  </si>
  <si>
    <t>-654.498877898651 64.0687454846718 321.907878077612</t>
  </si>
  <si>
    <t>-695.931874510456 18.2926761054061 781.079178965786</t>
  </si>
  <si>
    <t>-544.06983520017 3.25560860170299 832.026501057925</t>
  </si>
  <si>
    <t>9763-20170724T120406.613060700.bin</t>
  </si>
  <si>
    <t>-627.927462974897 179.691894854073 -92.9559901492564</t>
  </si>
  <si>
    <t>-642.911019011441 180.794581186912 -202.645370232785</t>
  </si>
  <si>
    <t>-651.75830276253 179.353749228297 -295.087132959739</t>
  </si>
  <si>
    <t>-659.17613296031 177.297045365778 -378.626990855497</t>
  </si>
  <si>
    <t>-665.472325984272 174.347223364331 -462.231889202017</t>
  </si>
  <si>
    <t>-673.453123450085 169.047151249051 -584.514899185123</t>
  </si>
  <si>
    <t>-659.000842376105 162.607414918039 -661.260491135376</t>
  </si>
  <si>
    <t>-662.307462028073 201.733997437901 -532.673003260282</t>
  </si>
  <si>
    <t>-621.427452881937 351.598832108293 -518.310819812521</t>
  </si>
  <si>
    <t>-523.591060664093 382.125684153279 -255.490167601342</t>
  </si>
  <si>
    <t>-299.526285271892 336.538839594334 -214.681620934048</t>
  </si>
  <si>
    <t>-677.594985675066 141.011539701466 -529.043292338041</t>
  </si>
  <si>
    <t>-772.629476710732 11.1304502365731 -216.788630379998</t>
  </si>
  <si>
    <t>-540.980362535804 9.54388713722778 -233.66137412711</t>
  </si>
  <si>
    <t>-608.345959312587 270.721065456272 -96.3939883691139</t>
  </si>
  <si>
    <t>-653.79977618347 281.488243693492 316.547475308998</t>
  </si>
  <si>
    <t>-709.420074501148 327.465043629474 773.907166497073</t>
  </si>
  <si>
    <t>-561.404442604625 303.556531634768 832.247431490234</t>
  </si>
  <si>
    <t>-647.648749561686 88.6674817442297 -92.8834687965715</t>
  </si>
  <si>
    <t>-654.125212559337 63.5659539782291 321.882170577866</t>
  </si>
  <si>
    <t>-695.919890894775 18.223763819474 781.057037201189</t>
  </si>
  <si>
    <t>-544.076578837778 2.98289468086705 831.999672245764</t>
  </si>
  <si>
    <t>9763-20170724T120406.651790000.bin</t>
  </si>
  <si>
    <t>-627.139143639226 179.628162309924 -92.8879617266069</t>
  </si>
  <si>
    <t>-642.020930405003 180.825004845227 -202.590221857859</t>
  </si>
  <si>
    <t>-650.790837238511 179.357416443086 -295.039044569778</t>
  </si>
  <si>
    <t>-658.142592200717 177.235590144097 -378.582920406992</t>
  </si>
  <si>
    <t>-664.377327381886 174.178347174696 -462.188687852834</t>
  </si>
  <si>
    <t>-672.274010788913 168.674206906136 -584.468066880825</t>
  </si>
  <si>
    <t>-657.820775577484 162.099698861882 -661.202093777429</t>
  </si>
  <si>
    <t>-661.057049102971 201.420068648478 -532.678853346132</t>
  </si>
  <si>
    <t>-619.614296093185 351.161006672303 -518.612004196628</t>
  </si>
  <si>
    <t>-517.687286340709 382.288585200404 -257.421236322618</t>
  </si>
  <si>
    <t>-293.582779493178 335.482796908454 -218.243174460713</t>
  </si>
  <si>
    <t>-676.560984980838 140.758626201575 -528.947035571121</t>
  </si>
  <si>
    <t>-772.1804720203 11.3046920390025 -216.481494380788</t>
  </si>
  <si>
    <t>-540.542678429605 11.0930343168714 -233.582041617517</t>
  </si>
  <si>
    <t>-607.322614789717 270.605151393088 -96.2708915047914</t>
  </si>
  <si>
    <t>-653.216132925338 281.358390790208 316.62225377568</t>
  </si>
  <si>
    <t>-709.370189006856 327.441828625049 773.889182558066</t>
  </si>
  <si>
    <t>-561.404222897532 303.515998487403 832.348078778889</t>
  </si>
  <si>
    <t>-647.104897133036 88.6545675452551 -92.8764990406912</t>
  </si>
  <si>
    <t>-653.852940134659 63.45970956986 321.879221252632</t>
  </si>
  <si>
    <t>-695.921144684518 18.2452910530765 781.039702120847</t>
  </si>
  <si>
    <t>-544.059906549092 3.07965584499971 831.951341038869</t>
  </si>
  <si>
    <t>9763-20170724T120406.717953000.bin</t>
  </si>
  <si>
    <t>-625.501399671794 179.771706422536 -92.7792886108384</t>
  </si>
  <si>
    <t>-640.083369637143 181.129471487127 -202.519962155668</t>
  </si>
  <si>
    <t>-648.580519824538 179.582650662264 -294.992875878985</t>
  </si>
  <si>
    <t>-655.67752394852 177.308595797904 -378.5548883096</t>
  </si>
  <si>
    <t>-661.650494587646 174.014796477422 -462.170625377532</t>
  </si>
  <si>
    <t>-669.157641548338 168.072493176513 -584.454141059839</t>
  </si>
  <si>
    <t>-654.683062756763 161.208236848031 -661.15874812031</t>
  </si>
  <si>
    <t>-657.923684838383 200.95624158795 -532.755880476274</t>
  </si>
  <si>
    <t>-615.51302987595 350.519515748001 -519.704517005393</t>
  </si>
  <si>
    <t>-510.016672809774 383.646479513488 -260.18241121702</t>
  </si>
  <si>
    <t>-285.684716934673 335.66685996384 -223.82789637667</t>
  </si>
  <si>
    <t>-673.803366736218 140.403791970626 -528.838508358797</t>
  </si>
  <si>
    <t>-770.57049143275 10.3608078295749 -215.757796517252</t>
  </si>
  <si>
    <t>-539.018472301005 12.5302685122044 -233.853903314122</t>
  </si>
  <si>
    <t>-604.974267783456 270.59965814069 -96.0228642465105</t>
  </si>
  <si>
    <t>-651.699261306715 281.254395137111 316.779558346401</t>
  </si>
  <si>
    <t>-709.240920676071 327.412869839829 773.835568455155</t>
  </si>
  <si>
    <t>-561.374716695976 303.557200583884 832.574940689981</t>
  </si>
  <si>
    <t>-646.086286376236 88.9416886782351 -92.8611872155349</t>
  </si>
  <si>
    <t>-653.180599660988 63.5815307901009 321.878656491381</t>
  </si>
  <si>
    <t>-695.906125787387 18.1949130544533 781.008166608107</t>
  </si>
  <si>
    <t>-544.035921308931 3.06440199534609 831.903503389038</t>
  </si>
  <si>
    <t>9763-20170724T120406.747653900.bin</t>
  </si>
  <si>
    <t>-624.749276425095 179.992683976355 -92.6965415550385</t>
  </si>
  <si>
    <t>-639.17812704698 181.425602603639 -202.456557158708</t>
  </si>
  <si>
    <t>-647.548081654582 179.852787574953 -294.940611704475</t>
  </si>
  <si>
    <t>-654.530193184602 177.521454912512 -378.510616460651</t>
  </si>
  <si>
    <t>-660.387924098619 174.137122234943 -462.130980337885</t>
  </si>
  <si>
    <t>-667.726256457017 168.025656752311 -584.41638737994</t>
  </si>
  <si>
    <t>-653.219490683642 161.035374511296 -661.10352555565</t>
  </si>
  <si>
    <t>-656.570927710647 200.982714837571 -532.7478364622</t>
  </si>
  <si>
    <t>-614.287315913573 350.612979009698 -520.090513566463</t>
  </si>
  <si>
    <t>-507.816710735708 385.178604652752 -261.154519814341</t>
  </si>
  <si>
    <t>-283.623668869253 336.205182204631 -225.271221899478</t>
  </si>
  <si>
    <t>-672.44161386003 140.431865992398 -528.769360633901</t>
  </si>
  <si>
    <t>-769.521956468582 9.8656064105578 -215.497419505798</t>
  </si>
  <si>
    <t>-538.021914063218 13.1207521613355 -234.090199891073</t>
  </si>
  <si>
    <t>-603.950381808457 270.796072371397 -95.9036233084541</t>
  </si>
  <si>
    <t>-651.073474020501 281.205164113133 316.859815263017</t>
  </si>
  <si>
    <t>-709.213533947394 327.329067343389 773.826248991282</t>
  </si>
  <si>
    <t>-561.377064786301 303.632196096868 832.70465695013</t>
  </si>
  <si>
    <t>-645.624610356221 89.2221508568343 -92.8309561253927</t>
  </si>
  <si>
    <t>-652.769354775223 63.6631124151882 321.895833716694</t>
  </si>
  <si>
    <t>-695.879491414657 18.1687838704827 781.000008396025</t>
  </si>
  <si>
    <t>-544.001189004454 3.19185184572825 831.916551057839</t>
  </si>
  <si>
    <t>9763-20170724T120406.815337400.bin</t>
  </si>
  <si>
    <t>-623.742584708684 180.650458836231 -92.4780606850345</t>
  </si>
  <si>
    <t>-638.023059416433 182.11617608776 -202.257073891018</t>
  </si>
  <si>
    <t>-646.200900330028 180.529124026439 -294.758001387631</t>
  </si>
  <si>
    <t>-652.981594022946 178.167364476287 -378.343831525128</t>
  </si>
  <si>
    <t>-658.608912088173 174.737022476057 -461.978209916459</t>
  </si>
  <si>
    <t>-665.577384358165 168.542743957129 -584.280994739111</t>
  </si>
  <si>
    <t>-650.856803420634 161.436128259352 -660.916683038299</t>
  </si>
  <si>
    <t>-654.741480450678 201.577587790319 -532.594262023</t>
  </si>
  <si>
    <t>-613.166012213271 351.428768027811 -520.067626348012</t>
  </si>
  <si>
    <t>-503.912669466467 388.213972276164 -262.600899131896</t>
  </si>
  <si>
    <t>-280.376721048888 337.023687475349 -225.725996269497</t>
  </si>
  <si>
    <t>-670.29786794321 140.943858827675 -528.636963398062</t>
  </si>
  <si>
    <t>-766.835492653943 9.62072462646483 -215.34522712704</t>
  </si>
  <si>
    <t>-535.403537088584 14.7870441387577 -234.348216927145</t>
  </si>
  <si>
    <t>-602.919374601073 271.337077248561 -95.7109376827968</t>
  </si>
  <si>
    <t>-650.206572907488 281.569109225363 317.038182440454</t>
  </si>
  <si>
    <t>-709.049307431311 327.348860976518 773.825556001041</t>
  </si>
  <si>
    <t>-561.348626017763 303.687071922792 833.057601581276</t>
  </si>
  <si>
    <t>-644.632142261904 90.0377770097275 -92.6857804584893</t>
  </si>
  <si>
    <t>-652.021784944553 63.9434007895989 322.003438740201</t>
  </si>
  <si>
    <t>-695.84830124123 17.9661099357588 780.981354373297</t>
  </si>
  <si>
    <t>-543.982610193608 3.00181040482221 831.939173825607</t>
  </si>
  <si>
    <t>9763-20170724T120406.847625800.bin</t>
  </si>
  <si>
    <t>-623.486830355627 180.903117795349 -92.4371452769902</t>
  </si>
  <si>
    <t>-637.708903891773 182.370426268594 -202.223675071438</t>
  </si>
  <si>
    <t>-645.800096425486 180.764583059589 -294.732058790164</t>
  </si>
  <si>
    <t>-652.488033985443 178.37493110584 -378.324358938801</t>
  </si>
  <si>
    <t>-658.007577395705 174.907613594828 -461.964410756539</t>
  </si>
  <si>
    <t>-664.802059757011 168.649191731012 -584.273786416944</t>
  </si>
  <si>
    <t>-649.906784033532 161.509231278001 -660.872490284853</t>
  </si>
  <si>
    <t>-654.140987544254 201.737205873557 -532.58468627587</t>
  </si>
  <si>
    <t>-613.075593997876 351.722013750988 -520.047765813142</t>
  </si>
  <si>
    <t>-501.902779548935 388.596396718905 -263.416851335327</t>
  </si>
  <si>
    <t>-278.739376603566 336.739256600043 -225.240378993828</t>
  </si>
  <si>
    <t>-669.50043717313 141.053437770056 -528.626327618385</t>
  </si>
  <si>
    <t>-765.618801658381 9.10028980205266 -215.348400870939</t>
  </si>
  <si>
    <t>-534.222688028169 15.3142797914988 -234.472970414574</t>
  </si>
  <si>
    <t>-602.859808560221 271.540829822053 -95.6602014294067</t>
  </si>
  <si>
    <t>-649.962991793532 281.799206075003 317.109275299479</t>
  </si>
  <si>
    <t>-708.947571363934 327.327351681648 773.842823525091</t>
  </si>
  <si>
    <t>-561.333929291173 303.693478451866 833.302725772051</t>
  </si>
  <si>
    <t>-644.177334808209 90.2808827959159 -92.6493879841721</t>
  </si>
  <si>
    <t>-651.483923032908 64.0308136416284 322.031383035195</t>
  </si>
  <si>
    <t>-695.831997975764 17.9293104607013 780.957506456326</t>
  </si>
  <si>
    <t>-543.932721765841 3.29382341263977 831.91082166021</t>
  </si>
  <si>
    <t>9763-20170724T120406.912798600.bin</t>
  </si>
  <si>
    <t>-623.239765445513 180.994225211063 -92.2990025468398</t>
  </si>
  <si>
    <t>-637.318587238638 182.540744670139 -202.102795934979</t>
  </si>
  <si>
    <t>-645.152010799157 180.93557682534 -294.6333987927</t>
  </si>
  <si>
    <t>-651.55262997876 178.51663659297 -378.247363863123</t>
  </si>
  <si>
    <t>-656.730117354647 174.991271897084 -461.906870131143</t>
  </si>
  <si>
    <t>-662.964238905283 168.616960428497 -584.240083573266</t>
  </si>
  <si>
    <t>-647.625358457758 161.477248951075 -660.75117326943</t>
  </si>
  <si>
    <t>-652.665755202515 201.785758142148 -532.529411673122</t>
  </si>
  <si>
    <t>-612.108479606655 351.920768817277 -520.144080743127</t>
  </si>
  <si>
    <t>-498.494188791664 389.476671718826 -264.683711320521</t>
  </si>
  <si>
    <t>-275.903446847392 336.312132132208 -224.992070720564</t>
  </si>
  <si>
    <t>-667.791808750276 141.04200560403 -528.593383289084</t>
  </si>
  <si>
    <t>-763.440710808387 7.45367908190156 -215.257853863875</t>
  </si>
  <si>
    <t>-532.1586525005 15.7909198831539 -234.946120120215</t>
  </si>
  <si>
    <t>-602.933209212892 271.44729811791 -95.4031714014779</t>
  </si>
  <si>
    <t>-650.063206039547 281.82531933594 317.360228394499</t>
  </si>
  <si>
    <t>-708.832066908959 327.297539218228 774.133414442685</t>
  </si>
  <si>
    <t>-561.274213572507 303.991349605275 833.860501859518</t>
  </si>
  <si>
    <t>-643.635098066435 90.360152233226 -92.611684355734</t>
  </si>
  <si>
    <t>-650.650834747232 64.0016139402646 322.067252984732</t>
  </si>
  <si>
    <t>-695.767994065665 17.7351327204569 780.911825113455</t>
  </si>
  <si>
    <t>-543.883644961277 3.29601994567383 831.965374868933</t>
  </si>
  <si>
    <t>9763-20170724T120406.951908100.bin</t>
  </si>
  <si>
    <t>-623.282548088524 180.76041785471 -92.1939327537207</t>
  </si>
  <si>
    <t>-637.279963201394 182.334303056183 -202.007836533713</t>
  </si>
  <si>
    <t>-644.960961208883 180.756964370826 -294.55165357752</t>
  </si>
  <si>
    <t>-651.189961107496 178.364762340272 -378.179354696608</t>
  </si>
  <si>
    <t>-656.161195377652 174.868531694434 -461.852643881305</t>
  </si>
  <si>
    <t>-662.05616843633 168.538348213188 -584.205016512783</t>
  </si>
  <si>
    <t>-646.530477498055 161.437089024793 -660.681908760416</t>
  </si>
  <si>
    <t>-651.920013343209 201.693318980405 -532.45314672872</t>
  </si>
  <si>
    <t>-611.440683057865 351.835048661769 -520.055848272943</t>
  </si>
  <si>
    <t>-497.162837323265 389.518238658249 -264.910608722031</t>
  </si>
  <si>
    <t>-274.563845350094 335.795021851796 -226.025819975326</t>
  </si>
  <si>
    <t>-667.019036832421 140.938559021858 -528.582550140737</t>
  </si>
  <si>
    <t>-762.840539093177 6.77381737798873 -215.31232270238</t>
  </si>
  <si>
    <t>-531.611758013958 16.0185147954535 -235.219791264527</t>
  </si>
  <si>
    <t>-602.996640326327 271.18012128581 -95.2365134375151</t>
  </si>
  <si>
    <t>-650.213307583738 281.662576468269 317.514353081256</t>
  </si>
  <si>
    <t>-708.823654284163 327.318911399675 774.325415884085</t>
  </si>
  <si>
    <t>-561.275817446056 304.017814482444 834.079213653537</t>
  </si>
  <si>
    <t>-643.725872031067 90.1225236259716 -92.5601924067454</t>
  </si>
  <si>
    <t>-650.762452353096 63.7321675081791 322.116401298972</t>
  </si>
  <si>
    <t>-695.734554546364 17.6823506126534 780.925705834475</t>
  </si>
  <si>
    <t>-543.849619014003 3.39712684046594 832.020853356641</t>
  </si>
  <si>
    <t>9763-20170724T120407.016587300.bin</t>
  </si>
  <si>
    <t>-623.610222797165 180.084171341588 -92.0643195942665</t>
  </si>
  <si>
    <t>-637.338021378807 181.688423289693 -201.911844545773</t>
  </si>
  <si>
    <t>-644.670565746731 180.202252417331 -294.485335675507</t>
  </si>
  <si>
    <t>-650.534016043712 177.921923502937 -378.142714087488</t>
  </si>
  <si>
    <t>-655.088296601282 174.566139810817 -461.84536413584</t>
  </si>
  <si>
    <t>-660.316276114713 168.473570128118 -584.240039416724</t>
  </si>
  <si>
    <t>-644.488779670269 161.501289996202 -660.66709195724</t>
  </si>
  <si>
    <t>-650.440189432032 201.52227618002 -532.370190433578</t>
  </si>
  <si>
    <t>-609.922804139754 351.63787560988 -519.650903376228</t>
  </si>
  <si>
    <t>-493.560362302172 388.588047353571 -265.341958698107</t>
  </si>
  <si>
    <t>-270.66961188718 334.301152927082 -228.993994757013</t>
  </si>
  <si>
    <t>-665.604418790393 140.771478873928 -528.698522315634</t>
  </si>
  <si>
    <t>-762.470138752814 6.04318602716148 -215.999585350801</t>
  </si>
  <si>
    <t>-531.357463143287 16.9851189026426 -236.389169579531</t>
  </si>
  <si>
    <t>-602.85699082721 270.50464651152 -94.9936143741716</t>
  </si>
  <si>
    <t>-650.469398018619 281.298553855524 317.703791548244</t>
  </si>
  <si>
    <t>-708.856304137482 327.323056167651 774.570283343242</t>
  </si>
  <si>
    <t>-561.345378176418 303.849830377136 834.347833271664</t>
  </si>
  <si>
    <t>-644.433339650388 89.5359220957482 -92.5538960484075</t>
  </si>
  <si>
    <t>-651.649487777172 62.8998518309077 322.103814430134</t>
  </si>
  <si>
    <t>-695.694698434215 17.5046651389459 780.991215247156</t>
  </si>
  <si>
    <t>-543.830366236314 3.12086694403388 832.120038227851</t>
  </si>
  <si>
    <t>9763-20170724T120407.047169000.bin</t>
  </si>
  <si>
    <t>-623.755037142435 179.67118182852 -92.0251077489796</t>
  </si>
  <si>
    <t>-637.368066616247 181.292429418545 -201.886588049023</t>
  </si>
  <si>
    <t>-644.547127768424 179.848404901667 -294.47294674958</t>
  </si>
  <si>
    <t>-650.247996442696 177.619752180484 -378.142888029514</t>
  </si>
  <si>
    <t>-654.615530973968 174.328527948824 -461.858038007341</t>
  </si>
  <si>
    <t>-659.543686253884 168.344504314461 -584.270604803581</t>
  </si>
  <si>
    <t>-643.571302972501 161.450860417636 -660.674583168061</t>
  </si>
  <si>
    <t>-649.755205551322 201.337333468821 -532.348435557782</t>
  </si>
  <si>
    <t>-609.064054802742 351.399024886291 -519.550576732209</t>
  </si>
  <si>
    <t>-491.603495949303 388.293421769959 -265.738775641064</t>
  </si>
  <si>
    <t>-268.684173808716 333.510526036595 -230.322084859869</t>
  </si>
  <si>
    <t>-665.007246819472 140.60322642836 -528.765620208341</t>
  </si>
  <si>
    <t>-762.679096449713 5.62323205025587 -216.384374404615</t>
  </si>
  <si>
    <t>-531.619093289187 17.3860094228794 -236.91384918635</t>
  </si>
  <si>
    <t>-602.765864403639 270.048884668977 -94.9407097389545</t>
  </si>
  <si>
    <t>-650.449897944496 281.03990968067 317.743268423121</t>
  </si>
  <si>
    <t>-708.895500461325 327.239556943903 774.601518119091</t>
  </si>
  <si>
    <t>-561.373265245022 303.915305156018 834.409533176727</t>
  </si>
  <si>
    <t>-644.814694137841 89.24253508018 -92.5825862699201</t>
  </si>
  <si>
    <t>-652.119018391818 62.6140114886307 322.074111272989</t>
  </si>
  <si>
    <t>-695.673834237562 17.5396206223734 781.026149753852</t>
  </si>
  <si>
    <t>-543.779333200208 3.42602388403952 832.140778018708</t>
  </si>
  <si>
    <t>9763-20170724T120407.117863100.bin</t>
  </si>
  <si>
    <t>-623.892052317229 178.93987996485 -91.9990463353598</t>
  </si>
  <si>
    <t>-637.395571654359 180.662094549431 -201.872560532452</t>
  </si>
  <si>
    <t>-644.374546633182 179.30811464635 -294.475439796897</t>
  </si>
  <si>
    <t>-649.85034288468 177.1664467102 -378.162700025023</t>
  </si>
  <si>
    <t>-653.948834363773 173.965121122259 -461.894943810131</t>
  </si>
  <si>
    <t>-658.435359267569 168.115690009134 -584.33099303161</t>
  </si>
  <si>
    <t>-642.224254429496 161.335608501581 -660.694891321653</t>
  </si>
  <si>
    <t>-648.71045345523 201.019803438793 -532.340658010129</t>
  </si>
  <si>
    <t>-607.568543277337 350.946628443494 -519.421835623892</t>
  </si>
  <si>
    <t>-487.854880007203 387.587091011424 -266.628124476761</t>
  </si>
  <si>
    <t>-264.979219786579 331.943969414417 -232.294280974156</t>
  </si>
  <si>
    <t>-664.222971880435 140.344962699632 -528.873590734988</t>
  </si>
  <si>
    <t>-763.42710540179 4.87304503863174 -216.925782055746</t>
  </si>
  <si>
    <t>-532.454204516815 18.0537533002059 -237.57308798667</t>
  </si>
  <si>
    <t>-602.617158237116 269.357687766237 -94.8797932529952</t>
  </si>
  <si>
    <t>-650.200158335925 280.633709597941 317.808114526044</t>
  </si>
  <si>
    <t>-708.923265493749 327.167265340053 774.626856610025</t>
  </si>
  <si>
    <t>-561.422301122835 303.870602935446 834.49806515633</t>
  </si>
  <si>
    <t>-645.278572359876 88.5872004401331 -92.6284528119203</t>
  </si>
  <si>
    <t>-652.38871674013 62.2530164576676 322.050378658427</t>
  </si>
  <si>
    <t>-695.688828914249 17.5317905416723 781.061999574069</t>
  </si>
  <si>
    <t>-543.757526715777 3.42794041762136 832.06967309313</t>
  </si>
  <si>
    <t>9763-20170724T120407.148154300.bin</t>
  </si>
  <si>
    <t>-623.855314265668 178.702862904901 -92.0121991221982</t>
  </si>
  <si>
    <t>-637.398223755953 180.452459540742 -201.880301411372</t>
  </si>
  <si>
    <t>-644.34417851607 179.143989057804 -294.486422918676</t>
  </si>
  <si>
    <t>-649.763330949299 177.053160913693 -378.17873625102</t>
  </si>
  <si>
    <t>-653.778734841194 173.911202798793 -461.917287511822</t>
  </si>
  <si>
    <t>-658.114707032986 168.157816147177 -584.363141336141</t>
  </si>
  <si>
    <t>-641.803070533571 161.436739965676 -660.710855561212</t>
  </si>
  <si>
    <t>-648.400062445456 201.007275240697 -532.33653626117</t>
  </si>
  <si>
    <t>-607.017794453549 350.861232000021 -519.353712988134</t>
  </si>
  <si>
    <t>-486.077673677467 387.278773570075 -267.111920172594</t>
  </si>
  <si>
    <t>-263.273093879255 331.175371545984 -233.066999214165</t>
  </si>
  <si>
    <t>-664.024202020772 140.357412375478 -528.933500250002</t>
  </si>
  <si>
    <t>-763.942499836021 4.65196299642525 -217.151747542142</t>
  </si>
  <si>
    <t>-532.98328718073 18.2687314123611 -237.669322935547</t>
  </si>
  <si>
    <t>-602.541775572932 269.153696531279 -94.864862774756</t>
  </si>
  <si>
    <t>-650.057231246274 280.533839010637 317.828039693895</t>
  </si>
  <si>
    <t>-708.924721379263 327.167170157377 774.628803613855</t>
  </si>
  <si>
    <t>-561.451945745378 303.786481303952 834.536711233795</t>
  </si>
  <si>
    <t>-645.313860276855 88.299123649876 -92.6378423522983</t>
  </si>
  <si>
    <t>-652.418625909207 62.1464306187827 322.052559580414</t>
  </si>
  <si>
    <t>-695.72139072246 17.5076286119906 781.065384292302</t>
  </si>
  <si>
    <t>-543.788202655694 3.12243897597341 831.988983977331</t>
  </si>
  <si>
    <t>9763-20170724T120407.215338500.bin</t>
  </si>
  <si>
    <t>-623.577146193046 178.597042622323 -92.0547682335832</t>
  </si>
  <si>
    <t>-637.192626966816 180.411465648376 -201.912875851676</t>
  </si>
  <si>
    <t>-644.16463065113 179.200504271038 -294.518390477645</t>
  </si>
  <si>
    <t>-649.593022638138 177.215948740769 -378.212608762502</t>
  </si>
  <si>
    <t>-653.603676239714 174.197005997982 -461.955917441837</t>
  </si>
  <si>
    <t>-657.917521583348 168.641524756388 -584.411774262337</t>
  </si>
  <si>
    <t>-641.449440043107 162.034685667729 -660.73597674289</t>
  </si>
  <si>
    <t>-648.152664032253 201.391336281627 -532.331708875164</t>
  </si>
  <si>
    <t>-606.566888141059 351.169731925722 -519.158051298874</t>
  </si>
  <si>
    <t>-482.586836732711 386.595079066761 -268.254526214678</t>
  </si>
  <si>
    <t>-259.79616483703 329.876323968002 -235.151019990696</t>
  </si>
  <si>
    <t>-663.896721235814 140.766946081631 -529.026759213072</t>
  </si>
  <si>
    <t>-764.848107547027 4.53136247098382 -217.57582731036</t>
  </si>
  <si>
    <t>-533.927655175763 18.8245429403016 -238.069218700305</t>
  </si>
  <si>
    <t>-602.137586890522 269.025775198129 -94.8393922111151</t>
  </si>
  <si>
    <t>-649.682947787055 280.448100792687 317.848760372064</t>
  </si>
  <si>
    <t>-708.961297800054 327.085132240273 774.624501542958</t>
  </si>
  <si>
    <t>-561.515188347071 303.664022150477 834.582220822092</t>
  </si>
  <si>
    <t>-645.150131436621 88.2223253815603 -92.6726004618095</t>
  </si>
  <si>
    <t>-652.356194461371 62.1144153666637 322.018964898452</t>
  </si>
  <si>
    <t>-695.740627882913 17.5210581554347 781.047905465025</t>
  </si>
  <si>
    <t>-543.745897430246 3.391910064802 831.859276909777</t>
  </si>
  <si>
    <t>9763-20170724T120407.246152300.bin</t>
  </si>
  <si>
    <t>-623.442693388135 178.660291736678 -92.0568562387515</t>
  </si>
  <si>
    <t>-637.110833926664 180.532209891589 -201.907563051013</t>
  </si>
  <si>
    <t>-644.135519305277 179.384709174601 -294.509731533746</t>
  </si>
  <si>
    <t>-649.614737766847 177.463687131804 -378.202136453118</t>
  </si>
  <si>
    <t>-653.679586944867 174.514443695778 -461.945375099674</t>
  </si>
  <si>
    <t>-658.076333705352 169.067379028425 -584.403181087788</t>
  </si>
  <si>
    <t>-641.558391493563 162.534748806659 -660.72287346939</t>
  </si>
  <si>
    <t>-648.259444616622 201.766837649699 -532.301223252793</t>
  </si>
  <si>
    <t>-606.661721074429 351.537276979481 -519.070974686951</t>
  </si>
  <si>
    <t>-480.883181786765 386.204675604478 -268.958072549881</t>
  </si>
  <si>
    <t>-258.088495675112 329.257476349346 -236.276763823121</t>
  </si>
  <si>
    <t>-664.034718055615 141.148218832463 -529.038453659365</t>
  </si>
  <si>
    <t>-765.38977104029 4.25637942058847 -217.738835012254</t>
  </si>
  <si>
    <t>-534.531612173599 19.1683854037144 -238.491962549481</t>
  </si>
  <si>
    <t>-601.977040858465 269.059663696669 -94.8093583043742</t>
  </si>
  <si>
    <t>-649.505998077893 280.421102694976 317.882456545857</t>
  </si>
  <si>
    <t>-709.005348534316 327.009885834121 774.650267412885</t>
  </si>
  <si>
    <t>-561.529277180659 303.762453686673 834.601720528979</t>
  </si>
  <si>
    <t>-645.041352313513 88.2923738366942 -92.6877027321987</t>
  </si>
  <si>
    <t>-652.261159743692 62.1559899378549 322.001861291824</t>
  </si>
  <si>
    <t>-695.706977653871 17.4815791783255 781.050786122124</t>
  </si>
  <si>
    <t>-543.722492299873 3.29841328252314 831.877655993381</t>
  </si>
  <si>
    <t>9763-20170724T120407.315843200.bin</t>
  </si>
  <si>
    <t>-623.231728812565 178.82580544998 -92.020129041985</t>
  </si>
  <si>
    <t>-636.990351384231 180.768355199413 -201.858279975327</t>
  </si>
  <si>
    <t>-644.127806951773 179.734491061189 -294.453295230936</t>
  </si>
  <si>
    <t>-649.723464170097 177.938699119524 -378.140778837486</t>
  </si>
  <si>
    <t>-653.919586015493 175.136221421676 -461.882402461313</t>
  </si>
  <si>
    <t>-658.524623178188 169.927353070123 -584.343021504599</t>
  </si>
  <si>
    <t>-641.927480869725 163.575217242272 -660.660724013171</t>
  </si>
  <si>
    <t>-648.560375503799 202.509946514046 -532.195831336198</t>
  </si>
  <si>
    <t>-606.651821858965 352.185160598506 -518.80489838102</t>
  </si>
  <si>
    <t>-477.773799635751 385.784108846525 -270.12810605046</t>
  </si>
  <si>
    <t>-254.993482988648 328.281061539464 -238.334056151558</t>
  </si>
  <si>
    <t>-664.447576421727 141.916025470497 -529.021022972141</t>
  </si>
  <si>
    <t>-765.568603972145 4.02215094985991 -217.809096032837</t>
  </si>
  <si>
    <t>-534.903839117883 19.9764192409816 -239.894357284288</t>
  </si>
  <si>
    <t>-601.633973646979 269.333905397682 -94.7259584093864</t>
  </si>
  <si>
    <t>-649.411806506969 280.394927301357 317.945293359232</t>
  </si>
  <si>
    <t>-709.079934880158 326.999975569597 774.718833766918</t>
  </si>
  <si>
    <t>-561.58770542659 303.77347403385 834.638799662473</t>
  </si>
  <si>
    <t>-644.95156584587 88.299042045054 -92.6727978868696</t>
  </si>
  <si>
    <t>-652.049233384812 62.1387678281219 322.017357822598</t>
  </si>
  <si>
    <t>-695.609772731293 17.4019486778805 781.072120283533</t>
  </si>
  <si>
    <t>-543.710266639639 2.67380662911091 831.997987891599</t>
  </si>
  <si>
    <t>9763-20170724T120407.348097100.bin</t>
  </si>
  <si>
    <t>-623.136472643122 178.920120255194 -91.9785980336629</t>
  </si>
  <si>
    <t>-636.966646107279 180.905111257753 -201.806976567299</t>
  </si>
  <si>
    <t>-644.185110175914 179.923443435459 -294.396281252923</t>
  </si>
  <si>
    <t>-649.862553942118 178.181197481487 -378.07928186266</t>
  </si>
  <si>
    <t>-654.149082376004 175.438681974397 -461.818477178622</t>
  </si>
  <si>
    <t>-658.895862752953 170.324039230837 -584.277543248091</t>
  </si>
  <si>
    <t>-642.305243652848 164.07204398914 -660.605037704026</t>
  </si>
  <si>
    <t>-648.852630844204 202.861490772213 -532.117471413251</t>
  </si>
  <si>
    <t>-606.846946677664 352.505725298284 -518.628743247208</t>
  </si>
  <si>
    <t>-476.207748557933 385.57476659387 -270.801452066204</t>
  </si>
  <si>
    <t>-253.456945226127 327.776197894887 -239.338209286006</t>
  </si>
  <si>
    <t>-664.773361757315 142.275062706487 -528.969776014742</t>
  </si>
  <si>
    <t>-765.213335026139 4.19519159555171 -217.660667568293</t>
  </si>
  <si>
    <t>-534.647229290313 20.0640517296526 -240.812536093829</t>
  </si>
  <si>
    <t>-601.562329986216 269.465574039562 -94.6688750226926</t>
  </si>
  <si>
    <t>-649.423878548276 280.409950138553 317.995748173742</t>
  </si>
  <si>
    <t>-709.11777707733 327.019403813526 774.768691698157</t>
  </si>
  <si>
    <t>-561.628846530266 303.683807599141 834.654279671521</t>
  </si>
  <si>
    <t>-644.804731470006 88.3683372735914 -92.6597047642892</t>
  </si>
  <si>
    <t>-651.991021905018 62.1141003771468 322.022951372763</t>
  </si>
  <si>
    <t>-695.544509600659 17.3954058301499 781.084852200497</t>
  </si>
  <si>
    <t>-543.677308403941 2.57741773448788 832.08087505575</t>
  </si>
  <si>
    <t>9763-20170724T120407.414793200.bin</t>
  </si>
  <si>
    <t>-622.965910421511 179.149805416597 -91.8810572468019</t>
  </si>
  <si>
    <t>-637.112011429278 181.23755086528 -201.66730513312</t>
  </si>
  <si>
    <t>-644.608470884851 180.411024637294 -294.235899399285</t>
  </si>
  <si>
    <t>-650.542208013943 178.835080668777 -377.90459633282</t>
  </si>
  <si>
    <t>-655.090541759941 176.284782085166 -461.635914888996</t>
  </si>
  <si>
    <t>-660.226160776743 171.479127421448 -584.091869401146</t>
  </si>
  <si>
    <t>-643.699007527867 165.480159586307 -660.453379725124</t>
  </si>
  <si>
    <t>-650.00933087636 203.882758138744 -531.882180931676</t>
  </si>
  <si>
    <t>-607.8840891039 353.455294656088 -518.126226280361</t>
  </si>
  <si>
    <t>-473.777471306847 385.483272569257 -272.020056639503</t>
  </si>
  <si>
    <t>-251.096035835541 327.070949765237 -241.205782923813</t>
  </si>
  <si>
    <t>-665.936156917484 143.292669114568 -528.836448812248</t>
  </si>
  <si>
    <t>-718.130661967414 0.0878325283340473 -495.600257636076</t>
  </si>
  <si>
    <t>-764.09774899188 4.87911232014085 -217.315101996236</t>
  </si>
  <si>
    <t>-533.750787860996 20.7583051387917 -242.546541685605</t>
  </si>
  <si>
    <t>-601.610634508532 269.856887813738 -94.5575522547338</t>
  </si>
  <si>
    <t>-649.429039183717 280.457527517147 318.121041258146</t>
  </si>
  <si>
    <t>-709.215141834427 327.050345616106 774.893298211989</t>
  </si>
  <si>
    <t>-561.684943082033 303.743303402636 834.688442582312</t>
  </si>
  <si>
    <t>-644.462888820049 88.4641013011546 -92.6179062527734</t>
  </si>
  <si>
    <t>-651.80624671281 62.0664398366278 322.052907632922</t>
  </si>
  <si>
    <t>-695.38580187822 17.4649355275583 781.125420200872</t>
  </si>
  <si>
    <t>-543.540082014242 3.00161908094287 832.287120413315</t>
  </si>
  <si>
    <t>9763-20170724T120407.448423400.bin</t>
  </si>
  <si>
    <t>-622.954026211843 179.456216292837 -91.8169268826434</t>
  </si>
  <si>
    <t>-637.331477653586 181.578133171636 -201.57252731953</t>
  </si>
  <si>
    <t>-645.017287230907 180.843283036863 -294.126357840337</t>
  </si>
  <si>
    <t>-651.120094319574 179.373787314017 -377.784781360908</t>
  </si>
  <si>
    <t>-655.835331232134 176.954072470189 -461.510767758445</t>
  </si>
  <si>
    <t>-661.212210457784 172.366136543206 -583.964828847176</t>
  </si>
  <si>
    <t>-644.73335404904 166.531412790159 -660.349309736032</t>
  </si>
  <si>
    <t>-650.931197867604 204.687334040015 -531.716394913515</t>
  </si>
  <si>
    <t>-608.918708039095 354.278869671374 -517.723109501944</t>
  </si>
  <si>
    <t>-472.991808563609 385.610848428332 -272.52761929528</t>
  </si>
  <si>
    <t>-250.448120339135 326.500663800775 -242.050952972731</t>
  </si>
  <si>
    <t>-666.774503590171 144.071392486721 -528.749679851545</t>
  </si>
  <si>
    <t>-718.702970155937 0.724614098986422 -495.704057519152</t>
  </si>
  <si>
    <t>-763.778136705232 4.98889798272194 -217.264560680966</t>
  </si>
  <si>
    <t>-533.571645434672 21.0316700546948 -243.648475476023</t>
  </si>
  <si>
    <t>-601.766916759056 270.217195529357 -94.5045006667893</t>
  </si>
  <si>
    <t>-649.378084392771 280.600290908618 318.203623855494</t>
  </si>
  <si>
    <t>-709.272755920111 327.023370812966 774.9602524676</t>
  </si>
  <si>
    <t>-561.718703575033 303.790915229401 834.725393021346</t>
  </si>
  <si>
    <t>-644.261575018486 88.7664912426246 -92.5599914151971</t>
  </si>
  <si>
    <t>-651.60833527522 62.2692554071039 322.104330781779</t>
  </si>
  <si>
    <t>-695.324034641787 17.4770163964272 781.137384356666</t>
  </si>
  <si>
    <t>-543.507550566978 2.9376272789882 832.364233632993</t>
  </si>
  <si>
    <t>9763-20170724T120407.519588600.bin</t>
  </si>
  <si>
    <t>-622.911458504229 180.427882554818 -91.7232525527179</t>
  </si>
  <si>
    <t>-637.771902741143 182.621857606492 -201.413029942408</t>
  </si>
  <si>
    <t>-645.871229469464 182.053324736433 -293.932890356805</t>
  </si>
  <si>
    <t>-652.351146486141 180.772044077932 -377.566114829202</t>
  </si>
  <si>
    <t>-657.446143376063 178.581207136677 -461.276110567647</t>
  </si>
  <si>
    <t>-663.381117753837 174.371917430133 -583.717836938417</t>
  </si>
  <si>
    <t>-647.020144273478 168.926756213708 -660.156581249927</t>
  </si>
  <si>
    <t>-652.988575500754 206.564465376057 -531.412245638942</t>
  </si>
  <si>
    <t>-611.447674164533 356.238713898221 -516.972101839429</t>
  </si>
  <si>
    <t>-472.33291157635 386.376028584428 -273.420314296074</t>
  </si>
  <si>
    <t>-250.136604444186 325.881627394758 -243.126074424104</t>
  </si>
  <si>
    <t>-668.565141168011 145.873476800922 -528.570679528243</t>
  </si>
  <si>
    <t>-719.695112142469 2.17661921604576 -495.766537752179</t>
  </si>
  <si>
    <t>-762.9318603374 4.70202222426906 -217.014297876524</t>
  </si>
  <si>
    <t>-532.994784548914 20.3944832773097 -245.84537382507</t>
  </si>
  <si>
    <t>-602.222966328468 271.301905460422 -94.3930474393171</t>
  </si>
  <si>
    <t>-649.321179231236 281.211224103538 318.38557105756</t>
  </si>
  <si>
    <t>-709.315328716226 327.132640576421 775.139686848864</t>
  </si>
  <si>
    <t>-561.779404698477 303.673037083499 834.860833485279</t>
  </si>
  <si>
    <t>-643.771541818962 89.6170707741039 -92.4701385102428</t>
  </si>
  <si>
    <t>-651.055903747866 63.0250120253229 322.189247652885</t>
  </si>
  <si>
    <t>-695.191757740391 17.5475097462447 781.133446817356</t>
  </si>
  <si>
    <t>-543.394545283652 3.31010629612138 832.501959645986</t>
  </si>
  <si>
    <t>9763-20170724T120407.547668900.bin</t>
  </si>
  <si>
    <t>-622.936504876962 180.953670900073 -91.6570781724158</t>
  </si>
  <si>
    <t>-638.01513920813 183.182134916954 -201.316431356971</t>
  </si>
  <si>
    <t>-646.365158134575 182.708921841665 -293.814464105124</t>
  </si>
  <si>
    <t>-653.098764658047 181.538875815209 -377.429199223138</t>
  </si>
  <si>
    <t>-658.474686222386 179.485031119622 -461.125147808308</t>
  </si>
  <si>
    <t>-664.850140005128 175.50433234198 -583.552420261825</t>
  </si>
  <si>
    <t>-648.603088946908 170.264698473201 -660.029833014406</t>
  </si>
  <si>
    <t>-654.305522271919 207.608526810794 -531.222861735954</t>
  </si>
  <si>
    <t>-612.838786200916 357.285962166635 -516.522401970571</t>
  </si>
  <si>
    <t>-472.739417667826 387.070173742505 -273.492210116123</t>
  </si>
  <si>
    <t>-250.755660657241 325.73436369464 -243.331526062289</t>
  </si>
  <si>
    <t>-669.799756770016 146.893588910292 -528.441868237288</t>
  </si>
  <si>
    <t>-720.612361406561 3.05224325482686 -495.802047181968</t>
  </si>
  <si>
    <t>-762.564901555355 4.44762894189626 -216.84582442387</t>
  </si>
  <si>
    <t>-532.821291298823 20.6249335316411 -246.923825606806</t>
  </si>
  <si>
    <t>-602.473428599506 271.855943578447 -94.3243900828047</t>
  </si>
  <si>
    <t>-649.325510144101 281.50565442429 318.488375558756</t>
  </si>
  <si>
    <t>-709.382256108361 327.078464427909 775.268354615307</t>
  </si>
  <si>
    <t>-561.822889294799 303.668290533382 834.95092988674</t>
  </si>
  <si>
    <t>-643.563944541097 90.0221483841192 -92.4066417465655</t>
  </si>
  <si>
    <t>-650.699964990427 63.4371797201518 322.25575732244</t>
  </si>
  <si>
    <t>-695.105598596353 17.5896783247058 781.142556522577</t>
  </si>
  <si>
    <t>-543.325501082332 3.51267547051862 832.605771492153</t>
  </si>
  <si>
    <t>9763-20170724T120407.613844500.bin</t>
  </si>
  <si>
    <t>-622.868817670285 181.729706327623 -91.4595005213026</t>
  </si>
  <si>
    <t>-638.349922893612 184.023343307279 -201.061357634221</t>
  </si>
  <si>
    <t>-647.254555768333 183.698261551912 -293.508316653934</t>
  </si>
  <si>
    <t>-654.576144203204 182.700107050953 -377.075912826091</t>
  </si>
  <si>
    <t>-660.627603958923 180.855958049734 -460.730527690481</t>
  </si>
  <si>
    <t>-668.087117732518 177.222616090384 -583.107384988227</t>
  </si>
  <si>
    <t>-652.179980817019 172.275613841671 -659.675609747873</t>
  </si>
  <si>
    <t>-656.987297313244 209.154539786661 -530.787278596071</t>
  </si>
  <si>
    <t>-614.889298208558 358.601606796762 -515.577263036789</t>
  </si>
  <si>
    <t>-475.243498651052 389.470423714359 -272.421345793533</t>
  </si>
  <si>
    <t>-254.11302483086 325.223079072996 -242.054937495138</t>
  </si>
  <si>
    <t>-672.640571939859 148.479307565354 -528.03163152834</t>
  </si>
  <si>
    <t>-723.408690235665 4.61090363565654 -495.451473521303</t>
  </si>
  <si>
    <t>-761.835125848371 4.64524214778385 -215.984104128346</t>
  </si>
  <si>
    <t>-532.549022405681 22.2840933916054 -248.622555666878</t>
  </si>
  <si>
    <t>-602.496400334371 272.872042377283 -94.1487485925131</t>
  </si>
  <si>
    <t>-649.39126090796 281.817558148449 318.675005396239</t>
  </si>
  <si>
    <t>-709.394614811239 327.392967904262 775.563430740637</t>
  </si>
  <si>
    <t>-561.856267958412 303.524027898791 835.116328212827</t>
  </si>
  <si>
    <t>-643.376945923522 90.4181905373218 -92.2269878063473</t>
  </si>
  <si>
    <t>-650.256545017918 64.3874825788523 322.474927476961</t>
  </si>
  <si>
    <t>-695.013699977762 17.7239471301209 781.182908761238</t>
  </si>
  <si>
    <t>-543.317506066556 3.02941846101567 832.720883846078</t>
  </si>
  <si>
    <t>9763-20170724T120407.651959600.bin</t>
  </si>
  <si>
    <t>-622.778327216887 181.967120806171 -91.3677810180801</t>
  </si>
  <si>
    <t>-638.435678733215 184.244951876279 -200.944888798972</t>
  </si>
  <si>
    <t>-647.608210483423 183.973158505477 -293.36582702473</t>
  </si>
  <si>
    <t>-655.219404879125 183.05233944439 -376.908452756825</t>
  </si>
  <si>
    <t>-661.608986086524 181.312676584936 -460.540241448326</t>
  </si>
  <si>
    <t>-669.615952045729 177.862220350619 -582.887772314909</t>
  </si>
  <si>
    <t>-653.931197388182 173.026796995427 -659.508986424757</t>
  </si>
  <si>
    <t>-658.15511442807 209.682586944507 -530.577557403385</t>
  </si>
  <si>
    <t>-615.398489253149 358.917559910078 -515.185367630545</t>
  </si>
  <si>
    <t>-477.375768345644 390.58902998747 -271.207438766046</t>
  </si>
  <si>
    <t>-256.899117029154 324.356898989885 -240.354926242022</t>
  </si>
  <si>
    <t>-674.049943292406 149.069993005068 -527.827950173453</t>
  </si>
  <si>
    <t>-725.188890071211 5.35589253386001 -495.130715424679</t>
  </si>
  <si>
    <t>-761.495832502497 5.23573081485824 -215.380164591588</t>
  </si>
  <si>
    <t>-532.449271715919 23.3437199046516 -249.414197274024</t>
  </si>
  <si>
    <t>-602.419929812225 273.38077878779 -94.0794128590653</t>
  </si>
  <si>
    <t>-649.751480162315 281.842734887308 318.704755088545</t>
  </si>
  <si>
    <t>-709.454441072606 327.717247599443 775.787946865768</t>
  </si>
  <si>
    <t>-561.926601271519 303.274674336907 835.133748419239</t>
  </si>
  <si>
    <t>-643.292044249156 90.4019892993181 -92.1271100715245</t>
  </si>
  <si>
    <t>-650.242187334374 65.0080641618715 322.613102097843</t>
  </si>
  <si>
    <t>-694.991705763892 17.7966778730336 781.223815385701</t>
  </si>
  <si>
    <t>-543.364881831498 2.37619236756927 832.753758607247</t>
  </si>
  <si>
    <t>9763-20170724T120407.715126000.bin</t>
  </si>
  <si>
    <t>-622.952440536792 182.185633872959 -91.1836375335562</t>
  </si>
  <si>
    <t>-638.893040911288 184.170839467436 -200.725743633797</t>
  </si>
  <si>
    <t>-648.524498453252 183.935008999287 -293.100001049896</t>
  </si>
  <si>
    <t>-656.637069202184 183.164223898306 -376.596880827144</t>
  </si>
  <si>
    <t>-663.614980933308 181.690529718003 -460.186747370037</t>
  </si>
  <si>
    <t>-672.576944295604 178.756345834324 -582.48150014389</t>
  </si>
  <si>
    <t>-657.409401764802 174.156239763361 -659.221364396622</t>
  </si>
  <si>
    <t>-660.565611714571 210.317872390807 -530.138017556287</t>
  </si>
  <si>
    <t>-616.763682917349 359.175954018134 -513.77603209548</t>
  </si>
  <si>
    <t>-483.3489089113 390.283212640543 -267.17627225013</t>
  </si>
  <si>
    <t>-263.367856285297 322.212500212527 -236.791335957035</t>
  </si>
  <si>
    <t>-676.723433222645 149.769728770934 -527.501264708822</t>
  </si>
  <si>
    <t>-728.202114750912 6.23243555406907 -494.593287773735</t>
  </si>
  <si>
    <t>-761.634429807039 8.51853655257696 -214.494018647146</t>
  </si>
  <si>
    <t>-532.955569627412 25.3834918913774 -251.508474903894</t>
  </si>
  <si>
    <t>-602.839031263941 273.76228460041 -93.9394381769434</t>
  </si>
  <si>
    <t>-651.053532980039 281.682088895351 318.753257404896</t>
  </si>
  <si>
    <t>-710.093045088432 327.654450165595 776.169525457185</t>
  </si>
  <si>
    <t>-562.234035676764 303.247732139269 834.700361512138</t>
  </si>
  <si>
    <t>-643.271963055588 90.5407164037213 -91.7922067673153</t>
  </si>
  <si>
    <t>-650.519343906607 66.3041701291384 323.012182103683</t>
  </si>
  <si>
    <t>-695.057293153911 18.3492385343477 781.365176396765</t>
  </si>
  <si>
    <t>-543.3708686314 2.54848585005038 832.603751433871</t>
  </si>
  <si>
    <t>9763-20170724T120407.749223100.bin</t>
  </si>
  <si>
    <t>-623.203098315663 182.249627223003 -91.2107129635054</t>
  </si>
  <si>
    <t>-639.313174876662 184.041420361025 -200.731240307441</t>
  </si>
  <si>
    <t>-649.121389944851 183.795347165815 -293.0868532141</t>
  </si>
  <si>
    <t>-657.406918145056 183.076420663836 -376.567226020916</t>
  </si>
  <si>
    <t>-664.571172172103 181.714871430652 -460.143422333844</t>
  </si>
  <si>
    <t>-673.819853673481 179.010662513013 -582.42204127029</t>
  </si>
  <si>
    <t>-658.912001903264 174.525362623515 -659.219412521373</t>
  </si>
  <si>
    <t>-661.627319336973 210.458002517253 -530.051679666897</t>
  </si>
  <si>
    <t>-617.309201964881 359.074563538996 -513.115732043978</t>
  </si>
  <si>
    <t>-487.631293832369 390.216162547544 -264.534946249071</t>
  </si>
  <si>
    <t>-267.294821399177 323.031507851835 -234.759288724573</t>
  </si>
  <si>
    <t>-677.895846731637 149.936556171018 -527.482697474088</t>
  </si>
  <si>
    <t>-729.538672943219 6.42231813928174 -494.686841657496</t>
  </si>
  <si>
    <t>-762.701374093639 9.63687946678419 -214.564555570632</t>
  </si>
  <si>
    <t>-534.006986307737 25.2230297869603 -252.041092563416</t>
  </si>
  <si>
    <t>-603.179439458266 273.836506834557 -94.0683975583748</t>
  </si>
  <si>
    <t>-651.653077325147 281.677358618836 318.595388139265</t>
  </si>
  <si>
    <t>-710.381866785189 327.514249755073 776.098025026588</t>
  </si>
  <si>
    <t>-562.381645291322 303.14609941958 834.286946981291</t>
  </si>
  <si>
    <t>-643.344417091035 90.6701060776277 -91.6710191156276</t>
  </si>
  <si>
    <t>-650.624674699426 66.7832508075708 323.153044948763</t>
  </si>
  <si>
    <t>-695.140884369524 18.6004444099872 781.406140916788</t>
  </si>
  <si>
    <t>-543.451038578125 2.17217664708869 832.436839364287</t>
  </si>
  <si>
    <t>9763-20170724T120407.817407200.bin</t>
  </si>
  <si>
    <t>-623.756016874481 182.402121690215 -91.4216392138214</t>
  </si>
  <si>
    <t>-639.899489824248 183.886529759671 -200.941803976501</t>
  </si>
  <si>
    <t>-649.783422020951 183.593546327144 -293.289349616135</t>
  </si>
  <si>
    <t>-658.155855087218 182.917222673704 -376.761372360804</t>
  </si>
  <si>
    <t>-665.42559226536 181.681740621065 -460.33024044522</t>
  </si>
  <si>
    <t>-674.848748456985 179.25251987967 -582.60141191502</t>
  </si>
  <si>
    <t>-660.344895988608 174.901351985792 -659.483853096962</t>
  </si>
  <si>
    <t>-662.466774976429 210.550535716598 -530.186129438199</t>
  </si>
  <si>
    <t>-617.445294578015 358.908768186719 -512.613195137346</t>
  </si>
  <si>
    <t>-500.357197132438 389.11899529576 -257.747943273896</t>
  </si>
  <si>
    <t>-278.345291073269 327.496964974898 -228.388873009996</t>
  </si>
  <si>
    <t>-678.961118236521 150.08631985871 -527.713530337727</t>
  </si>
  <si>
    <t>-731.136384309198 6.67461880217456 -495.356331180224</t>
  </si>
  <si>
    <t>-765.338802900204 10.0074773280141 -215.360537822035</t>
  </si>
  <si>
    <t>-536.397261929036 24.1637909635729 -251.883450496195</t>
  </si>
  <si>
    <t>-603.739832026433 273.803851459634 -94.5380264015201</t>
  </si>
  <si>
    <t>-652.436073378689 281.84357456544 318.095815994197</t>
  </si>
  <si>
    <t>-710.713684121808 327.360984473481 775.583927219532</t>
  </si>
  <si>
    <t>-562.548449395812 303.050365636122 833.375561928068</t>
  </si>
  <si>
    <t>-643.825143421658 90.9970638524196 -91.6304970960146</t>
  </si>
  <si>
    <t>-650.736250075516 67.4194289800553 323.217654199751</t>
  </si>
  <si>
    <t>-695.222950723709 18.9999929980436 781.439200258956</t>
  </si>
  <si>
    <t>-543.458072769479 2.45564654538271 832.208612408175</t>
  </si>
  <si>
    <t>9763-20170724T120407.847487900.bin</t>
  </si>
  <si>
    <t>-624.006728450163 182.551811072904 -91.5621118289317</t>
  </si>
  <si>
    <t>-640.08156064234 184.063099844557 -201.092112341328</t>
  </si>
  <si>
    <t>-649.892015528782 183.786354325818 -293.447509109914</t>
  </si>
  <si>
    <t>-658.191591107707 183.122565189064 -376.926904373817</t>
  </si>
  <si>
    <t>-665.381956457994 181.897361893915 -460.502828811975</t>
  </si>
  <si>
    <t>-674.68183673829 179.480720420152 -582.78362436279</t>
  </si>
  <si>
    <t>-660.319428054248 175.21994905424 -659.69766283268</t>
  </si>
  <si>
    <t>-662.363947690052 210.776483940785 -530.351874618651</t>
  </si>
  <si>
    <t>-617.608566556948 359.158134742435 -512.661350430561</t>
  </si>
  <si>
    <t>-508.158146471172 388.054250245868 -254.273633314417</t>
  </si>
  <si>
    <t>-285.167074316782 331.366583731702 -222.492924326623</t>
  </si>
  <si>
    <t>-678.838324117185 150.305773394188 -527.903884347438</t>
  </si>
  <si>
    <t>-731.05964353537 6.85719430658924 -495.702644660982</t>
  </si>
  <si>
    <t>-766.300501103086 9.68317186622289 -215.829978298713</t>
  </si>
  <si>
    <t>-537.357084113196 24.2067628001862 -252.196244923008</t>
  </si>
  <si>
    <t>-603.872710292977 273.889738598558 -94.7558337202321</t>
  </si>
  <si>
    <t>-652.509243242739 281.983937866412 317.88393929133</t>
  </si>
  <si>
    <t>-710.767667585156 327.265035865843 775.300098497816</t>
  </si>
  <si>
    <t>-562.605609191591 302.800115978294 833.035056896419</t>
  </si>
  <si>
    <t>-644.25139827135 91.3069665624175 -91.7220737520848</t>
  </si>
  <si>
    <t>-650.949503997918 67.4395538411893 323.11294094875</t>
  </si>
  <si>
    <t>-695.252188218182 19.08573304828 781.413417646341</t>
  </si>
  <si>
    <t>-543.426279180944 2.91529875283914 832.12078765365</t>
  </si>
  <si>
    <t>9763-20170724T120407.915669600.bin</t>
  </si>
  <si>
    <t>-624.612202403865 183.21499773086 -91.8129922643981</t>
  </si>
  <si>
    <t>-640.496690958283 184.789667614024 -201.369762664069</t>
  </si>
  <si>
    <t>-650.069422465519 184.632579627617 -293.75043801418</t>
  </si>
  <si>
    <t>-658.121957603346 184.104126599792 -377.254964901362</t>
  </si>
  <si>
    <t>-665.031589855014 183.043754399388 -460.856818674972</t>
  </si>
  <si>
    <t>-673.883217726158 180.901598907417 -583.175983815808</t>
  </si>
  <si>
    <t>-659.681932171825 177.004104304111 -660.139200747032</t>
  </si>
  <si>
    <t>-661.911816743131 212.121616866067 -530.61897076802</t>
  </si>
  <si>
    <t>-617.734357146162 360.622625909976 -512.431483137278</t>
  </si>
  <si>
    <t>-525.825554008277 388.90795088616 -247.230975264782</t>
  </si>
  <si>
    <t>-301.932185641193 340.054459126526 -209.367641158002</t>
  </si>
  <si>
    <t>-678.086541798474 151.561553921037 -528.387833007486</t>
  </si>
  <si>
    <t>-729.754184438499 7.82626196541378 -496.592852922659</t>
  </si>
  <si>
    <t>-766.793552604119 10.5627213228761 -216.95156829804</t>
  </si>
  <si>
    <t>-537.872554242228 25.7584367922416 -253.183787682544</t>
  </si>
  <si>
    <t>-604.131060170943 274.346681497841 -95.0843071947843</t>
  </si>
  <si>
    <t>-652.871372356038 282.263899797156 317.546612706867</t>
  </si>
  <si>
    <t>-710.840087515414 327.031321436199 774.963073468159</t>
  </si>
  <si>
    <t>-562.680824320839 302.536397904185 832.692292846704</t>
  </si>
  <si>
    <t>-645.20635646158 92.2218960977398 -91.9439789738423</t>
  </si>
  <si>
    <t>-651.766633822321 67.4091140594926 322.837761143883</t>
  </si>
  <si>
    <t>-695.300037200628 19.1299185619077 781.32454378889</t>
  </si>
  <si>
    <t>-543.453929022152 2.94760152006347 831.967604962396</t>
  </si>
  <si>
    <t>9763-20170724T120407.945753900.bin</t>
  </si>
  <si>
    <t>-625.026527065372 183.514409692435 -91.942789119509</t>
  </si>
  <si>
    <t>-640.847443908077 185.095826408164 -201.508787722288</t>
  </si>
  <si>
    <t>-650.277859703051 185.023109931143 -293.904070862542</t>
  </si>
  <si>
    <t>-658.165743247679 184.600734539538 -377.425004629964</t>
  </si>
  <si>
    <t>-664.873184343853 183.679433986536 -461.044893741095</t>
  </si>
  <si>
    <t>-673.387530858446 181.777172065353 -583.392086058018</t>
  </si>
  <si>
    <t>-659.177184843753 178.16434583818 -660.367578394612</t>
  </si>
  <si>
    <t>-661.74466813703 212.942753041205 -530.729039918138</t>
  </si>
  <si>
    <t>-618.384318478139 361.636101653765 -512.359349092389</t>
  </si>
  <si>
    <t>-534.012084148455 390.219342139003 -244.697275504096</t>
  </si>
  <si>
    <t>-310.347797989841 342.866548566013 -203.702967279823</t>
  </si>
  <si>
    <t>-677.558381868473 152.280883203461 -528.685438499863</t>
  </si>
  <si>
    <t>-728.616608683514 8.28472983113784 -497.122622812211</t>
  </si>
  <si>
    <t>-766.295353829165 10.7524042647472 -217.564353080242</t>
  </si>
  <si>
    <t>-537.46081943684 26.5730060318526 -254.075038797458</t>
  </si>
  <si>
    <t>-604.542517971727 274.522264134611 -95.2042780427014</t>
  </si>
  <si>
    <t>-653.08543066107 282.432142317509 317.450102166081</t>
  </si>
  <si>
    <t>-710.890603564943 326.862050327013 774.85704532732</t>
  </si>
  <si>
    <t>-562.7523897641 302.313860152946 832.617681330622</t>
  </si>
  <si>
    <t>-645.625531929552 92.6181082591249 -92.0691272912306</t>
  </si>
  <si>
    <t>-652.12061359424 67.3417374301193 322.685608510285</t>
  </si>
  <si>
    <t>-695.316960398527 19.0469096559968 781.273821845639</t>
  </si>
  <si>
    <t>-543.532968276304 2.25838025256598 831.905754640473</t>
  </si>
  <si>
    <t>9763-20170724T120408.018950800.bin</t>
  </si>
  <si>
    <t>-626.097125023675 184.317910017852 -92.1442490786245</t>
  </si>
  <si>
    <t>-641.884557323598 185.844431053498 -201.71575901357</t>
  </si>
  <si>
    <t>-651.130637170798 185.914976433942 -294.129777689999</t>
  </si>
  <si>
    <t>-658.789720947483 185.689882240511 -377.672685944385</t>
  </si>
  <si>
    <t>-665.202956057459 185.042905740934 -461.318227059212</t>
  </si>
  <si>
    <t>-673.213941337375 183.628282055754 -583.706030875375</t>
  </si>
  <si>
    <t>-658.927271654762 180.629002847657 -660.693670033864</t>
  </si>
  <si>
    <t>-662.346392001837 214.724804467159 -530.836922631004</t>
  </si>
  <si>
    <t>-621.854819402158 364.199497689379 -511.993984631903</t>
  </si>
  <si>
    <t>-542.5640703079 391.667175939789 -242.666808810881</t>
  </si>
  <si>
    <t>-319.478530773128 345.155739647107 -197.7440819667</t>
  </si>
  <si>
    <t>-677.051180074677 153.773269167554 -529.169793680981</t>
  </si>
  <si>
    <t>-725.741324350087 8.79764565411574 -498.423581186889</t>
  </si>
  <si>
    <t>-765.098757942203 10.5240850550799 -219.091201469342</t>
  </si>
  <si>
    <t>-536.328146104562 27.9702271854933 -255.259719738781</t>
  </si>
  <si>
    <t>-606.186402939274 275.147653448859 -95.4258928828672</t>
  </si>
  <si>
    <t>-653.816254498736 283.05829417598 317.334812073332</t>
  </si>
  <si>
    <t>-710.85292536669 326.79375781277 774.726089364356</t>
  </si>
  <si>
    <t>-562.704734257357 302.39324249367 832.523673718893</t>
  </si>
  <si>
    <t>-646.07004249023 93.5899219381458 -92.2605297538259</t>
  </si>
  <si>
    <t>-652.319354924452 67.5425994664308 322.45037372889</t>
  </si>
  <si>
    <t>-695.351426520291 19.1911499864875 781.137082768949</t>
  </si>
  <si>
    <t>-543.430668140221 3.322702010287 831.655481133217</t>
  </si>
  <si>
    <t>9763-20170724T120408.050035100.bin</t>
  </si>
  <si>
    <t>-626.585228307593 184.700934505675 -92.2188941139724</t>
  </si>
  <si>
    <t>-642.354531080008 186.106215801025 -201.794675592655</t>
  </si>
  <si>
    <t>-651.604023307817 186.216268254427 -294.208317675247</t>
  </si>
  <si>
    <t>-659.274576775896 186.077910451785 -377.750254591297</t>
  </si>
  <si>
    <t>-665.706407154636 185.573226445171 -461.395442904809</t>
  </si>
  <si>
    <t>-673.751946384058 184.428312844578 -583.783736292018</t>
  </si>
  <si>
    <t>-659.439433678693 181.713791286924 -660.777152952361</t>
  </si>
  <si>
    <t>-663.127415574425 215.469773876647 -530.832949686964</t>
  </si>
  <si>
    <t>-624.105461152093 365.281395335961 -511.666112445042</t>
  </si>
  <si>
    <t>-542.239155395327 390.975797830348 -242.935336418058</t>
  </si>
  <si>
    <t>-319.076854520782 344.061568798183 -198.819673989299</t>
  </si>
  <si>
    <t>-677.315826210149 154.391700341441 -529.328858731438</t>
  </si>
  <si>
    <t>-724.719708444547 8.88981627805629 -499.033947796122</t>
  </si>
  <si>
    <t>-764.631657570337 9.1299215292247 -219.775052721877</t>
  </si>
  <si>
    <t>-535.867585295591 28.2735513774992 -255.117051311137</t>
  </si>
  <si>
    <t>-607.209949261676 275.435842478441 -95.5285077136023</t>
  </si>
  <si>
    <t>-654.345376429284 283.443792459112 317.287136893143</t>
  </si>
  <si>
    <t>-710.836292659407 326.778899630431 774.732896313986</t>
  </si>
  <si>
    <t>-562.698686825231 302.330960681132 832.5375388662</t>
  </si>
  <si>
    <t>-646.031696686538 94.0029480368228 -92.3062243443372</t>
  </si>
  <si>
    <t>-652.375587159423 67.7078863685376 322.387579568707</t>
  </si>
  <si>
    <t>-695.3988323765 19.2631141431641 781.066293006489</t>
  </si>
  <si>
    <t>-543.407740751005 3.71137117169292 831.471404296017</t>
  </si>
  <si>
    <t>9763-20170724T120408.114205400.bin</t>
  </si>
  <si>
    <t>-627.143100791926 184.848581769939 -92.3471177392379</t>
  </si>
  <si>
    <t>-642.82837477044 186.052171943038 -201.93746721411</t>
  </si>
  <si>
    <t>-652.077884051585 186.193883401483 -294.350904117684</t>
  </si>
  <si>
    <t>-659.778577257924 186.155395691743 -377.8904383099</t>
  </si>
  <si>
    <t>-666.268886598054 185.828764410761 -461.531820825378</t>
  </si>
  <si>
    <t>-674.430650833928 185.030231838209 -583.915100998467</t>
  </si>
  <si>
    <t>-660.042494340706 182.753324503871 -660.908648403422</t>
  </si>
  <si>
    <t>-664.106724349436 216.001566483012 -530.864005977992</t>
  </si>
  <si>
    <t>-626.917240353458 366.219619663338 -511.198931060325</t>
  </si>
  <si>
    <t>-535.318479867329 387.731412332032 -245.256289537987</t>
  </si>
  <si>
    <t>-311.29352069005 341.002491402345 -205.535451145327</t>
  </si>
  <si>
    <t>-677.591959558648 154.759684474454 -529.564858157113</t>
  </si>
  <si>
    <t>-723.086532200464 8.48013183626654 -500.0573633615</t>
  </si>
  <si>
    <t>-763.338556272732 5.59504225231103 -220.862041326541</t>
  </si>
  <si>
    <t>-534.908503817489 28.972547338587 -255.815310351285</t>
  </si>
  <si>
    <t>-608.568036486787 275.446026984496 -95.6596858987858</t>
  </si>
  <si>
    <t>-655.204667848411 283.900393374931 317.203689308709</t>
  </si>
  <si>
    <t>-710.813873815033 326.801133074406 774.795952011039</t>
  </si>
  <si>
    <t>-562.658543752123 302.443136778269 832.593119470476</t>
  </si>
  <si>
    <t>-645.798846089743 94.1459852384066 -92.4289763388355</t>
  </si>
  <si>
    <t>-652.541519784654 67.568524256109 322.240510100088</t>
  </si>
  <si>
    <t>-695.469124725263 19.3284203826722 780.937963623073</t>
  </si>
  <si>
    <t>-543.436993530792 3.56272056937655 831.152389823353</t>
  </si>
  <si>
    <t>9763-20170724T120408.150856500.bin</t>
  </si>
  <si>
    <t>-627.148339883141 184.718733506231 -92.3861005614732</t>
  </si>
  <si>
    <t>-642.769788621879 185.906358811018 -201.985682470857</t>
  </si>
  <si>
    <t>-652.020164067843 186.058016675622 -294.399087559879</t>
  </si>
  <si>
    <t>-659.743566230122 186.036822387089 -377.93641769807</t>
  </si>
  <si>
    <t>-666.278411144057 185.737172167451 -461.574581255431</t>
  </si>
  <si>
    <t>-674.529267945569 184.989123714473 -583.952193126274</t>
  </si>
  <si>
    <t>-660.130728342248 182.861754078407 -660.94816553279</t>
  </si>
  <si>
    <t>-664.260571881759 215.959128369525 -530.889483438495</t>
  </si>
  <si>
    <t>-627.506918180526 366.286867056901 -511.248022818491</t>
  </si>
  <si>
    <t>-530.48436289156 387.297561256363 -247.195404694367</t>
  </si>
  <si>
    <t>-306.205858203823 339.390577428373 -210.41768198185</t>
  </si>
  <si>
    <t>-677.557211005847 154.67549489622 -529.618387720094</t>
  </si>
  <si>
    <t>-722.504905344384 8.19518448909366 -500.302997035101</t>
  </si>
  <si>
    <t>-762.548939180369 4.48570613580023 -221.087608857939</t>
  </si>
  <si>
    <t>-534.397623513377 29.7532335322267 -256.542421413787</t>
  </si>
  <si>
    <t>-608.718389233218 275.294142547385 -95.6678908199665</t>
  </si>
  <si>
    <t>-655.252545798858 283.85028913612 317.204935992276</t>
  </si>
  <si>
    <t>-710.80887147315 326.767264685975 774.814289741634</t>
  </si>
  <si>
    <t>-562.651360541654 302.462979633742 832.628408414515</t>
  </si>
  <si>
    <t>-645.696496154578 94.0493285488176 -92.4900007735266</t>
  </si>
  <si>
    <t>-652.606722535326 67.3334888569816 322.167825522777</t>
  </si>
  <si>
    <t>-695.470033589025 19.3101386188273 780.906132398987</t>
  </si>
  <si>
    <t>-543.414225521548 3.66023761537167 831.08514871946</t>
  </si>
  <si>
    <t>9763-20170724T120408.214021500.bin</t>
  </si>
  <si>
    <t>-626.602185109987 184.305489268601 -92.4349274172072</t>
  </si>
  <si>
    <t>-642.15277907334 185.535145013526 -202.04399810056</t>
  </si>
  <si>
    <t>-651.478226869128 185.681470253126 -294.450006910465</t>
  </si>
  <si>
    <t>-659.323578851947 185.640949878226 -377.975884063589</t>
  </si>
  <si>
    <t>-666.034362490968 185.308452535884 -461.600011507972</t>
  </si>
  <si>
    <t>-674.601745280079 184.498026613993 -583.955510274436</t>
  </si>
  <si>
    <t>-660.318961966417 182.468256291881 -660.975600708387</t>
  </si>
  <si>
    <t>-664.225606218256 215.501621592098 -530.93329618586</t>
  </si>
  <si>
    <t>-627.712276490582 365.971028711762 -511.79223776292</t>
  </si>
  <si>
    <t>-521.316432111351 386.64180287742 -251.347842007165</t>
  </si>
  <si>
    <t>-296.843784378111 336.479766817883 -219.031803273744</t>
  </si>
  <si>
    <t>-677.459288406094 154.205717843568 -529.600688772857</t>
  </si>
  <si>
    <t>-722.084064414929 7.61204433918874 -500.297724008379</t>
  </si>
  <si>
    <t>-761.471011830445 4.01596473390941 -220.98734938759</t>
  </si>
  <si>
    <t>-533.742531718809 31.2997748816647 -257.645760440159</t>
  </si>
  <si>
    <t>-607.961338447421 274.852926528802 -95.6681170777183</t>
  </si>
  <si>
    <t>-654.475252764361 283.472207791546 317.205698964264</t>
  </si>
  <si>
    <t>-710.737805470276 326.686612531452 774.716977393194</t>
  </si>
  <si>
    <t>-562.632304148438 302.55774140493 832.737438770528</t>
  </si>
  <si>
    <t>-645.369473240605 93.7632535711818 -92.5622545865835</t>
  </si>
  <si>
    <t>-652.528946826911 66.8900619379126 322.081181387136</t>
  </si>
  <si>
    <t>-695.449743735326 19.2686846851993 780.871766499319</t>
  </si>
  <si>
    <t>-543.396046948722 3.57351244497954 831.042950903445</t>
  </si>
  <si>
    <t>9763-20170724T120408.245116700.bin</t>
  </si>
  <si>
    <t>-626.043003487766 184.010181236903 -92.4057158943813</t>
  </si>
  <si>
    <t>-641.558664477867 185.32570882549 -202.018836630441</t>
  </si>
  <si>
    <t>-650.884040146156 185.501126099462 -294.42470289327</t>
  </si>
  <si>
    <t>-658.740736241022 185.471636473795 -377.949597671811</t>
  </si>
  <si>
    <t>-665.474746931762 185.1336427431 -461.571801877216</t>
  </si>
  <si>
    <t>-674.088816608667 184.297817154275 -583.923827414645</t>
  </si>
  <si>
    <t>-659.853315578364 182.271132523391 -660.952848596642</t>
  </si>
  <si>
    <t>-663.638186710747 215.300610813876 -530.915803868625</t>
  </si>
  <si>
    <t>-626.85198364316 365.733480669189 -512.087130722293</t>
  </si>
  <si>
    <t>-517.911604615149 387.663430833987 -252.800193340098</t>
  </si>
  <si>
    <t>-293.331134088363 337.075205102084 -221.930374133286</t>
  </si>
  <si>
    <t>-676.979909421883 154.028610608599 -529.557890000447</t>
  </si>
  <si>
    <t>-721.918392143822 7.54734688426925 -500.162891441646</t>
  </si>
  <si>
    <t>-760.786020244886 4.07201256549706 -220.778187298255</t>
  </si>
  <si>
    <t>-533.256386885491 31.7601269236686 -258.356978432478</t>
  </si>
  <si>
    <t>-607.164944898123 274.581999729044 -95.607714106974</t>
  </si>
  <si>
    <t>-653.816608449414 283.26168767717 317.249280682967</t>
  </si>
  <si>
    <t>-710.649659084732 326.715516131884 774.637256149134</t>
  </si>
  <si>
    <t>-562.635492617249 302.418257185018 832.820363508884</t>
  </si>
  <si>
    <t>-645.021813548473 93.4460110600055 -92.5761882187614</t>
  </si>
  <si>
    <t>-652.317698957865 66.657500511616 322.070313613524</t>
  </si>
  <si>
    <t>-695.422384520721 19.2086337245503 780.871054665369</t>
  </si>
  <si>
    <t>-543.386127667859 3.40334923038859 831.060564829525</t>
  </si>
  <si>
    <t>9763-20170724T120408.318318600.bin</t>
  </si>
  <si>
    <t>-624.672708323591 183.741592624878 -92.2983460923089</t>
  </si>
  <si>
    <t>-640.238512313106 185.165297641272 -201.902947608076</t>
  </si>
  <si>
    <t>-649.623939709517 185.409050356514 -294.302641219081</t>
  </si>
  <si>
    <t>-657.541596257338 185.434311785092 -377.821733054805</t>
  </si>
  <si>
    <t>-664.343163697886 185.144579061723 -461.438600658186</t>
  </si>
  <si>
    <t>-673.063133384257 184.372764355611 -583.783601187324</t>
  </si>
  <si>
    <t>-658.959493140496 182.344499353416 -660.836810999835</t>
  </si>
  <si>
    <t>-662.613674218504 215.35812671979 -530.765092341621</t>
  </si>
  <si>
    <t>-625.790679354047 365.842587255722 -512.371485536777</t>
  </si>
  <si>
    <t>-513.610118179334 390.396811749538 -254.706624677058</t>
  </si>
  <si>
    <t>-289.018841886136 339.268143194505 -224.820987906119</t>
  </si>
  <si>
    <t>-675.860077502554 154.064822271045 -529.434425318653</t>
  </si>
  <si>
    <t>-720.745190737613 7.58767229683872 -499.993985758025</t>
  </si>
  <si>
    <t>-759.515517470913 3.78302598776872 -220.600121630663</t>
  </si>
  <si>
    <t>-532.219751483906 32.0809645893833 -259.127766930687</t>
  </si>
  <si>
    <t>-605.602467794796 274.236142875592 -95.4627764677571</t>
  </si>
  <si>
    <t>-652.352668572663 282.957045365114 317.382176851875</t>
  </si>
  <si>
    <t>-710.573670555684 326.572665860197 774.540297466737</t>
  </si>
  <si>
    <t>-562.620813263689 302.607944851505 833.016431250466</t>
  </si>
  <si>
    <t>-643.849397099019 93.3717399974739 -92.5301819666432</t>
  </si>
  <si>
    <t>-651.765984660525 66.2925418431776 322.086030472242</t>
  </si>
  <si>
    <t>-695.38285394816 19.10838789175 780.85696249105</t>
  </si>
  <si>
    <t>-543.346188082519 3.40977069309156 831.078828736086</t>
  </si>
  <si>
    <t>9763-20170724T120408.348406000.bin</t>
  </si>
  <si>
    <t>-624.012793713241 183.927033891265 -92.2573274536999</t>
  </si>
  <si>
    <t>-639.609787757573 185.388397760661 -201.857176653861</t>
  </si>
  <si>
    <t>-649.084865798107 185.703499041335 -294.247415468553</t>
  </si>
  <si>
    <t>-657.109361310745 185.806996751099 -377.756253506301</t>
  </si>
  <si>
    <t>-664.043180715486 185.61202200252 -461.362504830673</t>
  </si>
  <si>
    <t>-672.984268672712 184.997002312069 -583.692488166165</t>
  </si>
  <si>
    <t>-658.960487807099 183.009762178415 -660.761258726197</t>
  </si>
  <si>
    <t>-662.567620289342 215.94207443403 -530.643991952505</t>
  </si>
  <si>
    <t>-626.272455057189 366.519582533726 -512.13426878054</t>
  </si>
  <si>
    <t>-511.59555645674 392.259065082873 -255.686789685418</t>
  </si>
  <si>
    <t>-287.209507232538 340.477652042713 -225.386211862859</t>
  </si>
  <si>
    <t>-675.55434864787 154.5917109457 -529.38637259796</t>
  </si>
  <si>
    <t>-719.855822868986 7.89513729030637 -500.109542504048</t>
  </si>
  <si>
    <t>-759.134530356575 3.514522846609 -220.795038495445</t>
  </si>
  <si>
    <t>-532.018702749337 32.7957164483596 -259.647685340482</t>
  </si>
  <si>
    <t>-605.172816316266 274.457212606253 -95.4131154601944</t>
  </si>
  <si>
    <t>-651.642301286465 283.007129566248 317.467194866194</t>
  </si>
  <si>
    <t>-710.518620564491 326.486409079135 774.503909253762</t>
  </si>
  <si>
    <t>-562.609213610162 302.669259614908 833.150175005684</t>
  </si>
  <si>
    <t>-642.929123295528 93.5894974527937 -92.5034483546069</t>
  </si>
  <si>
    <t>-651.236467082095 66.4240542616583 322.099505481435</t>
  </si>
  <si>
    <t>-695.366273936226 19.0669483535678 780.836471251403</t>
  </si>
  <si>
    <t>-543.267593705496 3.98441922741813 831.059178940245</t>
  </si>
  <si>
    <t>9763-20170724T120408.415584500.bin</t>
  </si>
  <si>
    <t>-623.001253678753 184.212152273756 -92.09339174148</t>
  </si>
  <si>
    <t>-638.65641900297 185.755669003145 -201.683683695077</t>
  </si>
  <si>
    <t>-648.243525587475 186.248641025055 -294.061643331394</t>
  </si>
  <si>
    <t>-656.395886641795 186.549607516637 -377.557516332424</t>
  </si>
  <si>
    <t>-663.483295506076 186.593325620987 -461.151154495455</t>
  </si>
  <si>
    <t>-672.677165122422 186.372703425554 -583.463728133402</t>
  </si>
  <si>
    <t>-658.660029200519 184.57954098304 -660.538470541033</t>
  </si>
  <si>
    <t>-662.391950014426 217.196963602689 -530.319353051454</t>
  </si>
  <si>
    <t>-627.116711292926 367.995990548964 -511.435947645582</t>
  </si>
  <si>
    <t>-507.879437710864 394.218756143351 -257.126367473795</t>
  </si>
  <si>
    <t>-283.689082144393 341.72103184395 -226.610740103081</t>
  </si>
  <si>
    <t>-674.893939720829 155.74216259646 -529.268801804129</t>
  </si>
  <si>
    <t>-718.062576742412 8.61785755097162 -500.480148596747</t>
  </si>
  <si>
    <t>-757.441263667359 2.54745908766949 -221.21131376161</t>
  </si>
  <si>
    <t>-530.864306868076 34.0673108658668 -261.434733051361</t>
  </si>
  <si>
    <t>-604.870836141517 274.552228745159 -95.157188399694</t>
  </si>
  <si>
    <t>-651.143891854386 283.186170085107 317.743347187643</t>
  </si>
  <si>
    <t>-710.375114827959 326.482482812902 774.657001440318</t>
  </si>
  <si>
    <t>-562.547843547893 302.848777484791 833.583803872469</t>
  </si>
  <si>
    <t>-641.2793272594 93.8380513852408 -92.4157816102356</t>
  </si>
  <si>
    <t>-649.617367582483 66.3998779143897 322.168572746763</t>
  </si>
  <si>
    <t>-695.312351308124 18.8424707040604 780.772294694079</t>
  </si>
  <si>
    <t>-543.275518347387 3.46382972738479 831.092511565884</t>
  </si>
  <si>
    <t>9763-20170724T120408.447664500.bin</t>
  </si>
  <si>
    <t>-622.558002798449 184.350784528547 -91.9394390954445</t>
  </si>
  <si>
    <t>-638.215100903768 185.886492820291 -201.529656163433</t>
  </si>
  <si>
    <t>-647.797101631688 186.434301598201 -293.907788904444</t>
  </si>
  <si>
    <t>-655.94275026185 186.805888281165 -377.40415427493</t>
  </si>
  <si>
    <t>-663.020930818079 186.943203943015 -460.998444922184</t>
  </si>
  <si>
    <t>-672.198610109983 186.884689922209 -583.312364998139</t>
  </si>
  <si>
    <t>-658.126589874675 185.239846508604 -660.380427878418</t>
  </si>
  <si>
    <t>-662.031338058449 217.66098880178 -530.117490823662</t>
  </si>
  <si>
    <t>-627.175573656509 368.52036676108 -511.025655754924</t>
  </si>
  <si>
    <t>-506.166764620947 395.359673192845 -257.618728815664</t>
  </si>
  <si>
    <t>-282.012909722453 342.373114221713 -227.685281276156</t>
  </si>
  <si>
    <t>-674.311668088482 156.159763839827 -529.166653646682</t>
  </si>
  <si>
    <t>-716.94707098695 8.85125617597623 -500.555248015961</t>
  </si>
  <si>
    <t>-755.928290641815 2.30532049215844 -221.241530832474</t>
  </si>
  <si>
    <t>-529.668632747469 34.6330159045485 -262.593741022168</t>
  </si>
  <si>
    <t>-604.847072347067 274.614502618355 -94.9777945342386</t>
  </si>
  <si>
    <t>-651.060648217373 283.240301929663 317.929658488323</t>
  </si>
  <si>
    <t>-710.340228061473 326.458109660693 774.830539018386</t>
  </si>
  <si>
    <t>-562.546166001657 302.846562771008 833.849388706049</t>
  </si>
  <si>
    <t>-640.38238519775 93.9941705078365 -92.3115865889268</t>
  </si>
  <si>
    <t>-648.961027694235 66.4166128224988 322.258675274648</t>
  </si>
  <si>
    <t>-695.2959281426 18.6831328629451 780.750952930971</t>
  </si>
  <si>
    <t>-543.279278339211 3.23885671498306 831.11193768954</t>
  </si>
  <si>
    <t>9763-20170724T120408.516848000.bin</t>
  </si>
  <si>
    <t>-621.774381424157 185.023591368863 -91.6369840626205</t>
  </si>
  <si>
    <t>-637.388488515739 186.582343194323 -201.232931321415</t>
  </si>
  <si>
    <t>-646.957576918358 187.248889867246 -293.611725919475</t>
  </si>
  <si>
    <t>-655.101795170759 187.76255366234 -377.107333346009</t>
  </si>
  <si>
    <t>-662.18793390675 188.081091334327 -460.70063833503</t>
  </si>
  <si>
    <t>-671.387243684572 188.331101131096 -583.012659472776</t>
  </si>
  <si>
    <t>-657.230613474982 187.025045784426 -660.071789507936</t>
  </si>
  <si>
    <t>-661.445007551494 219.019275600607 -529.72444312404</t>
  </si>
  <si>
    <t>-627.6555703551 370.081902487916 -510.381727601555</t>
  </si>
  <si>
    <t>-503.206148887632 397.847300050393 -258.74704004945</t>
  </si>
  <si>
    <t>-279.251026473702 343.289064029125 -230.180816579674</t>
  </si>
  <si>
    <t>-673.256300734701 157.423627856773 -528.961920521087</t>
  </si>
  <si>
    <t>-714.751455773502 9.69462255393751 -500.807115851904</t>
  </si>
  <si>
    <t>-753.124873106892 2.39555717273515 -221.427829781729</t>
  </si>
  <si>
    <t>-527.471425127526 36.4410533505586 -264.670775437654</t>
  </si>
  <si>
    <t>-604.505508438562 275.00835941136 -94.578124991195</t>
  </si>
  <si>
    <t>-650.726455007521 283.657480554871 318.32791661405</t>
  </si>
  <si>
    <t>-710.242856383196 326.505444090238 775.200779414182</t>
  </si>
  <si>
    <t>-562.507588297377 303.008806867019 834.412478175089</t>
  </si>
  <si>
    <t>-639.206045776989 95.0231672823386 -92.0812772114198</t>
  </si>
  <si>
    <t>-648.269187339275 66.7778926705419 322.433694443369</t>
  </si>
  <si>
    <t>-695.274713315918 18.5548465187778 780.712878512384</t>
  </si>
  <si>
    <t>-543.195366847984 3.83363976602868 831.101144521149</t>
  </si>
  <si>
    <t>9763-20170724T120408.548939300.bin</t>
  </si>
  <si>
    <t>-621.408088710143 185.334435463163 -91.4646308494653</t>
  </si>
  <si>
    <t>-636.990880346169 186.924907089089 -201.064584868451</t>
  </si>
  <si>
    <t>-646.568946428285 187.68832232926 -293.441520742432</t>
  </si>
  <si>
    <t>-654.735565650293 188.316630395638 -376.934256896736</t>
  </si>
  <si>
    <t>-661.858233587576 188.778527622435 -460.523676129916</t>
  </si>
  <si>
    <t>-671.126241704 189.270093510749 -582.829907926352</t>
  </si>
  <si>
    <t>-656.954669456183 188.146941387545 -659.889137898088</t>
  </si>
  <si>
    <t>-661.2522918908 219.871749355264 -529.479279504586</t>
  </si>
  <si>
    <t>-627.962853631482 371.017584252579 -509.936263977769</t>
  </si>
  <si>
    <t>-501.534754178297 398.682919285897 -259.278767587196</t>
  </si>
  <si>
    <t>-277.629469625351 343.62804860001 -231.28050539038</t>
  </si>
  <si>
    <t>-672.866707204028 158.237138491668 -528.846821184082</t>
  </si>
  <si>
    <t>-713.895237223849 10.3001167776863 -501.056224778178</t>
  </si>
  <si>
    <t>-752.083207216549 2.28191789866287 -221.671116852701</t>
  </si>
  <si>
    <t>-526.505113721377 36.740642902339 -264.980164219543</t>
  </si>
  <si>
    <t>-604.243139538336 275.157480419027 -94.3630653220234</t>
  </si>
  <si>
    <t>-650.472107211213 283.791946605332 318.542453599288</t>
  </si>
  <si>
    <t>-710.213061460985 326.44928824079 775.372605723116</t>
  </si>
  <si>
    <t>-562.499515910378 303.120159553872 834.70451469474</t>
  </si>
  <si>
    <t>-638.725951770768 95.4639244744415 -91.9931682739621</t>
  </si>
  <si>
    <t>-648.059486141557 66.9184683875508 322.49520535607</t>
  </si>
  <si>
    <t>-695.257204658891 18.4490601325977 780.712726297889</t>
  </si>
  <si>
    <t>-543.20908054342 3.49175898107001 831.12571587251</t>
  </si>
  <si>
    <t>9763-20170724T120408.615115700.bin</t>
  </si>
  <si>
    <t>-620.660941376605 185.765260538231 -91.2057602862127</t>
  </si>
  <si>
    <t>-636.197856782129 187.464658091164 -200.810526271714</t>
  </si>
  <si>
    <t>-645.733145522989 188.427362471819 -293.190156544701</t>
  </si>
  <si>
    <t>-653.859527455279 189.278417210996 -376.684849180827</t>
  </si>
  <si>
    <t>-660.939986574833 190.007431197763 -460.275910783686</t>
  </si>
  <si>
    <t>-670.144252350925 190.93818855611 -582.584339585916</t>
  </si>
  <si>
    <t>-655.886108697838 190.154821815731 -659.631797248659</t>
  </si>
  <si>
    <t>-660.383700609313 221.364018591912 -529.112438886716</t>
  </si>
  <si>
    <t>-627.483156515008 372.54399282697 -509.055114193158</t>
  </si>
  <si>
    <t>-497.749189476978 399.277048577145 -259.990880827639</t>
  </si>
  <si>
    <t>-273.97989081533 343.464061378573 -232.40945618513</t>
  </si>
  <si>
    <t>-671.827298582115 159.695554911036 -528.720688199881</t>
  </si>
  <si>
    <t>-712.336440652218 11.5244200238392 -501.519220347298</t>
  </si>
  <si>
    <t>-749.2837201035 0.959223616916688 -222.052119737497</t>
  </si>
  <si>
    <t>-524.229248961957 38.2181606522272 -265.764577705097</t>
  </si>
  <si>
    <t>-603.465907680332 275.459486193316 -94.0051504737417</t>
  </si>
  <si>
    <t>-649.913397202696 283.937877121233 318.879008642626</t>
  </si>
  <si>
    <t>-710.04884297572 326.496204880454 775.634826186195</t>
  </si>
  <si>
    <t>-562.483146053487 303.234564720799 835.359977345029</t>
  </si>
  <si>
    <t>-638.046914410185 95.9728154666602 -91.8962633914927</t>
  </si>
  <si>
    <t>-647.523290947337 67.1107036882847 322.567016692952</t>
  </si>
  <si>
    <t>-695.201437452711 18.3901542695405 780.676447141268</t>
  </si>
  <si>
    <t>-543.107014983994 3.97312605253137 831.10702296252</t>
  </si>
  <si>
    <t>9763-20170724T120408.649215900.bin</t>
  </si>
  <si>
    <t>-620.295566807548 185.936924607973 -91.224856247929</t>
  </si>
  <si>
    <t>-635.810148031807 187.692310773727 -200.831952722334</t>
  </si>
  <si>
    <t>-645.326827533297 188.735529526556 -293.21248824544</t>
  </si>
  <si>
    <t>-653.436339709185 189.673165941302 -376.708051284937</t>
  </si>
  <si>
    <t>-660.499989589673 190.502493062462 -460.299705485943</t>
  </si>
  <si>
    <t>-669.67952835745 191.595448386972 -582.608559399489</t>
  </si>
  <si>
    <t>-655.376167880783 190.971349225535 -659.649022644765</t>
  </si>
  <si>
    <t>-659.93865955572 221.951929085309 -529.093591633386</t>
  </si>
  <si>
    <t>-627.046632517285 373.098514159241 -508.832822230529</t>
  </si>
  <si>
    <t>-496.297737652107 399.556096418264 -260.270291309125</t>
  </si>
  <si>
    <t>-272.653336951724 343.324285544727 -232.526560991539</t>
  </si>
  <si>
    <t>-671.364624568953 160.279701672766 -528.787158929165</t>
  </si>
  <si>
    <t>-711.766531235686 12.0356645061981 -501.793533694691</t>
  </si>
  <si>
    <t>-747.868597621986 0.739320011923837 -222.24452721875</t>
  </si>
  <si>
    <t>-523.246200463419 39.5661914160423 -266.806597545823</t>
  </si>
  <si>
    <t>-603.052692611141 275.668555501994 -93.9568214413982</t>
  </si>
  <si>
    <t>-649.558429006434 283.988239332915 318.924022677828</t>
  </si>
  <si>
    <t>-710.000562185482 326.530610127482 775.705149743791</t>
  </si>
  <si>
    <t>-562.499734611037 303.248871067116 835.582428541845</t>
  </si>
  <si>
    <t>-637.749818367003 96.1445337375199 -91.9670400183118</t>
  </si>
  <si>
    <t>-647.227753824113 67.1928293918038 322.489867919125</t>
  </si>
  <si>
    <t>-695.153493675454 18.3834398605427 780.56010076366</t>
  </si>
  <si>
    <t>-543.029608358727 4.41364520920729 831.027815402852</t>
  </si>
  <si>
    <t>9763-20170724T120408.715391200.bin</t>
  </si>
  <si>
    <t>-619.472471064044 186.52733701495 -91.2767664748288</t>
  </si>
  <si>
    <t>-634.969282960024 188.391524624155 -200.884635223043</t>
  </si>
  <si>
    <t>-644.47916100042 189.60538061073 -293.263831522811</t>
  </si>
  <si>
    <t>-652.585625046431 190.730053618916 -376.757347083546</t>
  </si>
  <si>
    <t>-659.649334279714 191.778753154996 -460.346412799775</t>
  </si>
  <si>
    <t>-668.832375990316 193.228365036457 -582.651266425632</t>
  </si>
  <si>
    <t>-654.471896729098 192.924544670805 -659.683094899588</t>
  </si>
  <si>
    <t>-659.062032664043 223.423584017986 -529.050675173678</t>
  </si>
  <si>
    <t>-626.022231792785 374.495429272385 -508.447349929953</t>
  </si>
  <si>
    <t>-493.621193397167 400.837160460977 -260.748682270838</t>
  </si>
  <si>
    <t>-270.301035594565 343.487377360339 -232.683969276776</t>
  </si>
  <si>
    <t>-670.543852167591 161.761015249373 -528.919322700932</t>
  </si>
  <si>
    <t>-710.972000907767 13.4425431768757 -502.373078772675</t>
  </si>
  <si>
    <t>-745.301605211406 0.74513987695309 -222.660956608407</t>
  </si>
  <si>
    <t>-521.088003375226 41.600138290288 -267.467427811438</t>
  </si>
  <si>
    <t>-602.029550994905 276.481166509144 -93.8470990638248</t>
  </si>
  <si>
    <t>-649.182884396197 284.202316616688 318.971957398574</t>
  </si>
  <si>
    <t>-710.009128021322 326.718108430514 775.818219175041</t>
  </si>
  <si>
    <t>-562.549314679706 303.310452460928 835.747260493798</t>
  </si>
  <si>
    <t>-637.132769171562 96.5863002636743 -92.1205283606403</t>
  </si>
  <si>
    <t>-646.729347370415 67.2377861590705 322.305799398332</t>
  </si>
  <si>
    <t>-695.018874320358 18.2261167226736 780.330598304595</t>
  </si>
  <si>
    <t>-543.023849700727 3.50274369958515 830.972109715439</t>
  </si>
  <si>
    <t>9763-20170724T120408.750490000.bin</t>
  </si>
  <si>
    <t>-619.045892104667 186.977803756552 -91.2661369209477</t>
  </si>
  <si>
    <t>-634.602252460341 188.888560054017 -200.864753423996</t>
  </si>
  <si>
    <t>-644.159097017205 190.186395897319 -293.237883129394</t>
  </si>
  <si>
    <t>-652.306819475205 191.404795528 -376.726136034599</t>
  </si>
  <si>
    <t>-659.41047013844 192.565653612207 -460.310312896714</t>
  </si>
  <si>
    <t>-668.650621647738 194.198816374455 -582.608732621913</t>
  </si>
  <si>
    <t>-654.293904219718 194.042558395612 -659.641588348236</t>
  </si>
  <si>
    <t>-658.846858590812 224.311856641758 -528.967838460164</t>
  </si>
  <si>
    <t>-625.764328621093 375.339173490475 -508.158066538356</t>
  </si>
  <si>
    <t>-492.412127130632 401.05854030522 -260.904464738298</t>
  </si>
  <si>
    <t>-269.236493179412 343.12835831424 -232.882112209807</t>
  </si>
  <si>
    <t>-670.34539383495 162.652549854314 -528.9224857907</t>
  </si>
  <si>
    <t>-710.692733027456 14.2798075697799 -502.534499119633</t>
  </si>
  <si>
    <t>-744.377177661401 1.45274428341281 -222.749874915231</t>
  </si>
  <si>
    <t>-520.200691861541 42.539699504232 -267.530655204144</t>
  </si>
  <si>
    <t>-601.52091320563 277.003019984364 -93.7784617124713</t>
  </si>
  <si>
    <t>-648.95360912593 284.46145586814 319.013334400263</t>
  </si>
  <si>
    <t>-710.01810335162 326.876376502519 775.859899060388</t>
  </si>
  <si>
    <t>-562.566001526546 303.320395429702 835.750084557651</t>
  </si>
  <si>
    <t>-636.794042174664 97.0060434482077 -92.150675134705</t>
  </si>
  <si>
    <t>-646.481295036385 67.384002157424 322.254036775159</t>
  </si>
  <si>
    <t>-694.935829634909 18.1808088538203 780.248659378561</t>
  </si>
  <si>
    <t>-543.001575587688 3.17085341082293 830.988200074839</t>
  </si>
  <si>
    <t>9763-20170724T120408.811651800.bin</t>
  </si>
  <si>
    <t>-618.26528532804 188.18911098076 -91.2048958469902</t>
  </si>
  <si>
    <t>-633.968352849235 190.16234043433 -200.781278518913</t>
  </si>
  <si>
    <t>-643.686953099404 191.603033393073 -293.135749080352</t>
  </si>
  <si>
    <t>-651.996191533387 192.985596305139 -376.605260442625</t>
  </si>
  <si>
    <t>-659.276912604012 194.345601211913 -460.171250639145</t>
  </si>
  <si>
    <t>-668.792979555612 196.308324754752 -582.443638268779</t>
  </si>
  <si>
    <t>-654.504008336258 196.416945585366 -659.48926791292</t>
  </si>
  <si>
    <t>-658.866015222238 226.276449967019 -528.744253506737</t>
  </si>
  <si>
    <t>-625.768512627219 377.239937850528 -507.468058525357</t>
  </si>
  <si>
    <t>-490.219483111026 401.412393983151 -261.255341342177</t>
  </si>
  <si>
    <t>-267.318092789073 342.369822438784 -233.371824504623</t>
  </si>
  <si>
    <t>-670.368797199557 164.617840102444 -528.838789067456</t>
  </si>
  <si>
    <t>-710.496648781458 16.1281564348783 -502.801389720121</t>
  </si>
  <si>
    <t>-743.366476876688 2.88779271279714 -222.939228451319</t>
  </si>
  <si>
    <t>-518.971445610776 43.8318950400796 -266.745242460802</t>
  </si>
  <si>
    <t>-600.775218496358 278.407270257467 -93.6521061689948</t>
  </si>
  <si>
    <t>-648.720529499 285.236943799083 319.091456627565</t>
  </si>
  <si>
    <t>-710.109540300138 327.0987342454 775.946926823956</t>
  </si>
  <si>
    <t>-562.643109249634 303.339098411585 835.721059207496</t>
  </si>
  <si>
    <t>-635.905152666625 98.0687982236527 -92.1475661947168</t>
  </si>
  <si>
    <t>-645.797665325229 68.0073046332629 322.220675385252</t>
  </si>
  <si>
    <t>-694.745329238516 18.1949126567777 780.113582117842</t>
  </si>
  <si>
    <t>-542.914527486184 2.83852804997628 831.058687749609</t>
  </si>
  <si>
    <t>9763-20170724T120408.849610700.bin</t>
  </si>
  <si>
    <t>-617.864700790445 188.852889838403 -91.1627663232536</t>
  </si>
  <si>
    <t>-633.659201724696 190.856377608825 -200.72569645309</t>
  </si>
  <si>
    <t>-643.474115260207 192.362324399636 -293.068620086913</t>
  </si>
  <si>
    <t>-651.878241695969 193.818668235274 -376.527453395415</t>
  </si>
  <si>
    <t>-659.261760757915 195.267673724385 -460.083105051284</t>
  </si>
  <si>
    <t>-668.936827515188 197.37684705017 -582.34043861189</t>
  </si>
  <si>
    <t>-654.702064638995 197.609698698994 -659.395759511585</t>
  </si>
  <si>
    <t>-658.954127032113 227.283271152134 -528.617058917064</t>
  </si>
  <si>
    <t>-625.92519238561 378.222603154822 -507.109399536108</t>
  </si>
  <si>
    <t>-489.301695017855 401.543406996297 -261.408880810978</t>
  </si>
  <si>
    <t>-266.584917904611 341.785573918211 -233.574271989555</t>
  </si>
  <si>
    <t>-670.428854541601 165.619495938621 -528.772806165364</t>
  </si>
  <si>
    <t>-710.412241483043 17.0573986925915 -502.89593414695</t>
  </si>
  <si>
    <t>-743.043222005899 3.6613373816017 -223.013148563928</t>
  </si>
  <si>
    <t>-518.577418059776 44.5297804442257 -266.526675936432</t>
  </si>
  <si>
    <t>-600.442993036099 279.098894699807 -93.5781501261557</t>
  </si>
  <si>
    <t>-648.605215758 285.688434136855 319.143971585651</t>
  </si>
  <si>
    <t>-710.142017849381 327.229104576941 775.989261348659</t>
  </si>
  <si>
    <t>-562.668544249136 303.389241735509 835.714024896423</t>
  </si>
  <si>
    <t>-635.382775950287 98.6569852838775 -92.1216534999802</t>
  </si>
  <si>
    <t>-645.268183369249 68.4521635092171 322.236337744343</t>
  </si>
  <si>
    <t>-694.650801339231 18.173209467835 780.047358698402</t>
  </si>
  <si>
    <t>-542.855453794257 2.76461005034025 831.08235648617</t>
  </si>
  <si>
    <t>9763-20170724T120408.914792300.bin</t>
  </si>
  <si>
    <t>-617.243579234356 190.084226731355 -91.0811076734151</t>
  </si>
  <si>
    <t>-633.21541878091 192.167140670906 -200.616810062763</t>
  </si>
  <si>
    <t>-643.184205344453 193.777173122321 -292.941503126192</t>
  </si>
  <si>
    <t>-651.729441889393 195.340414885991 -376.38408665987</t>
  </si>
  <si>
    <t>-659.256141510183 196.909790426604 -459.924722527791</t>
  </si>
  <si>
    <t>-669.142630377322 199.209692924256 -582.161730508819</t>
  </si>
  <si>
    <t>-655.023036529442 199.666888332702 -659.237197560558</t>
  </si>
  <si>
    <t>-659.091065647399 229.036563359443 -528.407047919639</t>
  </si>
  <si>
    <t>-626.182318892133 379.951236929163 -506.528532157022</t>
  </si>
  <si>
    <t>-488.129459561064 401.754903162645 -261.488482348189</t>
  </si>
  <si>
    <t>-265.789496715803 340.737257239536 -233.375974972954</t>
  </si>
  <si>
    <t>-670.518033375876 167.364379584984 -528.643187770195</t>
  </si>
  <si>
    <t>-710.220990704637 18.6950530285503 -502.964954829464</t>
  </si>
  <si>
    <t>-742.660791874617 5.25710361138022 -223.061924540039</t>
  </si>
  <si>
    <t>-518.064317161532 45.7006254369974 -266.297302805102</t>
  </si>
  <si>
    <t>-600.024514558692 280.384998755583 -93.4634401231939</t>
  </si>
  <si>
    <t>-648.371887564657 286.336487532807 319.246822150621</t>
  </si>
  <si>
    <t>-710.227985220256 327.35907195727 776.065463331885</t>
  </si>
  <si>
    <t>-562.724569942345 303.495607423193 835.706883623396</t>
  </si>
  <si>
    <t>-634.588889734839 99.744236977124 -92.0979233935306</t>
  </si>
  <si>
    <t>-644.315778086673 69.3856292458993 322.252662722835</t>
  </si>
  <si>
    <t>-694.507166355996 18.2275149603286 779.871342571151</t>
  </si>
  <si>
    <t>-542.700386459773 3.28008542383304 831.009326818994</t>
  </si>
  <si>
    <t>9763-20170724T120408.949448200.bin</t>
  </si>
  <si>
    <t>-617.078883771603 190.527145522216 -91.0886948504041</t>
  </si>
  <si>
    <t>-633.112205995812 192.646709516815 -200.614652000766</t>
  </si>
  <si>
    <t>-643.141388221985 194.294286188501 -292.932164350512</t>
  </si>
  <si>
    <t>-651.744587411484 195.894270452041 -376.368121339059</t>
  </si>
  <si>
    <t>-659.332663284921 197.503438548385 -459.902452383992</t>
  </si>
  <si>
    <t>-669.312764312996 199.864531157138 -582.130718783648</t>
  </si>
  <si>
    <t>-655.2664569122 200.438485949304 -659.218815676445</t>
  </si>
  <si>
    <t>-659.22635204817 229.665692094744 -528.368317909346</t>
  </si>
  <si>
    <t>-626.342330966616 380.567525420196 -506.380250023758</t>
  </si>
  <si>
    <t>-487.865968695967 401.813639929852 -261.530279461535</t>
  </si>
  <si>
    <t>-265.726054352394 340.054863992842 -233.454757306401</t>
  </si>
  <si>
    <t>-670.640874880874 167.99123195154 -528.627684920939</t>
  </si>
  <si>
    <t>-710.24532229063 19.2811792940674 -502.996129526479</t>
  </si>
  <si>
    <t>-742.648546590349 6.04024186133574 -223.079515654016</t>
  </si>
  <si>
    <t>-517.986783304722 46.1612759233099 -266.275947169628</t>
  </si>
  <si>
    <t>-599.854087020893 280.907750948985 -93.4373774229553</t>
  </si>
  <si>
    <t>-648.25857252931 286.570039130628 319.270211136357</t>
  </si>
  <si>
    <t>-710.290124019366 327.368323023711 776.094777356177</t>
  </si>
  <si>
    <t>-562.755406594395 303.606688214688 835.699392346012</t>
  </si>
  <si>
    <t>-634.432333913661 100.060559162957 -92.1273660582465</t>
  </si>
  <si>
    <t>-644.087936386703 69.6467510914113 322.220793812747</t>
  </si>
  <si>
    <t>-694.431807847265 18.1642570013653 779.78314609441</t>
  </si>
  <si>
    <t>-542.708629468279 2.69737626273218 831.014848296298</t>
  </si>
  <si>
    <t>9763-20170724T120409.014620700.bin</t>
  </si>
  <si>
    <t>-617.023802199053 191.140638648775 -91.1449385905414</t>
  </si>
  <si>
    <t>-633.143375099748 193.344107646782 -200.656612488397</t>
  </si>
  <si>
    <t>-643.278421565394 195.087439279572 -292.960789515492</t>
  </si>
  <si>
    <t>-651.990330482201 196.785457318108 -376.383611746184</t>
  </si>
  <si>
    <t>-659.700451769851 198.503726857039 -459.904367875172</t>
  </si>
  <si>
    <t>-669.87365854468 201.036865305806 -582.11334788114</t>
  </si>
  <si>
    <t>-656.007379535767 201.838429415697 -659.232111139095</t>
  </si>
  <si>
    <t>-659.68659124431 230.759432734586 -528.326398734308</t>
  </si>
  <si>
    <t>-626.635361736971 381.607854788988 -506.173648733422</t>
  </si>
  <si>
    <t>-487.062971234703 401.217083171417 -261.809763299521</t>
  </si>
  <si>
    <t>-265.156348741125 338.64066312255 -233.700264157263</t>
  </si>
  <si>
    <t>-671.132900142566 169.091241529997 -528.651885556875</t>
  </si>
  <si>
    <t>-710.743755428055 20.3721444095293 -503.140844807413</t>
  </si>
  <si>
    <t>-743.037714172159 6.97209361934438 -223.219155208727</t>
  </si>
  <si>
    <t>-518.233799608583 46.7148111536069 -266.024004027588</t>
  </si>
  <si>
    <t>-599.611053295689 281.684136962405 -93.4370267048741</t>
  </si>
  <si>
    <t>-648.11493717251 286.912266075368 319.264596150116</t>
  </si>
  <si>
    <t>-710.33413545921 327.533732268711 776.10423570139</t>
  </si>
  <si>
    <t>-562.825894479891 303.59324437814 835.702790648742</t>
  </si>
  <si>
    <t>-634.558848830111 100.533431746948 -92.2231316070829</t>
  </si>
  <si>
    <t>-643.874110321311 69.9744147619244 322.122056747446</t>
  </si>
  <si>
    <t>-694.214071242491 18.0445604323256 779.663922694936</t>
  </si>
  <si>
    <t>-542.612241907942 2.27321846674431 831.161190151478</t>
  </si>
  <si>
    <t>9763-20170724T120409.046364700.bin</t>
  </si>
  <si>
    <t>-617.159397397977 191.285258515028 -91.150451011918</t>
  </si>
  <si>
    <t>-633.282396545208 193.514436034561 -200.661166616034</t>
  </si>
  <si>
    <t>-643.459644784458 195.290741871823 -292.960031097597</t>
  </si>
  <si>
    <t>-652.225546121588 197.023388771401 -376.376436095206</t>
  </si>
  <si>
    <t>-660.005472666683 198.781121227774 -459.889973917897</t>
  </si>
  <si>
    <t>-670.298012566187 201.377166740645 -582.087644966666</t>
  </si>
  <si>
    <t>-656.52309062766 202.263798879715 -659.221664955703</t>
  </si>
  <si>
    <t>-660.027199843053 231.06623112787 -528.298161325258</t>
  </si>
  <si>
    <t>-626.801192409899 381.85611834199 -506.028152737046</t>
  </si>
  <si>
    <t>-486.419179454535 400.536311251274 -262.055847994108</t>
  </si>
  <si>
    <t>-264.561838010843 337.718582229139 -234.095616573657</t>
  </si>
  <si>
    <t>-671.536277416462 169.409804825574 -528.638603061914</t>
  </si>
  <si>
    <t>-711.215387620115 20.7024306133203 -503.159552041858</t>
  </si>
  <si>
    <t>-743.321838515429 7.2090247780252 -223.220875907865</t>
  </si>
  <si>
    <t>-518.516366047723 46.8543765701718 -266.107585069752</t>
  </si>
  <si>
    <t>-599.677075076466 281.890442020772 -93.4497138661924</t>
  </si>
  <si>
    <t>-648.196536317107 287.009446233202 319.251512935807</t>
  </si>
  <si>
    <t>-710.379470198851 327.545253133304 776.107913456099</t>
  </si>
  <si>
    <t>-562.865281973674 303.633865420072 835.703423476634</t>
  </si>
  <si>
    <t>-634.758301481638 100.60753480108 -92.2684931653857</t>
  </si>
  <si>
    <t>-643.927620076297 69.9903992702766 322.075641279481</t>
  </si>
  <si>
    <t>-694.121461578768 18.0059026928907 779.62224225336</t>
  </si>
  <si>
    <t>-542.583273416548 1.98491953831558 831.229558869653</t>
  </si>
  <si>
    <t>9763-20170724T120409.114547800.bin</t>
  </si>
  <si>
    <t>-617.589978897698 191.473310028116 -91.2132437842708</t>
  </si>
  <si>
    <t>-633.746737160811 193.743687360545 -200.718104115631</t>
  </si>
  <si>
    <t>-644.011641353085 195.570985574115 -293.006353473905</t>
  </si>
  <si>
    <t>-652.88007433337 197.358282286549 -376.410735391569</t>
  </si>
  <si>
    <t>-660.786300684377 199.177464590114 -459.911219076168</t>
  </si>
  <si>
    <t>-671.289612145647 201.870622054432 -582.088623316311</t>
  </si>
  <si>
    <t>-657.678328350343 202.881939142451 -659.250392326293</t>
  </si>
  <si>
    <t>-660.828394243915 231.49873013471 -528.302227746088</t>
  </si>
  <si>
    <t>-626.982322812023 382.131021213574 -505.906597780731</t>
  </si>
  <si>
    <t>-485.297856111025 399.404877202082 -262.584357493342</t>
  </si>
  <si>
    <t>-263.672287063466 335.765374550197 -234.644594165494</t>
  </si>
  <si>
    <t>-672.533328747601 169.879095906462 -528.65431801881</t>
  </si>
  <si>
    <t>-712.615614549212 21.2876600549937 -503.112571087437</t>
  </si>
  <si>
    <t>-743.736560966487 7.79878259550765 -223.062434984796</t>
  </si>
  <si>
    <t>-518.927347085304 46.885932965982 -266.439034327902</t>
  </si>
  <si>
    <t>-599.86851438592 282.262292863129 -93.5073891759359</t>
  </si>
  <si>
    <t>-648.3117238724 287.26862199473 319.20412597482</t>
  </si>
  <si>
    <t>-710.417436761756 327.713040027315 776.118805434577</t>
  </si>
  <si>
    <t>-562.950239519664 303.468396524225 835.696031369495</t>
  </si>
  <si>
    <t>-635.43202243682 100.664674298352 -92.3537438255231</t>
  </si>
  <si>
    <t>-644.278974104267 70.0067248640894 321.994417873047</t>
  </si>
  <si>
    <t>-693.982040140252 17.9711968936515 779.574018733659</t>
  </si>
  <si>
    <t>-542.489263161989 1.98727399474842 831.326095720186</t>
  </si>
  <si>
    <t>9763-20170724T120409.146438900.bin</t>
  </si>
  <si>
    <t>-617.886964083289 191.449062009533 -91.241861133809</t>
  </si>
  <si>
    <t>-634.073373382264 193.734364028492 -200.742017750769</t>
  </si>
  <si>
    <t>-644.385924827286 195.577043619195 -293.024701348735</t>
  </si>
  <si>
    <t>-653.306312654287 197.380657213144 -376.42314546349</t>
  </si>
  <si>
    <t>-661.273450202491 199.218027109228 -459.917301875124</t>
  </si>
  <si>
    <t>-671.8757959551 201.939482096213 -582.085705177546</t>
  </si>
  <si>
    <t>-658.344482078568 202.978651406195 -659.261121144062</t>
  </si>
  <si>
    <t>-661.32027712568 231.545427302432 -528.305484743235</t>
  </si>
  <si>
    <t>-627.161562134797 382.099481525598 -505.868408565746</t>
  </si>
  <si>
    <t>-484.925579581911 398.948456812363 -262.838405441472</t>
  </si>
  <si>
    <t>-263.384904102615 335.081925460765 -234.743516059965</t>
  </si>
  <si>
    <t>-673.126916434659 169.945219206841 -528.653151440021</t>
  </si>
  <si>
    <t>-713.419031736487 21.4178215264699 -503.059817924329</t>
  </si>
  <si>
    <t>-744.046587883786 8.34602652607123 -222.935327097726</t>
  </si>
  <si>
    <t>-519.189498501517 46.7458044025093 -266.676558092827</t>
  </si>
  <si>
    <t>-600.032973080181 282.306758819634 -93.5418871551235</t>
  </si>
  <si>
    <t>-648.39181947456 287.23896212889 319.180463468523</t>
  </si>
  <si>
    <t>-710.469681854758 327.726652840199 776.123811397128</t>
  </si>
  <si>
    <t>-562.979040204843 303.568355803496 835.678202326067</t>
  </si>
  <si>
    <t>-635.872776353047 100.565873209563 -92.3908512699111</t>
  </si>
  <si>
    <t>-644.585935527486 69.9635709409067 321.964289210783</t>
  </si>
  <si>
    <t>-693.939899153219 17.9636818011966 779.573050408667</t>
  </si>
  <si>
    <t>-542.438827167461 2.10358090062778 831.339004140797</t>
  </si>
  <si>
    <t>9763-20170724T120409.213622300.bin</t>
  </si>
  <si>
    <t>-618.511231548674 191.254499881724 -91.3009469833275</t>
  </si>
  <si>
    <t>-634.906307078826 193.548824353271 -200.769840673573</t>
  </si>
  <si>
    <t>-645.354279008932 195.403253934447 -293.037082883084</t>
  </si>
  <si>
    <t>-654.380294820158 197.22148383736 -376.423884591846</t>
  </si>
  <si>
    <t>-662.436799482382 199.075415496752 -459.909091365119</t>
  </si>
  <si>
    <t>-673.15182355128 201.823508216863 -582.067121186541</t>
  </si>
  <si>
    <t>-659.783605772154 202.854018555161 -659.270837511151</t>
  </si>
  <si>
    <t>-662.462426522613 231.401524638828 -528.297861311112</t>
  </si>
  <si>
    <t>-627.807810226246 381.837678695248 -505.802048436819</t>
  </si>
  <si>
    <t>-484.366514652087 397.678736565362 -263.413413446747</t>
  </si>
  <si>
    <t>-263.002963774273 333.420002367973 -234.821122227716</t>
  </si>
  <si>
    <t>-674.437982847347 169.833747188802 -528.632597738189</t>
  </si>
  <si>
    <t>-715.038385946462 21.4162199107025 -502.93232950416</t>
  </si>
  <si>
    <t>-745.173090187763 8.71265148450402 -222.737526251752</t>
  </si>
  <si>
    <t>-520.211957996821 45.9120456179164 -266.977979004511</t>
  </si>
  <si>
    <t>-600.571447825457 282.340572617294 -93.6210920944432</t>
  </si>
  <si>
    <t>-648.537160526918 287.194985679919 319.14800636095</t>
  </si>
  <si>
    <t>-710.534466491193 327.86882797661 776.147071101288</t>
  </si>
  <si>
    <t>-563.051501674668 303.534381244084 835.648565245002</t>
  </si>
  <si>
    <t>-636.595699082517 100.185968463779 -92.4362838140449</t>
  </si>
  <si>
    <t>-644.986479227711 69.8347178238546 321.943921173243</t>
  </si>
  <si>
    <t>-693.881526387711 17.9676432376812 779.628705700361</t>
  </si>
  <si>
    <t>-542.38800730534 1.98950759296508 831.380535294907</t>
  </si>
  <si>
    <t>9763-20170724T120409.249350900.bin</t>
  </si>
  <si>
    <t>-618.954056569884 191.191321858307 -91.3204023407706</t>
  </si>
  <si>
    <t>-635.523826955005 193.481068402607 -200.762981201927</t>
  </si>
  <si>
    <t>-646.079619164339 195.340048400018 -293.017892127104</t>
  </si>
  <si>
    <t>-655.187319134409 197.164893705543 -376.395647665239</t>
  </si>
  <si>
    <t>-663.309887294008 199.027666831798 -459.874363334187</t>
  </si>
  <si>
    <t>-674.103957678218 201.791285417848 -582.024878493423</t>
  </si>
  <si>
    <t>-660.807417451853 202.788005627881 -659.241637610456</t>
  </si>
  <si>
    <t>-663.355643414132 231.357713728993 -528.261304237945</t>
  </si>
  <si>
    <t>-628.550606995783 381.747388205647 -505.661971145392</t>
  </si>
  <si>
    <t>-484.212285236988 396.885282159483 -263.76133322541</t>
  </si>
  <si>
    <t>-262.935468605109 332.413425801428 -234.978025501127</t>
  </si>
  <si>
    <t>-675.379588215833 169.799483545867 -528.591406211435</t>
  </si>
  <si>
    <t>-716.042301744325 21.4022318891673 -502.867340879462</t>
  </si>
  <si>
    <t>-746.046257217454 8.90849728102717 -222.649239906411</t>
  </si>
  <si>
    <t>-521.008432314072 45.3174709263658 -267.15617033041</t>
  </si>
  <si>
    <t>-601.165075945283 282.374121566354 -93.6675737205907</t>
  </si>
  <si>
    <t>-648.789360744468 287.160084862435 319.141848407377</t>
  </si>
  <si>
    <t>-710.620877677338 327.834317618326 776.184441179066</t>
  </si>
  <si>
    <t>-563.103982595869 303.579245643533 835.634315627644</t>
  </si>
  <si>
    <t>-636.924864158277 100.083429414481 -92.4274103749204</t>
  </si>
  <si>
    <t>-645.014891876854 69.9638565066903 321.975727783726</t>
  </si>
  <si>
    <t>-693.857117783137 17.964489566722 779.663064510811</t>
  </si>
  <si>
    <t>-542.351003570285 2.03686692973179 831.393450427577</t>
  </si>
  <si>
    <t>9763-20170724T120409.312518000.bin</t>
  </si>
  <si>
    <t>-619.963924631064 191.305800318727 -91.3127735857138</t>
  </si>
  <si>
    <t>-636.868603977295 193.491209278688 -200.706342247558</t>
  </si>
  <si>
    <t>-647.70539700006 195.310157043516 -292.92931969238</t>
  </si>
  <si>
    <t>-657.06684375917 197.11419562701 -376.279495758239</t>
  </si>
  <si>
    <t>-665.442822254239 198.972135514843 -459.733232920261</t>
  </si>
  <si>
    <t>-676.607272793071 201.744699956036 -581.850375851251</t>
  </si>
  <si>
    <t>-663.476034289045 202.611995309519 -659.096930797651</t>
  </si>
  <si>
    <t>-665.687591092152 231.305639835274 -528.118069295012</t>
  </si>
  <si>
    <t>-630.656475173297 381.610089449988 -505.272984447357</t>
  </si>
  <si>
    <t>-485.057178651877 395.831848971818 -264.073492673158</t>
  </si>
  <si>
    <t>-263.821913190015 331.461127247084 -234.749572889926</t>
  </si>
  <si>
    <t>-677.729273254738 169.750633881699 -528.414763459959</t>
  </si>
  <si>
    <t>-718.252435746484 21.3378753514737 -502.587798591342</t>
  </si>
  <si>
    <t>-748.132105163806 8.8970449871083 -222.353828106375</t>
  </si>
  <si>
    <t>-523.237325953362 45.1652286571571 -267.691463365131</t>
  </si>
  <si>
    <t>-602.774849031197 282.690365791622 -93.7202104784291</t>
  </si>
  <si>
    <t>-649.932980050034 287.356174610508 319.14415558492</t>
  </si>
  <si>
    <t>-710.702534158919 328.142288231345 776.381176584832</t>
  </si>
  <si>
    <t>-563.192446642856 303.339961403491 835.621793988848</t>
  </si>
  <si>
    <t>-637.316580327588 99.95448160815 -92.3337229919285</t>
  </si>
  <si>
    <t>-644.96599678845 70.4742529249722 322.123754854374</t>
  </si>
  <si>
    <t>-693.869407914907 18.1199784809114 779.72963157198</t>
  </si>
  <si>
    <t>-542.317215463394 2.17727658480931 831.320252629932</t>
  </si>
  <si>
    <t>9763-20170724T120409.350664100.bin</t>
  </si>
  <si>
    <t>-620.57901304999 191.443207944878 -91.2487562701433</t>
  </si>
  <si>
    <t>-637.684404398573 193.476814454766 -200.614072728318</t>
  </si>
  <si>
    <t>-648.697712909182 195.233868188319 -292.817397561182</t>
  </si>
  <si>
    <t>-658.221693207613 197.005563368884 -376.149741880822</t>
  </si>
  <si>
    <t>-666.763309822924 198.855044413976 -459.586977157779</t>
  </si>
  <si>
    <t>-678.172964352109 201.641241768348 -581.681100942954</t>
  </si>
  <si>
    <t>-665.133591479677 202.445272039771 -658.943916595683</t>
  </si>
  <si>
    <t>-667.160277789455 231.199015180257 -527.966139921044</t>
  </si>
  <si>
    <t>-632.184691940404 381.477530598906 -504.947672344024</t>
  </si>
  <si>
    <t>-486.587431600859 395.831266958286 -263.754752338723</t>
  </si>
  <si>
    <t>-265.416460730247 331.359730563649 -234.168200408187</t>
  </si>
  <si>
    <t>-679.172691652314 169.638378085428 -528.248446679468</t>
  </si>
  <si>
    <t>-719.601531084812 21.2014802320161 -502.31569152903</t>
  </si>
  <si>
    <t>-749.399536496651 9.1873131479847 -222.054548414884</t>
  </si>
  <si>
    <t>-524.768841910557 45.3463154524275 -268.767657604206</t>
  </si>
  <si>
    <t>-603.91855595912 282.89948974173 -93.7254882117194</t>
  </si>
  <si>
    <t>-650.961488366609 287.536523650256 319.152354895056</t>
  </si>
  <si>
    <t>-710.862149864192 328.270854300159 776.623831166606</t>
  </si>
  <si>
    <t>-563.281612352577 303.230710644111 835.588194287833</t>
  </si>
  <si>
    <t>-637.441182614511 99.9314538351309 -92.2022883304409</t>
  </si>
  <si>
    <t>-645.058841381685 70.8542091748011 322.284256424092</t>
  </si>
  <si>
    <t>-693.931557142543 18.1934860568065 779.803645795178</t>
  </si>
  <si>
    <t>-542.354505438075 1.94694989662594 831.226168961526</t>
  </si>
  <si>
    <t>9763-20170724T120409.413844300.bin</t>
  </si>
  <si>
    <t>-622.236259489137 191.38244781795 -91.0182499709448</t>
  </si>
  <si>
    <t>-639.707083955799 192.959256163562 -200.333315799957</t>
  </si>
  <si>
    <t>-650.89611683908 194.488975135506 -292.519574673852</t>
  </si>
  <si>
    <t>-660.52575613687 196.112330128962 -375.842772977696</t>
  </si>
  <si>
    <t>-669.119197609776 197.87094306258 -459.276589980479</t>
  </si>
  <si>
    <t>-680.545062122273 200.586189855774 -581.370858912162</t>
  </si>
  <si>
    <t>-667.550083002665 201.240227063311 -658.642634690083</t>
  </si>
  <si>
    <t>-669.524738840503 230.175175043266 -527.67464295247</t>
  </si>
  <si>
    <t>-634.436722746067 380.40439316137 -504.407696048232</t>
  </si>
  <si>
    <t>-490.959089102471 396.515198725893 -262.058438675526</t>
  </si>
  <si>
    <t>-270.108692074601 331.584047789647 -231.113902647521</t>
  </si>
  <si>
    <t>-681.538236099615 168.614361863524 -527.919275758771</t>
  </si>
  <si>
    <t>-722.141589730583 20.3062101735145 -501.658930288291</t>
  </si>
  <si>
    <t>-751.478638659902 9.12041638574988 -221.314745562852</t>
  </si>
  <si>
    <t>-527.250637683629 44.5867124216613 -270.431577105811</t>
  </si>
  <si>
    <t>-606.652040755164 282.92491364141 -93.6100066072901</t>
  </si>
  <si>
    <t>-653.649843115252 287.694127110528 319.271402158576</t>
  </si>
  <si>
    <t>-711.498496455024 328.161414854472 777.27681059917</t>
  </si>
  <si>
    <t>-563.566011489858 303.097693666287 835.342458169674</t>
  </si>
  <si>
    <t>-638.052587842037 99.6669052562313 -91.7414560751137</t>
  </si>
  <si>
    <t>-645.637350679515 71.803756668761 322.829028559452</t>
  </si>
  <si>
    <t>-694.073720622072 18.5916726791036 780.165359839352</t>
  </si>
  <si>
    <t>-542.30668615647 2.86971542202264 831.188955184044</t>
  </si>
  <si>
    <t>9763-20170724T120409.450829300.bin</t>
  </si>
  <si>
    <t>-623.277612466567 191.185039131244 -90.8675690174938</t>
  </si>
  <si>
    <t>-640.807130190706 192.497730780141 -200.176702091886</t>
  </si>
  <si>
    <t>-652.000942240348 193.850988174983 -292.365206117313</t>
  </si>
  <si>
    <t>-661.617105971717 195.331037502117 -375.692707752992</t>
  </si>
  <si>
    <t>-670.178713810062 196.963123087109 -459.132367884382</t>
  </si>
  <si>
    <t>-681.538029919143 199.510974590076 -581.236360722898</t>
  </si>
  <si>
    <t>-668.566587181543 200.050230770358 -658.512820342082</t>
  </si>
  <si>
    <t>-670.574329631039 229.178879378135 -527.572104280643</t>
  </si>
  <si>
    <t>-635.552024524723 379.420364851267 -504.288865549239</t>
  </si>
  <si>
    <t>-493.791291302804 395.82416589961 -260.95098259085</t>
  </si>
  <si>
    <t>-273.014918361845 331.127687184334 -229.002571732364</t>
  </si>
  <si>
    <t>-682.532980012066 167.607184675823 -527.7443461485</t>
  </si>
  <si>
    <t>-723.06574568238 19.3055936661949 -501.310197763464</t>
  </si>
  <si>
    <t>-752.585452614237 8.44255670173538 -220.972641329366</t>
  </si>
  <si>
    <t>-528.520238216332 43.7092323971303 -270.968390370136</t>
  </si>
  <si>
    <t>-608.094132993361 282.785513533741 -93.5815047666584</t>
  </si>
  <si>
    <t>-654.853927859486 287.646368401159 319.325882425431</t>
  </si>
  <si>
    <t>-711.777371250643 328.080310159291 777.473815211301</t>
  </si>
  <si>
    <t>-563.72871323482 302.80708643754 835.151181836255</t>
  </si>
  <si>
    <t>-638.652551945946 99.4098861312796 -91.4471294254092</t>
  </si>
  <si>
    <t>-646.057792965176 72.1640214930405 323.167624291642</t>
  </si>
  <si>
    <t>-694.102779033933 18.7013067398314 780.450771072286</t>
  </si>
  <si>
    <t>-542.32665864298 2.76298440480718 831.380066325677</t>
  </si>
  <si>
    <t>9763-20170724T120409.517000000.bin</t>
  </si>
  <si>
    <t>-625.345458759768 191.02188530521 -90.6962123667149</t>
  </si>
  <si>
    <t>-642.882210074493 191.887370701453 -200.008531676732</t>
  </si>
  <si>
    <t>-654.076826877033 192.911477575831 -292.201190407825</t>
  </si>
  <si>
    <t>-663.691512734641 194.110834079994 -375.533376382121</t>
  </si>
  <si>
    <t>-672.249366934366 195.478646978088 -458.978201224729</t>
  </si>
  <si>
    <t>-683.600286732776 197.658277080438 -581.090114992236</t>
  </si>
  <si>
    <t>-670.731723072869 197.94851365938 -658.385246672676</t>
  </si>
  <si>
    <t>-672.659863327762 227.491642261716 -527.512778545006</t>
  </si>
  <si>
    <t>-637.66272542687 377.712100964441 -504.093014737454</t>
  </si>
  <si>
    <t>-500.769978575767 394.991783077404 -258.043420289543</t>
  </si>
  <si>
    <t>-279.300344278023 333.300456100773 -224.969562681886</t>
  </si>
  <si>
    <t>-684.579269633972 165.912210363658 -527.504030708103</t>
  </si>
  <si>
    <t>-725.00361416183 17.6388226054153 -500.673238585249</t>
  </si>
  <si>
    <t>-754.804515265188 7.15784480818138 -220.350822625243</t>
  </si>
  <si>
    <t>-531.030512175352 42.6330261292326 -271.490355540922</t>
  </si>
  <si>
    <t>-610.62604478341 282.94262111991 -93.8770966036869</t>
  </si>
  <si>
    <t>-656.913781967913 287.877718853061 319.082542910387</t>
  </si>
  <si>
    <t>-711.935309327116 328.377984300435 777.285992808018</t>
  </si>
  <si>
    <t>-563.585476554603 303.642193149612 834.419928439915</t>
  </si>
  <si>
    <t>-640.217953248231 99.1147061492798 -90.9408515552449</t>
  </si>
  <si>
    <t>-646.772933448139 72.6666889414978 323.739992649725</t>
  </si>
  <si>
    <t>-694.110643077465 18.8342141170563 781.024687277476</t>
  </si>
  <si>
    <t>-542.365720863374 2.35144318372318 831.873715465179</t>
  </si>
  <si>
    <t>9763-20170724T120409.551102700.bin</t>
  </si>
  <si>
    <t>-626.30373720898 190.891954565262 -90.7947492994217</t>
  </si>
  <si>
    <t>-643.82673438012 191.572692628702 -200.110675445868</t>
  </si>
  <si>
    <t>-655.022639053221 192.457701613183 -292.304536373329</t>
  </si>
  <si>
    <t>-664.643616760267 193.537806140867 -375.637623269295</t>
  </si>
  <si>
    <t>-673.212569119107 194.792702529365 -459.082969208445</t>
  </si>
  <si>
    <t>-684.585447550892 196.813154074782 -581.195605758227</t>
  </si>
  <si>
    <t>-671.773712911215 196.973730517031 -658.500614684511</t>
  </si>
  <si>
    <t>-673.605508191333 226.710498132472 -527.662264831258</t>
  </si>
  <si>
    <t>-638.405572757028 376.872838962144 -504.173393617343</t>
  </si>
  <si>
    <t>-505.015314104575 395.766659812822 -256.325516948649</t>
  </si>
  <si>
    <t>-282.989987708371 336.032771251846 -223.38349582203</t>
  </si>
  <si>
    <t>-685.584773432877 165.142727346393 -527.565205787754</t>
  </si>
  <si>
    <t>-726.167552005509 16.9531653176089 -500.514296762908</t>
  </si>
  <si>
    <t>-755.732887853023 6.99929826698235 -220.147735233725</t>
  </si>
  <si>
    <t>-532.10482551062 42.3940787491463 -271.976882824475</t>
  </si>
  <si>
    <t>-611.618212455499 282.83477328753 -94.179519715502</t>
  </si>
  <si>
    <t>-657.749619375452 288.036824020116 318.79434817882</t>
  </si>
  <si>
    <t>-711.98879350121 328.474379137518 777.104267990386</t>
  </si>
  <si>
    <t>-563.55609635502 303.829515344349 834.062120684493</t>
  </si>
  <si>
    <t>-641.167484283313 98.9611018143669 -90.8801585318369</t>
  </si>
  <si>
    <t>-647.429575471321 72.702416894713 323.817168853779</t>
  </si>
  <si>
    <t>-694.131174557585 18.9412257874542 781.167951160512</t>
  </si>
  <si>
    <t>-542.321137594404 2.90589074419881 831.965706476942</t>
  </si>
  <si>
    <t>9763-20170724T120409.616275500.bin</t>
  </si>
  <si>
    <t>-627.981846896785 190.393754922992 -91.1561656860653</t>
  </si>
  <si>
    <t>-645.451261615266 190.914014013453 -200.481470428873</t>
  </si>
  <si>
    <t>-656.701586673561 191.573440595364 -292.67061079473</t>
  </si>
  <si>
    <t>-666.411245320653 192.417404615865 -375.996178241036</t>
  </si>
  <si>
    <t>-675.109326845853 193.401246073418 -459.431861212332</t>
  </si>
  <si>
    <t>-686.715262047916 194.987602897141 -581.528933681576</t>
  </si>
  <si>
    <t>-674.058780085125 194.820486380514 -658.859493776424</t>
  </si>
  <si>
    <t>-675.501110590747 225.048898910606 -528.136191532585</t>
  </si>
  <si>
    <t>-639.434006133121 375.005128401766 -504.67356717018</t>
  </si>
  <si>
    <t>-516.627049515927 399.410678186946 -251.886340361526</t>
  </si>
  <si>
    <t>-293.442284820385 344.481094234989 -218.422422766839</t>
  </si>
  <si>
    <t>-687.74429700213 163.534120828847 -527.771569135439</t>
  </si>
  <si>
    <t>-728.921187763894 15.6287147385838 -500.078215168899</t>
  </si>
  <si>
    <t>-757.379684183519 6.89721217299234 -219.556578444413</t>
  </si>
  <si>
    <t>-534.080345890509 41.7090398412995 -273.166945597834</t>
  </si>
  <si>
    <t>-612.89554841839 282.347397568656 -94.7767798968221</t>
  </si>
  <si>
    <t>-658.675030156475 288.060782669062 318.229488842223</t>
  </si>
  <si>
    <t>-712.118971245527 328.437224082128 776.691894741947</t>
  </si>
  <si>
    <t>-563.636922038885 303.584061491439 833.43016173422</t>
  </si>
  <si>
    <t>-643.254192300716 98.4550214420078 -91.0568456493189</t>
  </si>
  <si>
    <t>-649.185495887486 72.3566876098171 323.655431782651</t>
  </si>
  <si>
    <t>-694.19243208012 19.0721202221357 781.277386177594</t>
  </si>
  <si>
    <t>-542.3283820273 3.26408261873712 831.984717576952</t>
  </si>
  <si>
    <t>9763-20170724T120409.648368200.bin</t>
  </si>
  <si>
    <t>-628.613559938451 190.11445140757 -91.3549582417858</t>
  </si>
  <si>
    <t>-646.0712160557 190.669206184288 -200.682065790259</t>
  </si>
  <si>
    <t>-657.335010164257 191.267199900512 -292.869846708171</t>
  </si>
  <si>
    <t>-667.066088309098 192.023240780505 -376.193863299115</t>
  </si>
  <si>
    <t>-675.795446015373 192.884988997701 -459.627549917559</t>
  </si>
  <si>
    <t>-687.458073878377 194.255569600789 -581.721894534166</t>
  </si>
  <si>
    <t>-674.853229663743 193.889241481853 -659.060082279139</t>
  </si>
  <si>
    <t>-676.126969043582 224.392644708691 -528.396423902627</t>
  </si>
  <si>
    <t>-639.509238756571 374.245865338292 -505.131597575244</t>
  </si>
  <si>
    <t>-524.490372791784 400.952162819918 -248.936296946928</t>
  </si>
  <si>
    <t>-300.948721537404 348.249279870928 -214.29430470723</t>
  </si>
  <si>
    <t>-688.554217864298 162.91566534706 -527.899468615926</t>
  </si>
  <si>
    <t>-730.151066000903 15.1913530515883 -499.854120495417</t>
  </si>
  <si>
    <t>-757.924000933198 6.88769013764181 -219.250811396722</t>
  </si>
  <si>
    <t>-534.758352477137 41.4853683288925 -273.551988181382</t>
  </si>
  <si>
    <t>-613.084368390534 282.052193746697 -95.0119195940266</t>
  </si>
  <si>
    <t>-658.705650970614 287.947330185731 318.009309279788</t>
  </si>
  <si>
    <t>-712.140644253191 328.383538978632 776.483360485933</t>
  </si>
  <si>
    <t>-563.628914963949 303.628863388796 833.186894357408</t>
  </si>
  <si>
    <t>-644.350061438279 98.2003595020992 -91.2125302352714</t>
  </si>
  <si>
    <t>-649.980953996099 72.1434861456355 323.506565123083</t>
  </si>
  <si>
    <t>-694.223274140758 19.0964685931631 781.288926873067</t>
  </si>
  <si>
    <t>-542.352695672175 3.20578655722284 831.950786486735</t>
  </si>
  <si>
    <t>9763-20170724T120409.715556600.bin</t>
  </si>
  <si>
    <t>-629.729077792774 189.613478328207 -91.6694376344917</t>
  </si>
  <si>
    <t>-647.37776649685 190.431378223905 -200.964160338921</t>
  </si>
  <si>
    <t>-658.700630362521 191.008900541778 -293.144978939433</t>
  </si>
  <si>
    <t>-668.443760078863 191.656999930822 -376.468382951916</t>
  </si>
  <si>
    <t>-677.144982464866 192.318997935813 -459.906851207216</t>
  </si>
  <si>
    <t>-688.722908277121 193.297715843613 -582.012916464545</t>
  </si>
  <si>
    <t>-676.207230522293 192.529170549044 -659.362727917023</t>
  </si>
  <si>
    <t>-677.351248301188 223.589973514702 -528.784287147972</t>
  </si>
  <si>
    <t>-640.540363112662 373.457696720316 -506.07405794456</t>
  </si>
  <si>
    <t>-541.770803335992 402.606073510137 -243.445896254824</t>
  </si>
  <si>
    <t>-318.165361311395 354.278656278658 -203.276486567255</t>
  </si>
  <si>
    <t>-689.934004295041 162.146521200441 -528.083561235387</t>
  </si>
  <si>
    <t>-731.985291394363 14.6840886961832 -499.324963479206</t>
  </si>
  <si>
    <t>-759.36317133299 7.49559203663034 -218.65210829998</t>
  </si>
  <si>
    <t>-536.354469691066 42.0961750738174 -273.592377501103</t>
  </si>
  <si>
    <t>-613.232199905952 281.542839603157 -95.2881041331397</t>
  </si>
  <si>
    <t>-658.381720315235 287.647826341552 317.781954730835</t>
  </si>
  <si>
    <t>-712.166908456936 328.172671098697 776.156619768034</t>
  </si>
  <si>
    <t>-563.708543370711 303.250092425289 832.926363967434</t>
  </si>
  <si>
    <t>-646.470751686252 97.8881587188246 -91.5093848739933</t>
  </si>
  <si>
    <t>-651.006818319868 71.8369607425664 323.223548450381</t>
  </si>
  <si>
    <t>-694.279459968058 19.1006390613909 781.261029586256</t>
  </si>
  <si>
    <t>-542.409839013397 2.97366850192884 831.851117400402</t>
  </si>
  <si>
    <t>9763-20170724T120409.748650400.bin</t>
  </si>
  <si>
    <t>-630.322614750256 189.541833364488 -91.7796377093769</t>
  </si>
  <si>
    <t>-648.135787262407 190.456108184115 -201.047018159248</t>
  </si>
  <si>
    <t>-659.491408105062 191.065827794799 -293.223568359655</t>
  </si>
  <si>
    <t>-669.221765347197 191.724207415999 -376.548280542973</t>
  </si>
  <si>
    <t>-677.867760048781 192.377791053159 -459.992627336552</t>
  </si>
  <si>
    <t>-689.318291594934 193.32426130158 -582.111153872188</t>
  </si>
  <si>
    <t>-676.800988733895 192.437950807112 -659.459246832066</t>
  </si>
  <si>
    <t>-678.034788372752 223.637145744717 -528.875304801137</t>
  </si>
  <si>
    <t>-641.202861938083 373.509574742891 -506.09286137674</t>
  </si>
  <si>
    <t>-549.719499589768 402.735000727923 -240.847288683715</t>
  </si>
  <si>
    <t>-326.293090752899 355.686430095751 -198.237471173978</t>
  </si>
  <si>
    <t>-690.553069076778 162.180604187953 -528.177978451584</t>
  </si>
  <si>
    <t>-732.603065907573 14.765320356157 -499.227897096026</t>
  </si>
  <si>
    <t>-760.016153416275 8.42081791750957 -218.537883270948</t>
  </si>
  <si>
    <t>-537.000520322389 42.8936532453422 -273.5301354112</t>
  </si>
  <si>
    <t>-613.625988120491 281.415866966277 -95.3725937863026</t>
  </si>
  <si>
    <t>-658.321502613574 287.59246003396 317.745708562125</t>
  </si>
  <si>
    <t>-712.190329800027 328.020220704148 776.06443815823</t>
  </si>
  <si>
    <t>-563.746379384164 303.090307918512 832.868701628491</t>
  </si>
  <si>
    <t>-647.201140565241 97.8756720106182 -91.6211955240399</t>
  </si>
  <si>
    <t>-651.356713882287 71.8731337239847 323.118697324002</t>
  </si>
  <si>
    <t>-694.321971634962 19.1414646996843 781.222680069475</t>
  </si>
  <si>
    <t>-542.391395576069 3.35775062162929 831.73786120636</t>
  </si>
  <si>
    <t>9763-20170724T120409.816830700.bin</t>
  </si>
  <si>
    <t>-631.520335789081 189.376923503448 -91.9933955175213</t>
  </si>
  <si>
    <t>-649.596263820519 190.319562225297 -201.217343252372</t>
  </si>
  <si>
    <t>-661.006064047897 190.96414332076 -293.386986640917</t>
  </si>
  <si>
    <t>-670.718848039898 191.654781787735 -376.713589111354</t>
  </si>
  <si>
    <t>-679.280114878816 192.344344380468 -460.166295534958</t>
  </si>
  <si>
    <t>-690.53297832391 193.347544571076 -582.302644117294</t>
  </si>
  <si>
    <t>-677.994278784678 192.340276144307 -659.645966075885</t>
  </si>
  <si>
    <t>-679.501549793713 223.669212914598 -529.019103395362</t>
  </si>
  <si>
    <t>-643.467655213488 373.713946379757 -506.162398092638</t>
  </si>
  <si>
    <t>-560.899203627546 400.807785347438 -237.784043617851</t>
  </si>
  <si>
    <t>-338.012653721869 353.323428801477 -192.891336489685</t>
  </si>
  <si>
    <t>-691.689099861008 162.145412403067 -528.40157927732</t>
  </si>
  <si>
    <t>-733.146350733312 14.5787139837089 -499.40620117934</t>
  </si>
  <si>
    <t>-761.780570314428 8.51214132095151 -218.832051851786</t>
  </si>
  <si>
    <t>-538.304992504243 42.5741407839437 -272.189208863811</t>
  </si>
  <si>
    <t>-615.013856658565 280.84711206989 -95.5463898390848</t>
  </si>
  <si>
    <t>-658.841165242682 287.464957435916 317.658116069183</t>
  </si>
  <si>
    <t>-712.257601336207 327.723049513185 775.964683623042</t>
  </si>
  <si>
    <t>-563.839979172146 302.784135460219 832.833630556503</t>
  </si>
  <si>
    <t>-648.166936853443 97.9472591421679 -91.7960485102416</t>
  </si>
  <si>
    <t>-652.068926531571 71.854209811805 322.940614143707</t>
  </si>
  <si>
    <t>-694.452013842964 19.2953415682125 781.117956525671</t>
  </si>
  <si>
    <t>-542.399138139147 3.98475913328411 831.41035823053</t>
  </si>
  <si>
    <t>9763-20170724T120409.847920600.bin</t>
  </si>
  <si>
    <t>-632.284379408732 189.193856066776 -92.0775067836358</t>
  </si>
  <si>
    <t>-650.476702805289 190.118672702131 -201.282351651058</t>
  </si>
  <si>
    <t>-661.937525150215 190.777997477291 -293.445440517443</t>
  </si>
  <si>
    <t>-671.677960061663 191.491289522838 -376.768697472235</t>
  </si>
  <si>
    <t>-680.248006456036 192.214720874196 -460.220213391288</t>
  </si>
  <si>
    <t>-691.492972784132 193.279933182315 -582.356763415955</t>
  </si>
  <si>
    <t>-678.935043188608 192.287120260391 -659.697078232878</t>
  </si>
  <si>
    <t>-680.584585155451 223.59812956722 -529.04586852397</t>
  </si>
  <si>
    <t>-645.377640822041 373.802891578235 -506.053600231281</t>
  </si>
  <si>
    <t>-562.847093201731 399.565420579754 -237.53255767283</t>
  </si>
  <si>
    <t>-340.188769947303 351.339829336912 -192.298797538374</t>
  </si>
  <si>
    <t>-692.533036802572 162.026851368113 -528.482701989517</t>
  </si>
  <si>
    <t>-733.407504784644 14.2503180481458 -499.663233461186</t>
  </si>
  <si>
    <t>-763.016126934569 8.03046000373956 -219.193635109127</t>
  </si>
  <si>
    <t>-539.468627938361 42.1997032818315 -272.179483132999</t>
  </si>
  <si>
    <t>-616.044934930206 280.512207066817 -95.6348743779859</t>
  </si>
  <si>
    <t>-659.294436424678 287.37428179541 317.62656252938</t>
  </si>
  <si>
    <t>-712.297489988412 327.586203238596 775.950480071149</t>
  </si>
  <si>
    <t>-563.889507822873 302.65319385814 832.847230736807</t>
  </si>
  <si>
    <t>-648.708425797904 97.8525051864967 -91.8811119998899</t>
  </si>
  <si>
    <t>-652.423307537064 71.6794355246493 322.852310104529</t>
  </si>
  <si>
    <t>-694.521382749957 19.2550051959463 781.068590522658</t>
  </si>
  <si>
    <t>-542.453663149885 3.69876478895299 831.240711821915</t>
  </si>
  <si>
    <t>9763-20170724T120409.915100200.bin</t>
  </si>
  <si>
    <t>-633.938123241889 188.34467522336 -92.2603970881989</t>
  </si>
  <si>
    <t>-652.358434847014 189.218474301418 -201.42737854977</t>
  </si>
  <si>
    <t>-663.972973861144 189.949834619453 -293.57072680831</t>
  </si>
  <si>
    <t>-673.837028858969 190.771389533564 -376.878378454225</t>
  </si>
  <si>
    <t>-682.515149751821 191.647600834871 -460.317385199815</t>
  </si>
  <si>
    <t>-693.900742005905 192.985279054577 -582.438200994258</t>
  </si>
  <si>
    <t>-681.26738324755 192.106457563798 -659.767684181163</t>
  </si>
  <si>
    <t>-683.009739733595 223.199863856501 -529.064911365493</t>
  </si>
  <si>
    <t>-648.339646221589 373.50094297855 -505.671853561839</t>
  </si>
  <si>
    <t>-561.541856837688 394.363405675867 -238.072464401895</t>
  </si>
  <si>
    <t>-338.865909308868 344.655018620306 -194.56350792501</t>
  </si>
  <si>
    <t>-694.79987959068 161.596951940237 -528.640414938683</t>
  </si>
  <si>
    <t>-735.263542985992 13.650094964521 -500.171539673324</t>
  </si>
  <si>
    <t>-764.893674066489 6.46098962365954 -219.727256013372</t>
  </si>
  <si>
    <t>-541.357011467499 41.722873481795 -272.038690206627</t>
  </si>
  <si>
    <t>-617.99701659655 279.493795920992 -95.8457888683062</t>
  </si>
  <si>
    <t>-660.199016323437 286.952262745664 317.513608589523</t>
  </si>
  <si>
    <t>-712.414503066942 327.314151512033 775.91857659261</t>
  </si>
  <si>
    <t>-564.018128007633 302.269994368492 832.796793409103</t>
  </si>
  <si>
    <t>-650.101849376475 97.0103332783344 -92.0798674253977</t>
  </si>
  <si>
    <t>-653.353226244111 71.2510748806581 322.683337776506</t>
  </si>
  <si>
    <t>-694.703210113717 19.395205436163 780.976411028341</t>
  </si>
  <si>
    <t>-542.481073958958 4.26699764014847 830.809854243234</t>
  </si>
  <si>
    <t>9763-20170724T120409.947194700.bin</t>
  </si>
  <si>
    <t>-634.573460086305 187.668419959816 -92.4062426024927</t>
  </si>
  <si>
    <t>-653.110886747065 188.546140488232 -201.553405044968</t>
  </si>
  <si>
    <t>-664.812697616419 189.297639548429 -293.685520577447</t>
  </si>
  <si>
    <t>-674.750665642824 190.145470312855 -376.984144463221</t>
  </si>
  <si>
    <t>-683.498040143143 191.055608189681 -460.415450480737</t>
  </si>
  <si>
    <t>-694.97971404316 192.450782598928 -582.526737321317</t>
  </si>
  <si>
    <t>-682.324045565532 191.603724396839 -659.852766049515</t>
  </si>
  <si>
    <t>-684.01498813119 222.634051595394 -529.150738588454</t>
  </si>
  <si>
    <t>-649.182243893895 372.881478443476 -505.648792499533</t>
  </si>
  <si>
    <t>-559.493834546973 391.282335246803 -238.823035945365</t>
  </si>
  <si>
    <t>-336.675887602604 341.206689112407 -196.478005374081</t>
  </si>
  <si>
    <t>-695.868274354454 161.043115419186 -528.739967213699</t>
  </si>
  <si>
    <t>-736.401134408932 13.1079770678652 -500.289853101239</t>
  </si>
  <si>
    <t>-765.585700722046 5.87606463462612 -219.800102613836</t>
  </si>
  <si>
    <t>-542.209251940503 41.4377324063926 -272.590985257244</t>
  </si>
  <si>
    <t>-618.526021582117 278.81662158885 -95.9887907527543</t>
  </si>
  <si>
    <t>-660.423233096306 286.587291177747 317.395892674731</t>
  </si>
  <si>
    <t>-712.453279601093 327.235580486439 775.843340601895</t>
  </si>
  <si>
    <t>-564.082667996565 302.040848329636 832.72221418303</t>
  </si>
  <si>
    <t>-650.859447451897 96.3407293902558 -92.2129894323452</t>
  </si>
  <si>
    <t>-653.886920847594 70.8850361732407 322.570597139632</t>
  </si>
  <si>
    <t>-694.756610909476 19.3829825607313 780.947518448488</t>
  </si>
  <si>
    <t>-542.544820743302 3.85044453121054 830.688153053881</t>
  </si>
  <si>
    <t>9763-20170724T120410.015378500.bin</t>
  </si>
  <si>
    <t>-635.520586894773 186.297626834477 -92.6592483823659</t>
  </si>
  <si>
    <t>-654.21128751392 187.295748217059 -201.779252618625</t>
  </si>
  <si>
    <t>-665.983483967118 188.093958720042 -293.901985077236</t>
  </si>
  <si>
    <t>-675.960682851891 188.967487313131 -377.195711320873</t>
  </si>
  <si>
    <t>-684.723289486696 189.884372843573 -460.625305822223</t>
  </si>
  <si>
    <t>-696.201207353515 191.268611945142 -582.736945677566</t>
  </si>
  <si>
    <t>-683.52852579257 190.431356631273 -660.060509303887</t>
  </si>
  <si>
    <t>-685.08674453839 221.427003533601 -529.377912107817</t>
  </si>
  <si>
    <t>-649.38896382716 371.483040662019 -506.047771139005</t>
  </si>
  <si>
    <t>-554.940850649071 388.136881362017 -240.753941953354</t>
  </si>
  <si>
    <t>-332.040443399079 335.903753245469 -201.566379277892</t>
  </si>
  <si>
    <t>-697.242853547905 159.895386670449 -528.93283815101</t>
  </si>
  <si>
    <t>-738.474543753142 12.1702856290854 -500.383159633879</t>
  </si>
  <si>
    <t>-766.727617982528 5.32778145813381 -219.788113625081</t>
  </si>
  <si>
    <t>-543.6543967776 40.449834331077 -274.132583914931</t>
  </si>
  <si>
    <t>-618.921932913666 277.555806617286 -96.2243387528974</t>
  </si>
  <si>
    <t>-660.263022943531 285.783326438618 317.20740581652</t>
  </si>
  <si>
    <t>-712.444312675674 327.149428612927 775.634345024415</t>
  </si>
  <si>
    <t>-564.110106538231 301.933838888109 832.598966974422</t>
  </si>
  <si>
    <t>-652.327782496673 95.036320508365 -92.4481205884657</t>
  </si>
  <si>
    <t>-654.895259283601 70.1105071775467 322.370785405558</t>
  </si>
  <si>
    <t>-694.800537534903 19.4612270006417 780.942423987019</t>
  </si>
  <si>
    <t>-542.491723048195 4.59353491446109 830.589163276231</t>
  </si>
  <si>
    <t>9763-20170724T120410.046344300.bin</t>
  </si>
  <si>
    <t>-635.827427052898 185.609259919422 -92.7515206985635</t>
  </si>
  <si>
    <t>-654.565014629769 186.698091039616 -201.862509792114</t>
  </si>
  <si>
    <t>-666.356017011084 187.533204616237 -293.982675843758</t>
  </si>
  <si>
    <t>-676.341232143479 188.427782460639 -377.275047483421</t>
  </si>
  <si>
    <t>-685.103519515074 189.351043858625 -460.704686608449</t>
  </si>
  <si>
    <t>-696.57154991046 190.729130227997 -582.817377022896</t>
  </si>
  <si>
    <t>-683.920152007399 189.852511313648 -660.1438788772</t>
  </si>
  <si>
    <t>-685.363665570069 220.870636052431 -529.468404302382</t>
  </si>
  <si>
    <t>-649.153019019823 370.844594597044 -506.301164351856</t>
  </si>
  <si>
    <t>-552.305094234005 387.021055605901 -241.844390694527</t>
  </si>
  <si>
    <t>-329.412299594009 333.581349870333 -204.273986636029</t>
  </si>
  <si>
    <t>-697.715300877879 159.37828222501 -529.00242838693</t>
  </si>
  <si>
    <t>-739.414236566441 11.8018351962323 -500.386903322908</t>
  </si>
  <si>
    <t>-767.216810584033 5.10650518620673 -219.743503391714</t>
  </si>
  <si>
    <t>-544.18028971549 39.3727511450891 -274.780558926324</t>
  </si>
  <si>
    <t>-618.957932984462 276.914970743078 -96.3062200711171</t>
  </si>
  <si>
    <t>-660.070023730691 285.359232455948 317.144059740139</t>
  </si>
  <si>
    <t>-712.436911806551 327.084267012177 775.532609714216</t>
  </si>
  <si>
    <t>-564.142252966103 301.767499450083 832.555102863838</t>
  </si>
  <si>
    <t>-652.918467264129 94.3424775282956 -92.5498899732235</t>
  </si>
  <si>
    <t>-655.321901507124 69.7074563086803 322.287402377114</t>
  </si>
  <si>
    <t>-694.822762652983 19.440006878141 780.944268432929</t>
  </si>
  <si>
    <t>-542.533952788256 4.28555074626661 830.565710726803</t>
  </si>
  <si>
    <t>9763-20170724T120410.114523100.bin</t>
  </si>
  <si>
    <t>-636.199972104846 184.515108111631 -92.8688562722065</t>
  </si>
  <si>
    <t>-655.044695035901 185.789073683139 -201.959300719039</t>
  </si>
  <si>
    <t>-666.927651026751 186.711539470415 -294.066901114878</t>
  </si>
  <si>
    <t>-676.995819529947 187.661469244998 -377.348684015136</t>
  </si>
  <si>
    <t>-685.841661556064 188.613157975984 -460.769255362475</t>
  </si>
  <si>
    <t>-697.432520559774 190.002885865273 -582.87024062313</t>
  </si>
  <si>
    <t>-684.869147580496 189.016016281526 -660.209546742616</t>
  </si>
  <si>
    <t>-685.980915056635 220.100531312162 -529.548140199725</t>
  </si>
  <si>
    <t>-648.716135156804 369.810776453438 -506.446973353274</t>
  </si>
  <si>
    <t>-546.150051323074 385.204120249223 -244.107826637445</t>
  </si>
  <si>
    <t>-323.471322255296 329.690307040133 -208.317646776711</t>
  </si>
  <si>
    <t>-698.712105772641 158.685822148258 -529.038541329263</t>
  </si>
  <si>
    <t>-741.199540527944 11.3450806451237 -500.329620086481</t>
  </si>
  <si>
    <t>-768.453175272569 4.57687068701853 -219.633979032942</t>
  </si>
  <si>
    <t>-545.307688095629 37.1836299833878 -275.234728605868</t>
  </si>
  <si>
    <t>-619.008511178481 275.866356667996 -96.3885724420456</t>
  </si>
  <si>
    <t>-659.691153062621 284.701751392977 317.095983170286</t>
  </si>
  <si>
    <t>-712.419886771088 326.913983203167 775.368363635162</t>
  </si>
  <si>
    <t>-564.158737383367 301.6773509303 832.513550742698</t>
  </si>
  <si>
    <t>-653.655120965718 93.2584176397613 -92.7252475830646</t>
  </si>
  <si>
    <t>-655.868500077507 69.0663547407567 322.139125212866</t>
  </si>
  <si>
    <t>-694.873973774159 19.3938549887182 780.928490828504</t>
  </si>
  <si>
    <t>-542.600808740841 3.88659213989536 830.488792597333</t>
  </si>
  <si>
    <t>9763-20170724T120410.149632900.bin</t>
  </si>
  <si>
    <t>-636.274512881646 184.127077019029 -92.914265173227</t>
  </si>
  <si>
    <t>-655.190504136025 185.502803316459 -201.991324695088</t>
  </si>
  <si>
    <t>-667.125727118563 186.493378193308 -294.091186213957</t>
  </si>
  <si>
    <t>-677.23776175732 187.498693509644 -377.367045891495</t>
  </si>
  <si>
    <t>-686.124128025335 188.498307526304 -460.782728299285</t>
  </si>
  <si>
    <t>-697.770873780583 189.948993013646 -582.877628514452</t>
  </si>
  <si>
    <t>-685.254868683435 188.939240513682 -660.224495353014</t>
  </si>
  <si>
    <t>-686.195469410175 219.999010841617 -529.555514524899</t>
  </si>
  <si>
    <t>-648.347274550257 369.569130677526 -506.497581824324</t>
  </si>
  <si>
    <t>-544.024249351972 384.780518201318 -244.84156347927</t>
  </si>
  <si>
    <t>-321.371449665155 328.58500270276 -209.965467062167</t>
  </si>
  <si>
    <t>-699.125278296867 158.625982280345 -529.051355806578</t>
  </si>
  <si>
    <t>-742.05123169018 11.4189119941466 -500.282724193134</t>
  </si>
  <si>
    <t>-768.910161499583 4.60921073094892 -219.550134482193</t>
  </si>
  <si>
    <t>-545.653552494359 36.1723509559549 -275.306330383166</t>
  </si>
  <si>
    <t>-619.010062837328 275.487557893965 -96.4090220219019</t>
  </si>
  <si>
    <t>-659.58188255491 284.39667235052 317.084767629451</t>
  </si>
  <si>
    <t>-712.399022272426 326.815767780991 775.313561628555</t>
  </si>
  <si>
    <t>-564.12814656736 301.79278646737 832.527435419102</t>
  </si>
  <si>
    <t>-653.815453502432 92.8339132995268 -92.8066604633668</t>
  </si>
  <si>
    <t>-656.026738904299 68.8407103642633 322.069340109874</t>
  </si>
  <si>
    <t>-694.892700308712 19.3559295447296 780.912347119394</t>
  </si>
  <si>
    <t>-542.631822653521 3.6857647585332 830.459319676394</t>
  </si>
  <si>
    <t>9763-20170724T120410.213808800.bin</t>
  </si>
  <si>
    <t>-636.233706481676 183.738758610526 -93.0043839023557</t>
  </si>
  <si>
    <t>-655.312157652057 185.313177823916 -202.050377367633</t>
  </si>
  <si>
    <t>-667.257360521907 186.413306913666 -294.147799559275</t>
  </si>
  <si>
    <t>-677.326826124982 187.49615222819 -377.427894650775</t>
  </si>
  <si>
    <t>-686.119435258542 188.549900160223 -460.852817577492</t>
  </si>
  <si>
    <t>-697.572713764759 190.053807334718 -582.965429588094</t>
  </si>
  <si>
    <t>-685.0597144998 189.061806002115 -660.312991284055</t>
  </si>
  <si>
    <t>-685.987474187955 220.060586837199 -529.621099838163</t>
  </si>
  <si>
    <t>-647.576935271116 369.518495667927 -506.708123368919</t>
  </si>
  <si>
    <t>-541.050624148506 384.985278855607 -245.956385453509</t>
  </si>
  <si>
    <t>-318.285584919384 328.495591889357 -212.293098664695</t>
  </si>
  <si>
    <t>-699.106684586359 158.727276141707 -529.14586983035</t>
  </si>
  <si>
    <t>-742.517059720816 11.6768029282646 -500.34776192546</t>
  </si>
  <si>
    <t>-769.486914246369 4.76881722960979 -219.628079332165</t>
  </si>
  <si>
    <t>-545.95860920707 34.7070613802014 -275.191845089802</t>
  </si>
  <si>
    <t>-618.804617153612 275.169591417008 -96.4438710762986</t>
  </si>
  <si>
    <t>-659.306122828574 283.998168526902 317.058591309343</t>
  </si>
  <si>
    <t>-712.289228659671 326.797316474754 775.152287002093</t>
  </si>
  <si>
    <t>-564.094675116125 301.632995660241 832.501736661262</t>
  </si>
  <si>
    <t>-653.924328044772 92.3968311669062 -92.9394753652821</t>
  </si>
  <si>
    <t>-656.13577460025 68.6110476358306 321.948450455024</t>
  </si>
  <si>
    <t>-694.925425670191 19.339513486864 780.860872390144</t>
  </si>
  <si>
    <t>-542.690952408642 3.38300254409546 830.39756438513</t>
  </si>
  <si>
    <t>9763-20170724T120410.249932700.bin</t>
  </si>
  <si>
    <t>-636.188493229891 183.821480326129 -93.0504411376718</t>
  </si>
  <si>
    <t>-655.308864942371 185.448273083085 -202.088367664285</t>
  </si>
  <si>
    <t>-667.245507949595 186.594298142427 -294.186231931313</t>
  </si>
  <si>
    <t>-677.289621479022 187.718930787632 -377.468843913792</t>
  </si>
  <si>
    <t>-686.039111090292 188.814747987375 -460.89776672099</t>
  </si>
  <si>
    <t>-697.409953565896 190.380404508479 -583.017332492867</t>
  </si>
  <si>
    <t>-684.894451408198 189.455115552957 -660.365388430776</t>
  </si>
  <si>
    <t>-685.869495789029 220.3620379138 -529.649075837889</t>
  </si>
  <si>
    <t>-647.505402082983 369.827147770523 -506.698975352402</t>
  </si>
  <si>
    <t>-539.881520299511 385.834299141151 -246.430935614085</t>
  </si>
  <si>
    <t>-317.099571190941 329.192741271195 -213.137184729396</t>
  </si>
  <si>
    <t>-698.971611561835 159.024788437733 -529.215522054897</t>
  </si>
  <si>
    <t>-742.358231416708 11.9518706189861 -500.518617933305</t>
  </si>
  <si>
    <t>-769.797167520423 4.84398207560707 -219.849506919355</t>
  </si>
  <si>
    <t>-545.979209439398 33.9880356143465 -274.664443372551</t>
  </si>
  <si>
    <t>-618.772944309959 275.272874341255 -96.4802437185168</t>
  </si>
  <si>
    <t>-659.090857394514 284.047885092228 317.04124193891</t>
  </si>
  <si>
    <t>-712.222151706414 326.822573619867 775.117948935625</t>
  </si>
  <si>
    <t>-564.086419849175 301.471694610106 832.537137744849</t>
  </si>
  <si>
    <t>-653.828427257799 92.5273215769168 -92.9884087972943</t>
  </si>
  <si>
    <t>-656.08994511497 68.7249846747363 321.898249670222</t>
  </si>
  <si>
    <t>-694.937590647209 19.3465049151573 780.824648076138</t>
  </si>
  <si>
    <t>-542.686032306007 3.55254901053013 830.360848727114</t>
  </si>
  <si>
    <t>9763-20170724T120410.318134500.bin</t>
  </si>
  <si>
    <t>-636.103188310409 184.266155785858 -93.0190703828786</t>
  </si>
  <si>
    <t>-655.361804943179 186.011639984183 -202.03074975863</t>
  </si>
  <si>
    <t>-667.329026647702 187.268077163302 -294.123276607502</t>
  </si>
  <si>
    <t>-677.366804779973 188.493716658614 -377.405276873155</t>
  </si>
  <si>
    <t>-686.075383066471 189.694155013818 -460.837083626146</t>
  </si>
  <si>
    <t>-697.348430515851 191.416540744803 -582.963526160798</t>
  </si>
  <si>
    <t>-684.799971415403 190.686226210357 -660.308207683525</t>
  </si>
  <si>
    <t>-685.960568634395 221.352905432425 -529.537271868773</t>
  </si>
  <si>
    <t>-648.182001331874 370.941750324321 -506.416150568089</t>
  </si>
  <si>
    <t>-538.024891259977 387.148043328912 -247.22248211535</t>
  </si>
  <si>
    <t>-314.945726866547 331.140578161842 -214.859225571408</t>
  </si>
  <si>
    <t>-698.843309869742 159.9686070336 -529.213844630555</t>
  </si>
  <si>
    <t>-741.728987445057 12.6797597150701 -500.879711103243</t>
  </si>
  <si>
    <t>-770.4360001808 4.44623562820857 -220.368145138397</t>
  </si>
  <si>
    <t>-546.229173541977 33.4412510303937 -273.651593771903</t>
  </si>
  <si>
    <t>-618.943892410783 275.642233710857 -96.3912237418481</t>
  </si>
  <si>
    <t>-658.766164232364 284.405413384635 317.178659814902</t>
  </si>
  <si>
    <t>-712.084540019111 326.88232525031 775.176239243023</t>
  </si>
  <si>
    <t>-564.037728998078 301.37777963325 832.75647722092</t>
  </si>
  <si>
    <t>-653.500484034369 92.9897092593699 -93.0391964253262</t>
  </si>
  <si>
    <t>-655.796564755661 69.2906013227066 321.853114033646</t>
  </si>
  <si>
    <t>-694.95073647264 19.3450484484104 780.748940117857</t>
  </si>
  <si>
    <t>-542.669727622033 3.83354921923456 830.283936268371</t>
  </si>
  <si>
    <t>9763-20170724T120410.346056800.bin</t>
  </si>
  <si>
    <t>-636.125805708466 184.614142006309 -92.9847448674159</t>
  </si>
  <si>
    <t>-655.448878147442 186.389258662498 -201.984632173873</t>
  </si>
  <si>
    <t>-667.425585890541 187.705567394929 -294.074990262426</t>
  </si>
  <si>
    <t>-677.454268815806 188.997228671323 -377.357087357058</t>
  </si>
  <si>
    <t>-686.135741812484 190.277030668432 -460.790434684837</t>
  </si>
  <si>
    <t>-697.349215231957 192.130424427199 -582.920446542403</t>
  </si>
  <si>
    <t>-684.776497578553 191.542150358896 -660.262601095243</t>
  </si>
  <si>
    <t>-686.069030022138 222.02644245234 -529.448880664854</t>
  </si>
  <si>
    <t>-648.781813994861 371.713232717167 -506.229287301703</t>
  </si>
  <si>
    <t>-537.119332984191 388.088764934776 -247.691283783578</t>
  </si>
  <si>
    <t>-313.767744732547 332.696184531053 -216.159441471184</t>
  </si>
  <si>
    <t>-698.788710212614 160.607829351935 -529.212907949516</t>
  </si>
  <si>
    <t>-741.364766474628 13.1909225621348 -501.078413744712</t>
  </si>
  <si>
    <t>-770.261994099862 4.46834867361599 -220.601289038945</t>
  </si>
  <si>
    <t>-546.03212316361 33.571853969431 -273.72801187553</t>
  </si>
  <si>
    <t>-619.173943992609 275.94240636932 -96.3205643326419</t>
  </si>
  <si>
    <t>-658.795488796909 284.594897461254 317.270909882811</t>
  </si>
  <si>
    <t>-712.012640987095 326.92264329705 775.262835992297</t>
  </si>
  <si>
    <t>-563.996640519995 301.39753953329 832.913108249457</t>
  </si>
  <si>
    <t>-653.349860600111 93.3560935825415 -93.0337326642027</t>
  </si>
  <si>
    <t>-655.565727298124 69.6972067210884 321.861390815444</t>
  </si>
  <si>
    <t>-694.966694748034 19.3375259893742 780.704535441135</t>
  </si>
  <si>
    <t>-542.671692896453 3.93816075725181 830.231532501811</t>
  </si>
  <si>
    <t>9763-20170724T120410.416240700.bin</t>
  </si>
  <si>
    <t>-636.402727068596 185.25969314802 -92.829243293337</t>
  </si>
  <si>
    <t>-655.795709071482 187.114860662673 -201.815385348656</t>
  </si>
  <si>
    <t>-667.818076487805 188.564379602424 -293.897991980804</t>
  </si>
  <si>
    <t>-677.883154054675 189.999462795194 -377.173155014853</t>
  </si>
  <si>
    <t>-686.595856884118 191.448616553199 -460.600503939124</t>
  </si>
  <si>
    <t>-697.849145854631 193.578308823909 -582.722429671257</t>
  </si>
  <si>
    <t>-685.25081756226 193.251163433987 -660.061834995231</t>
  </si>
  <si>
    <t>-686.72702355904 223.38922881309 -529.170076738841</t>
  </si>
  <si>
    <t>-650.505748657231 373.31294482989 -505.741613588648</t>
  </si>
  <si>
    <t>-535.431883879301 390.225653180046 -248.738565631839</t>
  </si>
  <si>
    <t>-311.689652935208 335.596872184599 -218.678069061272</t>
  </si>
  <si>
    <t>-699.095609258998 161.898414639197 -529.102711967261</t>
  </si>
  <si>
    <t>-740.87372473589 14.1676603249737 -501.426457535365</t>
  </si>
  <si>
    <t>-769.581287977761 4.49477140529825 -220.960862553823</t>
  </si>
  <si>
    <t>-545.472159234718 34.3210348829869 -274.196433965405</t>
  </si>
  <si>
    <t>-619.854347229915 276.246826405445 -96.0643793069352</t>
  </si>
  <si>
    <t>-659.155505210389 284.936550224831 317.556776822304</t>
  </si>
  <si>
    <t>-711.946186359573 326.883774073908 775.574704732616</t>
  </si>
  <si>
    <t>-563.954621068823 301.406518466265 833.308879918325</t>
  </si>
  <si>
    <t>-653.227136235126 94.29291514227 -92.9600913820098</t>
  </si>
  <si>
    <t>-655.143942957156 70.5256411341961 321.930343789833</t>
  </si>
  <si>
    <t>-695.012759823971 19.2734227194155 780.620037353388</t>
  </si>
  <si>
    <t>-542.660894874757 4.32656271877204 830.110771132948</t>
  </si>
  <si>
    <t>9763-20170724T120410.449369400.bin</t>
  </si>
  <si>
    <t>-636.469165793347 185.659527529988 -92.6893932116805</t>
  </si>
  <si>
    <t>-655.890882513896 187.540029812052 -201.669956983052</t>
  </si>
  <si>
    <t>-667.929151107303 189.048360751015 -293.749411741037</t>
  </si>
  <si>
    <t>-678.005818617794 190.549146118607 -377.022230475125</t>
  </si>
  <si>
    <t>-686.726827514874 192.078413213471 -460.447212929811</t>
  </si>
  <si>
    <t>-697.988626908362 194.341392014262 -582.565863865742</t>
  </si>
  <si>
    <t>-685.367078133743 194.147052251001 -659.902113960789</t>
  </si>
  <si>
    <t>-686.951664344933 224.111522766411 -528.973373862966</t>
  </si>
  <si>
    <t>-651.268070352944 374.140771230583 -505.452213683664</t>
  </si>
  <si>
    <t>-534.282250632329 391.197825455303 -249.323327816358</t>
  </si>
  <si>
    <t>-310.392338719379 336.91603947868 -219.737329830044</t>
  </si>
  <si>
    <t>-699.142419148598 162.585261536216 -528.989309182161</t>
  </si>
  <si>
    <t>-740.47270500632 14.6759967296191 -501.551968691185</t>
  </si>
  <si>
    <t>-768.921506443 4.24768234181533 -221.087114922728</t>
  </si>
  <si>
    <t>-544.862753070605 34.6495843451353 -274.209132106339</t>
  </si>
  <si>
    <t>-620.155908712699 276.493295257982 -95.8895383141657</t>
  </si>
  <si>
    <t>-659.338266585056 285.133505220792 317.743948032209</t>
  </si>
  <si>
    <t>-711.917151186276 326.884599907224 775.777277276339</t>
  </si>
  <si>
    <t>-563.939466290157 301.353404605541 833.523023029805</t>
  </si>
  <si>
    <t>-653.029162743079 94.8723332022148 -92.885974816396</t>
  </si>
  <si>
    <t>-654.892010032777 71.0022650821672 321.998730889893</t>
  </si>
  <si>
    <t>-695.040125691625 19.2570399196568 780.587366072131</t>
  </si>
  <si>
    <t>-542.632279883152 4.78345111027397 830.046335519356</t>
  </si>
  <si>
    <t>9763-20170724T120410.513537300.bin</t>
  </si>
  <si>
    <t>-636.432103250195 186.377185751992 -92.4044044371308</t>
  </si>
  <si>
    <t>-655.880713822959 188.310821564306 -201.379277609956</t>
  </si>
  <si>
    <t>-667.93401488153 189.934793106635 -293.454798899432</t>
  </si>
  <si>
    <t>-678.021891536997 191.564728896392 -376.723781022288</t>
  </si>
  <si>
    <t>-686.75121525384 193.251155496177 -460.144856496013</t>
  </si>
  <si>
    <t>-698.021808596477 195.775151598162 -582.257598404006</t>
  </si>
  <si>
    <t>-685.389611364043 195.862821074713 -659.592185825488</t>
  </si>
  <si>
    <t>-687.158965304142 225.465321549721 -528.585229701458</t>
  </si>
  <si>
    <t>-652.392276445567 375.654871637767 -504.684917431188</t>
  </si>
  <si>
    <t>-531.336440954491 392.97755262265 -250.472449543343</t>
  </si>
  <si>
    <t>-307.347769167844 338.763005482014 -221.516989272627</t>
  </si>
  <si>
    <t>-698.993788444795 163.86984891508 -528.765982993376</t>
  </si>
  <si>
    <t>-739.419060841177 15.6335202975238 -501.770874216976</t>
  </si>
  <si>
    <t>-767.617519413228 4.07374898418789 -221.325145029959</t>
  </si>
  <si>
    <t>-543.702595635195 35.50429134806 -274.454907534001</t>
  </si>
  <si>
    <t>-620.547658847454 276.974160764787 -95.48408530388</t>
  </si>
  <si>
    <t>-659.721848731634 285.543937808415 318.151629233181</t>
  </si>
  <si>
    <t>-711.884729811466 326.924740726015 776.255145513794</t>
  </si>
  <si>
    <t>-563.891778903351 301.4064122092 833.967602721596</t>
  </si>
  <si>
    <t>-652.552406804107 95.7949252945655 -92.7060855401907</t>
  </si>
  <si>
    <t>-654.105150757816 71.7885138634711 322.172029186701</t>
  </si>
  <si>
    <t>-695.074961298048 19.2192506957156 780.540694459854</t>
  </si>
  <si>
    <t>-542.643607133492 4.94411407843063 829.984868587684</t>
  </si>
  <si>
    <t>9763-20170724T120410.549668900.bin</t>
  </si>
  <si>
    <t>-636.354372460999 186.573348914643 -92.2436047725473</t>
  </si>
  <si>
    <t>-655.80635368787 188.519635272876 -201.217630454242</t>
  </si>
  <si>
    <t>-667.839896180338 190.182101789935 -293.295148447694</t>
  </si>
  <si>
    <t>-677.901067959177 191.856178797489 -376.566385651918</t>
  </si>
  <si>
    <t>-686.594580711727 193.597178876882 -459.990044708481</t>
  </si>
  <si>
    <t>-697.802812773098 196.212541936048 -582.106829599641</t>
  </si>
  <si>
    <t>-685.168437979316 196.43345600173 -659.440713926569</t>
  </si>
  <si>
    <t>-687.032880772585 225.875125885163 -528.400239983736</t>
  </si>
  <si>
    <t>-652.589143530167 376.119641188366 -504.370613813544</t>
  </si>
  <si>
    <t>-530.033191072751 393.777905938934 -250.901015661304</t>
  </si>
  <si>
    <t>-306.064266906788 339.372227795291 -222.152550284679</t>
  </si>
  <si>
    <t>-698.736581301133 164.254778615466 -528.645691815942</t>
  </si>
  <si>
    <t>-738.8625179269 15.8972392321305 -501.869579137137</t>
  </si>
  <si>
    <t>-767.027625792734 3.80983921478901 -221.44280219695</t>
  </si>
  <si>
    <t>-543.229903586039 35.7813006470346 -274.742831363778</t>
  </si>
  <si>
    <t>-620.671889775969 277.025986245854 -95.2778222743694</t>
  </si>
  <si>
    <t>-659.78595998303 285.670735372816 318.36208634535</t>
  </si>
  <si>
    <t>-711.909473787272 326.828704934027 776.480029379043</t>
  </si>
  <si>
    <t>-563.877688811716 301.529695205698 834.189456280358</t>
  </si>
  <si>
    <t>-652.262297519823 96.0882545019265 -92.6046234039256</t>
  </si>
  <si>
    <t>-653.737464303756 72.0153857521616 322.269959330956</t>
  </si>
  <si>
    <t>-695.087804902862 19.1644515889639 780.535027963597</t>
  </si>
  <si>
    <t>-542.658601003163 4.88392266710025 829.984231202675</t>
  </si>
  <si>
    <t>9763-20170724T120410.617852000.bin</t>
  </si>
  <si>
    <t>-636.109449884346 186.944473643606 -91.92284222782</t>
  </si>
  <si>
    <t>-655.574125139673 188.925317434376 -200.893907989979</t>
  </si>
  <si>
    <t>-667.566541640517 190.670736675482 -292.975254629922</t>
  </si>
  <si>
    <t>-677.570109244756 192.438850786878 -376.251533406818</t>
  </si>
  <si>
    <t>-686.185037710607 194.295158842581 -459.680875496277</t>
  </si>
  <si>
    <t>-697.255489583004 197.102128241595 -581.80593049044</t>
  </si>
  <si>
    <t>-684.627101983452 197.561352470276 -659.139680772181</t>
  </si>
  <si>
    <t>-686.647394006975 226.699349596764 -528.031244046587</t>
  </si>
  <si>
    <t>-652.751395285843 377.019454414929 -503.725910690742</t>
  </si>
  <si>
    <t>-527.834781966001 394.975212132332 -251.432375022534</t>
  </si>
  <si>
    <t>-303.827751867622 340.56468551375 -222.99167532742</t>
  </si>
  <si>
    <t>-698.148329638877 165.041536106525 -528.405780599564</t>
  </si>
  <si>
    <t>-737.864486651758 16.507076653879 -501.97664326315</t>
  </si>
  <si>
    <t>-765.873112287328 3.60332588257916 -221.570471270063</t>
  </si>
  <si>
    <t>-542.403127033773 36.7149153541052 -275.545926706945</t>
  </si>
  <si>
    <t>-620.664966345471 277.316230797001 -94.8853729537987</t>
  </si>
  <si>
    <t>-659.590097526863 285.909102434888 318.773514162711</t>
  </si>
  <si>
    <t>-711.875030608973 326.849566359222 776.898993942176</t>
  </si>
  <si>
    <t>-563.829170912341 301.629676879191 834.60702653254</t>
  </si>
  <si>
    <t>-651.821457762662 96.5713703159461 -92.3995549769119</t>
  </si>
  <si>
    <t>-653.201538436638 72.3652003842165 322.467628519975</t>
  </si>
  <si>
    <t>-695.128840411558 19.0567236946051 780.545437505405</t>
  </si>
  <si>
    <t>-542.689145403349 4.81338153529646 829.97308809404</t>
  </si>
  <si>
    <t>9763-20170724T120410.648898200.bin</t>
  </si>
  <si>
    <t>-635.882784430823 187.05602450611 -91.8224230095792</t>
  </si>
  <si>
    <t>-655.35565174971 189.068121936889 -200.791521867843</t>
  </si>
  <si>
    <t>-667.36349986928 190.876676686329 -292.869594225231</t>
  </si>
  <si>
    <t>-677.384487355594 192.71663896063 -376.142253215203</t>
  </si>
  <si>
    <t>-686.020366494851 194.660026417234 -459.567490884299</t>
  </si>
  <si>
    <t>-697.125105776819 197.611625581781 -581.685959298368</t>
  </si>
  <si>
    <t>-684.525686920243 198.1844530834 -659.023792088914</t>
  </si>
  <si>
    <t>-686.535851163335 227.15145997587 -527.875980287073</t>
  </si>
  <si>
    <t>-652.806796824703 377.484694724651 -503.401899983027</t>
  </si>
  <si>
    <t>-526.787377925823 395.335971303462 -251.649934095251</t>
  </si>
  <si>
    <t>-302.813976610738 340.751871420325 -223.277375078578</t>
  </si>
  <si>
    <t>-697.969077797729 165.481475856173 -528.326871792937</t>
  </si>
  <si>
    <t>-737.522642665972 16.8699987632845 -502.078576157807</t>
  </si>
  <si>
    <t>-765.18285128651 3.47271733955495 -221.660923336798</t>
  </si>
  <si>
    <t>-541.863518033914 37.3718288940611 -275.770810393123</t>
  </si>
  <si>
    <t>-620.441120355807 277.397655416771 -94.6929115333282</t>
  </si>
  <si>
    <t>-659.444534805091 285.939097232989 318.959581111424</t>
  </si>
  <si>
    <t>-711.877116040993 326.839475296726 777.1058909519</t>
  </si>
  <si>
    <t>-563.816194248876 301.708850712934 834.814190520833</t>
  </si>
  <si>
    <t>-651.585095950001 96.6950850031371 -92.3738743921709</t>
  </si>
  <si>
    <t>-653.021914769462 72.4503178061248 322.490857949503</t>
  </si>
  <si>
    <t>-695.145046343946 19.0000241773462 780.481898839924</t>
  </si>
  <si>
    <t>-542.695867741524 4.82696920265539 829.900472948277</t>
  </si>
  <si>
    <t>9763-20170724T120410.715075600.bin</t>
  </si>
  <si>
    <t>-635.299195388857 187.291114878489 -91.7690141969256</t>
  </si>
  <si>
    <t>-654.817591672519 189.337754609084 -200.729301457569</t>
  </si>
  <si>
    <t>-666.891629158164 191.262150210162 -292.796281715067</t>
  </si>
  <si>
    <t>-676.983700591582 193.241889054055 -376.057162269595</t>
  </si>
  <si>
    <t>-685.70188775557 195.361431218276 -459.469529021677</t>
  </si>
  <si>
    <t>-696.939374886821 198.611118766135 -581.568276739735</t>
  </si>
  <si>
    <t>-684.353258224138 199.39573400113 -658.906416402623</t>
  </si>
  <si>
    <t>-686.365880339788 228.03315261885 -527.690726153191</t>
  </si>
  <si>
    <t>-652.909450333472 378.358064190561 -502.818624769179</t>
  </si>
  <si>
    <t>-524.825470947103 395.597025490905 -252.067945589661</t>
  </si>
  <si>
    <t>-301.002495798967 340.350289032573 -223.790392534121</t>
  </si>
  <si>
    <t>-697.651062464815 166.337263928433 -528.294119696846</t>
  </si>
  <si>
    <t>-736.714061428749 17.5308731105199 -502.427072294985</t>
  </si>
  <si>
    <t>-763.976125683002 3.26681589148484 -222.013168020186</t>
  </si>
  <si>
    <t>-541.040880739465 39.6098603789033 -276.120423408753</t>
  </si>
  <si>
    <t>-619.885761869109 277.576841690591 -94.5711737069446</t>
  </si>
  <si>
    <t>-659.005303531996 286.006447661313 319.07265095347</t>
  </si>
  <si>
    <t>-711.824686112588 326.907581780108 777.206189185318</t>
  </si>
  <si>
    <t>-563.776686147615 301.799087076451 834.957211168373</t>
  </si>
  <si>
    <t>-650.973827441587 97.064290475143 -92.3973435130357</t>
  </si>
  <si>
    <t>-652.674622430907 72.5672656014804 322.451553690321</t>
  </si>
  <si>
    <t>-695.178142526218 18.9127974706432 780.340109845252</t>
  </si>
  <si>
    <t>-542.734340304964 4.65802024688355 829.751817795946</t>
  </si>
  <si>
    <t>9763-20170724T120410.751214300.bin</t>
  </si>
  <si>
    <t>-634.948538842537 187.457968056385 -91.7805751944943</t>
  </si>
  <si>
    <t>-654.497430675941 189.528848729106 -200.735012668928</t>
  </si>
  <si>
    <t>-666.6026785584 191.513272838394 -292.796625271631</t>
  </si>
  <si>
    <t>-676.725321316797 193.562470981234 -376.052146366202</t>
  </si>
  <si>
    <t>-685.47628809386 195.767855914413 -459.458865546112</t>
  </si>
  <si>
    <t>-696.764296483128 199.160718567297 -581.549079928963</t>
  </si>
  <si>
    <t>-684.187243550238 200.073277960836 -658.887216115115</t>
  </si>
  <si>
    <t>-686.209039107826 228.526916816464 -527.637517556572</t>
  </si>
  <si>
    <t>-652.993087114854 378.880409685985 -502.615247776045</t>
  </si>
  <si>
    <t>-523.864145149024 395.766478239887 -252.377037764641</t>
  </si>
  <si>
    <t>-300.199769519419 339.862072178701 -224.137389907761</t>
  </si>
  <si>
    <t>-697.41338380396 166.81710684189 -528.31633806295</t>
  </si>
  <si>
    <t>-736.263002531049 17.9310805506602 -502.587980081035</t>
  </si>
  <si>
    <t>-763.291724530098 3.65001493420391 -222.15236849108</t>
  </si>
  <si>
    <t>-540.409440869992 40.3746472499281 -276.219804573159</t>
  </si>
  <si>
    <t>-619.589507264352 277.743792576387 -94.5528566657309</t>
  </si>
  <si>
    <t>-658.801494474668 286.085886115648 319.083994345613</t>
  </si>
  <si>
    <t>-711.782613328169 326.990342893529 777.214565521718</t>
  </si>
  <si>
    <t>-563.764001989348 301.760279698538 834.987979981022</t>
  </si>
  <si>
    <t>-650.561929785033 97.2708088589225 -92.4314395461879</t>
  </si>
  <si>
    <t>-652.426469322002 72.6795848035538 322.411183711631</t>
  </si>
  <si>
    <t>-695.194381235636 18.9378616157878 780.259242558301</t>
  </si>
  <si>
    <t>-542.690509491265 5.24280486488237 829.643996489231</t>
  </si>
  <si>
    <t>9763-20170724T120410.813378200.bin</t>
  </si>
  <si>
    <t>-634.3074865051 187.716651934951 -91.8073352972309</t>
  </si>
  <si>
    <t>-653.918583822414 189.784928031923 -200.750616349864</t>
  </si>
  <si>
    <t>-666.096785811423 191.847954513793 -292.800968851747</t>
  </si>
  <si>
    <t>-676.293979523915 193.997866811929 -376.044736395801</t>
  </si>
  <si>
    <t>-685.127920865519 196.33499587437 -459.439187744202</t>
  </si>
  <si>
    <t>-696.546245588339 199.954797803096 -581.510595291928</t>
  </si>
  <si>
    <t>-684.013653614888 201.101554945976 -658.853017366737</t>
  </si>
  <si>
    <t>-685.989916435578 229.230844586064 -527.550440733577</t>
  </si>
  <si>
    <t>-653.019157478024 379.586046102853 -502.20050782549</t>
  </si>
  <si>
    <t>-522.433455056857 395.276714670523 -252.641475100423</t>
  </si>
  <si>
    <t>-299.131508494181 337.937304168073 -224.411067870469</t>
  </si>
  <si>
    <t>-697.082066059999 167.502084385378 -528.343292945812</t>
  </si>
  <si>
    <t>-735.550834430003 18.474935428814 -502.861706970817</t>
  </si>
  <si>
    <t>-762.01547818704 3.8012914215094 -222.39272547552</t>
  </si>
  <si>
    <t>-539.218406668612 41.5392537089647 -276.112690191477</t>
  </si>
  <si>
    <t>-619.176233246471 277.904508474787 -94.5365214644604</t>
  </si>
  <si>
    <t>-658.389111023535 286.245386909354 319.10026814772</t>
  </si>
  <si>
    <t>-711.799271727637 326.963959644282 777.216960038113</t>
  </si>
  <si>
    <t>-563.775492532987 301.780072846779 834.997159244719</t>
  </si>
  <si>
    <t>-649.715512873184 97.5318619598784 -92.4894420317426</t>
  </si>
  <si>
    <t>-651.691619892511 72.7999751462473 322.344263464417</t>
  </si>
  <si>
    <t>-695.218668770972 18.8343809129403 780.09798594182</t>
  </si>
  <si>
    <t>-542.754165042834 4.71032763543462 829.483175756311</t>
  </si>
  <si>
    <t>9763-20170724T120410.849479200.bin</t>
  </si>
  <si>
    <t>-633.954619644237 187.872052805551 -91.8053762062633</t>
  </si>
  <si>
    <t>-653.594607471153 189.932074666726 -200.743536451711</t>
  </si>
  <si>
    <t>-665.780481159631 192.009085269513 -292.792618275889</t>
  </si>
  <si>
    <t>-675.977831515805 194.179431108314 -376.035779543789</t>
  </si>
  <si>
    <t>-684.805209523265 196.544985912868 -459.430176717138</t>
  </si>
  <si>
    <t>-696.20639025849 200.215245264489 -581.501826740189</t>
  </si>
  <si>
    <t>-683.688868141339 201.456066784539 -658.845041106515</t>
  </si>
  <si>
    <t>-685.689421435593 229.474575269735 -527.524738277252</t>
  </si>
  <si>
    <t>-652.874920557621 379.848880056983 -502.068523496849</t>
  </si>
  <si>
    <t>-521.782860466837 394.741916367755 -252.72604993196</t>
  </si>
  <si>
    <t>-298.687979367237 336.711953362595 -224.2705614055</t>
  </si>
  <si>
    <t>-696.717872481007 167.734936257758 -528.350951257757</t>
  </si>
  <si>
    <t>-734.97174087532 18.6408341445344 -502.946349380733</t>
  </si>
  <si>
    <t>-761.31607905433 3.72996680526012 -222.478346320054</t>
  </si>
  <si>
    <t>-538.62888094044 41.9749494922512 -276.295308432267</t>
  </si>
  <si>
    <t>-618.918616194624 278.020828904277 -94.5239877396805</t>
  </si>
  <si>
    <t>-658.163309389961 286.307098934062 319.110848171937</t>
  </si>
  <si>
    <t>-711.820323981114 326.911721399419 777.206989516893</t>
  </si>
  <si>
    <t>-563.759548283485 301.954995851309 834.991052772778</t>
  </si>
  <si>
    <t>-649.27275249319 97.736217122289 -92.4982336361774</t>
  </si>
  <si>
    <t>-651.362629758527 72.9048630142966 322.328985378081</t>
  </si>
  <si>
    <t>-695.231151601916 18.8130771295509 780.018455356758</t>
  </si>
  <si>
    <t>-542.749572805812 4.85914255355101 829.399296460277</t>
  </si>
  <si>
    <t>9763-20170724T120410.913648800.bin</t>
  </si>
  <si>
    <t>-633.218767832704 188.19513206819 -91.8395255846586</t>
  </si>
  <si>
    <t>-652.870461474409 190.250161907731 -200.775627669184</t>
  </si>
  <si>
    <t>-665.043860259 192.36844524822 -292.825542050181</t>
  </si>
  <si>
    <t>-675.221068203788 194.593245882419 -376.069759056237</t>
  </si>
  <si>
    <t>-684.01921683289 197.031025607637 -459.465108028726</t>
  </si>
  <si>
    <t>-695.367733602547 200.826058437415 -581.537734459951</t>
  </si>
  <si>
    <t>-682.89137861316 202.246503334715 -658.88462843458</t>
  </si>
  <si>
    <t>-684.897246425217 230.034354138679 -527.523931772187</t>
  </si>
  <si>
    <t>-652.137412500717 380.384539870952 -501.8692394147</t>
  </si>
  <si>
    <t>-520.315880281863 394.033464829269 -252.840410192932</t>
  </si>
  <si>
    <t>-297.801341126583 334.285218206335 -223.413301621944</t>
  </si>
  <si>
    <t>-695.878985516207 168.287203644229 -528.422580865624</t>
  </si>
  <si>
    <t>-733.877184596642 19.1083907335646 -503.12112348384</t>
  </si>
  <si>
    <t>-759.674512094339 3.86264915146398 -222.620318458159</t>
  </si>
  <si>
    <t>-537.099552253577 42.6401384374981 -276.520644492164</t>
  </si>
  <si>
    <t>-618.229334662707 278.353824452215 -94.5209528359276</t>
  </si>
  <si>
    <t>-657.686151256299 286.436003978332 319.097748191605</t>
  </si>
  <si>
    <t>-711.797698692459 326.950131630113 777.163284390376</t>
  </si>
  <si>
    <t>-563.753365992957 302.013916909216 834.998294670884</t>
  </si>
  <si>
    <t>-648.485997492973 98.0146107315732 -92.5341704532033</t>
  </si>
  <si>
    <t>-650.847188167017 72.9535888116698 322.277834694316</t>
  </si>
  <si>
    <t>-695.235080089815 18.6909958882234 779.883897643066</t>
  </si>
  <si>
    <t>-542.814330900094 4.21747551529165 829.303179118828</t>
  </si>
  <si>
    <t>9763-20170724T120410.951756100.bin</t>
  </si>
  <si>
    <t>-632.842881884133 188.070152316933 -91.8557790883308</t>
  </si>
  <si>
    <t>-652.465103025252 190.13624794762 -200.796907680779</t>
  </si>
  <si>
    <t>-664.622219846662 192.270201923125 -292.848506635634</t>
  </si>
  <si>
    <t>-674.788189165832 194.512200932177 -376.0937805597</t>
  </si>
  <si>
    <t>-683.5785060497 196.970407149761 -459.48929094271</t>
  </si>
  <si>
    <t>-694.919416420679 200.798743952349 -581.561652191037</t>
  </si>
  <si>
    <t>-682.484051698161 202.271023456864 -658.91412177572</t>
  </si>
  <si>
    <t>-684.448492552578 229.991618652521 -527.539668707511</t>
  </si>
  <si>
    <t>-651.628716733239 380.324433997626 -501.84742666689</t>
  </si>
  <si>
    <t>-519.797158407049 393.487774712627 -252.797685650553</t>
  </si>
  <si>
    <t>-297.533093297301 332.964237340078 -223.06347002808</t>
  </si>
  <si>
    <t>-695.437746020505 168.246106464273 -528.455078405755</t>
  </si>
  <si>
    <t>-733.415434735457 19.0685132985948 -503.165485969097</t>
  </si>
  <si>
    <t>-759.109616885394 3.61775090052038 -222.666578978457</t>
  </si>
  <si>
    <t>-536.53222063209 42.5808276245518 -276.422826275017</t>
  </si>
  <si>
    <t>-617.711016695477 278.311385138952 -94.5093155405556</t>
  </si>
  <si>
    <t>-657.387123626565 286.400568450572 319.08828666575</t>
  </si>
  <si>
    <t>-711.801709778891 326.952116194675 777.132800265054</t>
  </si>
  <si>
    <t>-563.759950289237 302.055427967909 834.991314490359</t>
  </si>
  <si>
    <t>-648.223087126491 97.7107936744667 -92.5750994099122</t>
  </si>
  <si>
    <t>-650.695077392252 72.5598078904954 322.230694359783</t>
  </si>
  <si>
    <t>-695.221216092598 18.6353974118688 779.865855311413</t>
  </si>
  <si>
    <t>-542.822884355031 4.04066962908382 829.318496525269</t>
  </si>
  <si>
    <t>9763-20170724T120411.014936300.bin</t>
  </si>
  <si>
    <t>-632.336076225262 188.028579659635 -91.8667307392395</t>
  </si>
  <si>
    <t>-651.846290879804 190.134044263275 -200.827395938424</t>
  </si>
  <si>
    <t>-663.918465662612 192.312593844057 -292.889038532473</t>
  </si>
  <si>
    <t>-674.011114983348 194.602156522193 -376.141823188973</t>
  </si>
  <si>
    <t>-682.731882717969 197.113735924017 -459.543143828455</t>
  </si>
  <si>
    <t>-693.975082940223 201.027200688218 -581.621730559765</t>
  </si>
  <si>
    <t>-681.620419335595 202.593693930826 -658.985287422644</t>
  </si>
  <si>
    <t>-683.485878206749 230.171496038067 -527.577085136123</t>
  </si>
  <si>
    <t>-650.323190707594 380.431790713111 -501.914726056448</t>
  </si>
  <si>
    <t>-518.808175550294 392.158964467345 -252.626062365494</t>
  </si>
  <si>
    <t>-297.041269402416 330.132456964707 -222.283203680705</t>
  </si>
  <si>
    <t>-694.59747053844 168.448547690336 -528.532267336994</t>
  </si>
  <si>
    <t>-732.893671923215 19.3411553326303 -503.224828534935</t>
  </si>
  <si>
    <t>-758.109404519505 4.14383645526436 -222.668676032409</t>
  </si>
  <si>
    <t>-535.596446975186 43.0508770208235 -276.731032952473</t>
  </si>
  <si>
    <t>-616.914465549695 278.492425303803 -94.5336268259091</t>
  </si>
  <si>
    <t>-656.762373142058 286.423979159608 319.050551093141</t>
  </si>
  <si>
    <t>-711.783426624025 326.966010450212 777.060674600781</t>
  </si>
  <si>
    <t>-563.750844125324 302.198841283889 834.998359840818</t>
  </si>
  <si>
    <t>-648.014838396659 97.5940015140534 -92.6128193481746</t>
  </si>
  <si>
    <t>-650.545696155135 72.3597496319371 322.187656157462</t>
  </si>
  <si>
    <t>-695.163337167953 18.6081036082683 779.855167594287</t>
  </si>
  <si>
    <t>-542.794854264141 4.07992594548955 829.419229106284</t>
  </si>
  <si>
    <t>9763-20170724T120411.049649300.bin</t>
  </si>
  <si>
    <t>-632.162408952578 187.805542633042 -91.8804887529553</t>
  </si>
  <si>
    <t>-651.571785356163 189.917485795897 -200.858947570292</t>
  </si>
  <si>
    <t>-663.559472241639 192.11461130084 -292.931204548499</t>
  </si>
  <si>
    <t>-673.575701602784 194.428290128498 -376.192624207156</t>
  </si>
  <si>
    <t>-682.220026850915 196.970423934741 -459.600905090558</t>
  </si>
  <si>
    <t>-693.351609188818 200.935551972457 -581.68819649541</t>
  </si>
  <si>
    <t>-681.00434400627 202.52780359312 -659.052368020225</t>
  </si>
  <si>
    <t>-682.860757787927 230.047904103467 -527.626456530686</t>
  </si>
  <si>
    <t>-649.354461733329 380.234753415984 -501.949141703405</t>
  </si>
  <si>
    <t>-518.183328235904 391.37206339599 -252.452256494876</t>
  </si>
  <si>
    <t>-296.722776890379 328.43814373834 -221.742864337004</t>
  </si>
  <si>
    <t>-694.073519233265 168.343597531243 -528.608126559338</t>
  </si>
  <si>
    <t>-732.629030733254 19.3127836092624 -503.30522565903</t>
  </si>
  <si>
    <t>-757.504004873572 4.21291627601977 -222.713387014511</t>
  </si>
  <si>
    <t>-535.102039864573 43.4044119079338 -277.026470965056</t>
  </si>
  <si>
    <t>-616.5041102659 278.39532439953 -94.5393639700837</t>
  </si>
  <si>
    <t>-656.483580778981 286.304098992097 319.032495269771</t>
  </si>
  <si>
    <t>-711.796691176001 326.932258159119 777.024452449173</t>
  </si>
  <si>
    <t>-563.767739719871 302.227087325158 834.997770032878</t>
  </si>
  <si>
    <t>-648.070363352004 97.1378788543664 -92.6301062265034</t>
  </si>
  <si>
    <t>-650.598042913637 71.9285116574297 322.171849995871</t>
  </si>
  <si>
    <t>-695.122286122001 18.5435201839528 779.892132139618</t>
  </si>
  <si>
    <t>-542.791346890072 3.88117820208208 829.532195654881</t>
  </si>
  <si>
    <t>9763-20170724T120411.117830700.bin</t>
  </si>
  <si>
    <t>-632.133669571847 187.180125834171 -91.8535794247299</t>
  </si>
  <si>
    <t>-651.338506683267 189.296195158783 -200.8681819246</t>
  </si>
  <si>
    <t>-663.153941271785 191.524131931959 -292.961993916166</t>
  </si>
  <si>
    <t>-673.014172537091 193.880958533981 -376.240791990352</t>
  </si>
  <si>
    <t>-681.502393864363 196.48027627371 -459.663376568224</t>
  </si>
  <si>
    <t>-692.405698033513 200.54484149064 -581.767914203748</t>
  </si>
  <si>
    <t>-680.019926158134 202.163612396445 -659.125525960949</t>
  </si>
  <si>
    <t>-681.937092447205 229.598754517358 -527.670614831319</t>
  </si>
  <si>
    <t>-647.96151115219 379.670039043588 -501.956415983313</t>
  </si>
  <si>
    <t>-517.498098247098 389.527757821892 -252.035065244685</t>
  </si>
  <si>
    <t>-296.45247773991 325.424528540332 -220.759571406775</t>
  </si>
  <si>
    <t>-693.305761140656 167.923882231566 -528.708401847369</t>
  </si>
  <si>
    <t>-732.244607225875 18.976553436831 -503.487612929386</t>
  </si>
  <si>
    <t>-756.962585960189 3.66225145598037 -222.893337285209</t>
  </si>
  <si>
    <t>-534.649878127039 43.6266660883989 -277.008231817071</t>
  </si>
  <si>
    <t>-615.965263853527 278.074530417165 -94.5217098286341</t>
  </si>
  <si>
    <t>-656.222705206453 286.02776330096 319.022306000317</t>
  </si>
  <si>
    <t>-711.881101337968 326.870727090431 777.012050694895</t>
  </si>
  <si>
    <t>-563.824875130755 302.264157145706 834.957650206549</t>
  </si>
  <si>
    <t>-648.574528012373 96.2488211904613 -92.6089905981327</t>
  </si>
  <si>
    <t>-651.202356117772 70.9129194510761 322.18464794841</t>
  </si>
  <si>
    <t>-695.023760728856 18.4658940383708 780.083218313355</t>
  </si>
  <si>
    <t>-542.753451890347 3.75365237648225 829.894170934733</t>
  </si>
  <si>
    <t>9763-20170724T120411.148918800.bin</t>
  </si>
  <si>
    <t>-632.306717822665 186.872668914834 -91.8229216262481</t>
  </si>
  <si>
    <t>-651.448838715536 188.982346495742 -200.84872313657</t>
  </si>
  <si>
    <t>-663.190731913618 191.225117162212 -292.95157603256</t>
  </si>
  <si>
    <t>-672.976112989437 193.605161470143 -376.238443599619</t>
  </si>
  <si>
    <t>-681.381041820331 196.237386194049 -459.668529571711</t>
  </si>
  <si>
    <t>-692.153630534105 200.360658055106 -581.782733322603</t>
  </si>
  <si>
    <t>-679.725506390733 202.001403071115 -659.132953460259</t>
  </si>
  <si>
    <t>-681.721078776338 229.38457835228 -527.662304610885</t>
  </si>
  <si>
    <t>-647.629140588737 379.431250162093 -501.90074334824</t>
  </si>
  <si>
    <t>-517.422227477357 388.600613648836 -251.81934850664</t>
  </si>
  <si>
    <t>-296.491148342056 324.022805756967 -220.711538537163</t>
  </si>
  <si>
    <t>-693.132285529151 167.718260364374 -528.737789860706</t>
  </si>
  <si>
    <t>-732.181511557533 18.7904860243195 -503.593772201607</t>
  </si>
  <si>
    <t>-757.022250495245 3.22403148063859 -223.024361766446</t>
  </si>
  <si>
    <t>-534.70978752515 43.5021671687598 -276.907309112416</t>
  </si>
  <si>
    <t>-615.921601964322 277.889663165683 -94.5125523173698</t>
  </si>
  <si>
    <t>-656.215312348087 285.870958657669 319.027463977777</t>
  </si>
  <si>
    <t>-711.947293037273 326.804142403904 777.012758911564</t>
  </si>
  <si>
    <t>-563.867502210705 302.261931326445 834.925454857923</t>
  </si>
  <si>
    <t>-648.962348866357 95.8487940766183 -92.5701566251176</t>
  </si>
  <si>
    <t>-651.643921718241 70.4859235843207 322.221497559911</t>
  </si>
  <si>
    <t>-694.986633909174 18.4174698083018 780.217464245747</t>
  </si>
  <si>
    <t>-542.769238818944 3.37331665330657 830.090933121684</t>
  </si>
  <si>
    <t>9763-20170724T120411.214091600.bin</t>
  </si>
  <si>
    <t>-632.858184656303 186.459373527898 -91.7835437015151</t>
  </si>
  <si>
    <t>-651.956697100429 188.538813755315 -200.817583889308</t>
  </si>
  <si>
    <t>-663.628212244803 190.827739636788 -292.928299060057</t>
  </si>
  <si>
    <t>-673.3361162202 193.279776902486 -376.222074999064</t>
  </si>
  <si>
    <t>-681.649944337015 196.013549439165 -459.657945443101</t>
  </si>
  <si>
    <t>-692.274243775343 200.318251361275 -581.778949730043</t>
  </si>
  <si>
    <t>-679.700694188151 202.060106550674 -659.103486440191</t>
  </si>
  <si>
    <t>-681.887965842325 229.258087210244 -527.604634953061</t>
  </si>
  <si>
    <t>-647.611119999971 379.225008629481 -501.694861490495</t>
  </si>
  <si>
    <t>-517.464482765243 387.290494714083 -251.544092595887</t>
  </si>
  <si>
    <t>-296.73980474641 321.67909294574 -221.141690172546</t>
  </si>
  <si>
    <t>-693.336817264765 167.600740874189 -528.78202253963</t>
  </si>
  <si>
    <t>-732.520611664529 18.6672887742548 -503.825965990319</t>
  </si>
  <si>
    <t>-757.428602537642 3.29026637890729 -223.251987917524</t>
  </si>
  <si>
    <t>-535.141949148685 43.4096263644151 -277.359613564159</t>
  </si>
  <si>
    <t>-616.345510384233 277.605400177243 -94.5107159490904</t>
  </si>
  <si>
    <t>-656.443370567567 285.717887264416 319.045767490016</t>
  </si>
  <si>
    <t>-711.999959053971 326.809844410234 777.014864719237</t>
  </si>
  <si>
    <t>-563.885252455404 302.372232247712 834.882360082583</t>
  </si>
  <si>
    <t>-649.619083526727 95.4097472258541 -92.4700851267777</t>
  </si>
  <si>
    <t>-652.297755124359 70.008841123037 322.319219504248</t>
  </si>
  <si>
    <t>-694.952383877791 18.3942150852906 780.473117781043</t>
  </si>
  <si>
    <t>-542.82589571145 2.61801258503169 830.397732674148</t>
  </si>
  <si>
    <t>9763-20170724T120411.247188600.bin</t>
  </si>
  <si>
    <t>-633.200965946826 186.472669162707 -91.7706077473802</t>
  </si>
  <si>
    <t>-652.326815639056 188.542239377151 -200.799969592165</t>
  </si>
  <si>
    <t>-664.019404011888 190.865758049618 -292.907127463647</t>
  </si>
  <si>
    <t>-673.745539423087 193.365784632592 -376.1975280791</t>
  </si>
  <si>
    <t>-682.076703237904 196.163797848946 -459.629595962369</t>
  </si>
  <si>
    <t>-692.725177693433 200.580451876679 -581.744302374469</t>
  </si>
  <si>
    <t>-680.082906004187 202.40031244918 -659.055794964041</t>
  </si>
  <si>
    <t>-682.315727415153 229.468296947279 -527.546802391522</t>
  </si>
  <si>
    <t>-647.935685761097 379.410591735918 -501.564892243232</t>
  </si>
  <si>
    <t>-517.589941900251 386.643657309584 -251.492273094961</t>
  </si>
  <si>
    <t>-296.95479937659 320.573688004237 -221.435370947626</t>
  </si>
  <si>
    <t>-693.789683474052 167.816640778061 -528.775989567746</t>
  </si>
  <si>
    <t>-732.995628197782 18.8792145387267 -503.946374781327</t>
  </si>
  <si>
    <t>-757.894584700053 3.20171937275609 -223.388347246675</t>
  </si>
  <si>
    <t>-535.732301127713 43.5088648679111 -277.865809367959</t>
  </si>
  <si>
    <t>-616.732686293838 277.643249160111 -94.5276177903822</t>
  </si>
  <si>
    <t>-656.66569236726 285.800476526588 319.043883456154</t>
  </si>
  <si>
    <t>-712.006004106878 326.835520470497 777.030286871832</t>
  </si>
  <si>
    <t>-563.908740206241 302.252511468872 834.881061569179</t>
  </si>
  <si>
    <t>-649.907817569718 95.4163369634682 -92.4258240081732</t>
  </si>
  <si>
    <t>-652.407659339071 70.0743682988355 322.36825555085</t>
  </si>
  <si>
    <t>-694.953793604044 18.3991894055375 780.553555353659</t>
  </si>
  <si>
    <t>-542.770749019306 3.09628043886119 830.453246493248</t>
  </si>
  <si>
    <t>9763-20170724T120411.318378500.bin</t>
  </si>
  <si>
    <t>-633.905796114063 186.598692978387 -91.7630454966919</t>
  </si>
  <si>
    <t>-653.129807202429 188.618556623295 -200.776217772529</t>
  </si>
  <si>
    <t>-664.917604225925 191.02677945634 -292.868921068036</t>
  </si>
  <si>
    <t>-674.734647566794 193.651276083933 -376.144888527868</t>
  </si>
  <si>
    <t>-683.161165948812 196.621853003519 -459.561342690401</t>
  </si>
  <si>
    <t>-693.953755190351 201.342448003406 -581.652042113909</t>
  </si>
  <si>
    <t>-681.210595013878 203.362034339398 -658.942123540851</t>
  </si>
  <si>
    <t>-683.456055985449 230.091040959792 -527.397412077006</t>
  </si>
  <si>
    <t>-648.890533894984 379.93129938166 -501.114772331658</t>
  </si>
  <si>
    <t>-517.738107675511 385.37827927408 -251.41893989341</t>
  </si>
  <si>
    <t>-297.254308741313 318.657007647191 -221.692120531796</t>
  </si>
  <si>
    <t>-694.979962254715 168.451394528375 -528.761989951293</t>
  </si>
  <si>
    <t>-734.11279251577 19.4155460398295 -504.340001426254</t>
  </si>
  <si>
    <t>-759.218062543029 2.73587729284918 -223.858185481642</t>
  </si>
  <si>
    <t>-537.262899882624 43.412846300698 -278.90228199037</t>
  </si>
  <si>
    <t>-617.712534967798 277.738532171999 -94.564921144564</t>
  </si>
  <si>
    <t>-657.118708033075 286.091294921158 319.053285424078</t>
  </si>
  <si>
    <t>-712.062337671475 326.789470917425 777.086024284191</t>
  </si>
  <si>
    <t>-563.935166891079 302.284829898574 834.893341589716</t>
  </si>
  <si>
    <t>-650.339481512778 95.5079911911484 -92.3622729011863</t>
  </si>
  <si>
    <t>-652.513724226574 70.3484680763636 322.444749184632</t>
  </si>
  <si>
    <t>-694.980360340534 18.3967949514181 780.634830409238</t>
  </si>
  <si>
    <t>-542.775726564972 3.11873081332146 830.476052414619</t>
  </si>
  <si>
    <t>9763-20170724T120411.352474800.bin</t>
  </si>
  <si>
    <t>-634.257812808014 186.696192542955 -91.7654045469594</t>
  </si>
  <si>
    <t>-653.527194450754 188.711812210912 -200.770473347512</t>
  </si>
  <si>
    <t>-665.352558766038 191.184695340527 -292.856844666618</t>
  </si>
  <si>
    <t>-675.202840022632 193.894748988175 -376.125919752697</t>
  </si>
  <si>
    <t>-683.662109584582 196.977680724577 -459.535053112125</t>
  </si>
  <si>
    <t>-694.501886605379 201.891597461718 -581.614039167448</t>
  </si>
  <si>
    <t>-681.710449405324 204.047119188783 -658.892387177166</t>
  </si>
  <si>
    <t>-683.97484624715 230.552463161407 -527.318828252992</t>
  </si>
  <si>
    <t>-649.308966182203 380.330750554447 -500.852955777529</t>
  </si>
  <si>
    <t>-517.788018205859 385.063941421476 -251.336580063637</t>
  </si>
  <si>
    <t>-297.373172955961 318.080738824981 -221.687216874955</t>
  </si>
  <si>
    <t>-695.516117892113 168.918272044053 -528.774812745787</t>
  </si>
  <si>
    <t>-734.611682658376 19.8397031134671 -504.58156223648</t>
  </si>
  <si>
    <t>-759.79755403191 2.50425395612046 -224.146532117256</t>
  </si>
  <si>
    <t>-537.98878039596 43.7613786961469 -279.348248600962</t>
  </si>
  <si>
    <t>-618.152362187866 277.803028513042 -94.5811224640145</t>
  </si>
  <si>
    <t>-657.302409219955 286.189558728899 319.060665544374</t>
  </si>
  <si>
    <t>-712.070727723825 326.788653993401 777.112094711896</t>
  </si>
  <si>
    <t>-563.933758040313 302.300084498011 834.901058373195</t>
  </si>
  <si>
    <t>-650.616938041736 95.6220270088522 -92.3497414150129</t>
  </si>
  <si>
    <t>-652.595559120572 70.5553790740662 322.463878157047</t>
  </si>
  <si>
    <t>-695.003571647128 18.3898772954683 780.637971424298</t>
  </si>
  <si>
    <t>-542.818587993363 2.80591567196007 830.444584280298</t>
  </si>
  <si>
    <t>9763-20170724T120411.418651200.bin</t>
  </si>
  <si>
    <t>-634.915274181631 186.997627702564 -91.7596865882666</t>
  </si>
  <si>
    <t>-654.273613790882 189.045614666417 -200.748386300827</t>
  </si>
  <si>
    <t>-666.152009964287 191.668434315277 -292.823735814833</t>
  </si>
  <si>
    <t>-676.041363982809 194.563626317864 -376.082158766403</t>
  </si>
  <si>
    <t>-684.530577074171 197.881812258817 -459.479127898778</t>
  </si>
  <si>
    <t>-695.404360796752 203.194174009849 -581.538306568381</t>
  </si>
  <si>
    <t>-682.570548340874 205.640826124106 -658.800928358777</t>
  </si>
  <si>
    <t>-684.851390234015 231.675771399547 -527.153732029963</t>
  </si>
  <si>
    <t>-650.052535124382 381.353652939873 -500.287590166236</t>
  </si>
  <si>
    <t>-517.841105491692 385.120302008857 -251.119840297245</t>
  </si>
  <si>
    <t>-297.514148748007 317.581634200273 -222.083934172046</t>
  </si>
  <si>
    <t>-696.414666455911 170.050616062651 -528.805879877526</t>
  </si>
  <si>
    <t>-735.548803960188 20.8857125087927 -505.236574173727</t>
  </si>
  <si>
    <t>-761.095377726398 2.25683445583604 -224.917299904012</t>
  </si>
  <si>
    <t>-539.636748746355 44.2417148607512 -280.969796844153</t>
  </si>
  <si>
    <t>-618.832842621842 277.944296666534 -94.5857795055599</t>
  </si>
  <si>
    <t>-657.783835616441 286.237443301078 319.076746441725</t>
  </si>
  <si>
    <t>-712.049395776543 326.917094405509 777.176154167743</t>
  </si>
  <si>
    <t>-563.934202504268 302.159273978328 834.906078754399</t>
  </si>
  <si>
    <t>-651.272361457354 96.0928948156404 -92.334118968378</t>
  </si>
  <si>
    <t>-652.884218209795 71.2255928116012 322.493096852088</t>
  </si>
  <si>
    <t>-695.062671077087 18.5203636416295 780.602105778257</t>
  </si>
  <si>
    <t>-542.750818603382 3.82856497712078 830.291881801264</t>
  </si>
  <si>
    <t>9763-20170724T120411.447447700.bin</t>
  </si>
  <si>
    <t>-635.163355752537 187.113625893344 -91.7548272243589</t>
  </si>
  <si>
    <t>-654.564022256159 189.181577590232 -200.735693168606</t>
  </si>
  <si>
    <t>-666.46759118363 191.89469114614 -292.805158669247</t>
  </si>
  <si>
    <t>-676.375193683241 194.901407404443 -376.057480389074</t>
  </si>
  <si>
    <t>-684.878223271037 198.36063284497 -459.44726878789</t>
  </si>
  <si>
    <t>-695.76701234328 203.911922949308 -581.494528358058</t>
  </si>
  <si>
    <t>-682.955955632781 206.524776750741 -658.755525109714</t>
  </si>
  <si>
    <t>-685.180614256402 232.282008268629 -527.058183148261</t>
  </si>
  <si>
    <t>-650.264473494653 381.897666377159 -500.009393887712</t>
  </si>
  <si>
    <t>-517.695247099076 385.343922817358 -251.027275129938</t>
  </si>
  <si>
    <t>-297.421575096166 317.473697722954 -222.362251731635</t>
  </si>
  <si>
    <t>-696.797587177595 170.670128286047 -528.824117794799</t>
  </si>
  <si>
    <t>-736.035867955391 21.4789904794554 -505.588607897749</t>
  </si>
  <si>
    <t>-761.536797457184 2.0436583534572 -225.319907040456</t>
  </si>
  <si>
    <t>-540.142977626447 43.6987230037337 -281.871949834553</t>
  </si>
  <si>
    <t>-619.042144597457 277.959485966378 -94.5736440809168</t>
  </si>
  <si>
    <t>-657.989319915798 286.29099338362 319.088422901781</t>
  </si>
  <si>
    <t>-712.049111962424 326.978530920752 777.213238423314</t>
  </si>
  <si>
    <t>-563.947631171532 302.022671661236 834.893143930382</t>
  </si>
  <si>
    <t>-651.530302099816 96.3112257805685 -92.3333070807604</t>
  </si>
  <si>
    <t>-653.097861834044 71.5124052302726 322.498203250066</t>
  </si>
  <si>
    <t>-695.096688862008 18.478282120119 780.580252058405</t>
  </si>
  <si>
    <t>-542.809244075158 3.40573090051089 830.230746041008</t>
  </si>
  <si>
    <t>9763-20170724T120411.518636800.bin</t>
  </si>
  <si>
    <t>-635.581059366135 187.225169304652 -91.7562723919998</t>
  </si>
  <si>
    <t>-655.043134158351 189.383169242729 -200.724484014113</t>
  </si>
  <si>
    <t>-667.039160807556 192.325837090429 -292.774941036584</t>
  </si>
  <si>
    <t>-677.046093990318 195.60321620625 -376.004985692448</t>
  </si>
  <si>
    <t>-685.664466255019 199.395318643883 -459.368569066567</t>
  </si>
  <si>
    <t>-696.739325172826 205.501347701342 -581.372652840268</t>
  </si>
  <si>
    <t>-684.045555247841 208.450321210268 -658.640811253357</t>
  </si>
  <si>
    <t>-685.994333559767 233.609549952798 -526.831724334064</t>
  </si>
  <si>
    <t>-650.633643970837 383.034076626501 -499.288583679097</t>
  </si>
  <si>
    <t>-517.234615660518 385.028251376405 -250.73424357869</t>
  </si>
  <si>
    <t>-297.180473684494 316.224132388101 -222.614712830739</t>
  </si>
  <si>
    <t>-697.765243697778 172.034411188367 -528.844870154351</t>
  </si>
  <si>
    <t>-737.199566759775 22.7962363735367 -506.261995303327</t>
  </si>
  <si>
    <t>-761.567391405602 1.10138861983364 -226.058245561405</t>
  </si>
  <si>
    <t>-540.717219072454 43.3555669229231 -284.267337049574</t>
  </si>
  <si>
    <t>-619.279110122751 277.927449787265 -94.5400234315034</t>
  </si>
  <si>
    <t>-658.21731760318 286.307481256981 319.121889606319</t>
  </si>
  <si>
    <t>-712.091834494977 326.994060200167 777.269494034802</t>
  </si>
  <si>
    <t>-563.941396755999 302.102239364254 834.851351147901</t>
  </si>
  <si>
    <t>-652.1193975467 96.5588136020735 -92.3713657797259</t>
  </si>
  <si>
    <t>-653.513478104668 71.899171138663 322.469012288556</t>
  </si>
  <si>
    <t>-695.146274362752 18.5113402544341 780.530808493937</t>
  </si>
  <si>
    <t>-542.777795478848 4.00011383109995 830.099866663702</t>
  </si>
  <si>
    <t>9763-20170724T120411.549448500.bin</t>
  </si>
  <si>
    <t>-635.676413333153 187.272827344864 -91.7489112267156</t>
  </si>
  <si>
    <t>-655.18950989952 189.477620491734 -200.707013307218</t>
  </si>
  <si>
    <t>-667.255738905872 192.560298264275 -292.743651316197</t>
  </si>
  <si>
    <t>-677.336720702018 196.006001366074 -375.958112327505</t>
  </si>
  <si>
    <t>-686.03993557823 200.00762193956 -459.302952912154</t>
  </si>
  <si>
    <t>-697.250621227187 206.465473321512 -581.276546416523</t>
  </si>
  <si>
    <t>-684.619699554176 209.625659983822 -658.546687485592</t>
  </si>
  <si>
    <t>-686.406878834714 234.409210877413 -526.670664090552</t>
  </si>
  <si>
    <t>-650.763945833828 383.706398690641 -498.818316620381</t>
  </si>
  <si>
    <t>-517.070797627297 384.821189526163 -250.41650885009</t>
  </si>
  <si>
    <t>-297.125117314877 315.609351778102 -222.44940124481</t>
  </si>
  <si>
    <t>-698.256097837754 172.854372297178 -528.840526865082</t>
  </si>
  <si>
    <t>-737.843988595572 23.6008449743504 -506.63507130405</t>
  </si>
  <si>
    <t>-761.074360314459 0.735695820023466 -226.427713427518</t>
  </si>
  <si>
    <t>-540.731129057695 44.2042819732083 -285.655021537295</t>
  </si>
  <si>
    <t>-619.270178144065 277.949364454557 -94.5309127578827</t>
  </si>
  <si>
    <t>-658.176861152646 286.349188583919 319.13363080428</t>
  </si>
  <si>
    <t>-712.096293893808 327.01973222149 777.28186744092</t>
  </si>
  <si>
    <t>-563.953730411648 302.021378576235 834.837698829576</t>
  </si>
  <si>
    <t>-652.337383249913 96.6269171466092 -92.3797676629697</t>
  </si>
  <si>
    <t>-653.614479559188 72.0753436050779 322.467385503091</t>
  </si>
  <si>
    <t>-695.165697677383 18.4522640300158 780.513540750959</t>
  </si>
  <si>
    <t>-542.808191549702 3.7675703774114 830.065174808973</t>
  </si>
  <si>
    <t>9763-20170724T120411.617626000.bin</t>
  </si>
  <si>
    <t>-635.730905006857 187.315358479985 -91.7430970944772</t>
  </si>
  <si>
    <t>-655.365816476152 189.648996739566 -200.676690361843</t>
  </si>
  <si>
    <t>-667.583552192438 193.028276611428 -292.68289705523</t>
  </si>
  <si>
    <t>-677.820519462192 196.820920454192 -375.863111882756</t>
  </si>
  <si>
    <t>-686.699656023207 201.247410419295 -459.168069928337</t>
  </si>
  <si>
    <t>-698.189398559554 208.412672357738 -581.075995431252</t>
  </si>
  <si>
    <t>-685.686656307747 212.023316234495 -658.347400457985</t>
  </si>
  <si>
    <t>-687.173932954668 236.030369519386 -526.338886508589</t>
  </si>
  <si>
    <t>-651.108343461146 385.119207078241 -497.871753511098</t>
  </si>
  <si>
    <t>-517.246280662077 384.241676425904 -249.560021993308</t>
  </si>
  <si>
    <t>-297.459095518664 314.460253261418 -221.762852134133</t>
  </si>
  <si>
    <t>-699.121725222145 174.506740270952 -528.828869399516</t>
  </si>
  <si>
    <t>-738.701185692806 25.1447053276274 -507.337774181585</t>
  </si>
  <si>
    <t>-759.711166052524 0.0373586536286439 -227.147156236775</t>
  </si>
  <si>
    <t>-540.379051216839 47.3576622450685 -287.17015910173</t>
  </si>
  <si>
    <t>-619.066379156969 278.002420738093 -94.4874022278781</t>
  </si>
  <si>
    <t>-657.9515624705 286.32480304379 319.180663139979</t>
  </si>
  <si>
    <t>-712.091303314461 327.060529007056 777.291907239527</t>
  </si>
  <si>
    <t>-563.965878989269 301.92060907165 834.830316301332</t>
  </si>
  <si>
    <t>-652.668149852504 96.6995302974572 -92.3972289038112</t>
  </si>
  <si>
    <t>-653.623473810347 72.4183570442615 322.466779120622</t>
  </si>
  <si>
    <t>-695.208928447926 18.4707097618823 780.466255482888</t>
  </si>
  <si>
    <t>-542.848107444599 3.61990360703703 829.958340498772</t>
  </si>
  <si>
    <t>9763-20170724T120411.648432400.bin</t>
  </si>
  <si>
    <t>-635.714083400462 187.319897027832 -91.7413520558746</t>
  </si>
  <si>
    <t>-655.399336259829 189.708686082683 -200.664635948998</t>
  </si>
  <si>
    <t>-667.656227845204 193.223399727932 -292.66056256051</t>
  </si>
  <si>
    <t>-677.92736094932 197.174642079199 -375.829282274072</t>
  </si>
  <si>
    <t>-686.839291894282 201.796476082753 -459.120024732228</t>
  </si>
  <si>
    <t>-698.37583240401 209.287131210556 -581.004079817154</t>
  </si>
  <si>
    <t>-685.915629598062 213.132691879575 -658.270936203812</t>
  </si>
  <si>
    <t>-687.332290072408 236.757328377842 -526.198251157732</t>
  </si>
  <si>
    <t>-651.159315994792 385.752767425179 -497.378142837985</t>
  </si>
  <si>
    <t>-517.234910521582 383.80024261422 -249.106125314305</t>
  </si>
  <si>
    <t>-297.490922051672 313.804929562414 -221.505778343201</t>
  </si>
  <si>
    <t>-699.295103107963 175.243220470367 -528.84653276703</t>
  </si>
  <si>
    <t>-738.716907615596 25.7899585333828 -507.724529776864</t>
  </si>
  <si>
    <t>-540.136251586891 48.829521457805 -287.648317566364</t>
  </si>
  <si>
    <t>-618.980011568729 278.005902685948 -94.4691845152311</t>
  </si>
  <si>
    <t>-657.878633872366 286.301990564302 319.198159631825</t>
  </si>
  <si>
    <t>-712.097657623506 327.048367488145 777.295236330987</t>
  </si>
  <si>
    <t>-563.979170996334 301.856590803383 834.828731603612</t>
  </si>
  <si>
    <t>-652.716046422146 96.7249339352895 -92.4167018725055</t>
  </si>
  <si>
    <t>-653.583778055578 72.518371549146 322.451831992465</t>
  </si>
  <si>
    <t>-695.231994151193 18.4656960908346 780.434973842463</t>
  </si>
  <si>
    <t>-542.866013938195 3.5416403430329 829.889122071175</t>
  </si>
  <si>
    <t>9763-20170724T120411.714596800.bin</t>
  </si>
  <si>
    <t>-635.522726603368 187.257170122544 -91.7722263684153</t>
  </si>
  <si>
    <t>-655.257544667438 189.71301265486 -200.685090945805</t>
  </si>
  <si>
    <t>-667.571709392457 193.499174115225 -292.662550692713</t>
  </si>
  <si>
    <t>-677.900468023271 197.781783109562 -375.807656196557</t>
  </si>
  <si>
    <t>-686.875998698949 202.821073757706 -459.067391570237</t>
  </si>
  <si>
    <t>-698.511740169412 211.016922578276 -580.896652030993</t>
  </si>
  <si>
    <t>-686.118879788118 215.358850569319 -658.147981227654</t>
  </si>
  <si>
    <t>-687.422950999674 238.16947103921 -525.941942309069</t>
  </si>
  <si>
    <t>-651.160342416248 386.994445227656 -496.367679954225</t>
  </si>
  <si>
    <t>-516.935105143255 383.106145430623 -248.280920868018</t>
  </si>
  <si>
    <t>-297.451507219435 312.032902515533 -221.372504999696</t>
  </si>
  <si>
    <t>-699.389175597481 176.671912141211 -528.936037025217</t>
  </si>
  <si>
    <t>-738.58073945386 27.0413711583815 -508.65371493089</t>
  </si>
  <si>
    <t>-539.090001653503 50.0971620949306 -287.65961870245</t>
  </si>
  <si>
    <t>-618.815463133725 277.890364701229 -94.4389415236327</t>
  </si>
  <si>
    <t>-657.804131234012 286.230638000712 319.219046444756</t>
  </si>
  <si>
    <t>-712.12501108367 326.998000092716 777.297742433422</t>
  </si>
  <si>
    <t>-563.985752615864 301.90065319206 834.819046878401</t>
  </si>
  <si>
    <t>-652.456199557972 96.6987055856637 -92.4848878607221</t>
  </si>
  <si>
    <t>-653.416013638591 72.5772480384749 322.388390340507</t>
  </si>
  <si>
    <t>-695.259406418336 18.4687753071155 780.359241301571</t>
  </si>
  <si>
    <t>-542.867269788316 3.7008646628783 829.779569325417</t>
  </si>
  <si>
    <t>9763-20170724T120411.747694100.bin</t>
  </si>
  <si>
    <t>-635.312674794383 187.14525475194 -91.7745125560972</t>
  </si>
  <si>
    <t>-655.057050681437 189.631231766122 -200.684846460818</t>
  </si>
  <si>
    <t>-667.418918639502 193.545788542059 -292.650578186222</t>
  </si>
  <si>
    <t>-677.806731261341 197.985622593268 -375.780108683118</t>
  </si>
  <si>
    <t>-686.85724450644 203.223742544448 -459.019474327424</t>
  </si>
  <si>
    <t>-698.620273110643 211.755702402247 -580.813394301171</t>
  </si>
  <si>
    <t>-686.279413031967 216.343843710068 -658.058898233465</t>
  </si>
  <si>
    <t>-687.484971692237 238.758504235605 -525.794341795965</t>
  </si>
  <si>
    <t>-651.238826402237 387.51419014975 -495.857133912079</t>
  </si>
  <si>
    <t>-516.977965387249 382.596767665159 -247.807953576041</t>
  </si>
  <si>
    <t>-297.592611408953 311.035049561919 -221.397096569308</t>
  </si>
  <si>
    <t>-699.432579732774 177.265387552407 -528.948275333952</t>
  </si>
  <si>
    <t>-738.416818791724 27.530848727936 -509.050153544783</t>
  </si>
  <si>
    <t>-538.545689529008 49.9548956515519 -286.49074112456</t>
  </si>
  <si>
    <t>-618.620776985992 277.768109159397 -94.4157577765425</t>
  </si>
  <si>
    <t>-657.675863498676 286.159381332678 319.234997701969</t>
  </si>
  <si>
    <t>-712.131995935123 326.976097270239 777.293297953102</t>
  </si>
  <si>
    <t>-563.986778143891 301.91462822432 834.814982571814</t>
  </si>
  <si>
    <t>-652.22612014473 96.5469183248179 -92.5179956066953</t>
  </si>
  <si>
    <t>-653.211571508482 72.4608897154037 322.35726842477</t>
  </si>
  <si>
    <t>-695.268852011196 18.4536452294849 780.321026013438</t>
  </si>
  <si>
    <t>-542.865609540734 3.77088745375522 829.732457418878</t>
  </si>
  <si>
    <t>9763-20170724T120411.815877900.bin</t>
  </si>
  <si>
    <t>-634.84116349051 186.827229517696 -91.8137088312667</t>
  </si>
  <si>
    <t>-654.609267198127 189.372153706686 -200.718482509159</t>
  </si>
  <si>
    <t>-667.014293963223 193.505837303153 -292.66875090477</t>
  </si>
  <si>
    <t>-677.450810651572 198.211265862595 -375.777527446403</t>
  </si>
  <si>
    <t>-686.559845750478 203.783973241456 -458.988805484676</t>
  </si>
  <si>
    <t>-698.419338277728 212.880834004075 -580.732421210926</t>
  </si>
  <si>
    <t>-686.162300550553 217.9719973766 -657.959785299825</t>
  </si>
  <si>
    <t>-687.289684919969 239.63743208143 -525.592066320065</t>
  </si>
  <si>
    <t>-651.322204162333 388.30553569779 -494.905008929835</t>
  </si>
  <si>
    <t>-517.067427797793 381.430847504572 -246.898981952775</t>
  </si>
  <si>
    <t>-297.802286047754 309.029983907087 -221.810119774369</t>
  </si>
  <si>
    <t>-699.141315412813 178.1409490324 -529.032731659726</t>
  </si>
  <si>
    <t>-737.589301739509 28.1689267254217 -509.824311813656</t>
  </si>
  <si>
    <t>-538.190280350297 50.1569186062804 -285.346149006429</t>
  </si>
  <si>
    <t>-618.089130817856 277.632367326225 -94.3996204957465</t>
  </si>
  <si>
    <t>-657.247603402771 285.996579944042 319.241846023118</t>
  </si>
  <si>
    <t>-712.132614766895 326.9244388434 777.251023089592</t>
  </si>
  <si>
    <t>-563.995557656787 301.919597083674 834.818318031939</t>
  </si>
  <si>
    <t>-651.852177372414 96.0529787086673 -92.6095401771518</t>
  </si>
  <si>
    <t>-652.932036580318 71.9163295705546 322.262561044079</t>
  </si>
  <si>
    <t>-695.254150299677 18.4381781949894 780.274483952202</t>
  </si>
  <si>
    <t>-542.848901304672 3.88842730368651 829.719187692238</t>
  </si>
  <si>
    <t>9763-20170724T120411.852990200.bin</t>
  </si>
  <si>
    <t>-634.650078678187 186.6434845761 -91.8549981597096</t>
  </si>
  <si>
    <t>-654.383384880534 189.208719809849 -200.765637745472</t>
  </si>
  <si>
    <t>-666.723141479981 193.442617009285 -292.720144552856</t>
  </si>
  <si>
    <t>-677.086102887826 198.27230581364 -375.8309815113</t>
  </si>
  <si>
    <t>-686.107101806909 204.0023976403 -459.041113896861</t>
  </si>
  <si>
    <t>-697.821837176867 213.366346324721 -580.778591734114</t>
  </si>
  <si>
    <t>-685.551798675728 218.714345326411 -657.986533258436</t>
  </si>
  <si>
    <t>-686.750479354311 240.000423044038 -525.567353191547</t>
  </si>
  <si>
    <t>-650.762522428781 388.591036677385 -494.572200516725</t>
  </si>
  <si>
    <t>-516.866400229026 381.038956090865 -246.3919534152</t>
  </si>
  <si>
    <t>-297.713145520002 308.076858578252 -221.960287209407</t>
  </si>
  <si>
    <t>-698.612552732229 178.514588598397 -529.155264064495</t>
  </si>
  <si>
    <t>-737.049142300619 28.4959173495013 -510.260475767784</t>
  </si>
  <si>
    <t>-537.566919479154 50.4125502844872 -285.397019189813</t>
  </si>
  <si>
    <t>-617.847859856557 277.582576989618 -94.4181373662964</t>
  </si>
  <si>
    <t>-657.008406753931 285.936112696366 319.223295737657</t>
  </si>
  <si>
    <t>-712.135989393375 326.870087664401 777.225061078345</t>
  </si>
  <si>
    <t>-563.985812870479 302.02033844227 834.825758514585</t>
  </si>
  <si>
    <t>-651.721503091419 95.718770063861 -92.6608679211562</t>
  </si>
  <si>
    <t>-652.755479841024 71.5811489116122 322.211303227935</t>
  </si>
  <si>
    <t>-695.218132874164 18.3476367392122 780.269265582204</t>
  </si>
  <si>
    <t>-542.908512220541 3.09718671187147 829.797248085795</t>
  </si>
  <si>
    <t>9763-20170724T120411.920169000.bin</t>
  </si>
  <si>
    <t>-634.311149261721 186.272468591263 -91.8644427480933</t>
  </si>
  <si>
    <t>-653.876817653384 188.852487849226 -200.804942979275</t>
  </si>
  <si>
    <t>-666.033870475573 193.205880731991 -292.778281192978</t>
  </si>
  <si>
    <t>-676.214902165624 198.1879166311 -375.902615427645</t>
  </si>
  <si>
    <t>-685.037150016347 204.114152718519 -459.12020464151</t>
  </si>
  <si>
    <t>-696.442896096738 213.813168090006 -580.860897677586</t>
  </si>
  <si>
    <t>-684.115559629963 219.534701339984 -658.032798202323</t>
  </si>
  <si>
    <t>-685.476925200685 240.288832405593 -525.552428487825</t>
  </si>
  <si>
    <t>-649.333412074003 388.735238596193 -494.037110818289</t>
  </si>
  <si>
    <t>-516.236183110943 379.813513448386 -245.473076284329</t>
  </si>
  <si>
    <t>-297.321319939332 305.955610750218 -221.602079591737</t>
  </si>
  <si>
    <t>-697.399310637762 178.826014495249 -529.332084385794</t>
  </si>
  <si>
    <t>-735.81264509074 28.7502697221473 -510.990562583292</t>
  </si>
  <si>
    <t>-536.3995965439 50.8579182167875 -286.413545371536</t>
  </si>
  <si>
    <t>-617.271744263309 277.457803582956 -94.421354717203</t>
  </si>
  <si>
    <t>-656.527929006044 285.710706935449 319.213108936676</t>
  </si>
  <si>
    <t>-712.13854507381 326.792166253826 777.166626394229</t>
  </si>
  <si>
    <t>-563.98445396784 302.168321805148 834.854136621654</t>
  </si>
  <si>
    <t>-651.620255536993 95.0855477756163 -92.7024016659747</t>
  </si>
  <si>
    <t>-652.442954697591 70.976326066288 322.171895754323</t>
  </si>
  <si>
    <t>-695.116838775923 18.2732499024014 780.302936416626</t>
  </si>
  <si>
    <t>-542.962053329922 2.1734585613126 830.037654930041</t>
  </si>
  <si>
    <t>9763-20170724T120411.950244800.bin</t>
  </si>
  <si>
    <t>-634.208228668728 186.106629365612 -91.8630741887005</t>
  </si>
  <si>
    <t>-653.688348345015 188.693287024467 -200.818760606158</t>
  </si>
  <si>
    <t>-665.767562177885 193.10280471265 -292.799609909777</t>
  </si>
  <si>
    <t>-675.876055017805 198.156120527202 -375.928585475052</t>
  </si>
  <si>
    <t>-684.623387348615 204.174550554362 -459.14749982663</t>
  </si>
  <si>
    <t>-695.917185298996 214.030688437137 -580.885921459798</t>
  </si>
  <si>
    <t>-683.555205108194 219.894061012364 -658.04160215469</t>
  </si>
  <si>
    <t>-684.989597927837 240.432407088576 -525.534474819993</t>
  </si>
  <si>
    <t>-648.785911089766 388.815492108851 -493.782193786652</t>
  </si>
  <si>
    <t>-516.044420941189 379.109558531921 -245.057316933428</t>
  </si>
  <si>
    <t>-297.235670772467 304.813320852021 -221.577064388906</t>
  </si>
  <si>
    <t>-696.933585729403 178.9792722298 -529.401827059211</t>
  </si>
  <si>
    <t>-735.363281369102 28.8716551265923 -511.271428517814</t>
  </si>
  <si>
    <t>-535.649604198256 51.0203045830692 -287.357753421996</t>
  </si>
  <si>
    <t>-617.075822644398 277.393809175813 -94.407639289244</t>
  </si>
  <si>
    <t>-656.466504793986 285.556638723594 319.215762307202</t>
  </si>
  <si>
    <t>-712.178801745088 326.691126926693 777.149469222926</t>
  </si>
  <si>
    <t>-564.009474670797 302.211860141054 834.859448101446</t>
  </si>
  <si>
    <t>-651.619925014676 94.842797664701 -92.7115765227636</t>
  </si>
  <si>
    <t>-652.452374355675 70.6130445900794 322.155740812115</t>
  </si>
  <si>
    <t>-695.059048702368 18.2801874706759 780.336676623953</t>
  </si>
  <si>
    <t>-542.888979872785 2.63089998739065 830.168405992357</t>
  </si>
  <si>
    <t>9763-20170724T120411.990352200.bin</t>
  </si>
  <si>
    <t>-634.213821479216 185.996613419504 -91.8648970047698</t>
  </si>
  <si>
    <t>-653.616961847121 188.577818599671 -200.834564101355</t>
  </si>
  <si>
    <t>-665.627140889395 193.040242846012 -292.821805202901</t>
  </si>
  <si>
    <t>-675.671366579208 198.164854096677 -375.954155994709</t>
  </si>
  <si>
    <t>-684.352694018262 204.27749078506 -459.173277991429</t>
  </si>
  <si>
    <t>-695.54789368593 214.296835226445 -580.907399733732</t>
  </si>
  <si>
    <t>-683.154261677178 220.267185505264 -658.049814802178</t>
  </si>
  <si>
    <t>-684.651536601609 240.621787500126 -525.513278917065</t>
  </si>
  <si>
    <t>-648.384723477103 388.947265430412 -493.518901212519</t>
  </si>
  <si>
    <t>-515.991969409714 378.423470473676 -244.641524414739</t>
  </si>
  <si>
    <t>-297.231642674615 303.825262182498 -221.672944166193</t>
  </si>
  <si>
    <t>-696.619592082855 179.178941487853 -529.469722316006</t>
  </si>
  <si>
    <t>-735.081203881696 29.0589816186359 -511.531564367689</t>
  </si>
  <si>
    <t>-534.742636609138 51.3870885045412 -288.474570769503</t>
  </si>
  <si>
    <t>-617.049597236239 277.354678620614 -94.4127931060916</t>
  </si>
  <si>
    <t>-656.516435995542 285.492406456003 319.203863524151</t>
  </si>
  <si>
    <t>-712.201045135064 326.641494879875 777.138659613424</t>
  </si>
  <si>
    <t>-564.026857211525 302.225854718047 834.86302801594</t>
  </si>
  <si>
    <t>-651.654888455212 94.6813629403673 -92.7123396220412</t>
  </si>
  <si>
    <t>-652.503444042003 70.313153640044 322.146763501508</t>
  </si>
  <si>
    <t>-695.00296341344 18.269590332379 780.37582988951</t>
  </si>
  <si>
    <t>-542.8653825907 2.61080300729054 830.303723688162</t>
  </si>
  <si>
    <t>9763-20170724T120412.051532000.bin</t>
  </si>
  <si>
    <t>-634.579561104436 185.943495740642 -91.8342037986157</t>
  </si>
  <si>
    <t>-653.901294106512 188.485387456724 -200.819073488255</t>
  </si>
  <si>
    <t>-665.78375480525 192.999120749821 -292.820460452187</t>
  </si>
  <si>
    <t>-675.688527663322 198.203460614975 -375.964639850356</t>
  </si>
  <si>
    <t>-684.205824408582 204.429003019697 -459.192249763557</t>
  </si>
  <si>
    <t>-695.134363437129 214.649066684249 -580.933991505756</t>
  </si>
  <si>
    <t>-682.616132816997 220.770276545647 -658.044489934621</t>
  </si>
  <si>
    <t>-684.337784822012 240.878529391153 -525.475039571415</t>
  </si>
  <si>
    <t>-648.027897212788 389.109373735374 -493.145202587229</t>
  </si>
  <si>
    <t>-516.245554838601 377.503733745567 -243.99209622632</t>
  </si>
  <si>
    <t>-297.654269683977 302.098351665065 -222.073709458003</t>
  </si>
  <si>
    <t>-696.340262128968 179.450550950702 -529.554412650687</t>
  </si>
  <si>
    <t>-734.873451520216 29.3176262229958 -511.889077797681</t>
  </si>
  <si>
    <t>-533.274302130672 52.582823124802 -291.059537930059</t>
  </si>
  <si>
    <t>-617.447157478126 277.341181420063 -94.4255128151581</t>
  </si>
  <si>
    <t>-656.780690663007 285.502266081297 319.203387502064</t>
  </si>
  <si>
    <t>-712.261888530271 326.557825444326 777.158895010288</t>
  </si>
  <si>
    <t>-564.05664690471 302.313219274495 834.875796105348</t>
  </si>
  <si>
    <t>-651.967837415395 94.5729975491895 -92.6879459390832</t>
  </si>
  <si>
    <t>-652.631514870484 70.2296330487213 322.173009792639</t>
  </si>
  <si>
    <t>-694.940530531055 18.3070449086028 780.438352899742</t>
  </si>
  <si>
    <t>-542.83436238145 2.66036008548531 830.465626172564</t>
  </si>
  <si>
    <t>9763-20170724T120412.115706900.bin</t>
  </si>
  <si>
    <t>-635.197527163177 186.016481196168 -91.847197910261</t>
  </si>
  <si>
    <t>-654.498979277 188.517296669772 -200.836721839656</t>
  </si>
  <si>
    <t>-666.259015843593 193.020712885167 -292.854352859415</t>
  </si>
  <si>
    <t>-676.010198674987 198.224535369965 -376.016593283861</t>
  </si>
  <si>
    <t>-684.330272584236 204.457875160378 -459.263625300125</t>
  </si>
  <si>
    <t>-694.922230859564 214.698091469696 -581.03338134793</t>
  </si>
  <si>
    <t>-682.194954796722 220.915643177277 -658.101975810481</t>
  </si>
  <si>
    <t>-684.254006795434 240.913759352624 -525.543094313935</t>
  </si>
  <si>
    <t>-647.944871298405 389.122015500012 -493.052500122016</t>
  </si>
  <si>
    <t>-516.799968604531 376.539470513319 -243.610497670635</t>
  </si>
  <si>
    <t>-298.490225797532 299.91075500147 -223.179795515652</t>
  </si>
  <si>
    <t>-696.295160802498 179.495845209223 -529.660703958326</t>
  </si>
  <si>
    <t>-734.777540784761 29.3354153963314 -512.105336464799</t>
  </si>
  <si>
    <t>-532.133321235306 53.8809639222945 -293.317651130308</t>
  </si>
  <si>
    <t>-618.163998256894 277.398227705168 -94.4537842401331</t>
  </si>
  <si>
    <t>-657.219449317504 285.67526762561 319.19916173203</t>
  </si>
  <si>
    <t>-712.270976861396 326.582546527704 777.1944768894</t>
  </si>
  <si>
    <t>-564.065329764918 302.266199997821 834.880128152886</t>
  </si>
  <si>
    <t>-652.490434758069 94.6684863709979 -92.6619362400182</t>
  </si>
  <si>
    <t>-652.809079560609 70.3898431320304 322.203160565684</t>
  </si>
  <si>
    <t>-694.951608502898 18.3348379699771 780.452601059516</t>
  </si>
  <si>
    <t>-542.815147948063 2.90994045875709 830.456452705541</t>
  </si>
  <si>
    <t>9763-20170724T120412.151845500.bin</t>
  </si>
  <si>
    <t>-635.587692675655 186.049078666633 -91.8680212458236</t>
  </si>
  <si>
    <t>-654.891086503857 188.526795035175 -200.857585423179</t>
  </si>
  <si>
    <t>-666.577860881306 193.001752668592 -292.886000893227</t>
  </si>
  <si>
    <t>-676.232591235786 198.175692842938 -376.061511873957</t>
  </si>
  <si>
    <t>-684.4256949475 204.374869344314 -459.323631571272</t>
  </si>
  <si>
    <t>-694.798291452243 214.560159530248 -581.116817157377</t>
  </si>
  <si>
    <t>-681.9421205184 220.801005618848 -658.16213816448</t>
  </si>
  <si>
    <t>-684.225277770332 240.800004892323 -525.619639302874</t>
  </si>
  <si>
    <t>-647.959196450549 388.995609501618 -493.049280259961</t>
  </si>
  <si>
    <t>-517.065387800337 375.844295507005 -243.504834757734</t>
  </si>
  <si>
    <t>-298.824242899779 298.888010476993 -223.57824378777</t>
  </si>
  <si>
    <t>-696.268448018817 179.382033410567 -529.730334950138</t>
  </si>
  <si>
    <t>-734.634050079104 29.1839236348585 -512.255468789199</t>
  </si>
  <si>
    <t>-531.882861750173 54.2706231007157 -294.617717783734</t>
  </si>
  <si>
    <t>-618.612604935748 277.457944912685 -94.4879503787671</t>
  </si>
  <si>
    <t>-657.492675983671 285.78306601786 319.180541490099</t>
  </si>
  <si>
    <t>-712.244629475939 326.67324207844 777.212426054271</t>
  </si>
  <si>
    <t>-564.060868504561 302.175631374552 834.877536543042</t>
  </si>
  <si>
    <t>-652.812414308739 94.675472932202 -92.6699162947834</t>
  </si>
  <si>
    <t>-653.008402191563 70.432609741257 322.197351973837</t>
  </si>
  <si>
    <t>-694.966880415268 18.3342850311083 780.450811481772</t>
  </si>
  <si>
    <t>-542.83830656897 2.74391174135872 830.427402144396</t>
  </si>
  <si>
    <t>9763-20170724T120412.217017700.bin</t>
  </si>
  <si>
    <t>-636.421101805369 186.272654375671 -91.9378875188958</t>
  </si>
  <si>
    <t>-655.688242368256 188.654939116007 -200.936102180791</t>
  </si>
  <si>
    <t>-667.216522675401 193.053661507384 -292.988110284926</t>
  </si>
  <si>
    <t>-676.676038803068 198.159000557351 -376.190149532563</t>
  </si>
  <si>
    <t>-684.621183854284 204.289406003044 -459.481369456561</t>
  </si>
  <si>
    <t>-694.573019549158 214.373352173066 -581.318306176105</t>
  </si>
  <si>
    <t>-681.432425108595 220.690462336855 -658.309327412659</t>
  </si>
  <si>
    <t>-684.154834556607 240.652380824883 -525.810443534934</t>
  </si>
  <si>
    <t>-647.833953976305 388.809554813974 -493.1722731453</t>
  </si>
  <si>
    <t>-517.38320164466 375.199521067276 -243.420441862416</t>
  </si>
  <si>
    <t>-299.268258394944 297.701766007475 -224.223971309041</t>
  </si>
  <si>
    <t>-696.257600950917 179.244868322621 -529.904283789385</t>
  </si>
  <si>
    <t>-734.487035185954 29.0039244493908 -512.415780270336</t>
  </si>
  <si>
    <t>-530.843477825881 54.8644891560573 -297.440580147885</t>
  </si>
  <si>
    <t>-619.536297659603 277.620213659118 -94.5914690744811</t>
  </si>
  <si>
    <t>-658.106469671937 286.013190165273 319.104735255414</t>
  </si>
  <si>
    <t>-712.284173718552 326.655883708677 777.254917910119</t>
  </si>
  <si>
    <t>-564.085377698703 302.11471671758 834.862732654125</t>
  </si>
  <si>
    <t>-653.567809824443 94.9637433828259 -92.6899005541974</t>
  </si>
  <si>
    <t>-653.620687238993 70.6989397618729 322.17614049502</t>
  </si>
  <si>
    <t>-695.022655229047 18.472796862467 780.45577825088</t>
  </si>
  <si>
    <t>-542.793911890307 3.47372816662914 830.308273539441</t>
  </si>
  <si>
    <t>9763-20170724T120412.249122000.bin</t>
  </si>
  <si>
    <t>-636.789658909992 186.227663047091 -91.9644750275446</t>
  </si>
  <si>
    <t>-656.032201654985 188.599330053566 -200.967199792937</t>
  </si>
  <si>
    <t>-667.495960370282 192.986064574135 -293.027889754757</t>
  </si>
  <si>
    <t>-676.879188876181 198.080309880032 -376.239410365404</t>
  </si>
  <si>
    <t>-684.730233759676 204.198471110512 -459.540339437894</t>
  </si>
  <si>
    <t>-694.524903150444 214.263363989683 -581.391466391645</t>
  </si>
  <si>
    <t>-681.24932195105 220.636024183096 -658.354838498938</t>
  </si>
  <si>
    <t>-684.155011320742 240.546544334331 -525.876519467515</t>
  </si>
  <si>
    <t>-647.707751724594 388.666876212495 -493.189572140664</t>
  </si>
  <si>
    <t>-517.450528675827 374.923802567984 -243.344280936166</t>
  </si>
  <si>
    <t>-299.357267315481 297.317395978197 -224.340989825088</t>
  </si>
  <si>
    <t>-696.299111358843 179.147562171737 -529.971933833084</t>
  </si>
  <si>
    <t>-734.42194299644 28.8944660722748 -512.445561378596</t>
  </si>
  <si>
    <t>-530.11346388029 55.3836848200442 -298.856600284779</t>
  </si>
  <si>
    <t>-619.803149818896 277.571913089475 -94.6318539280114</t>
  </si>
  <si>
    <t>-658.322352500958 285.958863671543 319.069253205278</t>
  </si>
  <si>
    <t>-712.291660208217 326.657670879151 777.255723874675</t>
  </si>
  <si>
    <t>-564.08985152344 302.097022484025 834.847403021802</t>
  </si>
  <si>
    <t>-654.040705225552 94.8614271140345 -92.7113206148232</t>
  </si>
  <si>
    <t>-653.928021317417 70.6447002884522 322.157536143606</t>
  </si>
  <si>
    <t>-695.034779465846 18.4841261225201 780.479429929984</t>
  </si>
  <si>
    <t>-542.798389002264 3.474073323639 830.305313571553</t>
  </si>
  <si>
    <t>9763-20170724T120412.314294100.bin</t>
  </si>
  <si>
    <t>-637.386417504161 186.087752690391 -92.0000149603492</t>
  </si>
  <si>
    <t>-656.527049561441 188.447342720994 -201.020850922908</t>
  </si>
  <si>
    <t>-667.86570200854 192.799031527847 -293.098863335556</t>
  </si>
  <si>
    <t>-677.120475827198 197.853624832881 -376.327100043668</t>
  </si>
  <si>
    <t>-684.827704074712 203.924059960012 -459.644962710371</t>
  </si>
  <si>
    <t>-694.395847145068 213.909900457557 -581.52052456712</t>
  </si>
  <si>
    <t>-680.922643999537 220.427735961506 -658.437409704397</t>
  </si>
  <si>
    <t>-684.10694224691 240.224827629168 -526.005722029835</t>
  </si>
  <si>
    <t>-647.573654226248 388.309061933001 -493.262741296265</t>
  </si>
  <si>
    <t>-517.76995116298 374.640098372945 -243.177254845034</t>
  </si>
  <si>
    <t>-299.803380955426 296.568908314732 -224.630298439677</t>
  </si>
  <si>
    <t>-696.287953529 178.831525573681 -530.07958103547</t>
  </si>
  <si>
    <t>-734.14195113801 28.5132123421999 -512.50065272159</t>
  </si>
  <si>
    <t>-528.531874412489 56.1161716605113 -303.485148889177</t>
  </si>
  <si>
    <t>-620.140999337908 277.574823506228 -94.6801717179019</t>
  </si>
  <si>
    <t>-658.656326673309 285.828331651923 319.023874353621</t>
  </si>
  <si>
    <t>-712.283417972163 326.723779249502 777.258640538851</t>
  </si>
  <si>
    <t>-564.108324979674 301.951588024874 834.828607848288</t>
  </si>
  <si>
    <t>-654.866562511322 94.6309572011312 -92.7224714986761</t>
  </si>
  <si>
    <t>-654.577224586709 70.4549903493889 322.148625439029</t>
  </si>
  <si>
    <t>-694.988597536734 18.5000032335849 780.572882654056</t>
  </si>
  <si>
    <t>-542.786277689557 3.37462415498908 830.467734371182</t>
  </si>
  <si>
    <t>9763-20170724T120412.348945500.bin</t>
  </si>
  <si>
    <t>-637.618012897965 185.917584898816 -92.0155033953438</t>
  </si>
  <si>
    <t>-656.6679302307 188.275712121252 -201.052302466492</t>
  </si>
  <si>
    <t>-667.936969446813 192.627062650231 -293.138725956619</t>
  </si>
  <si>
    <t>-677.131856518515 197.683174615252 -376.373613032794</t>
  </si>
  <si>
    <t>-684.782645174681 203.756675980151 -459.696455040123</t>
  </si>
  <si>
    <t>-694.272041485257 213.749796744746 -581.577634216673</t>
  </si>
  <si>
    <t>-680.738772015661 220.401032902502 -658.472506244745</t>
  </si>
  <si>
    <t>-684.017102247904 240.061029612756 -526.05471250403</t>
  </si>
  <si>
    <t>-647.483031617412 388.148369679585 -493.322220333821</t>
  </si>
  <si>
    <t>-517.997629830493 374.604642234207 -243.065068365175</t>
  </si>
  <si>
    <t>-300.097903457047 296.296916546976 -224.731027630723</t>
  </si>
  <si>
    <t>-696.199269045925 178.668845161248 -530.139799082875</t>
  </si>
  <si>
    <t>-733.942531295782 28.3228053050386 -512.545858276113</t>
  </si>
  <si>
    <t>-527.416928991176 56.3970854397903 -306.37045570372</t>
  </si>
  <si>
    <t>-620.237116383933 277.456480663205 -94.6896855098182</t>
  </si>
  <si>
    <t>-658.827111718922 285.679212776465 319.008068645919</t>
  </si>
  <si>
    <t>-712.333318836015 326.632670165091 777.263433095213</t>
  </si>
  <si>
    <t>-564.10777610754 302.122487213208 834.815638690582</t>
  </si>
  <si>
    <t>-655.222222050917 94.3945554755235 -92.7219279629487</t>
  </si>
  <si>
    <t>-654.989150149662 70.1989874554597 322.148070303186</t>
  </si>
  <si>
    <t>-694.952451212022 18.407646485203 780.644418590464</t>
  </si>
  <si>
    <t>-542.825231148886 2.76081427236318 830.60745619801</t>
  </si>
  <si>
    <t>9763-20170724T120412.416127200.bin</t>
  </si>
  <si>
    <t>-638.036666704098 185.731017473962 -91.997541883155</t>
  </si>
  <si>
    <t>-656.972325000229 188.079923346397 -201.054480609993</t>
  </si>
  <si>
    <t>-668.156739948406 192.448102788513 -293.150503151741</t>
  </si>
  <si>
    <t>-677.28011733643 197.53067530169 -376.391467261627</t>
  </si>
  <si>
    <t>-684.864805190356 203.641844692484 -459.717660735541</t>
  </si>
  <si>
    <t>-694.263625053132 213.702874636781 -581.600241618039</t>
  </si>
  <si>
    <t>-680.679727497532 220.68219291017 -658.457119091802</t>
  </si>
  <si>
    <t>-684.049752807426 239.983176034439 -526.055092107462</t>
  </si>
  <si>
    <t>-647.55851100603 388.042440648931 -493.149364385607</t>
  </si>
  <si>
    <t>-518.500308126166 374.048678054317 -242.696344685855</t>
  </si>
  <si>
    <t>-300.652574588828 295.2865983578 -225.742749345889</t>
  </si>
  <si>
    <t>-696.229215219906 178.593312632706 -530.183337614129</t>
  </si>
  <si>
    <t>-733.469190632961 28.1248153544857 -512.572470701874</t>
  </si>
  <si>
    <t>-525.483214080652 57.4561918710499 -314.060737537654</t>
  </si>
  <si>
    <t>-620.563848245952 277.390694067805 -94.7000603849318</t>
  </si>
  <si>
    <t>-659.123735320663 285.549456442387 319.0017466096</t>
  </si>
  <si>
    <t>-712.37960483066 326.581658295011 777.285989830382</t>
  </si>
  <si>
    <t>-564.144068127681 302.055929623605 834.805777073716</t>
  </si>
  <si>
    <t>-655.756492042075 94.1492569409631 -92.6989204128802</t>
  </si>
  <si>
    <t>-655.505969539861 69.8125064853509 322.162796175189</t>
  </si>
  <si>
    <t>-694.913149334061 18.4345221270928 780.776582285882</t>
  </si>
  <si>
    <t>-542.762745829681 3.15933143623306 830.784012379005</t>
  </si>
  <si>
    <t>9763-20170724T120412.452242600.bin</t>
  </si>
  <si>
    <t>-638.212515246726 185.704497637108 -91.9839077466967</t>
  </si>
  <si>
    <t>-657.154919203217 188.03253320634 -201.040101273313</t>
  </si>
  <si>
    <t>-668.315703132073 192.42372525054 -293.137877873285</t>
  </si>
  <si>
    <t>-677.405717674336 197.54308830945 -376.38029499625</t>
  </si>
  <si>
    <t>-684.944803641948 203.706972488256 -459.706802992981</t>
  </si>
  <si>
    <t>-694.263433131328 213.862166829584 -581.58776472272</t>
  </si>
  <si>
    <t>-680.654709721148 221.036182578638 -658.422283182766</t>
  </si>
  <si>
    <t>-684.076889494135 240.097679488589 -526.016375021475</t>
  </si>
  <si>
    <t>-647.542353204267 388.117361845709 -492.954679761536</t>
  </si>
  <si>
    <t>-518.739701920766 373.587001698468 -242.400701897293</t>
  </si>
  <si>
    <t>-300.899662064994 294.634202366305 -226.254075635201</t>
  </si>
  <si>
    <t>-696.272099943702 178.714588428741 -530.19848401507</t>
  </si>
  <si>
    <t>-733.376884355681 28.2066496451828 -512.687412548196</t>
  </si>
  <si>
    <t>-524.618668941652 58.9506366672194 -318.946254489209</t>
  </si>
  <si>
    <t>-620.784027223631 277.408371567984 -94.7062993506573</t>
  </si>
  <si>
    <t>-659.277014829478 285.579431829938 319.001483563799</t>
  </si>
  <si>
    <t>-712.389293142908 326.608055670118 777.313709249204</t>
  </si>
  <si>
    <t>-564.155551833782 302.011628970454 834.808061633372</t>
  </si>
  <si>
    <t>-655.904157272342 94.0810792554284 -92.6691261982518</t>
  </si>
  <si>
    <t>-655.578869342235 69.7872763184537 322.195038514784</t>
  </si>
  <si>
    <t>-694.901097410913 18.4650292551021 780.828557583356</t>
  </si>
  <si>
    <t>-542.763722544335 3.10584178233717 830.849871596502</t>
  </si>
  <si>
    <t>9763-20170724T120412.515410000.bin</t>
  </si>
  <si>
    <t>-638.458118682344 185.742509757457 -91.933673579834</t>
  </si>
  <si>
    <t>-657.49930335012 188.046917576349 -200.973192908162</t>
  </si>
  <si>
    <t>-668.704907043739 192.566330201419 -293.059215795339</t>
  </si>
  <si>
    <t>-677.819687250123 197.859209770048 -376.288142465399</t>
  </si>
  <si>
    <t>-685.367345684639 204.254453873815 -459.596417961266</t>
  </si>
  <si>
    <t>-694.68039210373 214.811170503149 -581.443635967051</t>
  </si>
  <si>
    <t>-681.057041790276 222.467856455472 -658.228991448622</t>
  </si>
  <si>
    <t>-684.504987086735 240.865189188427 -525.784831923178</t>
  </si>
  <si>
    <t>-647.87315079401 388.731825735656 -492.178727679948</t>
  </si>
  <si>
    <t>-519.466017070083 372.89948862071 -241.500582837471</t>
  </si>
  <si>
    <t>-301.623891419905 293.666722531295 -226.820577447775</t>
  </si>
  <si>
    <t>-696.68276804723 179.492870952951 -530.171366745502</t>
  </si>
  <si>
    <t>-733.428732650615 28.8486157372656 -513.069160118045</t>
  </si>
  <si>
    <t>-522.979647501362 65.4781268891318 -328.550054834093</t>
  </si>
  <si>
    <t>-621.191031278681 277.408677341961 -94.6809665995324</t>
  </si>
  <si>
    <t>-659.363515439043 285.578895077641 319.056507295889</t>
  </si>
  <si>
    <t>-712.478685245281 326.423010439864 777.344839520788</t>
  </si>
  <si>
    <t>-564.182824673143 302.134310249148 834.809916126891</t>
  </si>
  <si>
    <t>-656.005960687724 94.1557504202347 -92.5898678771202</t>
  </si>
  <si>
    <t>-655.437458818101 69.9132106639381 322.277131550227</t>
  </si>
  <si>
    <t>-694.882882601414 18.5458200268909 780.897798989622</t>
  </si>
  <si>
    <t>-542.726613445781 3.37932591001936 830.920399956511</t>
  </si>
  <si>
    <t>9763-20170724T120412.549032400.bin</t>
  </si>
  <si>
    <t>-638.446491130809 185.846304060824 -91.9193250891797</t>
  </si>
  <si>
    <t>-657.576557707257 188.170932555996 -200.942853457763</t>
  </si>
  <si>
    <t>-668.869008709359 192.807160863231 -293.012565500233</t>
  </si>
  <si>
    <t>-678.066923561899 198.245401083894 -376.222831190747</t>
  </si>
  <si>
    <t>-685.702458894991 204.826087750567 -459.508615604825</t>
  </si>
  <si>
    <t>-695.149382412007 215.697523738197 -581.317785737315</t>
  </si>
  <si>
    <t>-681.561783488061 223.623551155264 -658.082198246775</t>
  </si>
  <si>
    <t>-684.929572451342 241.610802257046 -525.601627288183</t>
  </si>
  <si>
    <t>-648.290840210991 389.392304819602 -491.6078375982</t>
  </si>
  <si>
    <t>-520.121416904987 372.287549614857 -240.89154584427</t>
  </si>
  <si>
    <t>-302.292325423819 292.86249971395 -227.082674208359</t>
  </si>
  <si>
    <t>-697.078811842375 180.243633661728 -530.136513434265</t>
  </si>
  <si>
    <t>-733.552632475486 29.5003382724235 -513.317894365121</t>
  </si>
  <si>
    <t>-521.825424271145 69.3837593835212 -332.374502726758</t>
  </si>
  <si>
    <t>-621.202630087996 277.574944582444 -94.6673316244561</t>
  </si>
  <si>
    <t>-659.304255050555 285.654802414208 319.078424840673</t>
  </si>
  <si>
    <t>-712.448990715614 326.483927434001 777.355533276284</t>
  </si>
  <si>
    <t>-564.194568566674 301.960300316702 834.827644019719</t>
  </si>
  <si>
    <t>-655.972264087465 94.2020460668905 -92.579285386412</t>
  </si>
  <si>
    <t>-655.310453577058 69.9580806809045 322.287481846957</t>
  </si>
  <si>
    <t>-694.865180234549 18.5493352364949 780.916910867751</t>
  </si>
  <si>
    <t>-542.742486973987 3.12967444014885 830.96418841408</t>
  </si>
  <si>
    <t>9763-20170724T120412.616211300.bin</t>
  </si>
  <si>
    <t>-638.428386780536 185.867034147781 -91.9043358542074</t>
  </si>
  <si>
    <t>-657.751743433913 188.31222167534 -200.891186568639</t>
  </si>
  <si>
    <t>-669.207398151255 193.233912001166 -292.92575464098</t>
  </si>
  <si>
    <t>-678.553379278916 199.004431469177 -376.097294423012</t>
  </si>
  <si>
    <t>-686.338014659579 205.992758934326 -459.336015511524</t>
  </si>
  <si>
    <t>-696.004491064526 217.542986913661 -581.065625572605</t>
  </si>
  <si>
    <t>-682.509703270328 226.040773333723 -657.785160502195</t>
  </si>
  <si>
    <t>-685.725545821439 243.153145011202 -525.220241923587</t>
  </si>
  <si>
    <t>-649.081339380468 390.725621951587 -490.31080238058</t>
  </si>
  <si>
    <t>-521.409426041126 370.723486834213 -239.555267425086</t>
  </si>
  <si>
    <t>-303.522252507405 291.018969729098 -228.559100434232</t>
  </si>
  <si>
    <t>-697.800305250578 181.79646787223 -530.083232948781</t>
  </si>
  <si>
    <t>-733.8216285365 30.8870877037268 -513.811890782122</t>
  </si>
  <si>
    <t>-519.947407718944 76.454486807829 -340.287424647724</t>
  </si>
  <si>
    <t>-621.170285959233 277.672019635419 -94.6211649835082</t>
  </si>
  <si>
    <t>-659.140649037652 285.552627579859 319.14056927424</t>
  </si>
  <si>
    <t>-712.450332395634 326.438991654804 777.381457005685</t>
  </si>
  <si>
    <t>-564.199743431059 301.927304030646 834.868430866946</t>
  </si>
  <si>
    <t>-655.947815812026 94.1081943839961 -92.5956259017908</t>
  </si>
  <si>
    <t>-654.877054942196 70.0102366322158 322.27870090528</t>
  </si>
  <si>
    <t>-694.816269401972 18.6071751277079 780.914049437703</t>
  </si>
  <si>
    <t>-542.734355803048 3.03832702868453 831.039171888519</t>
  </si>
  <si>
    <t>9763-20170724T120412.647806500.bin</t>
  </si>
  <si>
    <t>-638.492064755717 185.821344981551 -91.9161458783442</t>
  </si>
  <si>
    <t>-657.891061128265 188.332602812812 -200.888160004422</t>
  </si>
  <si>
    <t>-669.368922637071 193.383350371687 -292.913006753406</t>
  </si>
  <si>
    <t>-678.718582383474 199.300264500452 -376.073818797499</t>
  </si>
  <si>
    <t>-686.490604770029 206.465067892931 -459.298717245738</t>
  </si>
  <si>
    <t>-696.120885688133 218.306664857693 -581.003105207685</t>
  </si>
  <si>
    <t>-682.679410915369 227.11623332332 -657.696865796574</t>
  </si>
  <si>
    <t>-685.874159196785 243.786077723789 -525.092069034389</t>
  </si>
  <si>
    <t>-649.174387928925 391.238245908883 -489.755221817379</t>
  </si>
  <si>
    <t>-521.761421959908 369.9705438153 -238.972083614943</t>
  </si>
  <si>
    <t>-303.838270123537 290.185590606927 -229.36062233362</t>
  </si>
  <si>
    <t>-697.916249618839 182.435236199609 -530.108459598749</t>
  </si>
  <si>
    <t>-733.79395331808 31.4577580761602 -514.123322818012</t>
  </si>
  <si>
    <t>-519.116986933922 79.0811153572647 -345.185948384826</t>
  </si>
  <si>
    <t>-621.215513985078 277.677510405826 -94.6006583852276</t>
  </si>
  <si>
    <t>-659.1399745347 285.463502844729 319.167035487418</t>
  </si>
  <si>
    <t>-712.469268900129 326.364470338882 777.392536422821</t>
  </si>
  <si>
    <t>-564.213390542784 301.908472789229 834.889491061678</t>
  </si>
  <si>
    <t>-656.027054006026 94.0073011787329 -92.6260099050951</t>
  </si>
  <si>
    <t>-654.727009315196 70.0317555985446 322.254849802293</t>
  </si>
  <si>
    <t>-694.79873507816 18.6641309076745 780.887297007762</t>
  </si>
  <si>
    <t>-542.696394826535 3.35686897666528 831.030954939816</t>
  </si>
  <si>
    <t>9763-20170724T120412.715985700.bin</t>
  </si>
  <si>
    <t>-638.648821494549 185.618862551582 -91.9690762976353</t>
  </si>
  <si>
    <t>-658.043848293846 188.231660822229 -200.939248344218</t>
  </si>
  <si>
    <t>-669.509468945653 193.498403199764 -292.953545634855</t>
  </si>
  <si>
    <t>-678.844533766659 199.663371365644 -376.097953150074</t>
  </si>
  <si>
    <t>-686.598517791066 207.12919159149 -459.298085837607</t>
  </si>
  <si>
    <t>-696.198815984948 219.468849787799 -580.955322750893</t>
  </si>
  <si>
    <t>-682.944077410765 228.832646289326 -657.616012822864</t>
  </si>
  <si>
    <t>-685.949406261138 244.716169637029 -524.939625514054</t>
  </si>
  <si>
    <t>-649.018008773916 391.89992068392 -488.749784211194</t>
  </si>
  <si>
    <t>-522.206028940842 368.498385926186 -237.85213508935</t>
  </si>
  <si>
    <t>-304.061381307298 289.088095018418 -230.405382346089</t>
  </si>
  <si>
    <t>-698.023195143609 183.392460694674 -530.20689746575</t>
  </si>
  <si>
    <t>-733.86093387444 32.3308454340961 -514.904951133519</t>
  </si>
  <si>
    <t>-518.062875855545 82.1258912066592 -355.748609848501</t>
  </si>
  <si>
    <t>-621.279490377301 277.537268775444 -94.5858967876934</t>
  </si>
  <si>
    <t>-659.302848284667 285.221630088075 319.17466045965</t>
  </si>
  <si>
    <t>-712.50319160972 326.236565947406 777.417248448198</t>
  </si>
  <si>
    <t>-564.230207923528 301.906683517541 834.923796655555</t>
  </si>
  <si>
    <t>-656.257884115951 93.7114518623825 -92.7217844681803</t>
  </si>
  <si>
    <t>-654.491662753053 69.9287826466416 322.168378261013</t>
  </si>
  <si>
    <t>-694.733348203902 18.6270875091336 780.815723463592</t>
  </si>
  <si>
    <t>-542.716771895169 2.90341963162155 831.09032622512</t>
  </si>
  <si>
    <t>9763-20170724T120412.750597900.bin</t>
  </si>
  <si>
    <t>-638.657278833437 185.623284629016 -91.9592364183638</t>
  </si>
  <si>
    <t>-658.057106865065 188.315901089753 -200.926668533174</t>
  </si>
  <si>
    <t>-669.533797187932 193.702604279237 -292.932633406929</t>
  </si>
  <si>
    <t>-678.881575518303 199.998594336203 -376.065744380687</t>
  </si>
  <si>
    <t>-686.651565005359 207.617350614963 -459.250601949055</t>
  </si>
  <si>
    <t>-696.278829256411 220.205016907327 -580.880328656665</t>
  </si>
  <si>
    <t>-683.155307455922 229.810584181447 -657.533538803751</t>
  </si>
  <si>
    <t>-685.998419063843 245.334514609997 -524.817264782282</t>
  </si>
  <si>
    <t>-648.91164249182 392.394802999138 -488.284432677598</t>
  </si>
  <si>
    <t>-522.441147984332 367.848340453805 -237.32368657954</t>
  </si>
  <si>
    <t>-304.176375929769 288.686510218054 -230.810641953461</t>
  </si>
  <si>
    <t>-698.110590631065 184.028738648105 -530.203248686059</t>
  </si>
  <si>
    <t>-734.010027946352 32.9525044881934 -515.162334332641</t>
  </si>
  <si>
    <t>-517.416071065909 83.2794482457584 -361.058415306311</t>
  </si>
  <si>
    <t>-621.20438022595 277.5913540016 -94.5534927673875</t>
  </si>
  <si>
    <t>-659.438879615377 285.14934099248 319.189914420569</t>
  </si>
  <si>
    <t>-712.491565884465 326.264331735183 777.438890087991</t>
  </si>
  <si>
    <t>-564.247532487807 301.742265481854 834.938495771261</t>
  </si>
  <si>
    <t>-656.379887809612 93.704338623407 -92.7687248842669</t>
  </si>
  <si>
    <t>-654.403311837248 69.9245581764567 322.120675885537</t>
  </si>
  <si>
    <t>-694.692756864392 18.6314779150966 780.77946792768</t>
  </si>
  <si>
    <t>-542.693073310765 2.97495314949492 831.12619309404</t>
  </si>
  <si>
    <t>9763-20170724T120412.813765400.bin</t>
  </si>
  <si>
    <t>-638.723953727005 185.744709414567 -91.9399553502749</t>
  </si>
  <si>
    <t>-658.191219073703 188.554522496028 -200.892375058992</t>
  </si>
  <si>
    <t>-669.72080316058 194.118065941767 -292.881259768815</t>
  </si>
  <si>
    <t>-679.114874507139 200.607590043503 -375.994263322555</t>
  </si>
  <si>
    <t>-686.929952779047 208.452937360602 -459.153875667067</t>
  </si>
  <si>
    <t>-696.622238313073 221.408123843981 -580.739719348574</t>
  </si>
  <si>
    <t>-683.759490605424 231.385170966516 -657.389709334924</t>
  </si>
  <si>
    <t>-686.255927414992 246.357391887586 -524.612089595057</t>
  </si>
  <si>
    <t>-648.837565249487 393.159553398614 -487.409858106661</t>
  </si>
  <si>
    <t>-523.011165992962 366.331962092574 -236.358944586603</t>
  </si>
  <si>
    <t>-304.57778853516 287.502629878787 -231.74125394648</t>
  </si>
  <si>
    <t>-698.482792465204 185.089523970934 -530.165556141183</t>
  </si>
  <si>
    <t>-734.461398975392 33.9844037594507 -515.577150332823</t>
  </si>
  <si>
    <t>-516.423321119761 84.3107970211117 -369.614515377907</t>
  </si>
  <si>
    <t>-621.070011845966 277.715408183319 -94.5115497266402</t>
  </si>
  <si>
    <t>-659.470640878133 285.058761512497 319.220420790546</t>
  </si>
  <si>
    <t>-712.541596174232 326.115322829937 777.474370653031</t>
  </si>
  <si>
    <t>-564.272142197171 301.707166135648 834.956867367173</t>
  </si>
  <si>
    <t>-656.66759476777 93.8244825611293 -92.8209236213511</t>
  </si>
  <si>
    <t>-654.338920235396 70.1686562286297 322.073796574769</t>
  </si>
  <si>
    <t>-694.655152859265 18.6640117572665 780.696063439085</t>
  </si>
  <si>
    <t>-542.714365146409 2.69786415303065 831.123174766607</t>
  </si>
  <si>
    <t>9763-20170724T120412.846361300.bin</t>
  </si>
  <si>
    <t>-638.746587936515 185.918923631113 -91.9630885747599</t>
  </si>
  <si>
    <t>-658.290265966137 188.776263934031 -200.900558551795</t>
  </si>
  <si>
    <t>-669.867676519248 194.448882092976 -292.876750550888</t>
  </si>
  <si>
    <t>-679.297952755519 201.06581084218 -375.975593512687</t>
  </si>
  <si>
    <t>-687.142537523965 209.066799478017 -459.117570121415</t>
  </si>
  <si>
    <t>-696.870674624617 222.280445969242 -580.672915921932</t>
  </si>
  <si>
    <t>-684.153656654192 232.461835582344 -657.320236396678</t>
  </si>
  <si>
    <t>-686.452888520861 247.103849232556 -524.498927355124</t>
  </si>
  <si>
    <t>-648.732088279382 393.74643175008 -486.981420773586</t>
  </si>
  <si>
    <t>-523.342297154402 365.777723993479 -235.836566551974</t>
  </si>
  <si>
    <t>-304.854233778261 287.04323180578 -232.317723030468</t>
  </si>
  <si>
    <t>-698.75113966197 185.861147811351 -530.172084117134</t>
  </si>
  <si>
    <t>-734.829583776602 34.7456269456193 -515.887099266121</t>
  </si>
  <si>
    <t>-516.681395560592 85.7075437586084 -373.512371480657</t>
  </si>
  <si>
    <t>-620.947619093377 277.933047815558 -94.5162522498005</t>
  </si>
  <si>
    <t>-659.316427776554 285.157485435366 319.220686090412</t>
  </si>
  <si>
    <t>-712.505618211605 326.168500897406 777.471937481104</t>
  </si>
  <si>
    <t>-564.275482738505 301.551033502776 834.966593513702</t>
  </si>
  <si>
    <t>-656.830865021914 93.9621581022118 -92.8422826625153</t>
  </si>
  <si>
    <t>-654.232413343346 70.4099185152731 322.056671074216</t>
  </si>
  <si>
    <t>-694.646858811861 18.7171130314257 780.65291280229</t>
  </si>
  <si>
    <t>-542.701222261625 2.83874581846044 831.093160066745</t>
  </si>
  <si>
    <t>9763-20170724T120412.911533400.bin</t>
  </si>
  <si>
    <t>-638.749659580261 186.215903581903 -91.9707199041585</t>
  </si>
  <si>
    <t>-658.49320269973 189.158931373636 -200.869942463871</t>
  </si>
  <si>
    <t>-670.229393673225 194.988999891755 -292.816083963264</t>
  </si>
  <si>
    <t>-679.798248561967 201.785417354179 -375.884654156117</t>
  </si>
  <si>
    <t>-687.777245512766 210.000672883071 -458.992831891886</t>
  </si>
  <si>
    <t>-697.696893559454 223.566152656971 -580.493871518677</t>
  </si>
  <si>
    <t>-685.24308914416 234.069557791338 -657.141077580227</t>
  </si>
  <si>
    <t>-687.09117777223 248.207641230445 -524.274968995724</t>
  </si>
  <si>
    <t>-648.705796212243 394.559334630738 -486.256268260494</t>
  </si>
  <si>
    <t>-524.220273788511 364.490290955771 -234.904284578764</t>
  </si>
  <si>
    <t>-305.673887561945 285.850439892696 -233.569134732697</t>
  </si>
  <si>
    <t>-699.597217969416 187.019979259546 -530.085649408157</t>
  </si>
  <si>
    <t>-736.034698754428 35.9568129661513 -516.265781355424</t>
  </si>
  <si>
    <t>-518.368004406864 88.2143798424595 -380.771828883056</t>
  </si>
  <si>
    <t>-620.638733273282 278.242231143925 -94.5026429597112</t>
  </si>
  <si>
    <t>-659.081848140936 285.24227858501 319.231190105852</t>
  </si>
  <si>
    <t>-712.518232239188 326.135950287812 777.490140787107</t>
  </si>
  <si>
    <t>-564.297294421352 301.4341910108 834.9722641307</t>
  </si>
  <si>
    <t>-657.144336333301 94.1640102123749 -92.8430379076109</t>
  </si>
  <si>
    <t>-653.975692666304 70.8559567102768 322.065829866722</t>
  </si>
  <si>
    <t>-694.635313730034 18.7468406846353 780.612158793833</t>
  </si>
  <si>
    <t>-542.790064499755 2.03622583918968 831.085791515987</t>
  </si>
  <si>
    <t>9763-20170724T120412.949649600.bin</t>
  </si>
  <si>
    <t>-638.827275741035 186.322646354568 -91.9676201912756</t>
  </si>
  <si>
    <t>-658.705104460247 189.326285361843 -200.840721165514</t>
  </si>
  <si>
    <t>-670.531007823437 195.208661456498 -292.772053632159</t>
  </si>
  <si>
    <t>-680.171161497677 202.053755576229 -375.82844665018</t>
  </si>
  <si>
    <t>-688.211522523763 210.31868259928 -458.925796089944</t>
  </si>
  <si>
    <t>-698.210135308362 223.957106218359 -580.412172923453</t>
  </si>
  <si>
    <t>-685.887778761597 234.574098274136 -657.064889647547</t>
  </si>
  <si>
    <t>-687.513173674292 248.554137329741 -524.191219292397</t>
  </si>
  <si>
    <t>-648.761378316887 394.776222707859 -486.048613938862</t>
  </si>
  <si>
    <t>-524.767774097822 363.787291146793 -234.565226873508</t>
  </si>
  <si>
    <t>-306.309143084051 284.893585608946 -234.184334114581</t>
  </si>
  <si>
    <t>-700.13245972273 187.391344823677 -530.018953986184</t>
  </si>
  <si>
    <t>-736.744901312476 36.3620292510504 -516.323921674383</t>
  </si>
  <si>
    <t>-519.544680219217 88.7297051498792 -384.56218744527</t>
  </si>
  <si>
    <t>-620.572311618991 278.398920574897 -94.4951047417093</t>
  </si>
  <si>
    <t>-659.006429984234 285.296021679784 319.241415835522</t>
  </si>
  <si>
    <t>-712.535218526369 326.100243586395 777.502029589531</t>
  </si>
  <si>
    <t>-564.314454983778 301.354899102735 834.966013864677</t>
  </si>
  <si>
    <t>-657.37006826333 94.2364450783659 -92.8462654280872</t>
  </si>
  <si>
    <t>-653.905669563686 71.0959070208373 322.069560213841</t>
  </si>
  <si>
    <t>-694.63642492178 18.8463535891919 780.598237445269</t>
  </si>
  <si>
    <t>-542.764770824597 2.31397007395526 831.051266578784</t>
  </si>
  <si>
    <t>9763-20170724T120413.013817800.bin</t>
  </si>
  <si>
    <t>-639.315715615799 186.74164983823 -92.0034229152936</t>
  </si>
  <si>
    <t>-659.412872647383 189.841388991033 -200.833574234336</t>
  </si>
  <si>
    <t>-671.411430373029 195.785185781209 -292.738624898057</t>
  </si>
  <si>
    <t>-681.201343751571 202.680217816411 -375.773287767503</t>
  </si>
  <si>
    <t>-689.385320745433 210.987249023159 -458.85247375101</t>
  </si>
  <si>
    <t>-699.586666310599 224.678344967707 -580.316069265319</t>
  </si>
  <si>
    <t>-687.499856612149 235.427065555325 -656.988085233451</t>
  </si>
  <si>
    <t>-688.67513886684 249.227029308435 -524.115239315025</t>
  </si>
  <si>
    <t>-649.04519929268 395.182643804663 -485.889293934741</t>
  </si>
  <si>
    <t>-525.919225225474 362.585070405491 -234.183226234432</t>
  </si>
  <si>
    <t>-307.888868744533 282.540404550047 -236.220732650062</t>
  </si>
  <si>
    <t>-701.545674193808 188.114529045842 -529.922715640457</t>
  </si>
  <si>
    <t>-738.602628972139 37.1656318888149 -516.417179213343</t>
  </si>
  <si>
    <t>-522.018282044656 89.1376020739874 -391.039142153031</t>
  </si>
  <si>
    <t>-620.839379922293 278.878942295528 -94.5288916601364</t>
  </si>
  <si>
    <t>-659.029639331201 285.571196521575 319.233432123114</t>
  </si>
  <si>
    <t>-712.550146310266 326.063557518273 777.528379383874</t>
  </si>
  <si>
    <t>-564.366127035253 301.023849291056 834.959391341157</t>
  </si>
  <si>
    <t>-658.095841325121 94.6202139605941 -92.8492729338288</t>
  </si>
  <si>
    <t>-653.782833239216 71.8883702166565 322.081171498178</t>
  </si>
  <si>
    <t>-694.637620553536 19.110279078312 780.555044418827</t>
  </si>
  <si>
    <t>-542.699560752733 3.06513915656865 830.965493362055</t>
  </si>
  <si>
    <t>9763-20170724T120413.045834000.bin</t>
  </si>
  <si>
    <t>-639.667195264376 186.93163559413 -92.0147173963339</t>
  </si>
  <si>
    <t>-659.855382590101 190.063093789005 -200.827067397066</t>
  </si>
  <si>
    <t>-671.941742323704 196.042781314071 -292.718319002947</t>
  </si>
  <si>
    <t>-681.815144417807 202.974881752651 -375.739851005799</t>
  </si>
  <si>
    <t>-690.086727539989 211.323259597484 -458.806355415886</t>
  </si>
  <si>
    <t>-700.420922438664 225.078966666741 -580.251491319301</t>
  </si>
  <si>
    <t>-688.451611389444 235.872798056363 -656.935531130177</t>
  </si>
  <si>
    <t>-689.405470210574 249.589095104066 -524.054084610822</t>
  </si>
  <si>
    <t>-649.396424643008 395.439848989809 -485.811579856187</t>
  </si>
  <si>
    <t>-526.315485761092 361.888574187414 -234.208824595923</t>
  </si>
  <si>
    <t>-308.391353271668 281.595976951662 -237.480981833989</t>
  </si>
  <si>
    <t>-702.367336605406 188.496876679926 -529.870716299241</t>
  </si>
  <si>
    <t>-739.546187793984 37.5812385729407 -516.482936145912</t>
  </si>
  <si>
    <t>-523.268405710591 88.8312626906311 -393.822706382672</t>
  </si>
  <si>
    <t>-621.070429673567 279.046244060853 -94.5478724722295</t>
  </si>
  <si>
    <t>-659.125795207557 285.71134099226 319.227383935303</t>
  </si>
  <si>
    <t>-712.568249923139 326.044000288449 777.549886021305</t>
  </si>
  <si>
    <t>-564.370528326616 301.014470533866 834.950054959955</t>
  </si>
  <si>
    <t>-658.572115575673 94.8145462010748 -92.8428729620152</t>
  </si>
  <si>
    <t>-653.816186718997 72.2562720174371 322.092171555503</t>
  </si>
  <si>
    <t>-694.644650287649 19.1793868658262 780.531618009357</t>
  </si>
  <si>
    <t>-542.711957306179 3.01172745120653 830.918961231781</t>
  </si>
  <si>
    <t>9763-20170724T120413.117023900.bin</t>
  </si>
  <si>
    <t>-640.509793012429 187.566468042295 -92.0121965415619</t>
  </si>
  <si>
    <t>-660.813376437787 190.699575805624 -200.803143771067</t>
  </si>
  <si>
    <t>-673.054793992024 196.719439568094 -292.671142164536</t>
  </si>
  <si>
    <t>-683.090855953293 203.704583666306 -375.668736355835</t>
  </si>
  <si>
    <t>-691.548002871291 212.12163656316 -458.709540238361</t>
  </si>
  <si>
    <t>-702.178311321594 225.994720699743 -580.115794075734</t>
  </si>
  <si>
    <t>-690.402379540968 236.867072542867 -656.818696738038</t>
  </si>
  <si>
    <t>-690.966958487189 250.438741794892 -523.928139496754</t>
  </si>
  <si>
    <t>-650.379574480279 396.124301769045 -485.664667500324</t>
  </si>
  <si>
    <t>-527.347973714507 361.33290487174 -234.206221540856</t>
  </si>
  <si>
    <t>-309.548745811721 280.79881456185 -239.333336496875</t>
  </si>
  <si>
    <t>-704.060603974303 189.375995465721 -529.759457512126</t>
  </si>
  <si>
    <t>-741.368327631552 38.4681089256346 -516.676237438016</t>
  </si>
  <si>
    <t>-526.782261409273 89.4977456260181 -399.359252881889</t>
  </si>
  <si>
    <t>-621.726134744227 279.652764584622 -94.5916940084126</t>
  </si>
  <si>
    <t>-659.494886115684 286.233915226065 319.21121251194</t>
  </si>
  <si>
    <t>-712.575875224833 326.093840273177 777.614653955152</t>
  </si>
  <si>
    <t>-564.376452821252 300.869652965733 834.925220265096</t>
  </si>
  <si>
    <t>-659.580163020059 95.5561957692839 -92.8217226097399</t>
  </si>
  <si>
    <t>-654.197607111069 72.9442164988116 322.10275592038</t>
  </si>
  <si>
    <t>-694.66182887043 19.3301934627284 780.496960556703</t>
  </si>
  <si>
    <t>-542.713452688671 3.1439834480941 830.830952917655</t>
  </si>
  <si>
    <t>9763-20170724T120413.150118100.bin</t>
  </si>
  <si>
    <t>-640.952653503751 187.91492808162 -92.0049231237575</t>
  </si>
  <si>
    <t>-661.324490922006 191.040108127299 -200.783334092084</t>
  </si>
  <si>
    <t>-673.629268711446 197.067617060921 -292.642340831353</t>
  </si>
  <si>
    <t>-683.724493536196 204.065879631331 -375.631834556166</t>
  </si>
  <si>
    <t>-692.24270747361 212.501657930061 -458.66448613264</t>
  </si>
  <si>
    <t>-702.964300616513 226.408204080644 -580.05871482665</t>
  </si>
  <si>
    <t>-691.250678999538 237.329175739836 -656.764170387979</t>
  </si>
  <si>
    <t>-691.679034456888 250.830216085034 -523.87640456326</t>
  </si>
  <si>
    <t>-650.799580667102 396.459577723533 -485.685300486146</t>
  </si>
  <si>
    <t>-528.024183971888 361.016492021524 -234.192462830093</t>
  </si>
  <si>
    <t>-310.287281222164 280.390857547509 -240.412107640783</t>
  </si>
  <si>
    <t>-704.840448080354 189.782118044874 -529.707422725281</t>
  </si>
  <si>
    <t>-742.19661298011 38.8684516639382 -516.725611974753</t>
  </si>
  <si>
    <t>-528.098715755298 90.1713526747151 -402.159656941736</t>
  </si>
  <si>
    <t>-622.087068355096 279.987610476516 -94.6165798985101</t>
  </si>
  <si>
    <t>-659.703675847177 286.480831004908 319.201545170085</t>
  </si>
  <si>
    <t>-712.567404933871 326.156397339436 777.64463610917</t>
  </si>
  <si>
    <t>-564.381991376432 300.740199573439 834.90647452164</t>
  </si>
  <si>
    <t>-660.076071143405 95.9122513562586 -92.8055723119089</t>
  </si>
  <si>
    <t>-654.463541531956 73.302222567281 322.11601545085</t>
  </si>
  <si>
    <t>-694.671359071191 19.3903327165312 780.495321436427</t>
  </si>
  <si>
    <t>-542.752332863956 2.86043543643677 830.806217879635</t>
  </si>
  <si>
    <t>9763-20170724T120413.215292300.bin</t>
  </si>
  <si>
    <t>-641.872449422833 188.506968250665 -92.0105727826669</t>
  </si>
  <si>
    <t>-662.385552120767 191.62184393413 -200.762658699348</t>
  </si>
  <si>
    <t>-674.860131770703 197.667981946478 -292.597493200408</t>
  </si>
  <si>
    <t>-685.128529243084 204.694674638557 -375.563424893068</t>
  </si>
  <si>
    <t>-693.839695516425 213.169799712911 -458.571967604504</t>
  </si>
  <si>
    <t>-704.864900417907 227.145208722591 -579.93112167755</t>
  </si>
  <si>
    <t>-693.287821947947 238.091218328553 -656.653799017272</t>
  </si>
  <si>
    <t>-693.397470968608 251.526712968795 -523.768238600478</t>
  </si>
  <si>
    <t>-652.015734022362 397.059929172806 -485.733335476856</t>
  </si>
  <si>
    <t>-529.67877014492 359.942803269552 -234.268493696662</t>
  </si>
  <si>
    <t>-312.012150272913 279.287229448237 -242.296776169786</t>
  </si>
  <si>
    <t>-706.656776493764 190.499061813736 -529.591448084072</t>
  </si>
  <si>
    <t>-743.942444571859 39.5628815133887 -516.74595032759</t>
  </si>
  <si>
    <t>-530.042672730092 91.2102751410107 -407.647378453419</t>
  </si>
  <si>
    <t>-622.94011488676 280.470315236542 -94.6611740705446</t>
  </si>
  <si>
    <t>-660.160136421051 286.836709558687 319.194756420001</t>
  </si>
  <si>
    <t>-712.624842169827 326.112766102146 777.715954056851</t>
  </si>
  <si>
    <t>-564.395246170293 300.702691109985 834.866139930012</t>
  </si>
  <si>
    <t>-661.073384934937 96.6025493838263 -92.7592293650691</t>
  </si>
  <si>
    <t>-654.770960708819 74.0793572897894 322.157147054317</t>
  </si>
  <si>
    <t>-694.684125243692 19.5005519104093 780.487624490295</t>
  </si>
  <si>
    <t>-542.738127061973 3.05210297106828 830.743869320396</t>
  </si>
  <si>
    <t>9763-20170724T120413.248019400.bin</t>
  </si>
  <si>
    <t>-642.270167503935 188.763901614719 -92.0217026453255</t>
  </si>
  <si>
    <t>-662.826519179912 191.870289027583 -200.765899969606</t>
  </si>
  <si>
    <t>-675.375917348789 197.944138282456 -292.588777763723</t>
  </si>
  <si>
    <t>-685.726923132305 205.009674239712 -375.540919594637</t>
  </si>
  <si>
    <t>-694.535874245604 213.53715015185 -458.533883533376</t>
  </si>
  <si>
    <t>-705.720278376768 227.60404715588 -579.867959968259</t>
  </si>
  <si>
    <t>-694.213461352186 238.535885004253 -656.603231061132</t>
  </si>
  <si>
    <t>-694.165185077833 251.940359700483 -523.703371419456</t>
  </si>
  <si>
    <t>-652.607652641029 397.418112483214 -485.67802210667</t>
  </si>
  <si>
    <t>-530.425695249821 359.4379987604 -234.266725238777</t>
  </si>
  <si>
    <t>-312.744994136313 278.896498008012 -243.025018053929</t>
  </si>
  <si>
    <t>-707.460152618742 190.92278611828 -529.551849748797</t>
  </si>
  <si>
    <t>-744.698586071978 39.9525612492712 -516.82556492716</t>
  </si>
  <si>
    <t>-530.668912735068 91.5175083895213 -410.21590601687</t>
  </si>
  <si>
    <t>-623.300956974332 280.701855361877 -94.6782874472493</t>
  </si>
  <si>
    <t>-660.371995834125 287.040652378123 319.191377013821</t>
  </si>
  <si>
    <t>-712.656413804347 326.075775386021 777.75208699792</t>
  </si>
  <si>
    <t>-564.426312210364 300.557427921761 834.852665928758</t>
  </si>
  <si>
    <t>-661.487939791988 96.8987149210282 -92.7445818849162</t>
  </si>
  <si>
    <t>-654.95809466133 74.3986710297256 322.169514024916</t>
  </si>
  <si>
    <t>-694.680917823726 19.5782514955968 780.486845044759</t>
  </si>
  <si>
    <t>-542.697770153762 3.41593607803225 830.723489599481</t>
  </si>
  <si>
    <t>9763-20170724T120413.314182000.bin</t>
  </si>
  <si>
    <t>-642.989058557719 189.020700832004 -92.0305258782046</t>
  </si>
  <si>
    <t>-663.590534679079 192.113302618333 -200.766517575306</t>
  </si>
  <si>
    <t>-676.251080240705 198.252315474095 -292.569874847897</t>
  </si>
  <si>
    <t>-686.731949168498 205.407451149049 -375.498162381491</t>
  </si>
  <si>
    <t>-695.70025493649 214.055114249279 -458.461490071916</t>
  </si>
  <si>
    <t>-707.149867803192 228.331681093435 -579.746333111957</t>
  </si>
  <si>
    <t>-695.76276903892 239.237814286694 -656.503062393987</t>
  </si>
  <si>
    <t>-695.477008060768 252.572053038583 -523.564457232096</t>
  </si>
  <si>
    <t>-653.708696249301 397.994667217162 -485.546837554279</t>
  </si>
  <si>
    <t>-531.660234122889 359.027216350185 -234.221867605412</t>
  </si>
  <si>
    <t>-313.923342832119 278.759982652689 -244.037255833148</t>
  </si>
  <si>
    <t>-708.774731507901 191.562439626971 -529.490618624489</t>
  </si>
  <si>
    <t>-745.81524908046 40.530866012617 -517.032685670024</t>
  </si>
  <si>
    <t>-531.745182115597 91.7872318589536 -414.200611193118</t>
  </si>
  <si>
    <t>-624.007632669682 280.945956712541 -94.707387423317</t>
  </si>
  <si>
    <t>-660.854238713584 287.275771382946 319.18251138211</t>
  </si>
  <si>
    <t>-712.724288859824 325.964795058198 777.805551734074</t>
  </si>
  <si>
    <t>-564.441122730196 300.577526922514 834.826668197232</t>
  </si>
  <si>
    <t>-662.24438656404 97.1334662119043 -92.7441015387254</t>
  </si>
  <si>
    <t>-655.324870843821 74.6603867308327 322.165128003579</t>
  </si>
  <si>
    <t>-694.662695437254 19.6912259986534 780.49905899568</t>
  </si>
  <si>
    <t>-542.66245337665 3.67358937111931 830.730417398821</t>
  </si>
  <si>
    <t>9763-20170724T120413.345055100.bin</t>
  </si>
  <si>
    <t>-643.288419882647 189.063379641498 -92.0332032702702</t>
  </si>
  <si>
    <t>-663.905559921664 192.153788437447 -200.766272653521</t>
  </si>
  <si>
    <t>-676.603453837043 198.315364627444 -292.563011007203</t>
  </si>
  <si>
    <t>-687.127803240453 205.500810541321 -375.483188295478</t>
  </si>
  <si>
    <t>-696.149515184334 214.188577952702 -458.436465289539</t>
  </si>
  <si>
    <t>-707.688281276298 228.534698643803 -579.704740594061</t>
  </si>
  <si>
    <t>-696.339805143192 239.407163759306 -656.471883052982</t>
  </si>
  <si>
    <t>-695.981411756736 252.744341471505 -523.516705151978</t>
  </si>
  <si>
    <t>-654.217811175105 398.176040340506 -485.539218049576</t>
  </si>
  <si>
    <t>-532.221073068646 359.039054083373 -234.215388509699</t>
  </si>
  <si>
    <t>-314.439080498883 278.938626533413 -244.386840357677</t>
  </si>
  <si>
    <t>-709.268873840799 191.73523555734 -529.469872983605</t>
  </si>
  <si>
    <t>-746.227848997049 40.6742413572665 -517.138940246281</t>
  </si>
  <si>
    <t>-532.062217715018 91.6159897038547 -415.370265664291</t>
  </si>
  <si>
    <t>-624.318700890592 280.98025533289 -94.7231354583271</t>
  </si>
  <si>
    <t>-661.049146558976 287.275727405085 319.177654718147</t>
  </si>
  <si>
    <t>-712.771008978587 325.866085674293 777.824232794677</t>
  </si>
  <si>
    <t>-564.464561236685 300.559037770025 834.820479779786</t>
  </si>
  <si>
    <t>-662.542055556757 97.1978591606664 -92.7474903362629</t>
  </si>
  <si>
    <t>-655.466188095986 74.7344742293776 322.159643567618</t>
  </si>
  <si>
    <t>-694.655733122179 19.7521035702539 780.503728797545</t>
  </si>
  <si>
    <t>-542.679291444303 3.53696026659622 830.74370331172</t>
  </si>
  <si>
    <t>9763-20170724T120413.416255900.bin</t>
  </si>
  <si>
    <t>-643.672587697548 188.990087034817 -92.0541558836768</t>
  </si>
  <si>
    <t>-664.307377968819 192.077839871228 -200.783977881905</t>
  </si>
  <si>
    <t>-677.084261841376 198.280026091269 -292.566973757565</t>
  </si>
  <si>
    <t>-687.706310883942 205.519314635369 -375.469901131987</t>
  </si>
  <si>
    <t>-696.852296247375 214.278878164172 -458.402139051386</t>
  </si>
  <si>
    <t>-708.602257607881 228.749603109946 -579.63528688249</t>
  </si>
  <si>
    <t>-697.303103829685 239.513944793578 -656.424946219626</t>
  </si>
  <si>
    <t>-696.826822419992 252.907483750615 -523.43934225986</t>
  </si>
  <si>
    <t>-655.111763911659 398.362928733995 -485.473078969203</t>
  </si>
  <si>
    <t>-533.124904049902 358.833340158478 -234.205908702094</t>
  </si>
  <si>
    <t>-315.270527060451 278.987511245117 -244.819359544909</t>
  </si>
  <si>
    <t>-710.066095434472 191.892445868241 -529.439133972215</t>
  </si>
  <si>
    <t>-746.841437591985 40.7742601521829 -517.248109655346</t>
  </si>
  <si>
    <t>-532.251111220791 90.7054764895245 -416.179111647006</t>
  </si>
  <si>
    <t>-624.710315337812 280.962027619854 -94.750548094443</t>
  </si>
  <si>
    <t>-661.341397319635 287.258743640373 319.158957816961</t>
  </si>
  <si>
    <t>-712.781373093867 325.849388200114 777.850897334092</t>
  </si>
  <si>
    <t>-564.499248195272 300.338309507552 834.819484060053</t>
  </si>
  <si>
    <t>-662.906972534771 97.0724848764507 -92.7599635082461</t>
  </si>
  <si>
    <t>-655.510109737678 74.7883859321894 322.151187332765</t>
  </si>
  <si>
    <t>-694.640609538779 19.8882580989991 780.513667708034</t>
  </si>
  <si>
    <t>-542.663691132738 3.67311416499547 830.752079224241</t>
  </si>
  <si>
    <t>9763-20170724T120413.449307700.bin</t>
  </si>
  <si>
    <t>-643.79943760537 188.910413111291 -92.0552925586263</t>
  </si>
  <si>
    <t>-664.432749672043 191.986738765185 -200.785681423791</t>
  </si>
  <si>
    <t>-677.207026408393 198.192588486668 -292.568735652242</t>
  </si>
  <si>
    <t>-687.826258152371 205.44025107008 -375.471354993033</t>
  </si>
  <si>
    <t>-696.9691786994 214.213428836604 -458.402566184374</t>
  </si>
  <si>
    <t>-708.714287863607 228.710229864033 -579.632976884298</t>
  </si>
  <si>
    <t>-697.408890437773 239.426981963969 -656.428534768155</t>
  </si>
  <si>
    <t>-696.963534389472 252.860568832639 -523.42865484304</t>
  </si>
  <si>
    <t>-655.338589300509 398.337422799658 -485.47015080522</t>
  </si>
  <si>
    <t>-533.384242029975 358.824132233489 -234.184526069914</t>
  </si>
  <si>
    <t>-315.518427989374 279.031302278 -244.961193865205</t>
  </si>
  <si>
    <t>-710.157699110014 191.837753793306 -529.447549161459</t>
  </si>
  <si>
    <t>-746.905579770468 40.7047125726156 -517.279969638439</t>
  </si>
  <si>
    <t>-532.252888257624 89.9687814221431 -415.796843166726</t>
  </si>
  <si>
    <t>-624.886552347287 280.905061027556 -94.7478865027954</t>
  </si>
  <si>
    <t>-661.496162000097 287.174954624578 319.163906439338</t>
  </si>
  <si>
    <t>-712.808906564275 325.787926733464 777.863439777349</t>
  </si>
  <si>
    <t>-564.512782578686 300.321235486894 834.815528552868</t>
  </si>
  <si>
    <t>-662.997747077773 97.0062809807016 -92.7545645318587</t>
  </si>
  <si>
    <t>-655.510074952946 74.7264387654168 322.155203098028</t>
  </si>
  <si>
    <t>-694.626671924165 19.891650211277 780.522337834443</t>
  </si>
  <si>
    <t>-542.719698050682 3.11559602112402 830.788130927206</t>
  </si>
  <si>
    <t>9763-20170724T120413.514481200.bin</t>
  </si>
  <si>
    <t>-643.910537769824 188.860133788078 -92.0361932716913</t>
  </si>
  <si>
    <t>-664.482728623108 191.865778138894 -200.780126851602</t>
  </si>
  <si>
    <t>-677.107248003672 197.991464778221 -292.589427073416</t>
  </si>
  <si>
    <t>-687.551619189176 205.157228543592 -375.521326463401</t>
  </si>
  <si>
    <t>-696.479482444765 213.839330160258 -458.485441861665</t>
  </si>
  <si>
    <t>-707.865886398283 228.192552410638 -579.767278398087</t>
  </si>
  <si>
    <t>-696.467016437133 238.769061781878 -656.568299142951</t>
  </si>
  <si>
    <t>-696.288853835433 252.411046148171 -523.556228483901</t>
  </si>
  <si>
    <t>-654.767504624399 397.928800349571 -485.63578934024</t>
  </si>
  <si>
    <t>-533.118491080614 358.795043295049 -234.142885485174</t>
  </si>
  <si>
    <t>-315.170048221018 279.23554087468 -244.97334360472</t>
  </si>
  <si>
    <t>-709.450375617024 191.377968018599 -529.543634875713</t>
  </si>
  <si>
    <t>-746.25468187559 40.2757414328548 -517.310813028387</t>
  </si>
  <si>
    <t>-531.840687260941 88.2140202085079 -414.125927579995</t>
  </si>
  <si>
    <t>-625.117236536892 280.768470601955 -94.761721761325</t>
  </si>
  <si>
    <t>-661.711602670604 287.079571844149 319.150792916412</t>
  </si>
  <si>
    <t>-712.850928154288 325.667442340306 777.873401012019</t>
  </si>
  <si>
    <t>-564.521561272087 300.349734832648 834.805315441472</t>
  </si>
  <si>
    <t>-662.961331627302 97.0217236161379 -92.7212701552745</t>
  </si>
  <si>
    <t>-655.539830698834 74.760973449434 322.190771215233</t>
  </si>
  <si>
    <t>-694.633999112281 20.0642929118076 780.538539166683</t>
  </si>
  <si>
    <t>-542.635073678064 4.00254896767092 830.759783484431</t>
  </si>
  <si>
    <t>9763-20170724T120413.546350800.bin</t>
  </si>
  <si>
    <t>-643.871868698731 188.853000135538 -92.0349877840696</t>
  </si>
  <si>
    <t>-664.425646119856 191.823562661837 -200.783412324837</t>
  </si>
  <si>
    <t>-676.976075132013 197.886261421783 -292.606959339832</t>
  </si>
  <si>
    <t>-687.329730175523 204.981365871108 -375.556309358694</t>
  </si>
  <si>
    <t>-696.142625489757 213.579180497756 -458.541566832357</t>
  </si>
  <si>
    <t>-707.334501242829 227.793450708704 -579.857842554781</t>
  </si>
  <si>
    <t>-695.869302356982 238.272303793148 -656.662462426064</t>
  </si>
  <si>
    <t>-695.83612117637 252.073923344935 -523.657286760337</t>
  </si>
  <si>
    <t>-654.289572862051 397.597282776082 -485.805553333861</t>
  </si>
  <si>
    <t>-532.892108037781 358.776452121459 -234.142766786284</t>
  </si>
  <si>
    <t>-314.89632490373 279.336932718976 -244.900834012301</t>
  </si>
  <si>
    <t>-709.011107370997 191.038690531914 -529.59322052834</t>
  </si>
  <si>
    <t>-745.90301386179 39.9577494580533 -517.249482650134</t>
  </si>
  <si>
    <t>-531.598976896837 87.3553265098194 -413.138160921389</t>
  </si>
  <si>
    <t>-625.140499995402 280.737005534065 -94.7713814133523</t>
  </si>
  <si>
    <t>-661.774476936377 287.055421842881 319.137634812621</t>
  </si>
  <si>
    <t>-712.859426241767 325.631270077033 777.874970453426</t>
  </si>
  <si>
    <t>-564.531474733911 300.296462523546 834.802873086292</t>
  </si>
  <si>
    <t>-662.874732904183 97.0297573926755 -92.7031105486508</t>
  </si>
  <si>
    <t>-655.499470450877 74.767104028994 322.209615520727</t>
  </si>
  <si>
    <t>-694.645977289131 20.1370159675894 780.549484499119</t>
  </si>
  <si>
    <t>-542.602716011716 4.40444332934476 830.740781561283</t>
  </si>
  <si>
    <t>9763-20170724T120413.612532400.bin</t>
  </si>
  <si>
    <t>-643.775712476727 188.723450033809 -92.0266324359111</t>
  </si>
  <si>
    <t>-664.27612110093 191.623139920567 -200.786921048509</t>
  </si>
  <si>
    <t>-676.713633591281 197.561517532768 -292.634104388741</t>
  </si>
  <si>
    <t>-686.937410501223 204.518596954418 -375.611258668739</t>
  </si>
  <si>
    <t>-695.592305457277 212.951714482806 -458.63002791068</t>
  </si>
  <si>
    <t>-706.521950400279 226.895804579725 -580.001408833301</t>
  </si>
  <si>
    <t>-694.905021656753 237.156541967813 -656.812725800337</t>
  </si>
  <si>
    <t>-695.114819319394 251.295165032633 -523.833922343385</t>
  </si>
  <si>
    <t>-653.430161043362 396.829773522889 -486.170683355127</t>
  </si>
  <si>
    <t>-532.406727169279 358.539265171474 -234.246550258543</t>
  </si>
  <si>
    <t>-314.247571291949 279.508721039975 -244.700562028516</t>
  </si>
  <si>
    <t>-708.337456660457 190.259261798245 -529.655523667245</t>
  </si>
  <si>
    <t>-745.361927558409 39.2558972903671 -516.90071804206</t>
  </si>
  <si>
    <t>-530.793065979071 86.2608122792112 -411.029899868257</t>
  </si>
  <si>
    <t>-625.100224510061 280.583816863992 -94.7982503622982</t>
  </si>
  <si>
    <t>-661.752226858917 286.983923613819 319.107874207769</t>
  </si>
  <si>
    <t>-712.875862382482 325.542152869522 777.863470942841</t>
  </si>
  <si>
    <t>-564.551444172629 300.215084658992 834.804142852394</t>
  </si>
  <si>
    <t>-662.740029719364 96.9196622505947 -92.6544856561172</t>
  </si>
  <si>
    <t>-655.434977055744 74.7231395514236 322.262989119008</t>
  </si>
  <si>
    <t>-694.670770222577 20.2118244755648 780.595014515953</t>
  </si>
  <si>
    <t>-542.65503078205 4.09978967770917 830.749180113973</t>
  </si>
  <si>
    <t>9763-20170724T120413.650615800.bin</t>
  </si>
  <si>
    <t>-643.69751910994 188.660444590147 -92.0168302997708</t>
  </si>
  <si>
    <t>-664.188990512405 191.533725695962 -200.77959667111</t>
  </si>
  <si>
    <t>-676.5934553851 197.409569070743 -292.635205221783</t>
  </si>
  <si>
    <t>-686.777220762241 204.293574791326 -375.623336561459</t>
  </si>
  <si>
    <t>-695.381847720464 212.637253348937 -458.656218447185</t>
  </si>
  <si>
    <t>-706.226711553304 226.433045240349 -580.052233045513</t>
  </si>
  <si>
    <t>-694.549757743272 236.570366649094 -656.870942899672</t>
  </si>
  <si>
    <t>-694.862919311631 250.901908465032 -523.906188426764</t>
  </si>
  <si>
    <t>-653.248609770761 396.488564586164 -486.357467434344</t>
  </si>
  <si>
    <t>-532.367850392316 358.250694183948 -234.356936156192</t>
  </si>
  <si>
    <t>-314.108593038103 279.47942118866 -244.677212238354</t>
  </si>
  <si>
    <t>-708.073225147556 189.857261798149 -529.663373364425</t>
  </si>
  <si>
    <t>-745.057208778915 38.8507653325114 -516.73885238416</t>
  </si>
  <si>
    <t>-530.446871665204 85.9335023472233 -410.209161394172</t>
  </si>
  <si>
    <t>-625.046051518756 280.519940916468 -94.8026159263436</t>
  </si>
  <si>
    <t>-661.722134935556 286.961134296343 319.100720185737</t>
  </si>
  <si>
    <t>-712.878185582117 325.503676178818 777.85367838951</t>
  </si>
  <si>
    <t>-564.566905807218 300.117278619557 834.802082353733</t>
  </si>
  <si>
    <t>-662.648409508962 96.8939331636063 -92.62859077952</t>
  </si>
  <si>
    <t>-655.417350252182 74.6827024388647 322.289446031348</t>
  </si>
  <si>
    <t>-694.679083053977 20.2172157149212 780.620892508794</t>
  </si>
  <si>
    <t>-542.674889575474 3.92386985231315 830.751400453486</t>
  </si>
  <si>
    <t>9763-20170724T120413.711781100.bin</t>
  </si>
  <si>
    <t>-643.498785930948 188.545099650345 -92.0001879081248</t>
  </si>
  <si>
    <t>-663.961645467138 191.368987185453 -200.769712569032</t>
  </si>
  <si>
    <t>-676.298364297554 197.136646847631 -292.641053063093</t>
  </si>
  <si>
    <t>-686.403337193432 203.89545429638 -375.649163313755</t>
  </si>
  <si>
    <t>-694.911390381914 212.086536996733 -458.707352568256</t>
  </si>
  <si>
    <t>-705.595317459746 225.629452731366 -580.146069561162</t>
  </si>
  <si>
    <t>-693.790428146284 235.563263316967 -656.971734701493</t>
  </si>
  <si>
    <t>-694.322626763796 250.21869087897 -524.03423533283</t>
  </si>
  <si>
    <t>-652.786277370218 395.887132767158 -486.738068333101</t>
  </si>
  <si>
    <t>-532.433846154358 357.874365307889 -234.450763241842</t>
  </si>
  <si>
    <t>-313.958220892667 279.696989877511 -244.709159648122</t>
  </si>
  <si>
    <t>-707.491981833039 189.155306138284 -529.685363058822</t>
  </si>
  <si>
    <t>-744.435726568435 38.178427968284 -516.322996819894</t>
  </si>
  <si>
    <t>-529.880551992077 86.2922998852498 -408.936479703541</t>
  </si>
  <si>
    <t>-624.966455001067 280.296545150849 -94.8022650845869</t>
  </si>
  <si>
    <t>-661.725931279788 286.802635927883 319.09268729001</t>
  </si>
  <si>
    <t>-712.898167918554 325.371378292702 777.83126099266</t>
  </si>
  <si>
    <t>-564.581641560657 300.079714001704 834.808244994395</t>
  </si>
  <si>
    <t>-662.312932320364 96.8600830874557 -92.5916529050941</t>
  </si>
  <si>
    <t>-655.35290573536 74.6443998406578 322.3307704556</t>
  </si>
  <si>
    <t>-694.694656551817 20.3520404794451 780.667109414978</t>
  </si>
  <si>
    <t>-542.591995119363 4.83854532105056 830.746372743038</t>
  </si>
  <si>
    <t>9763-20170724T120413.749894400.bin</t>
  </si>
  <si>
    <t>-643.38713174891 188.42209675911 -92.0007811571718</t>
  </si>
  <si>
    <t>-663.806007419817 191.204106622767 -200.779678531027</t>
  </si>
  <si>
    <t>-676.11231177088 196.923574149255 -292.65823617558</t>
  </si>
  <si>
    <t>-686.19275835391 203.633006842395 -375.673328959244</t>
  </si>
  <si>
    <t>-694.679003932714 211.769210871675 -458.739126653918</t>
  </si>
  <si>
    <t>-705.334026116679 225.225833527653 -580.189942616235</t>
  </si>
  <si>
    <t>-693.478580376306 235.075035051135 -657.018729902039</t>
  </si>
  <si>
    <t>-694.093029782031 249.858642480479 -524.09077140836</t>
  </si>
  <si>
    <t>-652.616166985941 395.56483832273 -486.839631934866</t>
  </si>
  <si>
    <t>-532.39537457235 357.557446698512 -234.488722612708</t>
  </si>
  <si>
    <t>-313.779053974834 279.76943741729 -244.708758288491</t>
  </si>
  <si>
    <t>-707.224339180788 188.783779894819 -529.705927453691</t>
  </si>
  <si>
    <t>-744.074285718596 37.7980724705772 -516.18228955589</t>
  </si>
  <si>
    <t>-529.548782560948 86.6365959855223 -408.420224470229</t>
  </si>
  <si>
    <t>-624.934952999052 280.121921373919 -94.800752336709</t>
  </si>
  <si>
    <t>-661.788675393583 286.676402759581 319.085010152038</t>
  </si>
  <si>
    <t>-712.925732630193 325.278347876852 777.831868354711</t>
  </si>
  <si>
    <t>-564.588345380707 300.128008529796 834.816889578428</t>
  </si>
  <si>
    <t>-662.117136133232 96.7645214087872 -92.5706257755133</t>
  </si>
  <si>
    <t>-655.282905321963 74.5099711525977 322.351766059679</t>
  </si>
  <si>
    <t>-694.692815512311 20.3229256269974 780.693986609817</t>
  </si>
  <si>
    <t>-542.647806849944 4.30636517262997 830.789859207648</t>
  </si>
  <si>
    <t>9763-20170724T120413.815075700.bin</t>
  </si>
  <si>
    <t>-643.08076992509 188.10002398647 -91.9669693440776</t>
  </si>
  <si>
    <t>-663.391500842159 190.807958102806 -200.767874921319</t>
  </si>
  <si>
    <t>-675.633835705614 196.454609173229 -292.659474867369</t>
  </si>
  <si>
    <t>-685.667649483613 203.092627126295 -375.685938754425</t>
  </si>
  <si>
    <t>-694.118352956358 211.152488101366 -458.762844067287</t>
  </si>
  <si>
    <t>-704.733543042592 224.492025894469 -580.23003201127</t>
  </si>
  <si>
    <t>-692.815610685303 234.205711827934 -657.066369362161</t>
  </si>
  <si>
    <t>-693.557694000639 249.188408196664 -524.145897730723</t>
  </si>
  <si>
    <t>-652.198002060322 394.93522865284 -486.939428586738</t>
  </si>
  <si>
    <t>-532.397272866614 357.315862966769 -234.330765328167</t>
  </si>
  <si>
    <t>-313.649864888661 279.906637535547 -244.622542340416</t>
  </si>
  <si>
    <t>-706.593718759351 188.089099583534 -529.716624548705</t>
  </si>
  <si>
    <t>-743.286610038845 37.0864042203395 -515.970558519833</t>
  </si>
  <si>
    <t>-528.861137603704 87.7354669876377 -407.422275285579</t>
  </si>
  <si>
    <t>-624.804241720164 279.743392030153 -94.7955291613414</t>
  </si>
  <si>
    <t>-661.798643236709 286.465036415578 319.075001364633</t>
  </si>
  <si>
    <t>-712.924178830286 325.193758446639 777.814345362866</t>
  </si>
  <si>
    <t>-564.585699543694 300.108592901784 834.825398060779</t>
  </si>
  <si>
    <t>-661.594063874143 96.4971990485867 -92.5388807954796</t>
  </si>
  <si>
    <t>-655.137439275435 74.2304643469536 322.388939029221</t>
  </si>
  <si>
    <t>-694.691662352998 20.4374158659443 780.744025252854</t>
  </si>
  <si>
    <t>-542.606372780378 4.81634287637758 830.842565722307</t>
  </si>
  <si>
    <t>9763-20170724T120413.850714400.bin</t>
  </si>
  <si>
    <t>-642.849139724943 187.840269556486 -91.942880583617</t>
  </si>
  <si>
    <t>-663.120883326235 190.523422636753 -200.751691112337</t>
  </si>
  <si>
    <t>-675.336249469665 196.149245384144 -292.648245649873</t>
  </si>
  <si>
    <t>-685.348297464753 202.768041134516 -375.678788446886</t>
  </si>
  <si>
    <t>-693.779777460324 210.808854939356 -458.759443745852</t>
  </si>
  <si>
    <t>-704.369709106079 224.120838729255 -580.231973237023</t>
  </si>
  <si>
    <t>-692.481588412951 233.780546854567 -657.079635466944</t>
  </si>
  <si>
    <t>-693.228642180767 248.834666054681 -524.148637809686</t>
  </si>
  <si>
    <t>-651.9450319482 394.60670425808 -486.916178295972</t>
  </si>
  <si>
    <t>-532.411588532809 357.200204091118 -234.149301485339</t>
  </si>
  <si>
    <t>-313.608252543364 279.959824963822 -244.519485917674</t>
  </si>
  <si>
    <t>-706.21721447412 187.724644532615 -529.71318597681</t>
  </si>
  <si>
    <t>-742.814108177752 36.7068617406517 -515.910237255839</t>
  </si>
  <si>
    <t>-528.461438803512 88.2213520755943 -407.0256008312</t>
  </si>
  <si>
    <t>-624.65250737565 279.432113184458 -94.7809529257091</t>
  </si>
  <si>
    <t>-661.721930428713 286.250426740485 319.081286449872</t>
  </si>
  <si>
    <t>-712.928214586047 325.127901440036 777.799592004178</t>
  </si>
  <si>
    <t>-564.586262942499 300.116893421878 834.834195428508</t>
  </si>
  <si>
    <t>-661.282634772701 96.2763217753129 -92.5202400197461</t>
  </si>
  <si>
    <t>-655.017209117485 74.0527576313809 322.412901428424</t>
  </si>
  <si>
    <t>-694.695400806087 20.4431586575192 780.771361360095</t>
  </si>
  <si>
    <t>-542.615373178302 4.77265019566289 830.870479255512</t>
  </si>
  <si>
    <t>9763-20170724T120413.916909800.bin</t>
  </si>
  <si>
    <t>-642.269180280402 187.166037855698 -91.9063054478993</t>
  </si>
  <si>
    <t>-662.460469320597 189.837677050174 -200.730291928962</t>
  </si>
  <si>
    <t>-674.621081917153 195.427492921926 -292.636311183826</t>
  </si>
  <si>
    <t>-684.589424745663 202.002958780675 -375.675631688251</t>
  </si>
  <si>
    <t>-692.983102838688 209.99007254104 -458.765338348605</t>
  </si>
  <si>
    <t>-703.524388379133 223.212391072889 -580.251796105289</t>
  </si>
  <si>
    <t>-691.717454834741 232.762899214892 -657.125722743926</t>
  </si>
  <si>
    <t>-692.439232087626 247.974311485464 -524.178677384489</t>
  </si>
  <si>
    <t>-651.272945883977 393.763465593592 -486.89415237651</t>
  </si>
  <si>
    <t>-532.667017072878 356.864068515784 -233.616321515385</t>
  </si>
  <si>
    <t>-313.786818701048 279.836332534555 -243.946609964884</t>
  </si>
  <si>
    <t>-705.358673197229 186.846767669402 -529.710513959506</t>
  </si>
  <si>
    <t>-741.797651100402 35.7894747605915 -515.889515164437</t>
  </si>
  <si>
    <t>-527.665534078016 88.9665857215566 -405.989934711543</t>
  </si>
  <si>
    <t>-624.209383643115 278.714171188648 -94.7313206580372</t>
  </si>
  <si>
    <t>-661.446415726743 285.727191209997 319.112656464476</t>
  </si>
  <si>
    <t>-712.873376895797 325.121082954134 777.759126138929</t>
  </si>
  <si>
    <t>-564.577283826459 300.003677993485 834.866241990925</t>
  </si>
  <si>
    <t>-660.590045431943 95.6754848140636 -92.4899419943943</t>
  </si>
  <si>
    <t>-654.710995571208 73.5282335942493 322.452882516178</t>
  </si>
  <si>
    <t>-694.709850006051 20.4556527464547 780.819440984339</t>
  </si>
  <si>
    <t>-542.643591026319 4.68982042909693 830.930465734174</t>
  </si>
  <si>
    <t>9763-20170724T120413.947595600.bin</t>
  </si>
  <si>
    <t>-641.968307674636 186.819492642394 -91.8819676190217</t>
  </si>
  <si>
    <t>-662.121077743167 189.478666414178 -200.71347134137</t>
  </si>
  <si>
    <t>-674.267865988869 195.05419524486 -292.622068498307</t>
  </si>
  <si>
    <t>-684.231158396092 201.61478971678 -375.663157332158</t>
  </si>
  <si>
    <t>-692.626980034383 209.585354184662 -458.754217804382</t>
  </si>
  <si>
    <t>-703.179520468019 222.781191049736 -580.242568159128</t>
  </si>
  <si>
    <t>-691.417795220569 232.292162123946 -657.128367297568</t>
  </si>
  <si>
    <t>-692.088724989019 247.555327892645 -524.175809411151</t>
  </si>
  <si>
    <t>-650.982996290543 393.335844159668 -486.789257679431</t>
  </si>
  <si>
    <t>-533.093603349897 356.685385468017 -233.140951220146</t>
  </si>
  <si>
    <t>-314.137819154838 279.811604875161 -243.004920312286</t>
  </si>
  <si>
    <t>-705.009599392393 186.426573755962 -529.693271161142</t>
  </si>
  <si>
    <t>-741.404089947917 35.3542829476048 -515.845236884722</t>
  </si>
  <si>
    <t>-527.087715129747 89.0933506510125 -405.38826312105</t>
  </si>
  <si>
    <t>-624.003843515782 278.328234600626 -94.7051947595413</t>
  </si>
  <si>
    <t>-661.365545069964 285.422528821442 319.126126258202</t>
  </si>
  <si>
    <t>-712.87005684746 325.068161382024 777.747984672425</t>
  </si>
  <si>
    <t>-564.594379957201 299.900383894241 834.885891737871</t>
  </si>
  <si>
    <t>-660.204093628727 95.376622154932 -92.4700465327218</t>
  </si>
  <si>
    <t>-654.515130064876 73.3341358767061 322.481016680229</t>
  </si>
  <si>
    <t>-694.71824285398 20.4560129596334 780.838243539547</t>
  </si>
  <si>
    <t>-542.673757944858 4.50761484367172 830.957632128014</t>
  </si>
  <si>
    <t>9763-20170724T120414.018785800.bin</t>
  </si>
  <si>
    <t>-641.3218644233 186.012662907423 -91.8196758065351</t>
  </si>
  <si>
    <t>-661.409481362515 188.656507721764 -200.663528416106</t>
  </si>
  <si>
    <t>-673.503063306112 194.253876929714 -292.577938977318</t>
  </si>
  <si>
    <t>-683.418129150302 200.848131355828 -375.622145586308</t>
  </si>
  <si>
    <t>-691.765211846629 208.865272558799 -458.713602535597</t>
  </si>
  <si>
    <t>-702.245607448488 222.142947638044 -580.199385153636</t>
  </si>
  <si>
    <t>-690.54454704662 231.613889594445 -657.099314856395</t>
  </si>
  <si>
    <t>-691.136373032809 246.868771009069 -524.114985907143</t>
  </si>
  <si>
    <t>-649.950960025986 392.562253076249 -486.499148904727</t>
  </si>
  <si>
    <t>-534.875266022472 356.97613886665 -231.411300659763</t>
  </si>
  <si>
    <t>-315.663205519667 280.507423568454 -238.277338223144</t>
  </si>
  <si>
    <t>-704.157447521015 185.764852731503 -529.669994679569</t>
  </si>
  <si>
    <t>-740.807291783451 34.7573614187679 -515.78199724101</t>
  </si>
  <si>
    <t>-525.219711174006 88.8545754853953 -403.50307145432</t>
  </si>
  <si>
    <t>-623.516754229722 277.511551697517 -94.6370941870473</t>
  </si>
  <si>
    <t>-661.246197087895 284.774313982467 319.157940189076</t>
  </si>
  <si>
    <t>-712.877136787947 324.978444814044 777.749093522287</t>
  </si>
  <si>
    <t>-564.594473972504 299.925133326659 834.919081561535</t>
  </si>
  <si>
    <t>-659.390726240677 94.5503817368651 -92.432540409911</t>
  </si>
  <si>
    <t>-654.236065470429 72.9569402126226 322.549078370582</t>
  </si>
  <si>
    <t>-694.750554220065 20.4724406159455 780.885782199942</t>
  </si>
  <si>
    <t>-542.704925965239 4.5129014559493 830.998094853967</t>
  </si>
  <si>
    <t>9763-20170724T120414.049874000.bin</t>
  </si>
  <si>
    <t>-640.967031796066 185.602523684839 -91.7780158270325</t>
  </si>
  <si>
    <t>-661.013548742927 188.210017376987 -200.630420027029</t>
  </si>
  <si>
    <t>-673.00865863391 193.820160586278 -292.556891606137</t>
  </si>
  <si>
    <t>-682.809136446847 200.443957215213 -375.612421177809</t>
  </si>
  <si>
    <t>-691.015963016161 208.508674366688 -458.713117167712</t>
  </si>
  <si>
    <t>-701.263271052141 221.875488109301 -580.209098333131</t>
  </si>
  <si>
    <t>-689.526681700953 231.356153040173 -657.102320727027</t>
  </si>
  <si>
    <t>-690.250092952425 246.557947408313 -524.086562028415</t>
  </si>
  <si>
    <t>-649.070165178164 392.206751695993 -486.31146243674</t>
  </si>
  <si>
    <t>-535.895331963894 357.640739550421 -230.234825821342</t>
  </si>
  <si>
    <t>-316.529743697392 281.354860426414 -233.015912098958</t>
  </si>
  <si>
    <t>-703.28354518254 185.462676966028 -529.708915585489</t>
  </si>
  <si>
    <t>-740.166285897485 34.5082228436197 -515.824338139883</t>
  </si>
  <si>
    <t>-523.658317858603 88.1622294669739 -402.385505854988</t>
  </si>
  <si>
    <t>-623.205224697745 277.116242948351 -94.6036910838908</t>
  </si>
  <si>
    <t>-661.115599710597 284.403987782059 319.174391025986</t>
  </si>
  <si>
    <t>-712.885612026997 324.940464146518 777.758999358612</t>
  </si>
  <si>
    <t>-564.58642464804 299.96911794605 834.921922695798</t>
  </si>
  <si>
    <t>-658.994656502088 94.1165983589046 -92.3825194737876</t>
  </si>
  <si>
    <t>-654.10742079981 72.7489141152967 322.614051053606</t>
  </si>
  <si>
    <t>-694.773710172735 20.5264573296095 780.937757103279</t>
  </si>
  <si>
    <t>-542.695607784913 4.82094424608249 831.031806116422</t>
  </si>
  <si>
    <t>9763-20170724T120414.115046400.bin</t>
  </si>
  <si>
    <t>-640.247217310286 184.789069222906 -91.7819046280661</t>
  </si>
  <si>
    <t>-660.171037460002 187.350874438099 -200.657823964681</t>
  </si>
  <si>
    <t>-671.888303431661 192.953701269245 -292.620705344893</t>
  </si>
  <si>
    <t>-681.369119708847 199.585849417909 -375.712533518215</t>
  </si>
  <si>
    <t>-689.188560494312 207.674399369576 -458.848240516781</t>
  </si>
  <si>
    <t>-698.795950470956 221.094459188414 -580.390607554692</t>
  </si>
  <si>
    <t>-686.960234525963 230.568712281395 -657.269543063429</t>
  </si>
  <si>
    <t>-688.126635566258 245.761930330088 -524.195210250165</t>
  </si>
  <si>
    <t>-647.620763742813 391.593335008489 -486.345056180675</t>
  </si>
  <si>
    <t>-538.298295432262 359.253348192234 -228.311447975693</t>
  </si>
  <si>
    <t>-318.339946446942 285.324620686547 -218.24219071887</t>
  </si>
  <si>
    <t>-701.034086871009 184.64970404148 -529.922718661806</t>
  </si>
  <si>
    <t>-738.115581914518 33.7486686509446 -516.219437489662</t>
  </si>
  <si>
    <t>-519.795132044384 85.19416838949 -399.123122345432</t>
  </si>
  <si>
    <t>-622.467282410486 276.322902013664 -94.6079712438387</t>
  </si>
  <si>
    <t>-660.752862013082 283.599582722406 319.135718710747</t>
  </si>
  <si>
    <t>-712.846633647729 324.923719905828 777.671580042379</t>
  </si>
  <si>
    <t>-564.577455622833 299.849297960884 834.867288674817</t>
  </si>
  <si>
    <t>-658.305464461455 93.3264777793422 -92.3071621253016</t>
  </si>
  <si>
    <t>-653.732170781225 72.3039759216958 322.710584277695</t>
  </si>
  <si>
    <t>-694.852409388595 20.5651256882356 781.016697561886</t>
  </si>
  <si>
    <t>-542.759080086316 4.84158047940946 831.058826992498</t>
  </si>
  <si>
    <t>9763-20170724T120414.145641600.bin</t>
  </si>
  <si>
    <t>-639.910553167561 184.417341623321 -91.8307172044224</t>
  </si>
  <si>
    <t>-659.706281916323 186.945475061199 -200.730755713781</t>
  </si>
  <si>
    <t>-671.3436373227 192.538127834227 -292.704367133621</t>
  </si>
  <si>
    <t>-680.76425939378 199.168056573211 -375.803253888503</t>
  </si>
  <si>
    <t>-688.535586080111 207.262358397764 -458.942981789688</t>
  </si>
  <si>
    <t>-698.086319713535 220.699581589717 -580.487869717583</t>
  </si>
  <si>
    <t>-686.250735460381 230.159198469584 -657.368520402139</t>
  </si>
  <si>
    <t>-687.481215651381 245.366821291603 -524.280082040949</t>
  </si>
  <si>
    <t>-647.318769567843 391.249355151028 -486.273780422009</t>
  </si>
  <si>
    <t>-539.911004301139 359.804799367441 -227.327030060058</t>
  </si>
  <si>
    <t>-319.470196456594 288.194897440006 -212.280147466501</t>
  </si>
  <si>
    <t>-700.309890849884 184.240059448557 -530.03002595008</t>
  </si>
  <si>
    <t>-737.28646036538 33.2946593964505 -516.335070611132</t>
  </si>
  <si>
    <t>-518.134406146393 84.2074163765353 -397.298077097568</t>
  </si>
  <si>
    <t>-622.184934510568 275.946147673927 -94.6514031803858</t>
  </si>
  <si>
    <t>-660.714557717144 283.283848730789 319.068657150312</t>
  </si>
  <si>
    <t>-712.816220933471 324.928117175536 777.588609713819</t>
  </si>
  <si>
    <t>-564.573750077257 299.763027793465 834.813737720358</t>
  </si>
  <si>
    <t>-657.910464858108 92.9675418783643 -92.3296738790186</t>
  </si>
  <si>
    <t>-653.47916913619 71.9854759288157 322.691680611349</t>
  </si>
  <si>
    <t>-694.873633028731 20.5391058418259 781.019006001643</t>
  </si>
  <si>
    <t>-542.829207166761 4.41123973961885 831.081011468734</t>
  </si>
  <si>
    <t>9763-20170724T120414.213824400.bin</t>
  </si>
  <si>
    <t>-639.13749405676 183.787979172909 -91.8456034806671</t>
  </si>
  <si>
    <t>-658.697693368132 186.176771471553 -200.791462126522</t>
  </si>
  <si>
    <t>-670.170660695569 191.707912786875 -292.789353752924</t>
  </si>
  <si>
    <t>-679.456213580954 198.302739936277 -375.906276267085</t>
  </si>
  <si>
    <t>-687.105513887311 206.382514635031 -459.058710476641</t>
  </si>
  <si>
    <t>-696.491863112026 219.820906637397 -580.616335262436</t>
  </si>
  <si>
    <t>-684.637711556864 229.213830104296 -657.502360021494</t>
  </si>
  <si>
    <t>-685.989130406486 244.49280482525 -524.391399911033</t>
  </si>
  <si>
    <t>-645.773623226244 390.251808431757 -486.07005333507</t>
  </si>
  <si>
    <t>-544.813294541079 361.6963113389 -224.210913099066</t>
  </si>
  <si>
    <t>-323.49822991848 294.214468014628 -203.854749392804</t>
  </si>
  <si>
    <t>-698.757345318995 183.35563040924 -530.164461780166</t>
  </si>
  <si>
    <t>-735.666828057099 32.4138774773926 -516.296487509486</t>
  </si>
  <si>
    <t>-515.620519127177 83.5206058672538 -393.871105400024</t>
  </si>
  <si>
    <t>-621.6816421966 275.163329281424 -94.7145129706024</t>
  </si>
  <si>
    <t>-660.973955294978 282.820613103394 318.927994980378</t>
  </si>
  <si>
    <t>-712.891271541946 324.656353024425 777.444834628817</t>
  </si>
  <si>
    <t>-564.612440620166 299.741613483807 834.685122956593</t>
  </si>
  <si>
    <t>-656.843232170703 92.3833149709508 -92.3395078012977</t>
  </si>
  <si>
    <t>-652.989725874242 71.3403159665161 322.684524423461</t>
  </si>
  <si>
    <t>-694.909522007943 20.5841341415594 781.021184436848</t>
  </si>
  <si>
    <t>-542.855319164673 4.63800749326197 831.111915975753</t>
  </si>
  <si>
    <t>9763-20170724T120414.248426300.bin</t>
  </si>
  <si>
    <t>-638.76746053788 183.502510298889 -91.8686087156324</t>
  </si>
  <si>
    <t>-658.208954945703 185.840598054172 -200.836743108935</t>
  </si>
  <si>
    <t>-669.532177712435 191.315683433032 -292.856581543848</t>
  </si>
  <si>
    <t>-678.663107388004 197.854103797958 -375.995001867841</t>
  </si>
  <si>
    <t>-686.138246098252 205.872778740817 -459.169379859922</t>
  </si>
  <si>
    <t>-695.248978469903 219.21660322623 -580.758152105898</t>
  </si>
  <si>
    <t>-683.359690674611 228.547936918405 -657.646344693195</t>
  </si>
  <si>
    <t>-684.914110328276 243.940234467917 -524.525070814982</t>
  </si>
  <si>
    <t>-645.016160523122 389.841530725572 -486.350049935104</t>
  </si>
  <si>
    <t>-548.305771760742 363.028824156381 -222.708748307522</t>
  </si>
  <si>
    <t>-326.63144074972 297.736055894066 -199.344622631927</t>
  </si>
  <si>
    <t>-697.588479373182 182.78256883871 -530.28710518462</t>
  </si>
  <si>
    <t>-734.434903504111 31.8381350188527 -516.302142261589</t>
  </si>
  <si>
    <t>-514.137312875571 82.9624758590232 -392.333047986069</t>
  </si>
  <si>
    <t>-621.389854953605 274.884396605867 -94.7536984577034</t>
  </si>
  <si>
    <t>-660.984020298685 282.592072645572 318.859028802758</t>
  </si>
  <si>
    <t>-712.900664454223 324.577924661532 777.363077902997</t>
  </si>
  <si>
    <t>-564.59024985785 299.855901424131 834.605312674338</t>
  </si>
  <si>
    <t>-656.415984810955 92.0987125170352 -92.3541479823606</t>
  </si>
  <si>
    <t>-652.843093795465 71.0291959056051 322.67111231148</t>
  </si>
  <si>
    <t>-694.923274515476 20.6083555353773 781.020226054106</t>
  </si>
  <si>
    <t>-542.869625326864 4.72742668167575 831.133145734365</t>
  </si>
  <si>
    <t>9763-20170724T120414.312597000.bin</t>
  </si>
  <si>
    <t>-638.004203339764 183.331225594001 -91.9285459013479</t>
  </si>
  <si>
    <t>-657.074119228532 185.574206145648 -200.964339902951</t>
  </si>
  <si>
    <t>-668.123956516379 190.848246289229 -293.029020747651</t>
  </si>
  <si>
    <t>-677.025083200904 197.15617007617 -376.210285991389</t>
  </si>
  <si>
    <t>-684.287721428592 204.896519612143 -459.429768681733</t>
  </si>
  <si>
    <t>-693.107193444101 217.781687557738 -581.089608352363</t>
  </si>
  <si>
    <t>-681.183048845901 226.866544913519 -658.001836645249</t>
  </si>
  <si>
    <t>-682.961987678559 242.728183525634 -524.920340784087</t>
  </si>
  <si>
    <t>-642.955740742025 388.63879634022 -486.913298627344</t>
  </si>
  <si>
    <t>-558.057295778237 366.080429688131 -218.842434466646</t>
  </si>
  <si>
    <t>-336.041768841865 304.978684428285 -188.441768629419</t>
  </si>
  <si>
    <t>-695.51261091039 181.527347344302 -530.492354657259</t>
  </si>
  <si>
    <t>-732.065000030202 30.5545184600314 -516.058915695167</t>
  </si>
  <si>
    <t>-511.497280030331 81.7384081699834 -389.270387581805</t>
  </si>
  <si>
    <t>-620.590143729312 274.761185067312 -94.8358152666168</t>
  </si>
  <si>
    <t>-660.864443312747 282.370323281647 318.713157762244</t>
  </si>
  <si>
    <t>-712.802687222659 324.664651706332 777.191263852618</t>
  </si>
  <si>
    <t>-564.560570572098 299.674419428028 834.493953056052</t>
  </si>
  <si>
    <t>-655.714968012311 91.94166283603 -92.3774973028928</t>
  </si>
  <si>
    <t>-652.463932268954 70.5528449976669 322.634059708339</t>
  </si>
  <si>
    <t>-694.905051811081 20.5787787789504 781.025137497293</t>
  </si>
  <si>
    <t>-542.926412725421 4.4044327265708 831.271690872788</t>
  </si>
  <si>
    <t>9763-20170724T120414.349722300.bin</t>
  </si>
  <si>
    <t>-637.513215573114 183.325843493528 -91.9190575301978</t>
  </si>
  <si>
    <t>-656.471934171513 185.528738698628 -200.975108193533</t>
  </si>
  <si>
    <t>-667.422627294588 190.680849606794 -293.058481812161</t>
  </si>
  <si>
    <t>-676.232973917122 196.843372483543 -376.260384738654</t>
  </si>
  <si>
    <t>-683.403816127307 204.404094965098 -459.504347960129</t>
  </si>
  <si>
    <t>-692.088571690702 216.989621809146 -581.205198731009</t>
  </si>
  <si>
    <t>-680.135682340088 225.885128243194 -658.135068484806</t>
  </si>
  <si>
    <t>-682.065924154573 242.086219161802 -525.080642190312</t>
  </si>
  <si>
    <t>-642.130122459393 388.098293021702 -487.385910432399</t>
  </si>
  <si>
    <t>-564.254504513301 367.405559116718 -217.042025597774</t>
  </si>
  <si>
    <t>-342.467417600764 307.552764756067 -182.73953050227</t>
  </si>
  <si>
    <t>-694.48965273998 180.848158331485 -530.52703585611</t>
  </si>
  <si>
    <t>-730.723632327992 29.8349550266923 -515.777635770257</t>
  </si>
  <si>
    <t>-510.274051848126 81.0904835328458 -387.664361747168</t>
  </si>
  <si>
    <t>-620.101425034047 274.756083490877 -94.8506906884871</t>
  </si>
  <si>
    <t>-660.744460294571 282.342944879413 318.662471698094</t>
  </si>
  <si>
    <t>-712.75366096731 324.706577610281 777.106398602207</t>
  </si>
  <si>
    <t>-564.552316536671 299.562527148702 834.447124715503</t>
  </si>
  <si>
    <t>-655.207917811854 91.9313650874874 -92.3816457563381</t>
  </si>
  <si>
    <t>-652.264149029856 70.3027388139922 322.619744502969</t>
  </si>
  <si>
    <t>-694.870983288547 20.5819974030089 781.036422599059</t>
  </si>
  <si>
    <t>-542.962152028612 4.07945550450995 831.387067621276</t>
  </si>
  <si>
    <t>9763-20170724T120414.412889100.bin</t>
  </si>
  <si>
    <t>-636.585747029866 183.741552668891 -91.8953306785775</t>
  </si>
  <si>
    <t>-655.415553112547 185.848727429817 -200.975602816697</t>
  </si>
  <si>
    <t>-666.256222795873 190.769315854456 -293.084781894418</t>
  </si>
  <si>
    <t>-674.969122050962 196.660090021825 -376.31656698213</t>
  </si>
  <si>
    <t>-682.045071935753 203.89016837162 -459.597926723926</t>
  </si>
  <si>
    <t>-690.594364405814 215.929622533493 -581.363610948927</t>
  </si>
  <si>
    <t>-678.608256935872 224.47376668417 -658.328216397675</t>
  </si>
  <si>
    <t>-680.849849369743 241.318931170106 -525.322008308728</t>
  </si>
  <si>
    <t>-642.100879846147 387.786662673921 -488.17936688637</t>
  </si>
  <si>
    <t>-576.632399531422 369.935132768523 -214.366071818565</t>
  </si>
  <si>
    <t>-356.287922134982 308.561116594506 -173.991843189698</t>
  </si>
  <si>
    <t>-692.836185100583 179.974637937406 -530.545771285413</t>
  </si>
  <si>
    <t>-728.06021437774 28.7572887488877 -515.19756692754</t>
  </si>
  <si>
    <t>-508.524414672784 80.7629321715801 -384.984676172778</t>
  </si>
  <si>
    <t>-619.428053370918 275.291498489561 -94.8779437654285</t>
  </si>
  <si>
    <t>-660.487043211637 282.457789440031 318.601678653557</t>
  </si>
  <si>
    <t>-712.726685875943 324.644663360994 776.993552828267</t>
  </si>
  <si>
    <t>-564.521033232232 299.618420155412 834.374701232537</t>
  </si>
  <si>
    <t>-654.007033466136 92.3152646793972 -92.3286978478878</t>
  </si>
  <si>
    <t>-651.719751952098 70.2892792157134 322.655909838845</t>
  </si>
  <si>
    <t>-694.810347608558 20.6478228001463 781.057049127253</t>
  </si>
  <si>
    <t>-542.915344837374 4.5510616581405 831.580607636799</t>
  </si>
  <si>
    <t>9763-20170724T120414.448504500.bin</t>
  </si>
  <si>
    <t>-636.124065888306 184.112040934208 -91.8646706078129</t>
  </si>
  <si>
    <t>-654.981694836707 186.132382062794 -200.941728564415</t>
  </si>
  <si>
    <t>-665.791691785529 190.941158754647 -293.060368337947</t>
  </si>
  <si>
    <t>-674.456272509721 196.712778426318 -376.305594709896</t>
  </si>
  <si>
    <t>-681.463059039337 203.808202341807 -459.604411152825</t>
  </si>
  <si>
    <t>-689.888863588959 215.633866378932 -581.399614371883</t>
  </si>
  <si>
    <t>-677.816565171881 224.035038075908 -658.36655143964</t>
  </si>
  <si>
    <t>-680.336589912016 241.146777899245 -525.381069435016</t>
  </si>
  <si>
    <t>-642.042059675875 387.775296461124 -488.386164719251</t>
  </si>
  <si>
    <t>-581.536333275416 370.482770741987 -213.397657644693</t>
  </si>
  <si>
    <t>-362.283676612847 307.320206357422 -169.954591804101</t>
  </si>
  <si>
    <t>-692.046816401188 179.742878051427 -530.532996564787</t>
  </si>
  <si>
    <t>-726.727849343715 28.4460668563481 -514.949521908404</t>
  </si>
  <si>
    <t>-507.672529213543 80.4944118474143 -383.951509688274</t>
  </si>
  <si>
    <t>-619.225168191311 275.640943786754 -94.8807347851135</t>
  </si>
  <si>
    <t>-660.392257826203 282.602390353333 318.59159878937</t>
  </si>
  <si>
    <t>-712.717419182663 324.627546095373 776.97404445756</t>
  </si>
  <si>
    <t>-564.501777999859 299.670305572633 834.359507022867</t>
  </si>
  <si>
    <t>-653.272672473591 92.6711118274834 -92.2629177947663</t>
  </si>
  <si>
    <t>-651.338704359819 70.4560283037913 322.71336033853</t>
  </si>
  <si>
    <t>-694.797339342407 20.613688518969 781.058130420951</t>
  </si>
  <si>
    <t>-542.973262290016 4.05910948894712 831.646881135369</t>
  </si>
  <si>
    <t>9763-20170724T120414.485602600.bin</t>
  </si>
  <si>
    <t>-635.737521275611 184.559506551331 -91.8371740645561</t>
  </si>
  <si>
    <t>-654.630053975804 186.490784993174 -200.909860731688</t>
  </si>
  <si>
    <t>-665.46926498864 191.168664276826 -293.031737249685</t>
  </si>
  <si>
    <t>-674.160939076097 196.796231556496 -376.283863123558</t>
  </si>
  <si>
    <t>-681.195003315721 203.724083295991 -459.594618790387</t>
  </si>
  <si>
    <t>-689.660881112114 215.279272404482 -581.412975056869</t>
  </si>
  <si>
    <t>-677.519998900056 223.509862893796 -658.38755229811</t>
  </si>
  <si>
    <t>-680.210273678188 240.938434698334 -525.443931322847</t>
  </si>
  <si>
    <t>-642.346845036595 387.704562771142 -488.559258997343</t>
  </si>
  <si>
    <t>-585.499960786737 370.723611491316 -212.771914973612</t>
  </si>
  <si>
    <t>-367.293269620406 306.094365220085 -166.323781208942</t>
  </si>
  <si>
    <t>-691.681941934051 179.479651066766 -530.476396934751</t>
  </si>
  <si>
    <t>-725.73845130729 28.0660016006555 -514.61230419791</t>
  </si>
  <si>
    <t>-507.442988852223 80.0215668361707 -383.03883720407</t>
  </si>
  <si>
    <t>-619.191014043709 276.03269211108 -94.8710874027488</t>
  </si>
  <si>
    <t>-660.403238327606 282.792523144453 318.600169936207</t>
  </si>
  <si>
    <t>-712.727139955034 324.585270837221 776.982846299456</t>
  </si>
  <si>
    <t>-564.48353968194 299.77143537982 834.358113374507</t>
  </si>
  <si>
    <t>-652.527695609009 93.1447365901402 -92.1932363000609</t>
  </si>
  <si>
    <t>-650.932468390404 70.7296042299777 322.77385950717</t>
  </si>
  <si>
    <t>-694.788033064626 20.5936573494496 781.049451380193</t>
  </si>
  <si>
    <t>-542.995926540959 3.8946494612826 831.68660499679</t>
  </si>
  <si>
    <t>9763-20170724T120414.552290300.bin</t>
  </si>
  <si>
    <t>-635.268611031015 185.363369278256 -91.7663966797331</t>
  </si>
  <si>
    <t>-654.240040252648 187.136340661864 -200.828063360723</t>
  </si>
  <si>
    <t>-665.231703953808 191.593638617376 -292.94289336204</t>
  </si>
  <si>
    <t>-674.096368647419 196.980146879423 -376.19274204471</t>
  </si>
  <si>
    <t>-681.337999786299 203.628204811095 -459.508352505391</t>
  </si>
  <si>
    <t>-690.144713288103 214.732083362574 -581.344590148695</t>
  </si>
  <si>
    <t>-677.925858596164 222.633392453944 -658.341222036033</t>
  </si>
  <si>
    <t>-680.733716994698 240.632827837585 -525.480248407458</t>
  </si>
  <si>
    <t>-642.789657026219 387.324712816713 -488.372134313699</t>
  </si>
  <si>
    <t>-589.325585388246 370.514428608554 -211.898700607873</t>
  </si>
  <si>
    <t>-372.598818065592 303.551540179483 -161.958505721986</t>
  </si>
  <si>
    <t>-691.827108378517 179.086675578119 -530.287500728393</t>
  </si>
  <si>
    <t>-724.766435904068 27.4897737768949 -513.811755350512</t>
  </si>
  <si>
    <t>-508.168622971274 80.0923555751081 -381.30723943825</t>
  </si>
  <si>
    <t>-619.344934312328 276.737911645774 -94.8321587398452</t>
  </si>
  <si>
    <t>-660.59016846401 283.284315413961 318.639231036858</t>
  </si>
  <si>
    <t>-712.695092523997 324.625663740456 777.038180820286</t>
  </si>
  <si>
    <t>-564.456288966048 299.743413056662 834.396330409661</t>
  </si>
  <si>
    <t>-651.401426278315 93.9315752805821 -92.071521109328</t>
  </si>
  <si>
    <t>-650.232326665201 71.2544870758547 322.882587757269</t>
  </si>
  <si>
    <t>-694.80578903043 20.7765571019147 781.033388715391</t>
  </si>
  <si>
    <t>-542.891209148901 5.24239464243942 831.67411034935</t>
  </si>
  <si>
    <t>9763-20170724T120414.616455700.bin</t>
  </si>
  <si>
    <t>-635.110718162083 185.664456660254 -91.695569961039</t>
  </si>
  <si>
    <t>-654.136928172517 187.352005887876 -200.749082962881</t>
  </si>
  <si>
    <t>-665.303238970883 191.55313647918 -292.854855642766</t>
  </si>
  <si>
    <t>-674.378009367779 196.630279594126 -376.101539817194</t>
  </si>
  <si>
    <t>-681.881657805435 202.893703672572 -459.423896483359</t>
  </si>
  <si>
    <t>-691.128460435383 213.352277997153 -581.284595449819</t>
  </si>
  <si>
    <t>-679.005078403657 220.833139915673 -658.338370134029</t>
  </si>
  <si>
    <t>-681.649183815837 239.571286444349 -525.580447581067</t>
  </si>
  <si>
    <t>-643.94124390989 386.329352593686 -488.484392212843</t>
  </si>
  <si>
    <t>-588.336322514642 370.492397298153 -212.376003315904</t>
  </si>
  <si>
    <t>-373.665279030062 297.152164879721 -162.515393655394</t>
  </si>
  <si>
    <t>-692.492954674236 177.95485184833 -530.045879306137</t>
  </si>
  <si>
    <t>-724.473281866407 26.2363664983891 -512.869299236429</t>
  </si>
  <si>
    <t>-509.903105521452 81.4956524307941 -379.809340012825</t>
  </si>
  <si>
    <t>-619.619500750238 276.96233330175 -94.7839359373255</t>
  </si>
  <si>
    <t>-660.75390288798 283.490395275325 318.69875168747</t>
  </si>
  <si>
    <t>-712.678588363897 324.600373636345 777.116211272267</t>
  </si>
  <si>
    <t>-564.430277448239 299.745988331227 834.461949275338</t>
  </si>
  <si>
    <t>-650.844828643795 94.2908038537378 -92.0032164561947</t>
  </si>
  <si>
    <t>-649.899201350978 71.4491135911403 322.942559495108</t>
  </si>
  <si>
    <t>-694.830060114977 20.7468165223136 781.016017124417</t>
  </si>
  <si>
    <t>-542.934264981442 5.15551138407341 831.695467379489</t>
  </si>
  <si>
    <t>9763-20170724T120414.647143900.bin</t>
  </si>
  <si>
    <t>-635.156114256451 185.653887975146 -91.6626916897229</t>
  </si>
  <si>
    <t>-654.219795559362 187.335865003475 -200.709627713398</t>
  </si>
  <si>
    <t>-665.455393177096 191.421044432481 -292.812347977366</t>
  </si>
  <si>
    <t>-674.607961812881 196.347864049139 -376.059486105295</t>
  </si>
  <si>
    <t>-682.204428320682 202.41561366567 -459.387873466167</t>
  </si>
  <si>
    <t>-691.603117868868 212.538612576338 -581.265373918742</t>
  </si>
  <si>
    <t>-679.517166813751 219.786497975538 -658.347097012647</t>
  </si>
  <si>
    <t>-682.064674944305 238.912649933822 -525.644540919699</t>
  </si>
  <si>
    <t>-644.099574133385 385.644358558967 -488.693059937679</t>
  </si>
  <si>
    <t>-587.449665484026 370.248567697096 -212.772097071119</t>
  </si>
  <si>
    <t>-373.18099417534 295.363967932727 -163.479367864089</t>
  </si>
  <si>
    <t>-692.893371453288 177.28080153981 -529.92856189291</t>
  </si>
  <si>
    <t>-724.680150588161 25.5722493254896 -512.281869936062</t>
  </si>
  <si>
    <t>-510.721262207648 82.7439590026395 -379.384935443852</t>
  </si>
  <si>
    <t>-619.71375558633 276.93559461736 -94.7529876533954</t>
  </si>
  <si>
    <t>-660.81040895758 283.512694816354 318.732620866287</t>
  </si>
  <si>
    <t>-712.662783932374 324.600342450447 777.152825768864</t>
  </si>
  <si>
    <t>-564.404730170775 299.784643071104 834.490014872267</t>
  </si>
  <si>
    <t>-650.823188873193 94.2772764385343 -91.9822606665507</t>
  </si>
  <si>
    <t>-649.879976041206 71.4227688367444 322.962812921086</t>
  </si>
  <si>
    <t>-694.845944144847 20.7232361213498 781.017010347574</t>
  </si>
  <si>
    <t>-542.95402375086 5.12236976074792 831.705095725209</t>
  </si>
  <si>
    <t>9763-20170724T120414.713323800.bin</t>
  </si>
  <si>
    <t>-635.396345523211 185.408327826868 -91.6409718795917</t>
  </si>
  <si>
    <t>-654.493029072594 187.12175020677 -200.681779858909</t>
  </si>
  <si>
    <t>-665.842041686956 191.001931682531 -292.779442466753</t>
  </si>
  <si>
    <t>-675.131027567623 195.6527084105 -376.02729313824</t>
  </si>
  <si>
    <t>-682.898298508911 201.352323138664 -459.365894503107</t>
  </si>
  <si>
    <t>-692.584324621204 210.836116720522 -581.272243089085</t>
  </si>
  <si>
    <t>-680.636542690353 217.562180289434 -658.422903650128</t>
  </si>
  <si>
    <t>-682.859307338142 237.491929475908 -525.818389936195</t>
  </si>
  <si>
    <t>-644.277896299305 384.266290214382 -489.682074770985</t>
  </si>
  <si>
    <t>-586.288231058527 370.301207994474 -213.963445877116</t>
  </si>
  <si>
    <t>-373.139712407573 290.672073081745 -167.321763689135</t>
  </si>
  <si>
    <t>-693.809080827719 175.857550003361 -529.743182123748</t>
  </si>
  <si>
    <t>-725.706683990549 24.2823258961198 -511.147258015915</t>
  </si>
  <si>
    <t>-512.709515665651 84.6506641646943 -379.792574223398</t>
  </si>
  <si>
    <t>-619.791685898032 276.671410479764 -94.7224335548982</t>
  </si>
  <si>
    <t>-660.793480622408 283.392693652439 318.77026919632</t>
  </si>
  <si>
    <t>-712.651023290548 324.559481102077 777.195618292621</t>
  </si>
  <si>
    <t>-564.389098619858 299.721399650654 834.513157913579</t>
  </si>
  <si>
    <t>-651.271737346531 94.0857075024808 -91.9719295061317</t>
  </si>
  <si>
    <t>-650.092979886586 71.3534314865949 322.979279350469</t>
  </si>
  <si>
    <t>-694.897479336355 20.7154301557057 781.026057637641</t>
  </si>
  <si>
    <t>-543.011398508783 5.04498810028531 831.710177046571</t>
  </si>
  <si>
    <t>9763-20170724T120414.753199500.bin</t>
  </si>
  <si>
    <t>-635.621057194196 185.258356325113 -91.6491910189885</t>
  </si>
  <si>
    <t>-654.758031454447 186.999104032498 -200.682354977055</t>
  </si>
  <si>
    <t>-666.170208359688 190.783064921881 -292.776316779428</t>
  </si>
  <si>
    <t>-675.527572529777 195.300637582915 -376.023902309963</t>
  </si>
  <si>
    <t>-683.374782604425 200.819434272209 -459.367269989855</t>
  </si>
  <si>
    <t>-693.190207930628 209.986961949631 -581.287278704057</t>
  </si>
  <si>
    <t>-681.338396663576 216.407240009645 -658.478925724969</t>
  </si>
  <si>
    <t>-683.354164424481 236.777455206881 -525.918055785397</t>
  </si>
  <si>
    <t>-644.488276207003 383.576658964906 -490.191331095754</t>
  </si>
  <si>
    <t>-586.303891777392 370.040850683747 -214.492307138531</t>
  </si>
  <si>
    <t>-373.376746529587 289.663532575758 -168.123602109211</t>
  </si>
  <si>
    <t>-694.412420682124 175.151247424883 -529.6616054001</t>
  </si>
  <si>
    <t>-726.445434007674 23.6608813251332 -510.59201292905</t>
  </si>
  <si>
    <t>-513.591470008974 84.8947425177037 -380.020019137203</t>
  </si>
  <si>
    <t>-619.891051938406 276.505292832804 -94.738120581261</t>
  </si>
  <si>
    <t>-660.760280708484 283.287875576058 318.766780703125</t>
  </si>
  <si>
    <t>-712.670798967602 324.47017741787 777.19356397571</t>
  </si>
  <si>
    <t>-564.367578318772 299.847939253569 834.497346894717</t>
  </si>
  <si>
    <t>-651.630069666312 93.9834520119684 -91.9905731141284</t>
  </si>
  <si>
    <t>-650.316008716342 71.3018716569627 322.963039719728</t>
  </si>
  <si>
    <t>-694.92639665386 20.7511530592128 781.030090529952</t>
  </si>
  <si>
    <t>-543.010726035847 5.32834836941606 831.701422472984</t>
  </si>
  <si>
    <t>9763-20170724T120414.817368400.bin</t>
  </si>
  <si>
    <t>-636.221932542843 185.120371834569 -91.7212273739315</t>
  </si>
  <si>
    <t>-655.495882850399 186.890651457235 -200.729799553951</t>
  </si>
  <si>
    <t>-667.035074677603 190.530571908127 -292.81360753454</t>
  </si>
  <si>
    <t>-676.511266190205 194.852839589436 -376.058137813579</t>
  </si>
  <si>
    <t>-684.481255115785 200.109227471909 -459.406815050247</t>
  </si>
  <si>
    <t>-694.480500826525 208.818945157471 -581.345634458421</t>
  </si>
  <si>
    <t>-682.853930075918 214.7010615968 -658.614262594876</t>
  </si>
  <si>
    <t>-684.437752327893 235.795437248529 -526.103880523711</t>
  </si>
  <si>
    <t>-644.790183955816 382.51269877707 -490.893881906435</t>
  </si>
  <si>
    <t>-586.443749417602 369.721778755429 -215.193535428155</t>
  </si>
  <si>
    <t>-373.9000330527 287.460388674569 -170.396739834717</t>
  </si>
  <si>
    <t>-695.748068417211 174.198926480842 -529.576047115379</t>
  </si>
  <si>
    <t>-728.321820147727 22.9361582067329 -509.634182522048</t>
  </si>
  <si>
    <t>-515.229922457093 85.2632868186156 -380.630198793157</t>
  </si>
  <si>
    <t>-620.172111137984 276.448193159213 -94.836196794034</t>
  </si>
  <si>
    <t>-660.786881284838 283.272738570165 318.693121579874</t>
  </si>
  <si>
    <t>-712.611664121055 324.548803639171 777.158307477788</t>
  </si>
  <si>
    <t>-564.334621152872 299.744880433115 834.451532073705</t>
  </si>
  <si>
    <t>-652.540964116919 93.7970931777934 -92.0224329518362</t>
  </si>
  <si>
    <t>-650.789674927011 71.2907276161568 322.93905433445</t>
  </si>
  <si>
    <t>-694.986019194356 20.667464169529 781.0530251818</t>
  </si>
  <si>
    <t>-543.128327464565 4.63907729455809 831.710243359959</t>
  </si>
  <si>
    <t>9763-20170724T120414.849457000.bin</t>
  </si>
  <si>
    <t>-636.540933893899 185.075404543458 -91.7768545592436</t>
  </si>
  <si>
    <t>-655.886677716636 186.835021111778 -200.772944385121</t>
  </si>
  <si>
    <t>-667.477715865535 190.383664960024 -292.853812093993</t>
  </si>
  <si>
    <t>-676.996535366687 194.59192042229 -376.099445526741</t>
  </si>
  <si>
    <t>-685.005263861781 199.701351433382 -459.453322601688</t>
  </si>
  <si>
    <t>-695.056584389814 208.160096401583 -581.405577291946</t>
  </si>
  <si>
    <t>-683.512541500249 213.786070038563 -658.705632834446</t>
  </si>
  <si>
    <t>-684.937997843331 235.240773393409 -526.228641115337</t>
  </si>
  <si>
    <t>-644.994046785721 381.943863981447 -491.310036108673</t>
  </si>
  <si>
    <t>-586.501579810367 369.502275884769 -215.6247865023</t>
  </si>
  <si>
    <t>-374.215859849511 286.431120442528 -171.099529005365</t>
  </si>
  <si>
    <t>-696.354316136045 173.656049181525 -529.559326753561</t>
  </si>
  <si>
    <t>-729.172837069227 22.5071184313888 -509.2334154747</t>
  </si>
  <si>
    <t>-516.152660991077 85.2805308990135 -380.749515081782</t>
  </si>
  <si>
    <t>-620.361385799155 276.386082684876 -94.9105390969457</t>
  </si>
  <si>
    <t>-660.833781984016 283.29684000164 318.631248740577</t>
  </si>
  <si>
    <t>-712.594219310761 324.567586923853 777.123479190001</t>
  </si>
  <si>
    <t>-564.328739875787 299.668870991292 834.405424564929</t>
  </si>
  <si>
    <t>-652.967676625073 93.7546957057014 -92.0372161050344</t>
  </si>
  <si>
    <t>-651.032649729453 71.3860669814862 322.930860745803</t>
  </si>
  <si>
    <t>-695.022304809468 20.694997899438 781.059035084642</t>
  </si>
  <si>
    <t>-543.157238002433 4.65214857612114 831.689503128074</t>
  </si>
  <si>
    <t>9763-20170724T120414.915649500.bin</t>
  </si>
  <si>
    <t>-637.251304936599 185.112933877006 -91.851915347186</t>
  </si>
  <si>
    <t>-656.754324697469 186.839128945794 -200.820434147869</t>
  </si>
  <si>
    <t>-668.470806158095 190.179684617211 -292.893304839127</t>
  </si>
  <si>
    <t>-678.099434070509 194.128410102522 -376.138906630914</t>
  </si>
  <si>
    <t>-686.214189794233 198.905309071178 -459.502342713984</t>
  </si>
  <si>
    <t>-696.416226125034 206.797219404721 -581.480089459994</t>
  </si>
  <si>
    <t>-685.071795658036 211.942644135697 -658.843055805282</t>
  </si>
  <si>
    <t>-686.150724025975 234.119688490966 -526.449688460434</t>
  </si>
  <si>
    <t>-645.605472848266 380.788631582446 -492.070286317498</t>
  </si>
  <si>
    <t>-586.26736308755 368.993083838533 -216.537143168434</t>
  </si>
  <si>
    <t>-374.681379853085 283.254257772416 -173.773417061064</t>
  </si>
  <si>
    <t>-697.728622882481 172.548912360782 -529.464972795408</t>
  </si>
  <si>
    <t>-730.769289968685 21.558320116063 -508.337443784916</t>
  </si>
  <si>
    <t>-518.16520897682 85.5381934667168 -380.635998410071</t>
  </si>
  <si>
    <t>-620.985342764901 276.456870842142 -95.0715370669254</t>
  </si>
  <si>
    <t>-660.981351458641 283.441059711765 318.515407278185</t>
  </si>
  <si>
    <t>-712.517988622119 324.703521590421 777.038659643006</t>
  </si>
  <si>
    <t>-564.314021479037 299.397172555245 834.301116076116</t>
  </si>
  <si>
    <t>-653.752043351124 93.7890329037539 -92.0590914641446</t>
  </si>
  <si>
    <t>-651.45774184439 71.6558338261582 322.91982429094</t>
  </si>
  <si>
    <t>-695.087997892594 20.7498536973264 781.059739414105</t>
  </si>
  <si>
    <t>-543.194896484767 4.78744078342379 831.63159162025</t>
  </si>
  <si>
    <t>9763-20170724T120414.947714100.bin</t>
  </si>
  <si>
    <t>-637.650335702255 185.098032336226 -91.9027920922123</t>
  </si>
  <si>
    <t>-657.252523044173 186.80066236558 -200.853891620376</t>
  </si>
  <si>
    <t>-669.041154936943 190.024983565886 -292.921648019255</t>
  </si>
  <si>
    <t>-678.730134882534 193.829741777208 -376.16700237375</t>
  </si>
  <si>
    <t>-686.900474520195 198.423191614996 -459.535380667013</t>
  </si>
  <si>
    <t>-697.178176781946 206.003806416704 -581.526465011048</t>
  </si>
  <si>
    <t>-685.947408896007 210.942023865477 -658.919499288178</t>
  </si>
  <si>
    <t>-686.861110215779 233.463509583314 -526.574035959057</t>
  </si>
  <si>
    <t>-646.231593895992 380.19488699269 -492.582384703984</t>
  </si>
  <si>
    <t>-586.259924860205 368.942573525883 -217.163814623845</t>
  </si>
  <si>
    <t>-375.041017587591 281.984151094874 -175.052944092211</t>
  </si>
  <si>
    <t>-698.475659999382 171.891572080001 -529.421478348504</t>
  </si>
  <si>
    <t>-731.560871232479 20.9705804053401 -507.837134424141</t>
  </si>
  <si>
    <t>-519.304536812786 85.8561694042528 -380.527098017099</t>
  </si>
  <si>
    <t>-621.412899230996 276.393020108876 -95.1439252403731</t>
  </si>
  <si>
    <t>-661.153697066667 283.442343772523 318.466477683122</t>
  </si>
  <si>
    <t>-712.556390896244 324.599985741752 777.005378343411</t>
  </si>
  <si>
    <t>-564.285379206089 299.616029424675 834.235967055256</t>
  </si>
  <si>
    <t>-654.138840777032 93.8231315393543 -92.069195012605</t>
  </si>
  <si>
    <t>-651.681440695794 71.7953793274103 322.914337595819</t>
  </si>
  <si>
    <t>-695.123184824338 20.7493251248643 781.057278219936</t>
  </si>
  <si>
    <t>-543.218790550289 4.80702325482252 831.601376469932</t>
  </si>
  <si>
    <t>9763-20170724T120415.013889400.bin</t>
  </si>
  <si>
    <t>-638.553783971019 185.063743765712 -92.0026474157847</t>
  </si>
  <si>
    <t>-658.347425481087 186.741120752367 -200.919621814016</t>
  </si>
  <si>
    <t>-670.285671945856 189.734911759229 -292.975789471565</t>
  </si>
  <si>
    <t>-680.104885207865 193.246865974854 -376.218730928</t>
  </si>
  <si>
    <t>-688.40036492287 197.462762878832 -459.594656957515</t>
  </si>
  <si>
    <t>-698.855338030568 204.397497741426 -581.60910887502</t>
  </si>
  <si>
    <t>-687.924341807531 208.885955217834 -659.072568986004</t>
  </si>
  <si>
    <t>-688.433075676929 232.142842934893 -526.820299587392</t>
  </si>
  <si>
    <t>-647.658417350555 379.026298315218 -493.614138139746</t>
  </si>
  <si>
    <t>-586.485992675038 368.546569004872 -218.429272260383</t>
  </si>
  <si>
    <t>-375.687516383669 279.755046534956 -178.073228842455</t>
  </si>
  <si>
    <t>-700.102578309981 170.566216501952 -529.320179003519</t>
  </si>
  <si>
    <t>-733.196409447791 19.7871192275275 -506.841088496577</t>
  </si>
  <si>
    <t>-521.764263914515 87.5322251441348 -380.604246432917</t>
  </si>
  <si>
    <t>-622.389605065169 276.309657983135 -95.2873679684402</t>
  </si>
  <si>
    <t>-661.553816791975 283.460396861546 318.376286338204</t>
  </si>
  <si>
    <t>-712.588131121296 324.488484253269 776.953975902626</t>
  </si>
  <si>
    <t>-564.271774160048 299.65787531393 834.133859653641</t>
  </si>
  <si>
    <t>-654.986359834737 93.7980854509901 -92.1106284159521</t>
  </si>
  <si>
    <t>-652.136294074232 72.0417077378263 322.884753365905</t>
  </si>
  <si>
    <t>-695.184160161278 20.8343318905881 781.044580988209</t>
  </si>
  <si>
    <t>-543.238026308104 5.15572799927395 831.545797493383</t>
  </si>
  <si>
    <t>9763-20170724T120415.044502900.bin</t>
  </si>
  <si>
    <t>-639.130919047558 185.050571096878 -92.0494200401082</t>
  </si>
  <si>
    <t>-659.031111144046 186.710287534849 -200.947150790734</t>
  </si>
  <si>
    <t>-671.03379192487 189.594354143025 -292.998510520188</t>
  </si>
  <si>
    <t>-680.900942394151 192.969493184641 -376.241446399172</t>
  </si>
  <si>
    <t>-689.23418248493 197.010368646902 -459.622287907839</t>
  </si>
  <si>
    <t>-699.733073474443 203.647836486936 -581.649574347189</t>
  </si>
  <si>
    <t>-688.972095238222 207.911043821393 -659.149489769928</t>
  </si>
  <si>
    <t>-689.293723254021 231.527154277867 -526.931954537135</t>
  </si>
  <si>
    <t>-648.53970394446 378.49042363253 -494.125086562055</t>
  </si>
  <si>
    <t>-586.666627543432 368.415004233517 -219.081726163319</t>
  </si>
  <si>
    <t>-375.905923173147 279.089158288965 -179.720046534534</t>
  </si>
  <si>
    <t>-700.958801124666 169.943519054345 -529.278113567449</t>
  </si>
  <si>
    <t>-734.039345383199 19.2121928500503 -506.41040691254</t>
  </si>
  <si>
    <t>-522.883403093088 88.5885126225389 -380.92252690909</t>
  </si>
  <si>
    <t>-623.003902304075 276.300453137192 -95.3688601787542</t>
  </si>
  <si>
    <t>-661.774579075828 283.50231255063 318.330988981927</t>
  </si>
  <si>
    <t>-712.566688800763 324.524411657538 776.935564950923</t>
  </si>
  <si>
    <t>-564.23820332433 299.693587866517 834.083732679072</t>
  </si>
  <si>
    <t>-655.52604035781 93.7825154163411 -92.1302441507501</t>
  </si>
  <si>
    <t>-652.429920540969 72.1880131301473 322.871770598387</t>
  </si>
  <si>
    <t>-695.226000538873 20.8590859780547 781.040933262579</t>
  </si>
  <si>
    <t>-543.223326557686 5.57544816354266 831.493033961201</t>
  </si>
  <si>
    <t>9763-20170724T120415.115119800.bin</t>
  </si>
  <si>
    <t>-640.448686319372 184.983497487303 -92.145971429454</t>
  </si>
  <si>
    <t>-660.527555210676 186.618784123801 -201.011265431958</t>
  </si>
  <si>
    <t>-672.608796485602 189.281480577743 -293.059118813396</t>
  </si>
  <si>
    <t>-682.518242473624 192.375683673464 -376.307891530518</t>
  </si>
  <si>
    <t>-690.864985504359 196.05532883347 -459.704123378711</t>
  </si>
  <si>
    <t>-701.352114371361 202.076573571208 -581.764305921549</t>
  </si>
  <si>
    <t>-690.901341455683 205.848069055694 -659.332158831998</t>
  </si>
  <si>
    <t>-690.947358173366 230.237225198789 -527.184423122886</t>
  </si>
  <si>
    <t>-650.372684615401 377.426822976853 -495.12786112278</t>
  </si>
  <si>
    <t>-586.964817983173 368.131943555475 -220.40680090817</t>
  </si>
  <si>
    <t>-376.12558089328 278.196166201526 -182.898193208579</t>
  </si>
  <si>
    <t>-702.553546989805 168.631767348878 -529.22628770343</t>
  </si>
  <si>
    <t>-735.384529767623 17.9505888446531 -505.68431107102</t>
  </si>
  <si>
    <t>-524.885430168986 91.0486060663284 -382.083245112456</t>
  </si>
  <si>
    <t>-624.325275385563 276.198679135428 -95.52491813274</t>
  </si>
  <si>
    <t>-662.362291045461 283.552716693068 318.240331575225</t>
  </si>
  <si>
    <t>-712.582488125724 324.468725493802 776.90890132202</t>
  </si>
  <si>
    <t>-564.215577428184 299.680402209827 833.97574454529</t>
  </si>
  <si>
    <t>-656.843623497117 93.7627212623784 -92.1890414708107</t>
  </si>
  <si>
    <t>-653.224932846357 72.442048929239 322.822911286181</t>
  </si>
  <si>
    <t>-695.332222529853 20.9124001843554 781.019319534433</t>
  </si>
  <si>
    <t>-543.280289771264 5.75830096711093 831.361976341519</t>
  </si>
  <si>
    <t>9763-20170724T120415.146212800.bin</t>
  </si>
  <si>
    <t>-641.187046282339 184.899562431738 -92.1976011066772</t>
  </si>
  <si>
    <t>-661.36433379821 186.535587578549 -201.044751317562</t>
  </si>
  <si>
    <t>-673.496159886116 189.090676657986 -293.088821112729</t>
  </si>
  <si>
    <t>-683.438479271937 192.044065259256 -376.338872255111</t>
  </si>
  <si>
    <t>-691.805168214328 195.539795129073 -459.741035851316</t>
  </si>
  <si>
    <t>-702.307377724606 201.24482215167 -581.815086657009</t>
  </si>
  <si>
    <t>-691.993521998888 204.784170323202 -659.412196990276</t>
  </si>
  <si>
    <t>-691.920686506501 229.551329860995 -527.307287827789</t>
  </si>
  <si>
    <t>-651.517661176716 376.870127233914 -495.635685058759</t>
  </si>
  <si>
    <t>-587.208419019634 368.002303055811 -221.110128215851</t>
  </si>
  <si>
    <t>-376.377032856374 277.670136580346 -184.521123709888</t>
  </si>
  <si>
    <t>-703.477520667377 167.931754001419 -529.192796454365</t>
  </si>
  <si>
    <t>-736.105330045564 17.2718661023309 -505.263182905496</t>
  </si>
  <si>
    <t>-525.967090155135 92.3080669713338 -382.791688317319</t>
  </si>
  <si>
    <t>-625.09559690616 276.105694179654 -95.6014790150826</t>
  </si>
  <si>
    <t>-662.686587107856 283.551827547165 318.202934706879</t>
  </si>
  <si>
    <t>-712.594359359885 324.415794354916 776.893770207237</t>
  </si>
  <si>
    <t>-564.215356905992 299.628899461621 833.929708117786</t>
  </si>
  <si>
    <t>-657.557851429923 93.6837315702378 -92.2298446263603</t>
  </si>
  <si>
    <t>-653.611347741131 72.5377656745391 322.788136807556</t>
  </si>
  <si>
    <t>-695.375256253394 20.9388921192087 781.00964602418</t>
  </si>
  <si>
    <t>-543.324972401303 5.63337915080888 831.311319396788</t>
  </si>
  <si>
    <t>9763-20170724T120415.214380100.bin</t>
  </si>
  <si>
    <t>-642.687309208486 184.655085273716 -92.3490561160744</t>
  </si>
  <si>
    <t>-663.068491037258 186.266023685532 -201.158596038505</t>
  </si>
  <si>
    <t>-675.310710171227 188.575582417371 -293.194525025985</t>
  </si>
  <si>
    <t>-685.328019582563 191.216257247414 -376.446051189436</t>
  </si>
  <si>
    <t>-693.745018877413 194.308117661094 -459.85920098747</t>
  </si>
  <si>
    <t>-704.293309490521 199.322993538599 -581.959511797783</t>
  </si>
  <si>
    <t>-694.194182574433 202.39285762482 -659.604857469737</t>
  </si>
  <si>
    <t>-693.909919319711 227.941606285524 -527.614386865973</t>
  </si>
  <si>
    <t>-653.876026620303 375.545256753093 -496.819109729064</t>
  </si>
  <si>
    <t>-587.884430031823 367.675096236948 -222.662719782494</t>
  </si>
  <si>
    <t>-377.088498702625 276.521339830136 -187.955268943731</t>
  </si>
  <si>
    <t>-705.419692519311 166.303435175543 -529.151647853528</t>
  </si>
  <si>
    <t>-737.650792392301 15.6909646292277 -504.419051020946</t>
  </si>
  <si>
    <t>-528.438943447287 95.3089765118607 -383.956645192835</t>
  </si>
  <si>
    <t>-626.75470211283 275.85449767916 -95.7800863793557</t>
  </si>
  <si>
    <t>-663.452277745573 283.514336719069 318.100604315912</t>
  </si>
  <si>
    <t>-712.611547979888 324.326532597817 776.877146001275</t>
  </si>
  <si>
    <t>-564.208596233689 299.529502338456 833.846300938908</t>
  </si>
  <si>
    <t>-658.885998307923 93.4608570333764 -92.327666943853</t>
  </si>
  <si>
    <t>-654.393159799207 72.7559988249027 322.706884626443</t>
  </si>
  <si>
    <t>-695.460694598901 20.9715014307928 780.986223161037</t>
  </si>
  <si>
    <t>-543.38950533466 5.6150822839279 831.209349932678</t>
  </si>
  <si>
    <t>9763-20170724T120415.245464700.bin</t>
  </si>
  <si>
    <t>-643.444358886105 184.500543598942 -92.4022799527158</t>
  </si>
  <si>
    <t>-663.941337294064 186.092831686697 -201.190335179078</t>
  </si>
  <si>
    <t>-676.242235924087 188.28141540391 -293.221504854945</t>
  </si>
  <si>
    <t>-686.297066947255 190.769492880431 -376.473126291009</t>
  </si>
  <si>
    <t>-694.73578034923 193.666013209764 -459.891011879387</t>
  </si>
  <si>
    <t>-705.298397072247 198.348194208092 -582.003471081156</t>
  </si>
  <si>
    <t>-695.269521059275 201.192019729663 -659.666379774778</t>
  </si>
  <si>
    <t>-694.920768168354 227.117108232877 -527.736466710204</t>
  </si>
  <si>
    <t>-655.089731088386 374.862421091855 -497.390729505167</t>
  </si>
  <si>
    <t>-588.296850200166 367.421381722873 -223.416499254253</t>
  </si>
  <si>
    <t>-377.453579796331 276.070756358042 -189.523899413668</t>
  </si>
  <si>
    <t>-706.406389853415 165.470359481222 -529.106607481157</t>
  </si>
  <si>
    <t>-738.501074941029 14.8699213859086 -504.075573059098</t>
  </si>
  <si>
    <t>-529.681047611252 96.9150981120172 -384.521327441958</t>
  </si>
  <si>
    <t>-627.620635191913 275.689028193882 -95.8609447989136</t>
  </si>
  <si>
    <t>-663.790470614614 283.466798069913 318.063915494999</t>
  </si>
  <si>
    <t>-712.628555924955 324.27132168493 776.879706663295</t>
  </si>
  <si>
    <t>-564.227662402646 299.396673577632 833.820407143736</t>
  </si>
  <si>
    <t>-659.551193916548 93.3059168447601 -92.3608151499095</t>
  </si>
  <si>
    <t>-654.791046750393 72.8359157601883 322.682487939084</t>
  </si>
  <si>
    <t>-695.522109699476 20.9208315276442 780.973921114657</t>
  </si>
  <si>
    <t>-543.484905576388 5.05336078499681 831.140984047819</t>
  </si>
  <si>
    <t>9763-20170724T120415.315655600.bin</t>
  </si>
  <si>
    <t>-645.05375458822 184.211730675815 -92.5344218819132</t>
  </si>
  <si>
    <t>-665.77071231472 185.774952079624 -201.281275262718</t>
  </si>
  <si>
    <t>-678.178223695459 187.779747629855 -293.302278051822</t>
  </si>
  <si>
    <t>-688.297599884299 190.037683683857 -376.552623642715</t>
  </si>
  <si>
    <t>-696.769064668174 192.639967306515 -459.976965769912</t>
  </si>
  <si>
    <t>-707.344731171702 196.821326121466 -582.106310646382</t>
  </si>
  <si>
    <t>-697.362188450484 199.246043466235 -659.789502629806</t>
  </si>
  <si>
    <t>-696.98073735767 225.816018620209 -527.957114791817</t>
  </si>
  <si>
    <t>-657.270782938851 373.759872167734 -498.394197254149</t>
  </si>
  <si>
    <t>-588.968320457535 366.876136699 -224.777722606423</t>
  </si>
  <si>
    <t>-377.899146419509 275.368884609034 -192.765651033744</t>
  </si>
  <si>
    <t>-708.427688699437 164.157198514946 -529.076985468098</t>
  </si>
  <si>
    <t>-740.175087586705 13.5660018111978 -503.562989270916</t>
  </si>
  <si>
    <t>-531.195843525857 100.711932654068 -385.937823123106</t>
  </si>
  <si>
    <t>-629.310100651029 275.321303915602 -96.0179303326197</t>
  </si>
  <si>
    <t>-664.502871547771 283.388074642352 317.985715655394</t>
  </si>
  <si>
    <t>-712.682693480381 324.138916071794 776.880119065744</t>
  </si>
  <si>
    <t>-564.271572591089 299.155358333497 833.746385405885</t>
  </si>
  <si>
    <t>-661.088342425277 93.0643311285951 -92.4363991840088</t>
  </si>
  <si>
    <t>-655.695684225338 73.0138016892606 322.619647021656</t>
  </si>
  <si>
    <t>-695.619112046496 21.0196000102242 780.94448398829</t>
  </si>
  <si>
    <t>-543.494700659046 5.67462758429542 831.009652448098</t>
  </si>
  <si>
    <t>9763-20170724T120415.345735600.bin</t>
  </si>
  <si>
    <t>-645.790432728704 183.908770899803 -92.612713822744</t>
  </si>
  <si>
    <t>-666.608621886128 185.481706758379 -201.340016983619</t>
  </si>
  <si>
    <t>-679.080412887001 187.429066840632 -293.353583941127</t>
  </si>
  <si>
    <t>-689.249447082564 189.609850947826 -376.599944365546</t>
  </si>
  <si>
    <t>-697.762413305495 192.109559844628 -460.02314242098</t>
  </si>
  <si>
    <t>-708.389447651055 196.114436331087 -582.153959286727</t>
  </si>
  <si>
    <t>-698.44657721109 198.337983014441 -659.84832590852</t>
  </si>
  <si>
    <t>-698.027557613462 225.191923630632 -528.048863624529</t>
  </si>
  <si>
    <t>-658.323196961604 373.194658791724 -498.803637258478</t>
  </si>
  <si>
    <t>-589.292779179304 366.661260383768 -225.361293462556</t>
  </si>
  <si>
    <t>-378.11797818324 275.083577504488 -194.260465571432</t>
  </si>
  <si>
    <t>-709.425201233879 163.522355030634 -529.079169876914</t>
  </si>
  <si>
    <t>-740.901458251346 12.9064314116795 -503.381120360082</t>
  </si>
  <si>
    <t>-531.656213091846 102.808322068456 -386.7666029674</t>
  </si>
  <si>
    <t>-630.011287718681 275.022875645495 -96.1001999384564</t>
  </si>
  <si>
    <t>-664.773738926407 283.280370452062 317.935986063252</t>
  </si>
  <si>
    <t>-712.686445960084 324.10012473407 776.863625990875</t>
  </si>
  <si>
    <t>-564.242504312161 299.205799363858 833.683515456665</t>
  </si>
  <si>
    <t>-661.869472140867 92.7536115296575 -92.4913223771262</t>
  </si>
  <si>
    <t>-656.150894651932 72.9508528828762 322.572150635244</t>
  </si>
  <si>
    <t>-695.65031007878 21.0655015698273 780.949134632193</t>
  </si>
  <si>
    <t>-543.500556735029 5.88003064705049 830.985916106962</t>
  </si>
  <si>
    <t>9763-20170724T120415.416926900.bin</t>
  </si>
  <si>
    <t>-647.091900885155 183.403119024699 -92.7530099718878</t>
  </si>
  <si>
    <t>-668.100699821523 185.003206581567 -201.443220482628</t>
  </si>
  <si>
    <t>-680.749001496578 186.855526035932 -293.434737459783</t>
  </si>
  <si>
    <t>-691.084267802193 188.904613362441 -376.664010356965</t>
  </si>
  <si>
    <t>-699.770407615795 191.228510803959 -460.074299548276</t>
  </si>
  <si>
    <t>-710.658757858774 194.928483358314 -582.191840902824</t>
  </si>
  <si>
    <t>-700.882589460308 196.741792228479 -659.918018384343</t>
  </si>
  <si>
    <t>-700.269816637414 224.156995055713 -528.173238691155</t>
  </si>
  <si>
    <t>-661.047452938649 372.416267931665 -499.557662081378</t>
  </si>
  <si>
    <t>-590.083182482931 366.137476518948 -226.604767711143</t>
  </si>
  <si>
    <t>-378.6888170354 274.292139690411 -197.87527022501</t>
  </si>
  <si>
    <t>-711.492284089509 162.452929664789 -529.042168789425</t>
  </si>
  <si>
    <t>-742.138258429386 11.7249620829209 -502.964876900109</t>
  </si>
  <si>
    <t>-532.748709980648 106.825963292136 -388.908108307007</t>
  </si>
  <si>
    <t>-631.287711227011 274.546578646839 -96.2649357036676</t>
  </si>
  <si>
    <t>-665.218990024838 283.049900327573 317.835294818024</t>
  </si>
  <si>
    <t>-712.699649584682 324.025675775738 776.821018518249</t>
  </si>
  <si>
    <t>-564.217135302323 299.194717013652 833.567730439345</t>
  </si>
  <si>
    <t>-663.216613752752 92.3311986378537 -92.6235019485995</t>
  </si>
  <si>
    <t>-656.931033747737 72.9004209362286 322.449442599378</t>
  </si>
  <si>
    <t>-695.751832174183 21.2512109776378 780.930806401303</t>
  </si>
  <si>
    <t>-543.458180854292 7.16277827175713 830.850667970048</t>
  </si>
  <si>
    <t>9763-20170724T120415.446008600.bin</t>
  </si>
  <si>
    <t>-647.648620862375 183.147697563051 -92.8133369309406</t>
  </si>
  <si>
    <t>-668.753607144366 184.74997498322 -201.48496723199</t>
  </si>
  <si>
    <t>-681.508659039202 186.574420373849 -293.46217695068</t>
  </si>
  <si>
    <t>-691.951022161692 188.586137481228 -376.678975736042</t>
  </si>
  <si>
    <t>-700.754951555066 190.861510674503 -460.078344150307</t>
  </si>
  <si>
    <t>-711.82711998139 194.479244703386 -582.181712303751</t>
  </si>
  <si>
    <t>-702.15983143492 196.117027284018 -659.925336131781</t>
  </si>
  <si>
    <t>-701.41317114859 223.754320784013 -528.193222325847</t>
  </si>
  <si>
    <t>-662.446233249492 372.109325149212 -499.748708927546</t>
  </si>
  <si>
    <t>-590.494667282496 365.88821920263 -227.053235779696</t>
  </si>
  <si>
    <t>-378.88918174572 274.095545699476 -199.744570815555</t>
  </si>
  <si>
    <t>-712.524347367683 162.029295660363 -529.01445781785</t>
  </si>
  <si>
    <t>-742.728558877811 11.228932814905 -502.843926374411</t>
  </si>
  <si>
    <t>-533.430547800786 108.837909440309 -390.037306017844</t>
  </si>
  <si>
    <t>-631.902271505147 274.332577724071 -96.3335385140614</t>
  </si>
  <si>
    <t>-665.451658288783 282.940799011468 317.795627408856</t>
  </si>
  <si>
    <t>-712.700986079617 323.994319097449 776.803610439044</t>
  </si>
  <si>
    <t>-564.211775126912 299.141328672876 833.523156442483</t>
  </si>
  <si>
    <t>-663.711657823124 92.0462845357542 -92.6785440725339</t>
  </si>
  <si>
    <t>-657.248957106202 72.8116549852771 322.40077275443</t>
  </si>
  <si>
    <t>-695.812956331477 21.2355150533438 780.921840374021</t>
  </si>
  <si>
    <t>-543.561492080438 6.54317772294417 830.79612940436</t>
  </si>
  <si>
    <t>9763-20170724T120415.513189300.bin</t>
  </si>
  <si>
    <t>-648.454764895698 182.893936607287 -92.9170381056938</t>
  </si>
  <si>
    <t>-669.746887759415 184.451096508695 -201.552681943819</t>
  </si>
  <si>
    <t>-682.740515849502 186.237510033529 -293.49729017595</t>
  </si>
  <si>
    <t>-693.431750769836 188.212484035076 -376.683480624377</t>
  </si>
  <si>
    <t>-702.517996047189 190.451478322374 -460.053524596561</t>
  </si>
  <si>
    <t>-714.03967657124 194.01684026967 -582.116814926316</t>
  </si>
  <si>
    <t>-704.616510827265 195.39360499797 -659.895508571204</t>
  </si>
  <si>
    <t>-703.578285187002 223.341758986142 -528.164554933787</t>
  </si>
  <si>
    <t>-665.388928344838 371.952597038798 -499.991862447813</t>
  </si>
  <si>
    <t>-591.15947782053 365.562838477291 -227.911419046767</t>
  </si>
  <si>
    <t>-378.909955822808 274.447628429572 -203.484096990002</t>
  </si>
  <si>
    <t>-714.389859993154 161.563083910106 -528.948520687538</t>
  </si>
  <si>
    <t>-743.476210931258 10.5519961237708 -502.714038693772</t>
  </si>
  <si>
    <t>-534.754909380204 113.455420166447 -391.793762953795</t>
  </si>
  <si>
    <t>-632.958066679183 274.109085215767 -96.4488041642894</t>
  </si>
  <si>
    <t>-665.886853662685 282.901092646286 317.726276722371</t>
  </si>
  <si>
    <t>-712.717392157264 323.939013941019 776.769879839459</t>
  </si>
  <si>
    <t>-564.204320793179 299.069151756646 833.419427535092</t>
  </si>
  <si>
    <t>-664.285788201024 91.816846664392 -92.7451282248954</t>
  </si>
  <si>
    <t>-657.554090850144 72.7178307283673 322.336262485876</t>
  </si>
  <si>
    <t>-695.936409187986 21.3039176139844 780.889364818513</t>
  </si>
  <si>
    <t>-543.614362481873 6.9238749757626 830.639018884237</t>
  </si>
  <si>
    <t>9763-20170724T120415.548823300.bin</t>
  </si>
  <si>
    <t>-648.684267406509 182.932289435405 -92.9389119310282</t>
  </si>
  <si>
    <t>-670.066859409037 184.453225544639 -201.557436866585</t>
  </si>
  <si>
    <t>-683.190938257452 186.223570886797 -293.483776819849</t>
  </si>
  <si>
    <t>-694.022563514481 188.187664328661 -376.652089223021</t>
  </si>
  <si>
    <t>-703.271508432555 190.421778292454 -460.004232992377</t>
  </si>
  <si>
    <t>-715.055761666095 193.987041422041 -582.042584599121</t>
  </si>
  <si>
    <t>-705.759944989286 195.276684053574 -659.83803811084</t>
  </si>
  <si>
    <t>-704.586628417607 223.330511802485 -528.101922136695</t>
  </si>
  <si>
    <t>-666.932378575891 372.09435417285 -500.024107720817</t>
  </si>
  <si>
    <t>-591.311490945709 365.519338899076 -228.331579836668</t>
  </si>
  <si>
    <t>-378.688657413959 274.973124087506 -205.062712351572</t>
  </si>
  <si>
    <t>-715.183320138725 161.514575443597 -528.884422851351</t>
  </si>
  <si>
    <t>-743.585057383665 10.366006548315 -502.66940710904</t>
  </si>
  <si>
    <t>-535.342672236774 115.711913940436 -392.570805955768</t>
  </si>
  <si>
    <t>-633.373872873536 274.140223758723 -96.4894056416885</t>
  </si>
  <si>
    <t>-666.015079468131 282.971826876797 317.70764876838</t>
  </si>
  <si>
    <t>-712.710318538917 323.922772484262 776.762163747379</t>
  </si>
  <si>
    <t>-564.166799566496 299.169654551507 833.383044404288</t>
  </si>
  <si>
    <t>-664.316318826122 91.8484885547011 -92.7610228610863</t>
  </si>
  <si>
    <t>-657.58199166393 72.7280920462824 322.319331730582</t>
  </si>
  <si>
    <t>-695.981803028246 21.3401227143936 780.87438213915</t>
  </si>
  <si>
    <t>-543.634764080077 7.08454932095242 830.583450906727</t>
  </si>
  <si>
    <t>9763-20170724T120415.617005700.bin</t>
  </si>
  <si>
    <t>-648.772546884857 183.151338125628 -92.9418466853182</t>
  </si>
  <si>
    <t>-670.352705234057 184.577069345155 -201.522492520025</t>
  </si>
  <si>
    <t>-683.747172340743 186.316372651999 -293.410402785235</t>
  </si>
  <si>
    <t>-694.866112529119 188.26796783938 -376.541124184312</t>
  </si>
  <si>
    <t>-704.445492928355 190.509311670469 -459.8557514481</t>
  </si>
  <si>
    <t>-716.760503499397 194.107371265853 -581.840802995018</t>
  </si>
  <si>
    <t>-707.748423651601 195.275202922333 -659.671507740861</t>
  </si>
  <si>
    <t>-706.307204542185 223.477931721483 -527.91173360064</t>
  </si>
  <si>
    <t>-669.739038932985 372.524355541937 -499.860170110244</t>
  </si>
  <si>
    <t>-591.266993373264 365.823765729552 -228.980551332985</t>
  </si>
  <si>
    <t>-377.882285711365 276.380017098988 -208.601410491396</t>
  </si>
  <si>
    <t>-716.406361666059 161.579099928778 -528.7179040655</t>
  </si>
  <si>
    <t>-743.280402165481 10.1406808969314 -502.611506343198</t>
  </si>
  <si>
    <t>-536.490755974574 120.102118705399 -393.507060410762</t>
  </si>
  <si>
    <t>-633.935928225015 274.365507309751 -96.5252377972424</t>
  </si>
  <si>
    <t>-666.093403220212 283.132464473844 317.710984779212</t>
  </si>
  <si>
    <t>-712.683521719866 323.887127205264 776.777446588086</t>
  </si>
  <si>
    <t>-564.137190489577 299.107730079839 833.379575433081</t>
  </si>
  <si>
    <t>-663.937175545877 92.0171184729743 -92.7575558074826</t>
  </si>
  <si>
    <t>-657.388498531708 72.8679587683775 322.324428790743</t>
  </si>
  <si>
    <t>-696.059858711425 21.3885975329135 780.85161980661</t>
  </si>
  <si>
    <t>-543.668350655235 7.39412284262107 830.498500829089</t>
  </si>
  <si>
    <t>9763-20170724T120415.648594600.bin</t>
  </si>
  <si>
    <t>-648.70700904494 183.331702327349 -92.9403536901741</t>
  </si>
  <si>
    <t>-670.392813352117 184.702464222876 -201.500693426005</t>
  </si>
  <si>
    <t>-683.947642981139 186.421727455989 -293.365527823799</t>
  </si>
  <si>
    <t>-695.240899608564 188.363150640357 -376.472804491243</t>
  </si>
  <si>
    <t>-705.024230248835 190.60453585306 -459.763933963119</t>
  </si>
  <si>
    <t>-717.669745561498 194.214782302065 -581.714642124279</t>
  </si>
  <si>
    <t>-708.837407657203 195.337774767618 -659.566684190003</t>
  </si>
  <si>
    <t>-707.211339100326 223.602416033668 -527.795942487784</t>
  </si>
  <si>
    <t>-671.237136963743 372.787538703531 -499.730920183665</t>
  </si>
  <si>
    <t>-591.198583321653 365.964998492024 -229.312979790779</t>
  </si>
  <si>
    <t>-377.524902584583 276.922908482546 -210.244830063832</t>
  </si>
  <si>
    <t>-717.030602350502 161.658829156356 -528.611411473664</t>
  </si>
  <si>
    <t>-743.101489595815 10.0604269038793 -502.551531525169</t>
  </si>
  <si>
    <t>-537.334083564676 122.171351795937 -393.460174274115</t>
  </si>
  <si>
    <t>-634.141192284545 274.520247454593 -96.5311286786423</t>
  </si>
  <si>
    <t>-666.081819503424 283.229805635803 317.723048713797</t>
  </si>
  <si>
    <t>-712.673022326348 323.87801736642 776.792368568678</t>
  </si>
  <si>
    <t>-564.155091342163 298.940442574746 833.399517344367</t>
  </si>
  <si>
    <t>-663.603285881183 92.2030743174969 -92.7338090931084</t>
  </si>
  <si>
    <t>-657.204991110721 72.9890272228511 322.347500136404</t>
  </si>
  <si>
    <t>-696.094055079638 21.3636624638455 780.841182407628</t>
  </si>
  <si>
    <t>-543.727340755096 7.06081790545136 830.476301700079</t>
  </si>
  <si>
    <t>9763-20170724T120415.716779100.bin</t>
  </si>
  <si>
    <t>-648.482918559121 183.946667297316 -92.8770589012789</t>
  </si>
  <si>
    <t>-670.350715165953 185.188024935511 -201.402466650775</t>
  </si>
  <si>
    <t>-684.169466827467 186.859774399606 -293.228817376278</t>
  </si>
  <si>
    <t>-695.74725304755 188.777438163586 -376.297470188253</t>
  </si>
  <si>
    <t>-705.860993648573 191.019743497998 -459.548975112959</t>
  </si>
  <si>
    <t>-719.04062681962 194.658538857246 -581.442374481239</t>
  </si>
  <si>
    <t>-710.554568071457 195.736575727828 -659.333512765932</t>
  </si>
  <si>
    <t>-708.63860949975 224.078131049689 -527.530182057937</t>
  </si>
  <si>
    <t>-673.86377609601 373.539729246556 -499.441363063321</t>
  </si>
  <si>
    <t>-591.145024291703 366.589918076364 -229.834470765448</t>
  </si>
  <si>
    <t>-376.823405988416 278.697347982278 -212.814563666623</t>
  </si>
  <si>
    <t>-717.876444544552 162.045492563773 -528.383098263086</t>
  </si>
  <si>
    <t>-742.440597878062 10.1804959300414 -502.434726094494</t>
  </si>
  <si>
    <t>-539.03964500376 125.980014373818 -392.060370590354</t>
  </si>
  <si>
    <t>-634.459718298275 275.097221815762 -96.497979274629</t>
  </si>
  <si>
    <t>-666.104761008613 283.58334964301 317.783518825704</t>
  </si>
  <si>
    <t>-712.61773484422 323.919760650811 776.848675503489</t>
  </si>
  <si>
    <t>-564.049186863696 299.2271980047 833.430335132016</t>
  </si>
  <si>
    <t>-662.854665890341 92.8508372053425 -92.6320349180291</t>
  </si>
  <si>
    <t>-656.67780472074 73.3928808829553 322.441278956727</t>
  </si>
  <si>
    <t>-696.164692918974 21.3749343309864 780.8257279565</t>
  </si>
  <si>
    <t>-543.814264943957 6.75876174377049 830.419452175762</t>
  </si>
  <si>
    <t>9763-20170724T120415.747869400.bin</t>
  </si>
  <si>
    <t>-648.397193485575 184.420616038448 -92.8304117212526</t>
  </si>
  <si>
    <t>-670.359597666164 185.593006937485 -201.337512271138</t>
  </si>
  <si>
    <t>-684.306895029016 187.22808092092 -293.145036034431</t>
  </si>
  <si>
    <t>-696.021175842455 189.118185890297 -376.195295413262</t>
  </si>
  <si>
    <t>-706.29184743473 191.340796840411 -459.428129156355</t>
  </si>
  <si>
    <t>-719.723304676153 194.960196015725 -581.294539395897</t>
  </si>
  <si>
    <t>-711.404066047085 196.032773140079 -659.203784976096</t>
  </si>
  <si>
    <t>-709.34846757308 224.40847899915 -527.39272739478</t>
  </si>
  <si>
    <t>-675.179508926318 374.01962649103 -499.327196969955</t>
  </si>
  <si>
    <t>-591.050174267484 366.847313524453 -230.162961475753</t>
  </si>
  <si>
    <t>-376.461810519753 279.470602660849 -213.863722433305</t>
  </si>
  <si>
    <t>-718.310972285169 162.335559731519 -528.248538466855</t>
  </si>
  <si>
    <t>-742.125121846464 10.3448331075463 -502.337232594398</t>
  </si>
  <si>
    <t>-540.084731800314 127.749688955728 -390.888372687283</t>
  </si>
  <si>
    <t>-634.663841556647 275.516245742871 -96.4754179570128</t>
  </si>
  <si>
    <t>-666.186674036078 283.849820737915 317.818546259529</t>
  </si>
  <si>
    <t>-712.642253664019 323.887894874113 776.899465173208</t>
  </si>
  <si>
    <t>-564.123376276841 298.891484804462 833.478099975918</t>
  </si>
  <si>
    <t>-662.493554863843 93.3623860892933 -92.5716142574197</t>
  </si>
  <si>
    <t>-656.410844362212 73.7549448614498 322.49599298128</t>
  </si>
  <si>
    <t>-696.209381498259 21.4660597261327 780.808555185223</t>
  </si>
  <si>
    <t>-543.758424194624 7.7164797277012 830.34116687539</t>
  </si>
  <si>
    <t>9763-20170724T120415.812038600.bin</t>
  </si>
  <si>
    <t>-648.312815457832 185.368610676447 -92.7261965326111</t>
  </si>
  <si>
    <t>-670.444775760123 186.435307668155 -201.199928284192</t>
  </si>
  <si>
    <t>-684.635103272575 187.985725525183 -292.971724010305</t>
  </si>
  <si>
    <t>-696.610239143592 189.796566233321 -375.986497219773</t>
  </si>
  <si>
    <t>-707.183036046559 191.94077447886 -459.183645552677</t>
  </si>
  <si>
    <t>-721.101763971077 195.446434330505 -580.998607799133</t>
  </si>
  <si>
    <t>-713.043969896191 196.518487048862 -658.935359404498</t>
  </si>
  <si>
    <t>-710.715516795259 224.973383534417 -527.142122678124</t>
  </si>
  <si>
    <t>-677.394641635127 374.794764158141 -499.209826245259</t>
  </si>
  <si>
    <t>-590.954554424887 367.621958280289 -230.778525164817</t>
  </si>
  <si>
    <t>-376.116990366505 280.728781811025 -215.192687292119</t>
  </si>
  <si>
    <t>-719.273195670303 162.842862497334 -527.952392769094</t>
  </si>
  <si>
    <t>-742.045832552002 10.7161306525988 -501.912514069953</t>
  </si>
  <si>
    <t>-541.296563162994 130.514153252534 -388.731726012019</t>
  </si>
  <si>
    <t>-634.972423825397 276.402325901234 -96.408498191156</t>
  </si>
  <si>
    <t>-666.283964337894 284.450754741122 317.907097706203</t>
  </si>
  <si>
    <t>-712.604713715106 323.917624608622 777.02073900063</t>
  </si>
  <si>
    <t>-564.026242353977 299.175573952952 833.554748345771</t>
  </si>
  <si>
    <t>-662.007223793477 94.2533518528428 -92.4352727088102</t>
  </si>
  <si>
    <t>-655.881146406231 74.5265070402534 322.626036675282</t>
  </si>
  <si>
    <t>-696.268053325142 21.497033085617 780.792644561788</t>
  </si>
  <si>
    <t>-543.796777488032 7.82686093662187 830.28457504742</t>
  </si>
  <si>
    <t>9763-20170724T120415.848142400.bin</t>
  </si>
  <si>
    <t>-648.393729973384 185.822999456854 -92.6756315832098</t>
  </si>
  <si>
    <t>-670.606942628075 186.857858293988 -201.132979005563</t>
  </si>
  <si>
    <t>-684.887731116951 188.361258925345 -292.891546782209</t>
  </si>
  <si>
    <t>-696.953571407478 190.12088382844 -375.89432503187</t>
  </si>
  <si>
    <t>-707.626118233238 192.205642298185 -459.08006095371</t>
  </si>
  <si>
    <t>-721.700626160552 195.615714476583 -580.880037666525</t>
  </si>
  <si>
    <t>-713.70781242155 196.665166020963 -658.823741446136</t>
  </si>
  <si>
    <t>-711.295769214194 225.191832120952 -527.053993518282</t>
  </si>
  <si>
    <t>-678.152529985987 375.07787418821 -499.239494095461</t>
  </si>
  <si>
    <t>-591.025307095728 367.958923937543 -231.029130008565</t>
  </si>
  <si>
    <t>-376.137223792525 281.232331031747 -215.213192257763</t>
  </si>
  <si>
    <t>-719.753916296283 163.04700153719 -527.816564807036</t>
  </si>
  <si>
    <t>-742.228735755379 10.904056237895 -501.601836687006</t>
  </si>
  <si>
    <t>-541.26171213505 131.074833605189 -388.007801769243</t>
  </si>
  <si>
    <t>-635.136229396249 276.850730202275 -96.374745166857</t>
  </si>
  <si>
    <t>-666.364451481835 284.704457817081 317.950817511594</t>
  </si>
  <si>
    <t>-712.607959983058 323.927493564154 777.083901350634</t>
  </si>
  <si>
    <t>-564.021326763612 299.153405841122 833.582259154375</t>
  </si>
  <si>
    <t>-662.033747503533 94.6899692683298 -92.3605164273487</t>
  </si>
  <si>
    <t>-655.683139101405 74.9355677320018 322.696124720837</t>
  </si>
  <si>
    <t>-696.297213275254 21.5334518871898 780.788078081139</t>
  </si>
  <si>
    <t>-543.79839732641 8.06756004453086 830.251283982532</t>
  </si>
  <si>
    <t>9763-20170724T120415.914317300.bin</t>
  </si>
  <si>
    <t>-648.846006046293 186.607789550534 -92.606594056861</t>
  </si>
  <si>
    <t>-671.101742424174 187.582670253315 -201.055798697148</t>
  </si>
  <si>
    <t>-685.394674003299 188.993586537134 -292.813883678087</t>
  </si>
  <si>
    <t>-697.462141817535 190.65278972539 -375.818552064212</t>
  </si>
  <si>
    <t>-708.126770032405 192.620977705193 -459.0081945406</t>
  </si>
  <si>
    <t>-722.179170497675 195.843619834504 -580.815731009817</t>
  </si>
  <si>
    <t>-714.21783579042 196.838506707825 -658.763356210349</t>
  </si>
  <si>
    <t>-711.826009951732 225.508239012752 -527.028405862778</t>
  </si>
  <si>
    <t>-678.855327259496 375.496842581219 -499.545890101865</t>
  </si>
  <si>
    <t>-590.946170779012 368.893267633184 -231.577762159345</t>
  </si>
  <si>
    <t>-376.009577178829 282.358682263557 -215.374172568411</t>
  </si>
  <si>
    <t>-720.200074885386 163.351059425787 -527.706865100913</t>
  </si>
  <si>
    <t>-742.493702023673 11.2358925760116 -501.216663583347</t>
  </si>
  <si>
    <t>-540.133866568244 130.413197067528 -387.654374968095</t>
  </si>
  <si>
    <t>-635.56663809208 277.615165081851 -96.3441564373489</t>
  </si>
  <si>
    <t>-666.707739710945 285.164687316231 317.993669045134</t>
  </si>
  <si>
    <t>-712.633092106541 323.958791765148 777.18894617775</t>
  </si>
  <si>
    <t>-564.038010887895 299.033049948287 833.59855585925</t>
  </si>
  <si>
    <t>-662.47566544648 95.5286643905586 -92.2411686972401</t>
  </si>
  <si>
    <t>-655.587411278352 75.6827949008739 322.802584144791</t>
  </si>
  <si>
    <t>-696.376123319611 21.555034495713 780.778716577106</t>
  </si>
  <si>
    <t>-543.879733823419 7.79800229369857 830.169124165577</t>
  </si>
  <si>
    <t>9763-20170724T120415.947412200.bin</t>
  </si>
  <si>
    <t>-649.076248768266 186.985378931307 -92.5674468127252</t>
  </si>
  <si>
    <t>-671.308854623476 187.92366019253 -201.021697826379</t>
  </si>
  <si>
    <t>-685.575711727834 189.27610596632 -292.784764672122</t>
  </si>
  <si>
    <t>-697.616898841438 190.871299027559 -375.794409075986</t>
  </si>
  <si>
    <t>-708.252399917779 192.764525307548 -458.989592766613</t>
  </si>
  <si>
    <t>-722.259057815971 195.86506466363 -580.805521289193</t>
  </si>
  <si>
    <t>-714.284082079027 196.814497048705 -658.752391315636</t>
  </si>
  <si>
    <t>-711.919399888928 225.582564144894 -527.044917657711</t>
  </si>
  <si>
    <t>-678.922864595959 375.595748224489 -499.72946078558</t>
  </si>
  <si>
    <t>-590.830799257064 369.216937433957 -231.815852345125</t>
  </si>
  <si>
    <t>-375.950118454929 282.556459523244 -215.543579324071</t>
  </si>
  <si>
    <t>-720.306677833987 163.426680066383 -527.662589334189</t>
  </si>
  <si>
    <t>-742.61432195795 11.340206159917 -501.042597733331</t>
  </si>
  <si>
    <t>-539.610058117585 129.511327562684 -387.72116003837</t>
  </si>
  <si>
    <t>-635.753818023403 277.953144599999 -96.3444616488443</t>
  </si>
  <si>
    <t>-666.922913429911 285.394101787746 317.993204702258</t>
  </si>
  <si>
    <t>-712.644288579305 323.980683609209 777.227580227374</t>
  </si>
  <si>
    <t>-564.04554558459 298.977300739163 833.592946594952</t>
  </si>
  <si>
    <t>-662.712712580767 96.0003010494963 -92.1907007546599</t>
  </si>
  <si>
    <t>-655.674682254562 76.0369477101804 322.844882972086</t>
  </si>
  <si>
    <t>-696.450275297028 21.5718384367399 780.770840373045</t>
  </si>
  <si>
    <t>-543.944284149406 7.58156189288866 830.065982644136</t>
  </si>
  <si>
    <t>9763-20170724T120416.015610100.bin</t>
  </si>
  <si>
    <t>-649.226505906567 187.715451719542 -92.5528949256608</t>
  </si>
  <si>
    <t>-671.403926559952 188.613601492034 -201.018724309695</t>
  </si>
  <si>
    <t>-685.639185008316 189.849431191255 -292.788356754007</t>
  </si>
  <si>
    <t>-697.65719426558 191.306260757548 -375.803863791493</t>
  </si>
  <si>
    <t>-708.274950730922 193.02622406414 -459.005090103035</t>
  </si>
  <si>
    <t>-722.26122956549 195.834827806363 -580.830609660203</t>
  </si>
  <si>
    <t>-714.209723245512 196.631952861561 -658.771181907186</t>
  </si>
  <si>
    <t>-711.853472300298 225.670730129366 -527.148584758224</t>
  </si>
  <si>
    <t>-678.477897125315 375.648906964546 -500.153170033021</t>
  </si>
  <si>
    <t>-590.24327305231 369.844348549906 -232.273345635287</t>
  </si>
  <si>
    <t>-375.542071417905 282.997175955764 -214.68070587689</t>
  </si>
  <si>
    <t>-720.394834112273 163.534161237569 -527.600553483708</t>
  </si>
  <si>
    <t>-743.068707759886 11.5712440501334 -500.534350108049</t>
  </si>
  <si>
    <t>-538.300476231385 127.543352251938 -387.97399171677</t>
  </si>
  <si>
    <t>-635.821580696022 278.592697110704 -96.3404791970911</t>
  </si>
  <si>
    <t>-667.162056287977 285.897897561842 317.986696376001</t>
  </si>
  <si>
    <t>-712.649016487155 324.037928548019 777.285811999766</t>
  </si>
  <si>
    <t>-564.051487002521 298.902854917168 833.595863130172</t>
  </si>
  <si>
    <t>-662.895026476527 96.849555110183 -92.1600997535681</t>
  </si>
  <si>
    <t>-655.873207745126 76.5892072811994 322.861369218979</t>
  </si>
  <si>
    <t>-696.563979746177 21.5981981446062 780.742746522848</t>
  </si>
  <si>
    <t>-544.014607521866 7.57469692920517 829.894090811209</t>
  </si>
  <si>
    <t>9763-20170724T120416.047192300.bin</t>
  </si>
  <si>
    <t>-649.261376382898 187.909055140441 -92.5548754868277</t>
  </si>
  <si>
    <t>-671.39645967895 188.82935430048 -201.029261650448</t>
  </si>
  <si>
    <t>-685.608900808291 190.033278966882 -292.802944494455</t>
  </si>
  <si>
    <t>-697.611165706446 191.44173432948 -375.821608373788</t>
  </si>
  <si>
    <t>-708.217909137992 193.09290402735 -459.025572082548</t>
  </si>
  <si>
    <t>-722.193361043678 195.778105607941 -580.854933041928</t>
  </si>
  <si>
    <t>-714.089114344715 196.484533224107 -658.79097988452</t>
  </si>
  <si>
    <t>-711.736801947315 225.660888528748 -527.20874676857</t>
  </si>
  <si>
    <t>-678.135824456893 375.620091292472 -500.378603017248</t>
  </si>
  <si>
    <t>-589.931339904294 369.866151495045 -232.487720515449</t>
  </si>
  <si>
    <t>-375.314303149033 282.932059906313 -214.307824720916</t>
  </si>
  <si>
    <t>-720.38531468627 163.538759707422 -527.585847911126</t>
  </si>
  <si>
    <t>-743.310054918229 11.6575618061486 -500.295024576968</t>
  </si>
  <si>
    <t>-537.523706020006 126.562770965235 -387.9707202395</t>
  </si>
  <si>
    <t>-635.722097493427 278.772572616567 -96.3353953416969</t>
  </si>
  <si>
    <t>-667.158181644486 286.011334780395 317.985746632201</t>
  </si>
  <si>
    <t>-712.62496401899 324.088107540561 777.306609716409</t>
  </si>
  <si>
    <t>-564.008582751463 299.034815610502 833.603333886512</t>
  </si>
  <si>
    <t>-663.085561974411 97.0054647756208 -92.1578589757034</t>
  </si>
  <si>
    <t>-655.828795313065 76.7320960366014 322.858956003792</t>
  </si>
  <si>
    <t>-696.59099006798 21.6713502221839 780.738956906412</t>
  </si>
  <si>
    <t>-543.962854896954 8.39591854688888 829.853426353149</t>
  </si>
  <si>
    <t>9763-20170724T120416.111815700.bin</t>
  </si>
  <si>
    <t>-649.288555038974 187.861016795754 -92.5318600971096</t>
  </si>
  <si>
    <t>-671.370732923981 188.844062325935 -201.016468829084</t>
  </si>
  <si>
    <t>-685.51383548014 190.006578672216 -292.801215977798</t>
  </si>
  <si>
    <t>-697.442716237936 191.342474901338 -375.83166905667</t>
  </si>
  <si>
    <t>-707.965381358392 192.88347449519 -459.048465834118</t>
  </si>
  <si>
    <t>-721.805982636857 195.366206683272 -580.897633794221</t>
  </si>
  <si>
    <t>-713.552721351805 195.863015146363 -658.819719476591</t>
  </si>
  <si>
    <t>-711.285413991537 225.320852036447 -527.303944413694</t>
  </si>
  <si>
    <t>-677.228351527658 375.235598806082 -500.790439595271</t>
  </si>
  <si>
    <t>-589.565402598979 369.666266344862 -232.718241705929</t>
  </si>
  <si>
    <t>-375.213402965118 282.305803274341 -213.485267947053</t>
  </si>
  <si>
    <t>-720.180319843221 163.232740142665 -527.558660471452</t>
  </si>
  <si>
    <t>-743.676344571107 11.4965841579153 -499.957570147151</t>
  </si>
  <si>
    <t>-536.501475117938 124.800408569778 -387.277735703385</t>
  </si>
  <si>
    <t>-635.464921866094 278.919710818051 -96.3047826237594</t>
  </si>
  <si>
    <t>-667.028318668904 286.013341208775 318.009078311496</t>
  </si>
  <si>
    <t>-712.601192877778 324.155864767279 777.335166641173</t>
  </si>
  <si>
    <t>-564.03310264168 298.852039257348 833.64723516524</t>
  </si>
  <si>
    <t>-663.43697298205 96.7467907529526 -92.1498336710986</t>
  </si>
  <si>
    <t>-655.77010427452 76.5779924857186 322.864638088691</t>
  </si>
  <si>
    <t>-696.596591204998 21.575563175913 780.760711620648</t>
  </si>
  <si>
    <t>-544.040659869327 7.72669264721662 829.941220688308</t>
  </si>
  <si>
    <t>9763-20170724T120416.145911700.bin</t>
  </si>
  <si>
    <t>-649.269990856596 187.841624667754 -92.5279423022064</t>
  </si>
  <si>
    <t>-671.311810689246 188.8487541337 -201.020597153899</t>
  </si>
  <si>
    <t>-685.405496801054 189.995571626158 -292.813163393414</t>
  </si>
  <si>
    <t>-697.283247593048 191.304001261923 -375.851330342456</t>
  </si>
  <si>
    <t>-707.748294932158 192.803296870948 -459.076208848935</t>
  </si>
  <si>
    <t>-721.497450400835 195.209029066164 -580.937199992257</t>
  </si>
  <si>
    <t>-713.153362814945 195.597749305838 -658.850290568329</t>
  </si>
  <si>
    <t>-710.957767440015 225.188922430415 -527.361411510532</t>
  </si>
  <si>
    <t>-676.697482534623 375.073956468927 -500.94396340518</t>
  </si>
  <si>
    <t>-589.369064813905 369.610797006027 -232.760280272303</t>
  </si>
  <si>
    <t>-375.178956222966 281.982617623015 -212.950514958113</t>
  </si>
  <si>
    <t>-719.971130968561 163.117785291334 -527.569883711403</t>
  </si>
  <si>
    <t>-743.768220851465 11.4502116975968 -499.849007179632</t>
  </si>
  <si>
    <t>-536.240991669384 124.323891110828 -386.677250206589</t>
  </si>
  <si>
    <t>-635.295045165945 278.959792545801 -96.2890935056078</t>
  </si>
  <si>
    <t>-666.990635176921 286.037133597223 318.015061416976</t>
  </si>
  <si>
    <t>-712.575701499479 324.197089019466 777.340119315549</t>
  </si>
  <si>
    <t>-564.010513082733 298.893490114006 833.660021208166</t>
  </si>
  <si>
    <t>-663.563733194737 96.7335771472033 -92.136956734814</t>
  </si>
  <si>
    <t>-655.782466442156 76.542340490402 322.874370897267</t>
  </si>
  <si>
    <t>-696.602395240631 21.5699870863327 780.77520065815</t>
  </si>
  <si>
    <t>-544.026036983679 8.00291359604671 829.970914911957</t>
  </si>
  <si>
    <t>9763-20170724T120416.215705600.bin</t>
  </si>
  <si>
    <t>-649.235830271658 187.79387280322 -92.5269927800927</t>
  </si>
  <si>
    <t>-671.096640274996 188.793283074054 -201.056329410937</t>
  </si>
  <si>
    <t>-685.040396093298 189.888423024807 -292.872422009109</t>
  </si>
  <si>
    <t>-696.783336993441 191.133725282946 -375.930741652415</t>
  </si>
  <si>
    <t>-707.114187134204 192.551619242996 -459.173839154955</t>
  </si>
  <si>
    <t>-720.667696928125 194.818042208408 -581.059403137923</t>
  </si>
  <si>
    <t>-712.101986082052 195.024809117392 -658.949038223991</t>
  </si>
  <si>
    <t>-710.113601115211 224.844448791602 -527.512500165672</t>
  </si>
  <si>
    <t>-675.472383974491 374.679540779831 -501.267445261534</t>
  </si>
  <si>
    <t>-588.921468460038 369.162926084063 -232.832919605449</t>
  </si>
  <si>
    <t>-374.930002483802 281.340349459354 -211.776582587262</t>
  </si>
  <si>
    <t>-719.327434707016 162.802645204805 -527.641619209413</t>
  </si>
  <si>
    <t>-743.689171719426 11.2740429711625 -499.668473287193</t>
  </si>
  <si>
    <t>-535.471083459444 123.491822857761 -385.312356577067</t>
  </si>
  <si>
    <t>-634.999403705345 278.911511666297 -96.3004445689749</t>
  </si>
  <si>
    <t>-666.938573672001 286.107885383763 317.982863570054</t>
  </si>
  <si>
    <t>-712.539273749658 324.256273165289 777.319570811283</t>
  </si>
  <si>
    <t>-563.956046405883 299.064150221228 833.642029609485</t>
  </si>
  <si>
    <t>-663.776273683173 96.6817919177774 -92.1457377575141</t>
  </si>
  <si>
    <t>-656.060942474785 76.3282369266335 322.858844080994</t>
  </si>
  <si>
    <t>-696.62290285333 21.5294197146839 780.800771091578</t>
  </si>
  <si>
    <t>-544.057840923095 7.9581638621321 830.030284169853</t>
  </si>
  <si>
    <t>9763-20170724T120416.247792000.bin</t>
  </si>
  <si>
    <t>-649.235302322784 187.641627061394 -92.5417439285883</t>
  </si>
  <si>
    <t>-671.010061232316 188.647645552296 -201.088299552398</t>
  </si>
  <si>
    <t>-684.874925340273 189.719296839452 -292.916594267378</t>
  </si>
  <si>
    <t>-696.543807303543 190.932599775804 -375.985884126363</t>
  </si>
  <si>
    <t>-706.797693875007 192.306906574332 -459.239159549116</t>
  </si>
  <si>
    <t>-720.235584107636 194.496877874078 -581.138993147029</t>
  </si>
  <si>
    <t>-711.555485021652 194.607377833013 -659.015979957495</t>
  </si>
  <si>
    <t>-709.691834900918 224.550870135316 -527.605475449966</t>
  </si>
  <si>
    <t>-674.904222129237 374.361074343483 -501.424186268437</t>
  </si>
  <si>
    <t>-588.802184691677 368.886506132385 -232.844390488507</t>
  </si>
  <si>
    <t>-374.925727052311 280.977353518907 -210.995563344287</t>
  </si>
  <si>
    <t>-718.9865029763 162.521030557439 -527.695285475541</t>
  </si>
  <si>
    <t>-743.563914164967 11.0471060034954 -499.627723369146</t>
  </si>
  <si>
    <t>-535.320998895542 123.016341161968 -384.607728023439</t>
  </si>
  <si>
    <t>-634.878133336286 278.788350977526 -96.3182309791735</t>
  </si>
  <si>
    <t>-666.938668120661 286.053098625022 317.954636495478</t>
  </si>
  <si>
    <t>-712.507894328387 324.288488859849 777.291747293078</t>
  </si>
  <si>
    <t>-563.908888870541 299.18766919734 833.613279567667</t>
  </si>
  <si>
    <t>-663.907178297902 96.4908801134677 -92.1730352141911</t>
  </si>
  <si>
    <t>-656.261287295981 76.0702996876869 322.829500217952</t>
  </si>
  <si>
    <t>-696.62496271771 21.5688755211315 780.817962676609</t>
  </si>
  <si>
    <t>-544.042861477109 8.27425386531399 830.070156946247</t>
  </si>
  <si>
    <t>9763-20170724T120416.312967200.bin</t>
  </si>
  <si>
    <t>-649.115733539395 187.276114168934 -92.5908808734061</t>
  </si>
  <si>
    <t>-670.724996879679 188.279628084159 -201.170526759905</t>
  </si>
  <si>
    <t>-684.438438067892 189.309073027427 -293.022142477792</t>
  </si>
  <si>
    <t>-695.965510971177 190.469260208134 -376.111829642779</t>
  </si>
  <si>
    <t>-706.072436908055 191.774328333192 -459.3841891539</t>
  </si>
  <si>
    <t>-719.289819639345 193.845219514151 -581.310202524824</t>
  </si>
  <si>
    <t>-710.384332467852 193.777932916616 -659.162012219218</t>
  </si>
  <si>
    <t>-708.779754104216 223.941985921222 -527.794146134932</t>
  </si>
  <si>
    <t>-673.900125696717 373.752543719357 -501.770884368024</t>
  </si>
  <si>
    <t>-588.679776343412 368.595681358419 -232.903880456427</t>
  </si>
  <si>
    <t>-375.041069719136 280.415083645148 -209.855450611958</t>
  </si>
  <si>
    <t>-718.200507182396 161.931127742715 -527.826131924791</t>
  </si>
  <si>
    <t>-743.174601045225 10.5425682392913 -499.621557003996</t>
  </si>
  <si>
    <t>-534.804944267043 121.712510426804 -383.283049212849</t>
  </si>
  <si>
    <t>-634.597155840348 278.465677860208 -96.3605527397292</t>
  </si>
  <si>
    <t>-666.929504568358 285.861223129412 317.888807326486</t>
  </si>
  <si>
    <t>-712.485939731894 324.298866519336 777.221037724986</t>
  </si>
  <si>
    <t>-563.921810302838 299.073671552029 833.578952847514</t>
  </si>
  <si>
    <t>-663.919062550231 96.1052169800835 -92.2205691153939</t>
  </si>
  <si>
    <t>-656.614820656547 75.5414773957802 322.781149119899</t>
  </si>
  <si>
    <t>-696.615817010153 21.3665560880909 780.851233648282</t>
  </si>
  <si>
    <t>-544.164684195739 6.96122850974984 830.196748000785</t>
  </si>
  <si>
    <t>9763-20170724T120416.350088300.bin</t>
  </si>
  <si>
    <t>-649.036702012578 187.142864874853 -92.6101217788105</t>
  </si>
  <si>
    <t>-670.571673121231 188.135271129992 -201.204493845136</t>
  </si>
  <si>
    <t>-684.230113836239 189.140339852322 -293.064645026915</t>
  </si>
  <si>
    <t>-695.710384989353 190.272690983399 -376.161274898453</t>
  </si>
  <si>
    <t>-705.773477410289 191.543664224826 -459.439465338613</t>
  </si>
  <si>
    <t>-718.929881643278 193.557471111241 -581.372935859587</t>
  </si>
  <si>
    <t>-709.895169049945 193.402921417444 -659.209781001241</t>
  </si>
  <si>
    <t>-708.414028650159 223.674394402915 -527.869303163087</t>
  </si>
  <si>
    <t>-673.506675774186 373.491805623142 -501.902769892276</t>
  </si>
  <si>
    <t>-588.620964996207 368.26458446437 -232.931330302748</t>
  </si>
  <si>
    <t>-375.037370014133 280.116094479492 -209.25802372503</t>
  </si>
  <si>
    <t>-717.899783172123 161.673433363617 -527.869935774273</t>
  </si>
  <si>
    <t>-743.038224702025 10.3254235565341 -499.59902874214</t>
  </si>
  <si>
    <t>-534.537528982297 121.128480410431 -382.69679795055</t>
  </si>
  <si>
    <t>-634.486490510424 278.304002144883 -96.3849701221653</t>
  </si>
  <si>
    <t>-666.935863288042 285.803260167452 317.853362537914</t>
  </si>
  <si>
    <t>-712.452094171388 324.332221545693 777.181554100644</t>
  </si>
  <si>
    <t>-563.8810629152 299.178520708732 833.553089460795</t>
  </si>
  <si>
    <t>-663.878477280141 96.013665871511 -92.2386903804579</t>
  </si>
  <si>
    <t>-656.788557737661 75.3645292529529 322.762460502661</t>
  </si>
  <si>
    <t>-696.622604476513 21.3438336066686 780.865243999197</t>
  </si>
  <si>
    <t>-544.154657628071 7.1742924714838 830.226846457713</t>
  </si>
  <si>
    <t>9763-20170724T120416.414243100.bin</t>
  </si>
  <si>
    <t>-648.838203311384 186.722663549615 -92.6530453428562</t>
  </si>
  <si>
    <t>-670.202404852596 187.693771976562 -201.281516075862</t>
  </si>
  <si>
    <t>-683.670510122244 188.658593201029 -293.169939033983</t>
  </si>
  <si>
    <t>-694.959866986906 189.746249909963 -376.293408356098</t>
  </si>
  <si>
    <t>-704.81294972335 190.963027247695 -459.597529542423</t>
  </si>
  <si>
    <t>-717.64131361474 192.886910878614 -581.567513779292</t>
  </si>
  <si>
    <t>-708.270066252122 192.617218381954 -659.364068382927</t>
  </si>
  <si>
    <t>-707.217540779826 223.035184376248 -528.063505981256</t>
  </si>
  <si>
    <t>-672.281004653735 372.844190359413 -502.120146407232</t>
  </si>
  <si>
    <t>-588.04409142901 367.654490017788 -232.943924813227</t>
  </si>
  <si>
    <t>-374.644420128948 279.464408650338 -207.812030524225</t>
  </si>
  <si>
    <t>-716.807154225668 161.05019518964 -528.032553383547</t>
  </si>
  <si>
    <t>-742.357506355979 9.81157108098409 -499.535495586505</t>
  </si>
  <si>
    <t>-533.522542874055 120.273933258769 -381.540174110123</t>
  </si>
  <si>
    <t>-634.242697222378 277.868726964914 -96.4277033219519</t>
  </si>
  <si>
    <t>-666.925046638297 285.556744210318 317.78880949978</t>
  </si>
  <si>
    <t>-712.398991917707 324.378230275373 777.096301663843</t>
  </si>
  <si>
    <t>-563.801127564861 299.413217296739 833.481055566536</t>
  </si>
  <si>
    <t>-663.725420147875 95.5669590540106 -92.2824946655036</t>
  </si>
  <si>
    <t>-656.99566810191 74.8344482620373 322.720508778825</t>
  </si>
  <si>
    <t>-696.641433511192 21.2239441118006 780.88347516575</t>
  </si>
  <si>
    <t>-544.231608411667 6.59281084371651 830.290060126016</t>
  </si>
  <si>
    <t>9763-20170724T120416.451113100.bin</t>
  </si>
  <si>
    <t>-648.65061653929 186.532676377612 -92.6648587575077</t>
  </si>
  <si>
    <t>-669.984677986038 187.502562722908 -201.299240072753</t>
  </si>
  <si>
    <t>-683.383527237388 188.455291191683 -293.197973934587</t>
  </si>
  <si>
    <t>-694.592627708007 189.527425303005 -376.332543535434</t>
  </si>
  <si>
    <t>-704.347517903077 190.72413636351 -459.648402993844</t>
  </si>
  <si>
    <t>-717.012703865804 192.61348583879 -581.635952857534</t>
  </si>
  <si>
    <t>-707.491851458547 192.307199289921 -659.414238176236</t>
  </si>
  <si>
    <t>-706.649743368792 222.775434368031 -528.127710340216</t>
  </si>
  <si>
    <t>-671.828817691444 372.617290425614 -502.196752181733</t>
  </si>
  <si>
    <t>-587.819988514962 367.354475406119 -232.950662745126</t>
  </si>
  <si>
    <t>-374.465738549686 279.193071635342 -207.337098545103</t>
  </si>
  <si>
    <t>-716.260798033878 160.79367960952 -528.08997843475</t>
  </si>
  <si>
    <t>-741.934682001813 9.59248218723337 -499.501425181548</t>
  </si>
  <si>
    <t>-533.149644188021 119.824076846421 -380.906147013663</t>
  </si>
  <si>
    <t>-634.066894015454 277.653969111774 -96.4442427971454</t>
  </si>
  <si>
    <t>-666.860228891791 285.427042347652 317.761914701968</t>
  </si>
  <si>
    <t>-712.381090023226 324.379478300824 777.053348070275</t>
  </si>
  <si>
    <t>-563.815986570076 299.274473830283 833.46229338788</t>
  </si>
  <si>
    <t>-663.540028681698 95.4458424336283 -92.3047707868125</t>
  </si>
  <si>
    <t>-657.017863919324 74.6459329745524 322.69815130656</t>
  </si>
  <si>
    <t>-696.656842756421 21.298664856527 780.88745093094</t>
  </si>
  <si>
    <t>-544.176492131212 7.39220771985561 830.285556548883</t>
  </si>
  <si>
    <t>9763-20170724T120416.517291300.bin</t>
  </si>
  <si>
    <t>-648.165228493989 186.253009493486 -92.6927084012299</t>
  </si>
  <si>
    <t>-669.499461935832 187.219250738363 -201.3269947216</t>
  </si>
  <si>
    <t>-682.830519989544 188.164113476807 -293.235847131378</t>
  </si>
  <si>
    <t>-693.950852403317 189.226873095231 -376.38233106182</t>
  </si>
  <si>
    <t>-703.589467137975 190.411353519766 -459.711973751192</t>
  </si>
  <si>
    <t>-716.054124577014 192.279764676595 -581.720436804649</t>
  </si>
  <si>
    <t>-706.24875826617 191.907896360556 -659.463199712556</t>
  </si>
  <si>
    <t>-705.757897853326 222.447367758517 -528.202791795644</t>
  </si>
  <si>
    <t>-671.184664090165 372.328808223418 -502.160657568945</t>
  </si>
  <si>
    <t>-587.417591272572 366.936908929297 -232.841878754747</t>
  </si>
  <si>
    <t>-374.030576752602 279.194038632896 -206.089218962137</t>
  </si>
  <si>
    <t>-715.411699751889 160.472267068777 -528.165561353787</t>
  </si>
  <si>
    <t>-741.351257492963 9.33403566352786 -499.483612947523</t>
  </si>
  <si>
    <t>-532.837619889297 119.038924693694 -379.72469913204</t>
  </si>
  <si>
    <t>-633.676051682636 277.35887757337 -96.4743380157574</t>
  </si>
  <si>
    <t>-666.588814677113 285.208781191297 317.720921433513</t>
  </si>
  <si>
    <t>-712.308397536993 324.422438702504 776.982949071539</t>
  </si>
  <si>
    <t>-563.741991996864 299.44000849472 833.442889291358</t>
  </si>
  <si>
    <t>-662.965940598138 95.1571663456793 -92.3292686560374</t>
  </si>
  <si>
    <t>-656.861937793535 74.3837354378011 322.681387413445</t>
  </si>
  <si>
    <t>-696.691215971452 21.289381890937 780.887641549683</t>
  </si>
  <si>
    <t>-544.198513469377 7.52351674088959 830.286969192702</t>
  </si>
  <si>
    <t>9763-20170724T120416.549420000.bin</t>
  </si>
  <si>
    <t>-647.905218629056 186.07278370904 -92.716148889239</t>
  </si>
  <si>
    <t>-669.258756329181 187.037364038222 -201.346726685977</t>
  </si>
  <si>
    <t>-682.587342716233 187.972636920826 -293.256042258176</t>
  </si>
  <si>
    <t>-693.69787965157 189.022883609107 -376.404029172593</t>
  </si>
  <si>
    <t>-703.318935105145 190.190690297132 -459.73583328262</t>
  </si>
  <si>
    <t>-715.749502105278 192.029669678516 -581.748190118389</t>
  </si>
  <si>
    <t>-705.81980352382 191.628255093991 -659.47502722893</t>
  </si>
  <si>
    <t>-705.441345845433 222.206086338558 -528.237774898404</t>
  </si>
  <si>
    <t>-670.852648692863 372.080254249048 -502.160937469143</t>
  </si>
  <si>
    <t>-587.20645245062 366.667589672581 -232.80492781324</t>
  </si>
  <si>
    <t>-373.820590134705 279.123516911132 -205.399868392142</t>
  </si>
  <si>
    <t>-715.148840582654 160.239348147883 -528.182622348616</t>
  </si>
  <si>
    <t>-741.216763249452 9.13696677479879 -499.444525833759</t>
  </si>
  <si>
    <t>-532.576374024853 118.58611447012 -379.236248238796</t>
  </si>
  <si>
    <t>-633.490804345439 277.169158998603 -96.4846100679</t>
  </si>
  <si>
    <t>-666.464078724186 285.061073177441 317.705079355479</t>
  </si>
  <si>
    <t>-712.28635841593 324.430914917679 776.949235132655</t>
  </si>
  <si>
    <t>-563.750011999214 299.35452092878 833.446589008412</t>
  </si>
  <si>
    <t>-662.633797777597 94.9653179733853 -92.3433387051653</t>
  </si>
  <si>
    <t>-656.72923684539 74.2384613426068 322.672477380374</t>
  </si>
  <si>
    <t>-696.705167798095 21.2979759938185 780.886071270045</t>
  </si>
  <si>
    <t>-544.211478796451 7.57148710493743 830.293318587383</t>
  </si>
  <si>
    <t>9763-20170724T120416.614569200.bin</t>
  </si>
  <si>
    <t>-647.543622480342 185.78000370804 -92.7501658497872</t>
  </si>
  <si>
    <t>-668.992024971976 186.734640866483 -201.362096727769</t>
  </si>
  <si>
    <t>-682.385302629032 187.646367084913 -293.262101399253</t>
  </si>
  <si>
    <t>-693.547966558311 188.667823914037 -376.403532065122</t>
  </si>
  <si>
    <t>-703.214750432294 189.798034814901 -459.730621253874</t>
  </si>
  <si>
    <t>-715.705109442259 191.571306305328 -581.73794074136</t>
  </si>
  <si>
    <t>-705.630528351903 191.116740939439 -659.445817182432</t>
  </si>
  <si>
    <t>-705.301581465296 221.765570940275 -528.255974348048</t>
  </si>
  <si>
    <t>-670.620936916648 371.600432962882 -502.146690796108</t>
  </si>
  <si>
    <t>-587.103643838686 366.335538692202 -232.747876205778</t>
  </si>
  <si>
    <t>-373.832764380698 278.799494659214 -204.436931501236</t>
  </si>
  <si>
    <t>-715.147292278626 159.820821473659 -528.14838960268</t>
  </si>
  <si>
    <t>-741.435076599033 8.77059713960625 -499.304061838316</t>
  </si>
  <si>
    <t>-532.216483873641 117.405633068056 -378.532369975383</t>
  </si>
  <si>
    <t>-633.306682241968 276.89084010402 -96.5050812599992</t>
  </si>
  <si>
    <t>-666.212113031818 284.858386225194 317.688577335386</t>
  </si>
  <si>
    <t>-712.213833262723 324.495547965266 776.893891001627</t>
  </si>
  <si>
    <t>-563.70471334505 299.3984798252 833.453571975557</t>
  </si>
  <si>
    <t>-662.124387427166 94.6387338321167 -92.3550599339504</t>
  </si>
  <si>
    <t>-656.502507944385 74.0373728155851 322.670930099083</t>
  </si>
  <si>
    <t>-696.737581532897 21.2934973474978 780.884472507953</t>
  </si>
  <si>
    <t>-544.231216405669 7.76022936255799 830.306040200152</t>
  </si>
  <si>
    <t>9763-20170724T120416.649260300.bin</t>
  </si>
  <si>
    <t>-647.509240670184 185.621476272771 -92.7608760680016</t>
  </si>
  <si>
    <t>-668.972910447231 186.568434033267 -201.369825646716</t>
  </si>
  <si>
    <t>-682.360414083999 187.4664671353 -293.270919609194</t>
  </si>
  <si>
    <t>-693.510158153718 188.472727166056 -376.414141275832</t>
  </si>
  <si>
    <t>-703.156414702165 189.584164684808 -459.744055244882</t>
  </si>
  <si>
    <t>-715.608312738919 191.325979154214 -581.755616153587</t>
  </si>
  <si>
    <t>-705.476169561427 190.858936859199 -659.45591359919</t>
  </si>
  <si>
    <t>-705.202243512766 221.530990950965 -528.280232158847</t>
  </si>
  <si>
    <t>-670.394185981743 371.333109475424 -502.13171580446</t>
  </si>
  <si>
    <t>-587.032669118134 366.10572683096 -232.683899806849</t>
  </si>
  <si>
    <t>-373.818906350461 278.663178197845 -203.663002655638</t>
  </si>
  <si>
    <t>-715.086812950861 159.592444779231 -528.155679663441</t>
  </si>
  <si>
    <t>-741.475937138013 8.57825103199298 -499.246011484562</t>
  </si>
  <si>
    <t>-531.842652305946 116.745762875418 -378.352038828346</t>
  </si>
  <si>
    <t>-633.29636135596 276.712637515276 -96.5183802130932</t>
  </si>
  <si>
    <t>-666.203149807152 284.775750420848 317.673237188676</t>
  </si>
  <si>
    <t>-712.174462612084 324.535581733273 776.864841397728</t>
  </si>
  <si>
    <t>-563.661091792479 299.491957908329 833.437037883815</t>
  </si>
  <si>
    <t>-662.039835755624 94.4681818741324 -92.3531177424701</t>
  </si>
  <si>
    <t>-656.474589495622 73.9422621275339 322.677346939062</t>
  </si>
  <si>
    <t>-696.755310991442 21.2576195560055 780.883921340779</t>
  </si>
  <si>
    <t>-544.270755074813 7.53367187630056 830.320123053924</t>
  </si>
  <si>
    <t>9763-20170724T120416.712417600.bin</t>
  </si>
  <si>
    <t>-647.743297270488 185.187958458081 -92.7719266271442</t>
  </si>
  <si>
    <t>-669.187246867516 186.113112081026 -201.385064968974</t>
  </si>
  <si>
    <t>-682.516564438007 186.999097209635 -293.294617942936</t>
  </si>
  <si>
    <t>-693.597183615256 187.996148873749 -376.447238896453</t>
  </si>
  <si>
    <t>-703.157420733536 189.100668451596 -459.78707622258</t>
  </si>
  <si>
    <t>-715.465033612663 190.834528636933 -581.813381304501</t>
  </si>
  <si>
    <t>-705.324161661918 190.385449279362 -659.512589552609</t>
  </si>
  <si>
    <t>-705.120328708628 221.042649905441 -528.327865040854</t>
  </si>
  <si>
    <t>-670.335136341111 370.831911163526 -502.066806629812</t>
  </si>
  <si>
    <t>-587.194325748871 365.700293559104 -232.548982610915</t>
  </si>
  <si>
    <t>-374.065378739954 278.339417425287 -202.671358755571</t>
  </si>
  <si>
    <t>-715.00878944345 159.10482232879 -528.210647167083</t>
  </si>
  <si>
    <t>-741.474452930353 8.12151191031398 -499.193616105408</t>
  </si>
  <si>
    <t>-531.060186702096 115.409628363769 -378.230079118427</t>
  </si>
  <si>
    <t>-633.597815908586 276.247662792571 -96.5512938352605</t>
  </si>
  <si>
    <t>-666.410244779569 284.541297457894 317.643250436775</t>
  </si>
  <si>
    <t>-712.141023545218 324.57356459608 776.816904864844</t>
  </si>
  <si>
    <t>-563.608332780598 299.625270159655 833.38052645725</t>
  </si>
  <si>
    <t>-662.199654833024 94.042864147654 -92.378753008707</t>
  </si>
  <si>
    <t>-656.72550954649 73.6060506772394 322.657362569903</t>
  </si>
  <si>
    <t>-696.802353470953 21.2025844886882 780.883869392637</t>
  </si>
  <si>
    <t>-544.312223541465 7.5387089761889 830.319528563102</t>
  </si>
  <si>
    <t>9763-20170724T120416.748013600.bin</t>
  </si>
  <si>
    <t>-647.936117238025 184.91939894171 -92.7998079400933</t>
  </si>
  <si>
    <t>-669.336564528333 185.842402162998 -201.421500371493</t>
  </si>
  <si>
    <t>-682.597707983425 186.711845961054 -293.341217845277</t>
  </si>
  <si>
    <t>-693.603909215678 187.688480674151 -376.503882498732</t>
  </si>
  <si>
    <t>-703.076966955971 188.766957763444 -459.853949927953</t>
  </si>
  <si>
    <t>-715.243086133153 190.456693296226 -581.895240455829</t>
  </si>
  <si>
    <t>-705.106088090524 190.011383975249 -659.595016280691</t>
  </si>
  <si>
    <t>-704.968350101462 220.68552577544 -528.407784912726</t>
  </si>
  <si>
    <t>-670.282365849284 370.512449591903 -502.168493401033</t>
  </si>
  <si>
    <t>-587.325667102045 365.398936287842 -232.593484118333</t>
  </si>
  <si>
    <t>-374.278175519222 278.025455879017 -202.176819747304</t>
  </si>
  <si>
    <t>-714.841054791872 158.745014868705 -528.281277595472</t>
  </si>
  <si>
    <t>-741.318076417935 7.7824927443146 -499.225014807199</t>
  </si>
  <si>
    <t>-530.635213370899 114.780449658819 -378.119972600298</t>
  </si>
  <si>
    <t>-633.790127716736 275.995478752587 -96.583197010242</t>
  </si>
  <si>
    <t>-666.631158309074 284.404135675373 317.606789653745</t>
  </si>
  <si>
    <t>-712.129234853829 324.586778793956 776.791611938093</t>
  </si>
  <si>
    <t>-563.562119285564 299.795149627657 833.333696368671</t>
  </si>
  <si>
    <t>-662.39465680282 93.8002273812649 -92.4170264918855</t>
  </si>
  <si>
    <t>-656.966868355411 73.3650176484548 322.619753400097</t>
  </si>
  <si>
    <t>-696.822619032487 21.1662407863773 780.884319303144</t>
  </si>
  <si>
    <t>-544.342306189643 7.42825826220155 830.329702036239</t>
  </si>
  <si>
    <t>9763-20170724T120416.817705200.bin</t>
  </si>
  <si>
    <t>-648.381577522328 184.412856926259 -92.8434748051939</t>
  </si>
  <si>
    <t>-669.746456603302 185.33079524733 -201.472273309372</t>
  </si>
  <si>
    <t>-682.939185317562 186.158332598218 -293.402155378379</t>
  </si>
  <si>
    <t>-693.868062338703 187.08176028148 -376.575630979676</t>
  </si>
  <si>
    <t>-703.248262567098 188.091424779735 -459.937037706069</t>
  </si>
  <si>
    <t>-715.261288797248 189.663910341719 -581.994988364941</t>
  </si>
  <si>
    <t>-705.138490022591 189.209740096506 -659.696617521827</t>
  </si>
  <si>
    <t>-705.055247965463 219.944366343181 -528.523742409926</t>
  </si>
  <si>
    <t>-670.333613258204 369.76448022635 -502.328171592455</t>
  </si>
  <si>
    <t>-587.640303974785 364.566272585533 -232.673958529258</t>
  </si>
  <si>
    <t>-374.754240593871 277.517430069885 -200.261794454053</t>
  </si>
  <si>
    <t>-714.924863723964 158.003580842683 -528.350296577978</t>
  </si>
  <si>
    <t>-741.374943751165 7.04007913035275 -499.210646282365</t>
  </si>
  <si>
    <t>-530.089391092469 113.793674153141 -377.557687350913</t>
  </si>
  <si>
    <t>-634.31965300316 275.530367053884 -96.6543835005596</t>
  </si>
  <si>
    <t>-666.97471726027 284.153861978139 317.545914068565</t>
  </si>
  <si>
    <t>-712.101246345519 324.601247722769 776.748815500976</t>
  </si>
  <si>
    <t>-563.516841863369 299.840824279693 833.259202540824</t>
  </si>
  <si>
    <t>-662.767328756209 93.2735526285926 -92.4880367770247</t>
  </si>
  <si>
    <t>-657.343842883737 72.9595595883636 322.554792424794</t>
  </si>
  <si>
    <t>-696.86786123938 21.0863880433467 780.894920794118</t>
  </si>
  <si>
    <t>-544.399404514963 7.25607488888772 830.351184668476</t>
  </si>
  <si>
    <t>9763-20170724T120416.848791200.bin</t>
  </si>
  <si>
    <t>-648.615172874704 184.193447857697 -92.8752242648109</t>
  </si>
  <si>
    <t>-670.005909175413 185.109939789972 -201.498868694131</t>
  </si>
  <si>
    <t>-683.203240865242 185.924450459135 -293.428271913733</t>
  </si>
  <si>
    <t>-694.129461926716 186.831159364408 -376.60228744671</t>
  </si>
  <si>
    <t>-703.499888486803 187.819150357079 -459.965094946286</t>
  </si>
  <si>
    <t>-715.490965268979 189.354313254227 -582.025589430194</t>
  </si>
  <si>
    <t>-705.411933712201 188.869680674008 -659.732643012256</t>
  </si>
  <si>
    <t>-705.283328419964 219.649300143129 -528.562940112636</t>
  </si>
  <si>
    <t>-670.584280501848 369.470150335337 -502.382481582369</t>
  </si>
  <si>
    <t>-587.797017109663 364.261529474638 -232.757199704589</t>
  </si>
  <si>
    <t>-374.992865892988 277.165936007004 -199.935146311547</t>
  </si>
  <si>
    <t>-715.175400069632 157.712150624329 -528.370104661218</t>
  </si>
  <si>
    <t>-741.642013231113 6.76060903837492 -499.198401528663</t>
  </si>
  <si>
    <t>-530.11362138225 113.55092835817 -377.247783268978</t>
  </si>
  <si>
    <t>-634.587358639576 275.316731726681 -96.6889918091707</t>
  </si>
  <si>
    <t>-667.116749052077 284.026265167577 317.51941466293</t>
  </si>
  <si>
    <t>-712.092874483443 324.594640214425 776.733197809326</t>
  </si>
  <si>
    <t>-563.52874125213 299.696527365366 833.236390903406</t>
  </si>
  <si>
    <t>-662.976183467317 93.0426033576791 -92.5157872207053</t>
  </si>
  <si>
    <t>-657.491748817692 72.8580540046901 322.532504215887</t>
  </si>
  <si>
    <t>-696.910217812666 21.0882752288678 780.892429697661</t>
  </si>
  <si>
    <t>-544.431467823195 7.28139511292238 830.323482160499</t>
  </si>
  <si>
    <t>9763-20170724T120416.913969700.bin</t>
  </si>
  <si>
    <t>-649.119907464311 183.836666944776 -92.939902741888</t>
  </si>
  <si>
    <t>-670.610916615441 184.763537449537 -201.543680115558</t>
  </si>
  <si>
    <t>-683.864039419008 185.561658402166 -293.46511341295</t>
  </si>
  <si>
    <t>-694.82886196195 186.44353193497 -376.634363661633</t>
  </si>
  <si>
    <t>-704.226227691047 187.396002909756 -459.994629630954</t>
  </si>
  <si>
    <t>-716.243723265593 188.867341883046 -582.053253799834</t>
  </si>
  <si>
    <t>-706.223177702208 188.296417264689 -659.767397824001</t>
  </si>
  <si>
    <t>-706.000510124499 219.1865133781 -528.611131722976</t>
  </si>
  <si>
    <t>-671.198095011842 368.991243643799 -502.44439915535</t>
  </si>
  <si>
    <t>-588.260408956736 363.551629331406 -232.869928264141</t>
  </si>
  <si>
    <t>-375.532324724363 276.396286554518 -199.71509097221</t>
  </si>
  <si>
    <t>-715.940559727614 157.257046158438 -528.378931185566</t>
  </si>
  <si>
    <t>-742.43004133711 6.31843257958849 -499.15225177705</t>
  </si>
  <si>
    <t>-530.726944292945 113.296318041884 -376.80533161264</t>
  </si>
  <si>
    <t>-635.135491562683 274.968958220272 -96.7420494236592</t>
  </si>
  <si>
    <t>-667.308065781902 283.810503207041 317.491413729933</t>
  </si>
  <si>
    <t>-712.042879262248 324.603674955114 776.711551491546</t>
  </si>
  <si>
    <t>-563.445680446376 299.867016616052 833.198693426944</t>
  </si>
  <si>
    <t>-663.455239988645 92.6845365017186 -92.5624545713594</t>
  </si>
  <si>
    <t>-657.743436051342 72.7562883058488 322.495155015439</t>
  </si>
  <si>
    <t>-697.000899707391 21.0235490145908 780.882363991908</t>
  </si>
  <si>
    <t>-544.512186788872 7.10315531732181 830.250842883806</t>
  </si>
  <si>
    <t>9763-20170724T120416.946592700.bin</t>
  </si>
  <si>
    <t>-649.437555685822 183.710696017578 -92.9647649779752</t>
  </si>
  <si>
    <t>-670.978505034626 184.637350920591 -201.558667006999</t>
  </si>
  <si>
    <t>-684.27251705189 185.415379737058 -293.474393424651</t>
  </si>
  <si>
    <t>-695.273647661127 186.271425099498 -376.639056471422</t>
  </si>
  <si>
    <t>-704.706695064702 187.190316351985 -459.995667524465</t>
  </si>
  <si>
    <t>-716.775797584159 188.603569331671 -582.049970781155</t>
  </si>
  <si>
    <t>-706.740955687757 187.986700026755 -659.761904388427</t>
  </si>
  <si>
    <t>-706.505215130724 218.947316370851 -528.626999086016</t>
  </si>
  <si>
    <t>-671.606247553379 368.743647922726 -502.517683704212</t>
  </si>
  <si>
    <t>-588.546414932638 363.268633267085 -232.981560527696</t>
  </si>
  <si>
    <t>-375.868915107081 276.071681274001 -199.612566513541</t>
  </si>
  <si>
    <t>-716.454774916388 157.019579362182 -528.360175571867</t>
  </si>
  <si>
    <t>-742.934330683958 6.09514362091181 -499.066989471736</t>
  </si>
  <si>
    <t>-531.208818065708 113.125158453882 -376.627190395452</t>
  </si>
  <si>
    <t>-635.459530420511 274.844289308485 -96.7698357596976</t>
  </si>
  <si>
    <t>-667.452044074246 283.751198222004 317.476205298034</t>
  </si>
  <si>
    <t>-712.0457635261 324.580723652553 776.701613351251</t>
  </si>
  <si>
    <t>-563.467015532903 299.710532744247 833.178694903996</t>
  </si>
  <si>
    <t>-663.772807141591 92.5571913406695 -92.5774505088095</t>
  </si>
  <si>
    <t>-657.953411163217 72.7252159452717 322.483273991554</t>
  </si>
  <si>
    <t>-697.056692099238 21.0232270300085 780.876326147104</t>
  </si>
  <si>
    <t>-544.5666963297 6.96590121147983 830.201792550703</t>
  </si>
  <si>
    <t>9763-20170724T120416.983192300.bin</t>
  </si>
  <si>
    <t>-649.743170080342 183.623661694736 -92.9904484189727</t>
  </si>
  <si>
    <t>-671.352450527578 184.548710755136 -201.570805102463</t>
  </si>
  <si>
    <t>-684.696639952057 185.310696845746 -293.479377131325</t>
  </si>
  <si>
    <t>-695.740042923784 186.146164041747 -376.638761827275</t>
  </si>
  <si>
    <t>-705.212496175704 187.038151460002 -459.991139899533</t>
  </si>
  <si>
    <t>-717.335842681369 188.405375267897 -582.040591345935</t>
  </si>
  <si>
    <t>-707.274132260099 187.747194042563 -659.748667675029</t>
  </si>
  <si>
    <t>-707.033126535805 218.767884821841 -528.634473160864</t>
  </si>
  <si>
    <t>-671.993002004499 368.533736072737 -502.568688394635</t>
  </si>
  <si>
    <t>-588.804529613917 363.133818771842 -233.070660603844</t>
  </si>
  <si>
    <t>-376.189505496857 275.933514933176 -199.314531057024</t>
  </si>
  <si>
    <t>-716.999342887948 156.843018081113 -528.338180759909</t>
  </si>
  <si>
    <t>-743.48916248194 5.93062937420564 -498.966001082255</t>
  </si>
  <si>
    <t>-531.677016227858 112.932784915796 -376.490672933876</t>
  </si>
  <si>
    <t>-635.751199989644 274.71677866744 -96.803448851217</t>
  </si>
  <si>
    <t>-667.608138623533 283.698184069489 317.451369991208</t>
  </si>
  <si>
    <t>-712.042250178563 324.570687818276 776.687707658721</t>
  </si>
  <si>
    <t>-563.446131364648 299.749375004838 833.140454222342</t>
  </si>
  <si>
    <t>-664.088500877016 92.5017419728665 -92.5931063219846</t>
  </si>
  <si>
    <t>-658.18370705826 72.746571677277 322.470151144443</t>
  </si>
  <si>
    <t>-697.114204051292 21.0348887001339 780.868849301609</t>
  </si>
  <si>
    <t>-544.608254602475 6.96315063136285 830.140965092959</t>
  </si>
  <si>
    <t>9763-20170724T120417.046871100.bin</t>
  </si>
  <si>
    <t>-650.392598146318 183.511277481249 -93.0537768584463</t>
  </si>
  <si>
    <t>-672.115961932522 184.434541303812 -201.611348797874</t>
  </si>
  <si>
    <t>-685.532857328956 185.137898730772 -293.509839986968</t>
  </si>
  <si>
    <t>-696.632411138129 185.897651003081 -376.662481917414</t>
  </si>
  <si>
    <t>-706.151321343478 186.690651916769 -460.01045364622</t>
  </si>
  <si>
    <t>-718.331953579244 187.887337621118 -582.056061618033</t>
  </si>
  <si>
    <t>-708.210060460986 187.116289227308 -659.755177224371</t>
  </si>
  <si>
    <t>-707.963079427782 218.3177675221 -528.701441713933</t>
  </si>
  <si>
    <t>-672.556306836163 368.038996548278 -502.838959269809</t>
  </si>
  <si>
    <t>-589.39828418789 363.096419236437 -233.322930500835</t>
  </si>
  <si>
    <t>-376.866432991806 276.199993088852 -198.283279233212</t>
  </si>
  <si>
    <t>-718.011324561609 156.406694354232 -528.305485734253</t>
  </si>
  <si>
    <t>-744.634791611109 5.58722698829479 -498.63718099211</t>
  </si>
  <si>
    <t>-532.111948162314 112.147483682129 -376.192393095836</t>
  </si>
  <si>
    <t>-636.358363132958 274.515532857289 -96.8894214256171</t>
  </si>
  <si>
    <t>-667.931584874655 283.564851088642 317.38565393547</t>
  </si>
  <si>
    <t>-712.056850309425 324.542588776018 776.645422563133</t>
  </si>
  <si>
    <t>-563.469778813239 299.545687856642 833.044575342128</t>
  </si>
  <si>
    <t>-664.750481413346 92.488712568691 -92.6338632041206</t>
  </si>
  <si>
    <t>-658.680290668336 72.9094481938591 322.435265273578</t>
  </si>
  <si>
    <t>-697.247648917204 21.1985762251993 780.840964012824</t>
  </si>
  <si>
    <t>-544.598717528842 8.14427573936746 829.950102665672</t>
  </si>
  <si>
    <t>9763-20170724T120417.083475200.bin</t>
  </si>
  <si>
    <t>-650.71443544236 183.442153052771 -93.0988185459358</t>
  </si>
  <si>
    <t>-672.497406465724 184.369570781809 -201.64445130235</t>
  </si>
  <si>
    <t>-685.958733134255 185.024598780337 -293.536666871142</t>
  </si>
  <si>
    <t>-697.095950679362 185.720277689781 -376.684840210148</t>
  </si>
  <si>
    <t>-706.650107343151 186.428039428134 -460.02962164524</t>
  </si>
  <si>
    <t>-718.879731015047 187.47653951305 -582.071610733291</t>
  </si>
  <si>
    <t>-708.742430422743 186.608701741987 -659.767924423508</t>
  </si>
  <si>
    <t>-708.46045587797 217.967060890334 -528.761149618243</t>
  </si>
  <si>
    <t>-672.909201164906 367.680020172704 -503.044022187572</t>
  </si>
  <si>
    <t>-589.755633850799 362.953093671954 -233.522716851602</t>
  </si>
  <si>
    <t>-377.29563082811 276.05086694261 -198.064630941903</t>
  </si>
  <si>
    <t>-718.566429923939 156.066069969051 -528.280217207956</t>
  </si>
  <si>
    <t>-745.239194641617 5.28491467364347 -498.423821448615</t>
  </si>
  <si>
    <t>-532.507971489764 111.629790602501 -376.013679305478</t>
  </si>
  <si>
    <t>-636.653414817945 274.448938112137 -96.9424862405224</t>
  </si>
  <si>
    <t>-668.074682735247 283.519136786379 317.343691830232</t>
  </si>
  <si>
    <t>-712.054951701692 324.546826294535 776.61847982745</t>
  </si>
  <si>
    <t>-563.446989589202 299.60366446758 832.986351268173</t>
  </si>
  <si>
    <t>-665.093706094825 92.4150549593319 -92.6594753622612</t>
  </si>
  <si>
    <t>-658.898006873592 72.9412480251035 322.41277303515</t>
  </si>
  <si>
    <t>-697.317506046323 21.1213120572977 780.830973078215</t>
  </si>
  <si>
    <t>-544.693456694319 7.53876286020204 829.874218589737</t>
  </si>
  <si>
    <t>9763-20170724T120417.149150800.bin</t>
  </si>
  <si>
    <t>-651.344069163286 183.359125554714 -93.1729632602877</t>
  </si>
  <si>
    <t>-673.249697501194 184.292513507075 -201.693746106055</t>
  </si>
  <si>
    <t>-686.803341057562 184.881104999586 -293.572927894724</t>
  </si>
  <si>
    <t>-698.019289276411 185.488292383114 -376.711302669209</t>
  </si>
  <si>
    <t>-707.64766720194 186.078417099303 -460.048419589461</t>
  </si>
  <si>
    <t>-719.980781261782 186.922451616824 -582.081678830276</t>
  </si>
  <si>
    <t>-709.87934706163 185.896819024384 -659.780584553268</t>
  </si>
  <si>
    <t>-709.465168836254 217.493706239889 -528.83642362329</t>
  </si>
  <si>
    <t>-673.584294613139 367.181162941983 -503.457148122208</t>
  </si>
  <si>
    <t>-590.827842919008 363.175597063249 -233.801878420056</t>
  </si>
  <si>
    <t>-378.521217923797 276.348630563233 -197.257378758538</t>
  </si>
  <si>
    <t>-719.673096193298 155.610403859182 -528.232622992196</t>
  </si>
  <si>
    <t>-746.568638947435 4.95064151504812 -497.978960403377</t>
  </si>
  <si>
    <t>-533.466842402657 111.103552705163 -375.635605505373</t>
  </si>
  <si>
    <t>-637.250293104474 274.330167991687 -97.0332752299753</t>
  </si>
  <si>
    <t>-668.357119755302 283.485188037647 317.274849708985</t>
  </si>
  <si>
    <t>-712.038250621619 324.558496893954 776.573870490354</t>
  </si>
  <si>
    <t>-563.412345772525 299.604772321857 832.889684469831</t>
  </si>
  <si>
    <t>-665.741410839142 92.3886812677351 -92.7009551276745</t>
  </si>
  <si>
    <t>-659.237588706114 73.2090465425722 322.380286244746</t>
  </si>
  <si>
    <t>-697.485599566308 21.1770167397447 780.792356859093</t>
  </si>
  <si>
    <t>-544.739967954298 8.17470749229824 829.613738327796</t>
  </si>
  <si>
    <t>9763-20170724T120417.213344400.bin</t>
  </si>
  <si>
    <t>-651.872073637035 183.26672482652 -93.2536681318738</t>
  </si>
  <si>
    <t>-673.848622422621 184.220529406658 -201.760008778154</t>
  </si>
  <si>
    <t>-687.459295171922 184.748192399467 -293.631189723558</t>
  </si>
  <si>
    <t>-698.725426249389 185.269773902088 -376.763155351905</t>
  </si>
  <si>
    <t>-708.402870656966 185.74317464824 -460.095341734655</t>
  </si>
  <si>
    <t>-720.806243270138 186.382971329472 -582.122748426533</t>
  </si>
  <si>
    <t>-710.74190602394 185.18718486616 -659.824023652922</t>
  </si>
  <si>
    <t>-710.253396524379 217.04216891438 -528.935433957513</t>
  </si>
  <si>
    <t>-674.418006534926 366.820845997912 -504.028048745309</t>
  </si>
  <si>
    <t>-591.733452695757 363.356834996883 -234.343289701644</t>
  </si>
  <si>
    <t>-379.49814814646 276.655638383806 -197.092794605218</t>
  </si>
  <si>
    <t>-720.474126607052 155.162219530143 -528.22093823498</t>
  </si>
  <si>
    <t>-747.466663665261 4.58078697388601 -497.67537401291</t>
  </si>
  <si>
    <t>-534.224771103636 110.50783623112 -375.50013280946</t>
  </si>
  <si>
    <t>-637.777215235235 274.18027772042 -97.1035119784236</t>
  </si>
  <si>
    <t>-668.608764862278 283.404525769505 317.223543927756</t>
  </si>
  <si>
    <t>-712.03698952107 324.549196398467 776.547318705144</t>
  </si>
  <si>
    <t>-563.409357780031 299.513610494643 832.822271080236</t>
  </si>
  <si>
    <t>-666.287708362451 92.3681420758196 -92.7568726876788</t>
  </si>
  <si>
    <t>-659.659778215965 73.3746121382972 322.331005822052</t>
  </si>
  <si>
    <t>-697.599101475929 21.2244351093884 780.757663330626</t>
  </si>
  <si>
    <t>-544.774880212883 8.74416207285503 829.469276590113</t>
  </si>
  <si>
    <t>9763-20170724T120417.249441900.bin</t>
  </si>
  <si>
    <t>-652.104546540927 183.130245562805 -93.2841824207746</t>
  </si>
  <si>
    <t>-674.091703549391 184.086303772814 -201.788313597571</t>
  </si>
  <si>
    <t>-687.726077409119 184.589457801839 -293.65599096988</t>
  </si>
  <si>
    <t>-699.019671067698 185.078572669385 -376.784493869193</t>
  </si>
  <si>
    <t>-708.730564726165 185.50931501281 -460.113248254941</t>
  </si>
  <si>
    <t>-721.189479968147 186.075344709848 -582.13520279872</t>
  </si>
  <si>
    <t>-711.151623301891 184.803633112998 -659.838708655574</t>
  </si>
  <si>
    <t>-710.613773372852 216.767011750324 -528.971105825648</t>
  </si>
  <si>
    <t>-674.880403492156 366.592915006599 -504.214157302893</t>
  </si>
  <si>
    <t>-592.15973206162 363.382701531867 -234.537344779393</t>
  </si>
  <si>
    <t>-379.92590038932 276.774464786058 -197.062910247195</t>
  </si>
  <si>
    <t>-720.831420969024 154.886986881707 -528.214807832577</t>
  </si>
  <si>
    <t>-747.871116587648 4.33216049578709 -497.54227651398</t>
  </si>
  <si>
    <t>-534.478408511278 110.334510420833 -375.559492251837</t>
  </si>
  <si>
    <t>-637.976814243964 274.05726782345 -97.1388026709271</t>
  </si>
  <si>
    <t>-668.716365088909 283.342305204868 317.193756694918</t>
  </si>
  <si>
    <t>-712.012405475907 324.575320963529 776.526975475666</t>
  </si>
  <si>
    <t>-563.369800096146 299.584104335907 832.782105035658</t>
  </si>
  <si>
    <t>-666.562255480883 92.1764812202077 -92.7842031514178</t>
  </si>
  <si>
    <t>-659.868324039685 73.226013349155 322.304533119483</t>
  </si>
  <si>
    <t>-697.62770842472 21.1465499348262 780.760098461531</t>
  </si>
  <si>
    <t>-544.834174712686 8.30073263691179 829.47317417143</t>
  </si>
  <si>
    <t>9763-20170724T120417.315138700.bin</t>
  </si>
  <si>
    <t>-652.464998485009 182.849370157264 -93.3173295373972</t>
  </si>
  <si>
    <t>-674.489071173676 183.813353488629 -201.813827566536</t>
  </si>
  <si>
    <t>-688.175876661786 184.2893485099 -293.674000409021</t>
  </si>
  <si>
    <t>-699.525213422493 184.741155604565 -376.795124038308</t>
  </si>
  <si>
    <t>-709.300370433141 185.121903487247 -460.116380449982</t>
  </si>
  <si>
    <t>-721.862600305945 185.6013791316 -582.128213427489</t>
  </si>
  <si>
    <t>-711.857614958767 184.252604951935 -659.834676288171</t>
  </si>
  <si>
    <t>-711.258354291151 216.333478592972 -528.993224954311</t>
  </si>
  <si>
    <t>-675.741317804334 366.246399883484 -504.482045971589</t>
  </si>
  <si>
    <t>-593.148802452137 363.386808412528 -234.762030705052</t>
  </si>
  <si>
    <t>-380.732276089972 277.414644730067 -196.860369984184</t>
  </si>
  <si>
    <t>-721.442343082166 154.448636033959 -528.187769016532</t>
  </si>
  <si>
    <t>-748.553764631505 3.95235617111393 -497.287758978421</t>
  </si>
  <si>
    <t>-534.872593466467 110.068122132627 -375.599695000696</t>
  </si>
  <si>
    <t>-638.288998938107 273.830049937906 -97.2035977450519</t>
  </si>
  <si>
    <t>-668.863184749532 283.207812631025 317.139124720043</t>
  </si>
  <si>
    <t>-711.970622765079 324.602178980372 776.483425135256</t>
  </si>
  <si>
    <t>-563.318627069282 299.618171336101 832.716901792173</t>
  </si>
  <si>
    <t>-666.976562945337 91.8718163055516 -92.8309544907127</t>
  </si>
  <si>
    <t>-660.153484556141 73.0730393533131 322.262578249321</t>
  </si>
  <si>
    <t>-697.68911716474 21.1373804489485 780.761811358728</t>
  </si>
  <si>
    <t>-544.905323748253 8.17044158379304 829.473277926126</t>
  </si>
  <si>
    <t>9763-20170724T120417.347725800.bin</t>
  </si>
  <si>
    <t>-652.608008256262 182.72153873667 -93.333464734729</t>
  </si>
  <si>
    <t>-674.662059777816 183.685486443849 -201.823843841396</t>
  </si>
  <si>
    <t>-688.353974000349 184.143492353578 -293.683399018151</t>
  </si>
  <si>
    <t>-699.699833093768 184.571846110063 -376.80504906731</t>
  </si>
  <si>
    <t>-709.463348278345 184.921998729511 -460.127920273924</t>
  </si>
  <si>
    <t>-721.999653190647 185.348866530257 -582.142673751594</t>
  </si>
  <si>
    <t>-711.961835142578 183.972341102558 -659.844352609202</t>
  </si>
  <si>
    <t>-711.417604140126 216.105679319303 -529.017409642187</t>
  </si>
  <si>
    <t>-675.973889057957 366.054038609683 -504.571977747359</t>
  </si>
  <si>
    <t>-593.613907975356 363.36428114379 -234.779073006204</t>
  </si>
  <si>
    <t>-381.077717472654 277.740753590116 -196.759248602569</t>
  </si>
  <si>
    <t>-721.580079648182 154.217516549308 -528.189776501433</t>
  </si>
  <si>
    <t>-748.691627303263 3.74192984671959 -497.201319338852</t>
  </si>
  <si>
    <t>-535.058599164568 109.869710141043 -375.514187862866</t>
  </si>
  <si>
    <t>-638.458283578083 273.734812184631 -97.2224206833212</t>
  </si>
  <si>
    <t>-668.935110566662 283.124313999047 317.127181915644</t>
  </si>
  <si>
    <t>-711.960335314475 324.597969028319 776.468567791961</t>
  </si>
  <si>
    <t>-563.329946975046 299.480762290347 832.699751181103</t>
  </si>
  <si>
    <t>-667.104434804658 91.7219048953193 -92.8407872932695</t>
  </si>
  <si>
    <t>-660.245138377698 72.9990144432536 322.255614218719</t>
  </si>
  <si>
    <t>-697.723306384557 21.0838352696753 780.760945552523</t>
  </si>
  <si>
    <t>-544.960205556795 7.84425107566358 829.463861675467</t>
  </si>
  <si>
    <t>9763-20170724T120417.415401500.bin</t>
  </si>
  <si>
    <t>-652.769440662977 182.5797938011 -93.3604070217742</t>
  </si>
  <si>
    <t>-674.856140341417 183.524919518106 -201.844420769442</t>
  </si>
  <si>
    <t>-688.523515843388 183.928082050949 -293.707893063835</t>
  </si>
  <si>
    <t>-699.826285993048 184.290469081077 -376.835791774448</t>
  </si>
  <si>
    <t>-709.525642232208 184.558760622024 -460.166359494825</t>
  </si>
  <si>
    <t>-721.944767462358 184.848883981598 -582.193476497664</t>
  </si>
  <si>
    <t>-711.831658005977 183.439076654415 -659.884755623192</t>
  </si>
  <si>
    <t>-711.447252857402 215.670587791615 -529.089201830273</t>
  </si>
  <si>
    <t>-676.306530267586 365.712989519615 -504.809708742878</t>
  </si>
  <si>
    <t>-594.283674860948 363.602637159727 -234.908961146368</t>
  </si>
  <si>
    <t>-381.608737025943 278.410209423914 -196.697045407853</t>
  </si>
  <si>
    <t>-721.543518743273 153.772406259351 -528.208656116186</t>
  </si>
  <si>
    <t>-748.621618626072 3.32981755419951 -497.043788763507</t>
  </si>
  <si>
    <t>-535.157649562632 109.583987933666 -375.315959245956</t>
  </si>
  <si>
    <t>-638.684437998254 273.590007644899 -97.2502034412754</t>
  </si>
  <si>
    <t>-669.079188793194 283.038147062536 317.10401896347</t>
  </si>
  <si>
    <t>-711.91921695364 324.61358866659 776.446345451175</t>
  </si>
  <si>
    <t>-563.260949190198 299.630774484815 832.663816260113</t>
  </si>
  <si>
    <t>-667.192914785113 91.5967453245903 -92.8623752853997</t>
  </si>
  <si>
    <t>-660.410805124732 72.903544008085 322.236609452003</t>
  </si>
  <si>
    <t>-697.798126124995 21.1081417249804 780.753978613977</t>
  </si>
  <si>
    <t>-544.982093918882 8.34848265392952 829.419018920168</t>
  </si>
  <si>
    <t>9763-20170724T120417.449996400.bin</t>
  </si>
  <si>
    <t>-652.842409097286 182.520379078143 -93.3798656619418</t>
  </si>
  <si>
    <t>-674.922095565807 183.447003272086 -201.865505522943</t>
  </si>
  <si>
    <t>-688.585352379905 183.826967633758 -293.729532865245</t>
  </si>
  <si>
    <t>-699.885347153431 184.164737941782 -376.858027236328</t>
  </si>
  <si>
    <t>-709.582651741122 184.405408639131 -460.188969810052</t>
  </si>
  <si>
    <t>-721.999698677595 184.651684989732 -582.216310843014</t>
  </si>
  <si>
    <t>-711.865965127043 183.23126332711 -659.904752614872</t>
  </si>
  <si>
    <t>-711.528956988167 215.496805645564 -529.120225001588</t>
  </si>
  <si>
    <t>-676.568619562233 365.587671258279 -504.883384753015</t>
  </si>
  <si>
    <t>-594.518702769744 363.521217958288 -234.99051911689</t>
  </si>
  <si>
    <t>-381.774306560378 278.524803655024 -196.728634763927</t>
  </si>
  <si>
    <t>-721.573457025658 153.59031898772 -528.223202556569</t>
  </si>
  <si>
    <t>-748.56423307515 3.14480157087314 -496.989961221893</t>
  </si>
  <si>
    <t>-535.106841981703 109.488909714224 -375.177226628947</t>
  </si>
  <si>
    <t>-638.781637010651 273.536474182819 -97.2699975193993</t>
  </si>
  <si>
    <t>-669.143930678297 283.016731937963 317.085911017618</t>
  </si>
  <si>
    <t>-711.901692267318 324.61927183536 776.430833345259</t>
  </si>
  <si>
    <t>-563.23030712308 299.692387673279 832.638429832342</t>
  </si>
  <si>
    <t>-667.23281345525 91.5027390801342 -92.8759748612177</t>
  </si>
  <si>
    <t>-660.466330374748 72.7964300086128 322.222654085231</t>
  </si>
  <si>
    <t>-697.831037153029 21.0584888101534 780.754485117666</t>
  </si>
  <si>
    <t>-545.028768807883 8.11614345400835 829.414367105994</t>
  </si>
  <si>
    <t>9763-20170724T120417.514679800.bin</t>
  </si>
  <si>
    <t>-652.920638226813 182.405957524581 -93.3984085481205</t>
  </si>
  <si>
    <t>-675.016038697452 183.306349115536 -201.881026209867</t>
  </si>
  <si>
    <t>-688.705485647421 183.670595250732 -293.741311064165</t>
  </si>
  <si>
    <t>-700.034417574903 183.995970418961 -376.865681540023</t>
  </si>
  <si>
    <t>-709.765975833489 184.226654678013 -460.192739791439</t>
  </si>
  <si>
    <t>-722.23894965988 184.461294988154 -582.214421466413</t>
  </si>
  <si>
    <t>-712.123544530006 183.032709327336 -659.905078025604</t>
  </si>
  <si>
    <t>-711.793242592236 215.319594140994 -529.121081460733</t>
  </si>
  <si>
    <t>-677.147660744755 365.493039729032 -504.936349411055</t>
  </si>
  <si>
    <t>-594.942813533768 363.334969904556 -235.091379170426</t>
  </si>
  <si>
    <t>-382.196704589639 278.349866719009 -196.81394724333</t>
  </si>
  <si>
    <t>-721.73859488243 153.397105503668 -528.223467405322</t>
  </si>
  <si>
    <t>-748.547679593145 2.94577635812357 -496.859834403466</t>
  </si>
  <si>
    <t>-534.923479595218 109.608187207738 -374.955012295629</t>
  </si>
  <si>
    <t>-638.969839400252 273.440957151542 -97.3031808893736</t>
  </si>
  <si>
    <t>-669.25492302245 282.997605709553 317.056656459885</t>
  </si>
  <si>
    <t>-711.851244075156 324.64266089262 776.407255332926</t>
  </si>
  <si>
    <t>-563.134846265673 299.926211534706 832.588743620181</t>
  </si>
  <si>
    <t>-667.218243822536 91.3680290538925 -92.8863909566026</t>
  </si>
  <si>
    <t>-660.479956243522 72.6455089552512 322.21196951182</t>
  </si>
  <si>
    <t>-697.906318757597 21.0274299916634 780.751192075617</t>
  </si>
  <si>
    <t>-545.0887720665 8.12356959007025 829.373473256622</t>
  </si>
  <si>
    <t>9763-20170724T120417.546260200.bin</t>
  </si>
  <si>
    <t>-652.966683140192 182.343315966857 -93.4085270619037</t>
  </si>
  <si>
    <t>-675.07329404945 183.237311489895 -201.888947415373</t>
  </si>
  <si>
    <t>-688.753157289022 183.592864743729 -293.750576747445</t>
  </si>
  <si>
    <t>-700.065868140218 183.908651253677 -376.877234846152</t>
  </si>
  <si>
    <t>-709.773522021315 184.12855257802 -460.207064401396</t>
  </si>
  <si>
    <t>-722.203045856496 184.345801326585 -582.233260832811</t>
  </si>
  <si>
    <t>-712.085526552011 182.904891282415 -659.923446038804</t>
  </si>
  <si>
    <t>-711.792877975355 215.214362995804 -529.138929530545</t>
  </si>
  <si>
    <t>-677.299829093162 365.427974914622 -504.987968671379</t>
  </si>
  <si>
    <t>-595.080732120216 363.252701207465 -235.147474889747</t>
  </si>
  <si>
    <t>-382.362005665723 278.217997801691 -196.82816642318</t>
  </si>
  <si>
    <t>-721.705279153557 153.286556660713 -528.239526885256</t>
  </si>
  <si>
    <t>-748.473651704797 2.83422248119177 -496.841981577112</t>
  </si>
  <si>
    <t>-534.869104254119 109.64484377966 -374.899404578593</t>
  </si>
  <si>
    <t>-639.057447427336 273.390511900807 -97.3154437150113</t>
  </si>
  <si>
    <t>-669.271154537334 282.957097494873 317.049415480658</t>
  </si>
  <si>
    <t>-711.83503974979 324.645542320394 776.400708258071</t>
  </si>
  <si>
    <t>-563.131729214968 299.849066495092 832.581488031993</t>
  </si>
  <si>
    <t>-667.234591812623 91.2742514859328 -92.8937325268217</t>
  </si>
  <si>
    <t>-660.501393205854 72.5898884130497 322.206440070083</t>
  </si>
  <si>
    <t>-697.940818324786 21.0001932180744 780.749885775571</t>
  </si>
  <si>
    <t>-545.126631579087 8.01180350601226 829.359926713383</t>
  </si>
  <si>
    <t>9763-20170724T120417.613944000.bin</t>
  </si>
  <si>
    <t>-652.974654474767 182.214770340179 -93.4476294847665</t>
  </si>
  <si>
    <t>-675.059936408697 183.086391871708 -201.932525267572</t>
  </si>
  <si>
    <t>-688.663041287726 183.411154571986 -293.805737373209</t>
  </si>
  <si>
    <t>-699.882641729963 183.694523282412 -376.945242988865</t>
  </si>
  <si>
    <t>-709.47323764546 183.877534841678 -460.28864767749</t>
  </si>
  <si>
    <t>-721.705319822268 184.036384369626 -582.334857113863</t>
  </si>
  <si>
    <t>-711.559563725406 182.593455171181 -660.021336807305</t>
  </si>
  <si>
    <t>-711.404251629573 214.93406160472 -529.236202561712</t>
  </si>
  <si>
    <t>-677.095834910577 365.199290524941 -505.111084296446</t>
  </si>
  <si>
    <t>-595.051246536902 362.998464765859 -235.217806673043</t>
  </si>
  <si>
    <t>-382.368968427339 277.919738813724 -196.793762112343</t>
  </si>
  <si>
    <t>-721.271745629498 152.999273291447 -528.327813240521</t>
  </si>
  <si>
    <t>-748.016825614921 2.5437445540108 -496.932714382368</t>
  </si>
  <si>
    <t>-534.686959888077 109.404530638925 -374.958793898929</t>
  </si>
  <si>
    <t>-639.033469287296 273.278481354757 -97.3461079367809</t>
  </si>
  <si>
    <t>-669.254762364585 282.886026895475 317.017222231214</t>
  </si>
  <si>
    <t>-711.778251441568 324.672172902349 776.369972156059</t>
  </si>
  <si>
    <t>-563.060381685767 299.951673462559 832.545717639808</t>
  </si>
  <si>
    <t>-667.248556787991 91.1531588092159 -92.9136861085956</t>
  </si>
  <si>
    <t>-660.602236184945 72.4348672356789 322.186318512339</t>
  </si>
  <si>
    <t>-698.00970651299 21.0132308153818 780.747705918833</t>
  </si>
  <si>
    <t>-545.168052118951 8.24621331866433 829.330096636133</t>
  </si>
  <si>
    <t>9763-20170724T120417.649044900.bin</t>
  </si>
  <si>
    <t>-652.946281279255 182.155422202175 -93.4464390086308</t>
  </si>
  <si>
    <t>-675.02119841055 183.019977910834 -201.933479369548</t>
  </si>
  <si>
    <t>-688.600550895047 183.328405852446 -293.810299385356</t>
  </si>
  <si>
    <t>-699.792798370264 183.592157124608 -376.953580767819</t>
  </si>
  <si>
    <t>-709.34985860346 183.751161012895 -460.30087008738</t>
  </si>
  <si>
    <t>-721.526130060789 183.869983070121 -582.352573232633</t>
  </si>
  <si>
    <t>-711.370238490816 182.427527171021 -660.037952464997</t>
  </si>
  <si>
    <t>-711.24849189165 214.784956314818 -529.259509087927</t>
  </si>
  <si>
    <t>-676.969546994366 365.057608621856 -505.162865703566</t>
  </si>
  <si>
    <t>-594.999105862587 362.967491262404 -235.246118864323</t>
  </si>
  <si>
    <t>-382.382822112609 277.793991703744 -196.66753838238</t>
  </si>
  <si>
    <t>-721.118066777763 152.850760341615 -528.335177965082</t>
  </si>
  <si>
    <t>-747.905685221908 2.41230383478546 -496.889892652679</t>
  </si>
  <si>
    <t>-534.616931245184 109.192647040172 -374.925889581024</t>
  </si>
  <si>
    <t>-639.024502280569 273.220626076013 -97.3533783006463</t>
  </si>
  <si>
    <t>-669.25069848487 282.852714993711 317.009096402736</t>
  </si>
  <si>
    <t>-711.765029140432 324.66458120774 776.355293361991</t>
  </si>
  <si>
    <t>-563.075212130123 299.801698212499 832.542516573287</t>
  </si>
  <si>
    <t>-667.205552794083 91.0911942772307 -92.9205182287186</t>
  </si>
  <si>
    <t>-660.624779928909 72.3305798603792 322.178716917738</t>
  </si>
  <si>
    <t>-698.03796248698 20.9709586679835 780.750107025058</t>
  </si>
  <si>
    <t>-545.218586543803 7.94016304174534 829.332598560054</t>
  </si>
  <si>
    <t>9763-20170724T120417.718168400.bin</t>
  </si>
  <si>
    <t>-652.731176058908 182.087807761327 -93.4502887113298</t>
  </si>
  <si>
    <t>-674.804396266563 182.953617654887 -201.937602256122</t>
  </si>
  <si>
    <t>-688.370261101793 183.235688206351 -293.816571563813</t>
  </si>
  <si>
    <t>-699.545313925819 183.464568440027 -376.962168295376</t>
  </si>
  <si>
    <t>-709.080370982963 183.577046920487 -460.312145201588</t>
  </si>
  <si>
    <t>-721.219140076985 183.614714928439 -582.367698325897</t>
  </si>
  <si>
    <t>-711.026121079392 182.129270860675 -660.047338569789</t>
  </si>
  <si>
    <t>-710.945965714663 214.563048078665 -529.293253223954</t>
  </si>
  <si>
    <t>-676.668975589778 364.847475498913 -505.266594433238</t>
  </si>
  <si>
    <t>-594.773584331644 362.873517303288 -235.326113359662</t>
  </si>
  <si>
    <t>-382.318184836165 277.446673140537 -196.422453991117</t>
  </si>
  <si>
    <t>-720.839545599903 152.633323963738 -528.328361417063</t>
  </si>
  <si>
    <t>-747.709706507811 2.22733583776517 -496.78409483218</t>
  </si>
  <si>
    <t>-534.375049450203 108.814172756808 -374.769565523016</t>
  </si>
  <si>
    <t>-638.800325237914 273.135653742648 -97.3546165370993</t>
  </si>
  <si>
    <t>-669.109317731138 282.815675562259 317.000600810759</t>
  </si>
  <si>
    <t>-711.697945969823 324.704656603648 776.329291103341</t>
  </si>
  <si>
    <t>-562.986549809286 300.009050975096 832.533039288198</t>
  </si>
  <si>
    <t>-666.988793951595 91.0242520377199 -92.929757003404</t>
  </si>
  <si>
    <t>-660.557774962789 72.2541534105203 322.171277010322</t>
  </si>
  <si>
    <t>-698.088358220759 20.9460748623476 780.753208532414</t>
  </si>
  <si>
    <t>-545.240804347275 8.21619839192158 829.326899726577</t>
  </si>
  <si>
    <t>9763-20170724T120417.750766100.bin</t>
  </si>
  <si>
    <t>-652.624558742302 182.083402158778 -93.4518295544032</t>
  </si>
  <si>
    <t>-674.712196883231 182.958318466829 -201.936173623044</t>
  </si>
  <si>
    <t>-688.292299963392 183.243008570404 -293.812876642834</t>
  </si>
  <si>
    <t>-699.481178234593 183.472181206482 -376.95677560561</t>
  </si>
  <si>
    <t>-709.030899838838 183.582922656058 -460.304975879862</t>
  </si>
  <si>
    <t>-721.192093241401 183.616091183587 -582.358291608271</t>
  </si>
  <si>
    <t>-710.994470467751 182.104778804415 -660.036850311177</t>
  </si>
  <si>
    <t>-710.907221377363 214.565915860794 -529.287101824144</t>
  </si>
  <si>
    <t>-676.657007402096 364.856898062932 -505.274817888797</t>
  </si>
  <si>
    <t>-594.767759771492 362.944701872616 -235.332086634812</t>
  </si>
  <si>
    <t>-382.367897673473 277.393460747996 -196.398647072504</t>
  </si>
  <si>
    <t>-720.804619850289 152.636947409073 -528.317696512021</t>
  </si>
  <si>
    <t>-747.710538353515 2.24038134951547 -496.755671662794</t>
  </si>
  <si>
    <t>-534.398137471186 108.75025948695 -374.787602760009</t>
  </si>
  <si>
    <t>-638.681078377746 273.137983393471 -97.3511427768008</t>
  </si>
  <si>
    <t>-669.028005633076 282.800981274459 317.001783719296</t>
  </si>
  <si>
    <t>-711.670491763094 324.711505741067 776.320085353638</t>
  </si>
  <si>
    <t>-562.981200616593 299.925632488061 832.542750397349</t>
  </si>
  <si>
    <t>-666.910363195458 91.018107442696 -92.9319810217888</t>
  </si>
  <si>
    <t>-660.511377828149 72.2423771929919 322.169332357109</t>
  </si>
  <si>
    <t>-698.113433316128 21.0159242704644 780.750821730499</t>
  </si>
  <si>
    <t>-545.234736883642 8.65104104677039 829.320780038864</t>
  </si>
  <si>
    <t>9763-20170724T120417.814450500.bin</t>
  </si>
  <si>
    <t>-652.447018727917 182.067590709016 -93.4415804277053</t>
  </si>
  <si>
    <t>-674.574325557093 182.969854104735 -201.917691835527</t>
  </si>
  <si>
    <t>-688.191415724184 183.269062092884 -293.788936145544</t>
  </si>
  <si>
    <t>-699.414968280014 183.508278673452 -376.927958900641</t>
  </si>
  <si>
    <t>-709.000899659216 183.625308515897 -460.27199290019</t>
  </si>
  <si>
    <t>-721.216524497813 183.663602103859 -582.319988519758</t>
  </si>
  <si>
    <t>-710.995815837057 182.105036116672 -659.994412720049</t>
  </si>
  <si>
    <t>-710.881296901351 214.606973569298 -529.254677093139</t>
  </si>
  <si>
    <t>-676.530728420848 364.871067643585 -505.218119177105</t>
  </si>
  <si>
    <t>-594.856570739196 363.197550522456 -235.208576272078</t>
  </si>
  <si>
    <t>-382.609586490779 277.357944346215 -196.076551065724</t>
  </si>
  <si>
    <t>-720.831565251223 152.686652161032 -528.278137317748</t>
  </si>
  <si>
    <t>-747.886650214641 2.32523247447239 -496.678647129165</t>
  </si>
  <si>
    <t>-534.393565206267 108.540282844734 -374.920823424078</t>
  </si>
  <si>
    <t>-638.453675217863 273.161200411325 -97.3417560455625</t>
  </si>
  <si>
    <t>-668.83763501781 282.827506912271 317.008351710458</t>
  </si>
  <si>
    <t>-711.612665975762 324.739503631598 776.304987535763</t>
  </si>
  <si>
    <t>-562.963810908336 299.786160438617 832.560321953018</t>
  </si>
  <si>
    <t>-666.786609662034 90.9357709828059 -92.93264581669</t>
  </si>
  <si>
    <t>-660.406243722697 72.152620048734 322.168644058322</t>
  </si>
  <si>
    <t>-698.140014950981 20.9243937245899 780.752977026633</t>
  </si>
  <si>
    <t>-545.293145174712 8.32869901440722 829.363778234356</t>
  </si>
  <si>
    <t>9763-20170724T120417.849039500.bin</t>
  </si>
  <si>
    <t>-652.37317277054 182.101243136566 -93.4421110611976</t>
  </si>
  <si>
    <t>-674.522567668066 183.010920238868 -201.913660754439</t>
  </si>
  <si>
    <t>-688.162712999406 183.316053228507 -293.781433935582</t>
  </si>
  <si>
    <t>-699.4089095915 183.560865618964 -376.917480615979</t>
  </si>
  <si>
    <t>-709.019219480623 183.683564700368 -460.258724088905</t>
  </si>
  <si>
    <t>-721.272478406703 183.729946092615 -582.30279195468</t>
  </si>
  <si>
    <t>-711.040712958563 182.156451716733 -659.975649716562</t>
  </si>
  <si>
    <t>-710.899798457488 214.666394736387 -529.240819465592</t>
  </si>
  <si>
    <t>-676.416150711636 364.896553657017 -505.170573621133</t>
  </si>
  <si>
    <t>-594.978709602795 363.345709577617 -235.08892087802</t>
  </si>
  <si>
    <t>-382.879388825867 277.275888941941 -195.663144337246</t>
  </si>
  <si>
    <t>-720.891965529644 152.752639088048 -528.261143212313</t>
  </si>
  <si>
    <t>-748.040442859561 2.41514795398189 -496.641257543705</t>
  </si>
  <si>
    <t>-534.379845632313 108.471003801566 -374.919855928065</t>
  </si>
  <si>
    <t>-638.35280131415 273.22763084658 -97.3527061482241</t>
  </si>
  <si>
    <t>-668.747701946097 282.862069821673 316.997217871422</t>
  </si>
  <si>
    <t>-711.566802433925 324.772375536242 776.296587961153</t>
  </si>
  <si>
    <t>-562.905537777996 299.93068839495 832.568491425155</t>
  </si>
  <si>
    <t>-666.746126997088 90.9345230063839 -92.9242554227513</t>
  </si>
  <si>
    <t>-660.379949535532 72.1874597818166 322.178909603692</t>
  </si>
  <si>
    <t>-698.156727554426 20.9338467834143 780.756583309754</t>
  </si>
  <si>
    <t>-545.351693672882 7.94965338557677 829.396875286166</t>
  </si>
  <si>
    <t>9763-20170724T120417.913725700.bin</t>
  </si>
  <si>
    <t>-652.327263702761 182.253638934343 -93.4366225227697</t>
  </si>
  <si>
    <t>-674.514356202617 183.159476182107 -201.900591080522</t>
  </si>
  <si>
    <t>-688.177966364237 183.450904786637 -293.764766164903</t>
  </si>
  <si>
    <t>-699.441789714181 183.67958730752 -376.89845916426</t>
  </si>
  <si>
    <t>-709.066232125958 183.781965784613 -460.238101835258</t>
  </si>
  <si>
    <t>-721.336563337755 183.793334341067 -582.28059623136</t>
  </si>
  <si>
    <t>-711.089549388739 182.186407950043 -659.950604860086</t>
  </si>
  <si>
    <t>-710.916996596803 214.738586304512 -529.232817288467</t>
  </si>
  <si>
    <t>-676.167681184506 364.908128002781 -505.142517426293</t>
  </si>
  <si>
    <t>-595.489304282967 363.659088526598 -234.831557221388</t>
  </si>
  <si>
    <t>-383.746636371598 277.022283339734 -194.736315381621</t>
  </si>
  <si>
    <t>-720.987867282833 152.838189597492 -528.226036463</t>
  </si>
  <si>
    <t>-748.301271438581 2.53402054325102 -496.591182452823</t>
  </si>
  <si>
    <t>-534.480993734472 108.401084908308 -374.798053862701</t>
  </si>
  <si>
    <t>-638.193996533691 273.41623176983 -97.3766047256752</t>
  </si>
  <si>
    <t>-668.662244688463 283.005714329773 316.969099038678</t>
  </si>
  <si>
    <t>-711.491556220874 324.853130379679 776.275141540875</t>
  </si>
  <si>
    <t>-562.839488406243 299.999944635965 832.566546969571</t>
  </si>
  <si>
    <t>-666.797968912435 91.0545293389716 -92.8972718904648</t>
  </si>
  <si>
    <t>-660.374088725247 72.2756602586937 322.203614770989</t>
  </si>
  <si>
    <t>-698.181312402216 20.9162670953413 780.767707107513</t>
  </si>
  <si>
    <t>-545.365611257844 8.14348632147789 829.430177509003</t>
  </si>
  <si>
    <t>9763-20170724T120417.945309600.bin</t>
  </si>
  <si>
    <t>-652.342211978213 182.313234880137 -93.4436641194083</t>
  </si>
  <si>
    <t>-674.547631808675 183.207950810381 -201.903910612268</t>
  </si>
  <si>
    <t>-688.233640586689 183.48732652802 -293.764931716231</t>
  </si>
  <si>
    <t>-699.520559458256 183.704118741633 -376.895572533661</t>
  </si>
  <si>
    <t>-709.171038837038 183.792947024965 -460.232141901011</t>
  </si>
  <si>
    <t>-721.482496039089 183.783067420334 -582.270481277762</t>
  </si>
  <si>
    <t>-711.258590864404 182.159376406769 -659.943182964322</t>
  </si>
  <si>
    <t>-711.027291993449 214.734650831422 -529.233387923288</t>
  </si>
  <si>
    <t>-676.112356631874 364.868220458801 -505.146897444544</t>
  </si>
  <si>
    <t>-596.032786373678 363.816342010704 -234.657081283465</t>
  </si>
  <si>
    <t>-384.502969137919 276.781094560168 -194.301901096377</t>
  </si>
  <si>
    <t>-721.133343429084 152.840234996173 -528.208907163905</t>
  </si>
  <si>
    <t>-748.511230300491 2.56094950925581 -496.524512416307</t>
  </si>
  <si>
    <t>-534.580033057343 108.314556882599 -374.67323203226</t>
  </si>
  <si>
    <t>-638.160271936535 273.48761643253 -97.3936988181691</t>
  </si>
  <si>
    <t>-668.665209791063 283.067375565199 316.949492367275</t>
  </si>
  <si>
    <t>-711.468724274879 324.880371353883 776.257268266931</t>
  </si>
  <si>
    <t>-562.818416153688 300.038010304766 832.557867423761</t>
  </si>
  <si>
    <t>-666.852772222081 91.0936328906605 -92.8941122700993</t>
  </si>
  <si>
    <t>-660.384678348629 72.334987918792 322.20693500136</t>
  </si>
  <si>
    <t>-698.198580668336 20.9659157361082 780.773085347487</t>
  </si>
  <si>
    <t>-545.350901857823 8.58480614731388 829.436380932341</t>
  </si>
  <si>
    <t>9763-20170724T120418.018006500.bin</t>
  </si>
  <si>
    <t>-652.417001345892 182.481780167818 -93.4541456709577</t>
  </si>
  <si>
    <t>-674.665802514759 183.366106113666 -201.905597253276</t>
  </si>
  <si>
    <t>-688.396305999061 183.619130103843 -293.760021776431</t>
  </si>
  <si>
    <t>-699.7266167273 183.805076947954 -376.884850117749</t>
  </si>
  <si>
    <t>-709.423616779739 183.855745007559 -460.216052195597</t>
  </si>
  <si>
    <t>-721.806782957183 183.781378590542 -582.247134907593</t>
  </si>
  <si>
    <t>-711.650470456227 182.117818890252 -659.927864303837</t>
  </si>
  <si>
    <t>-711.296043221467 214.756900068585 -529.235047822009</t>
  </si>
  <si>
    <t>-676.035977144903 364.803641068033 -505.149578162799</t>
  </si>
  <si>
    <t>-597.576335922148 364.277486669054 -234.183959172442</t>
  </si>
  <si>
    <t>-386.533523100624 276.447054913363 -193.010145862055</t>
  </si>
  <si>
    <t>-721.450271018255 152.871084607103 -528.166941115441</t>
  </si>
  <si>
    <t>-748.914745042798 2.63247239239445 -496.364563802594</t>
  </si>
  <si>
    <t>-534.860729029 108.223208097087 -374.219753266856</t>
  </si>
  <si>
    <t>-638.220825061184 273.752797972898 -97.43165642692</t>
  </si>
  <si>
    <t>-668.739919060904 283.322655889171 316.910743855361</t>
  </si>
  <si>
    <t>-711.418780081052 324.950681511327 776.234624225062</t>
  </si>
  <si>
    <t>-562.754280887419 300.184230923794 832.531247832183</t>
  </si>
  <si>
    <t>-666.938922692 91.1925139586333 -92.879953755507</t>
  </si>
  <si>
    <t>-660.335158608734 72.4937749114133 322.221671481191</t>
  </si>
  <si>
    <t>-698.22403103336 20.9092802676214 780.778992132487</t>
  </si>
  <si>
    <t>-545.443715569623 7.88878903124555 829.487000313309</t>
  </si>
  <si>
    <t>9763-20170724T120418.048089000.bin</t>
  </si>
  <si>
    <t>-652.560285880483 182.59445526045 -93.4600757394181</t>
  </si>
  <si>
    <t>-674.82803568287 183.47431292939 -201.907701600057</t>
  </si>
  <si>
    <t>-688.579362817315 183.709149960227 -293.759121792098</t>
  </si>
  <si>
    <t>-699.930397665704 183.872744475485 -376.880969775431</t>
  </si>
  <si>
    <t>-709.650183942045 183.895145417822 -460.2097081342</t>
  </si>
  <si>
    <t>-722.068714987281 183.772968553473 -582.23716614002</t>
  </si>
  <si>
    <t>-711.955615162471 182.087232707871 -659.922930716874</t>
  </si>
  <si>
    <t>-711.537240076134 214.768344604428 -529.240705663519</t>
  </si>
  <si>
    <t>-676.178022674385 364.790813177844 -505.121575887342</t>
  </si>
  <si>
    <t>-598.450660612247 364.464628170769 -233.944648334417</t>
  </si>
  <si>
    <t>-387.633892338219 276.285390375334 -192.360264923911</t>
  </si>
  <si>
    <t>-721.701928032484 152.884811984451 -528.144431878014</t>
  </si>
  <si>
    <t>-749.158563837746 2.65340342574336 -496.289722048443</t>
  </si>
  <si>
    <t>-535.070418897444 108.300784332741 -374.022251208386</t>
  </si>
  <si>
    <t>-638.355300017734 273.865309055042 -97.4468706351919</t>
  </si>
  <si>
    <t>-668.805668384446 283.430690625327 316.900629440756</t>
  </si>
  <si>
    <t>-711.41987587221 324.956187209773 776.234176837646</t>
  </si>
  <si>
    <t>-562.787949902167 299.992966467406 832.529901991569</t>
  </si>
  <si>
    <t>-667.11722972316 91.2879183476828 -92.8761744786923</t>
  </si>
  <si>
    <t>-660.39870625037 72.6177405505453 322.224836606267</t>
  </si>
  <si>
    <t>-698.241131486923 20.9232022227827 780.780433429057</t>
  </si>
  <si>
    <t>-545.445367498114 8.1162995604127 829.496536102688</t>
  </si>
  <si>
    <t>9763-20170724T120418.113161000.bin</t>
  </si>
  <si>
    <t>-652.996544222715 182.690355594877 -93.4771684050464</t>
  </si>
  <si>
    <t>-675.31049640628 183.560796970882 -201.915313645081</t>
  </si>
  <si>
    <t>-689.119317893799 183.773483875993 -293.758197231739</t>
  </si>
  <si>
    <t>-700.529673451734 183.91210461325 -376.871986766482</t>
  </si>
  <si>
    <t>-710.316183442203 183.904466320305 -460.192773062987</t>
  </si>
  <si>
    <t>-722.840477798877 183.733375836224 -582.209476651646</t>
  </si>
  <si>
    <t>-712.810754843203 182.053393458872 -659.906274759885</t>
  </si>
  <si>
    <t>-712.274813007324 214.751944620934 -529.233348576234</t>
  </si>
  <si>
    <t>-676.630994265715 364.66676964642 -504.923846544564</t>
  </si>
  <si>
    <t>-600.533354193358 364.844441974662 -233.285024077789</t>
  </si>
  <si>
    <t>-390.134906150725 276.029600796107 -190.941696428265</t>
  </si>
  <si>
    <t>-722.41502104367 152.864976556471 -528.10571266822</t>
  </si>
  <si>
    <t>-749.767293010233 2.63897938289711 -496.112440623484</t>
  </si>
  <si>
    <t>-535.779470027962 108.466338112839 -373.705593970759</t>
  </si>
  <si>
    <t>-638.711397300684 273.975179122281 -97.4901975979062</t>
  </si>
  <si>
    <t>-669.027412727661 283.483388124141 316.868543119794</t>
  </si>
  <si>
    <t>-711.416482097344 324.97478067556 776.223448034397</t>
  </si>
  <si>
    <t>-562.814765120314 299.782753329572 832.496993049294</t>
  </si>
  <si>
    <t>-667.638077635624 91.3336604381382 -92.8754637025316</t>
  </si>
  <si>
    <t>-660.717953257796 72.6697829217835 322.222625484032</t>
  </si>
  <si>
    <t>-698.273866543354 20.87513616367 780.786011381244</t>
  </si>
  <si>
    <t>-545.518486075343 7.66620994597019 829.521391938847</t>
  </si>
  <si>
    <t>9763-20170724T120418.149757700.bin</t>
  </si>
  <si>
    <t>-653.277708639301 182.734901347812 -93.4971438560057</t>
  </si>
  <si>
    <t>-675.621259414191 183.599950955108 -201.929358157747</t>
  </si>
  <si>
    <t>-689.441779576406 183.801653452911 -293.770342998522</t>
  </si>
  <si>
    <t>-700.857345880377 183.927912629332 -376.883526502762</t>
  </si>
  <si>
    <t>-710.643743886687 183.905728548969 -460.204450342155</t>
  </si>
  <si>
    <t>-723.161884724443 183.711369901485 -582.221534009779</t>
  </si>
  <si>
    <t>-713.150466811305 182.056956675376 -659.921249041661</t>
  </si>
  <si>
    <t>-712.617591774105 214.7431043485 -529.249012530373</t>
  </si>
  <si>
    <t>-676.898331028852 364.635906922425 -504.877952628843</t>
  </si>
  <si>
    <t>-601.538102345788 365.21068904965 -233.034043253921</t>
  </si>
  <si>
    <t>-391.287633643887 276.156972708224 -190.458198928795</t>
  </si>
  <si>
    <t>-722.720480257369 152.850225542252 -528.113983684656</t>
  </si>
  <si>
    <t>-750.009290647311 2.63439177970963 -496.061353589529</t>
  </si>
  <si>
    <t>-536.175902042132 108.581434659704 -373.509813502039</t>
  </si>
  <si>
    <t>-638.959478429552 274.04083067571 -97.5213133398797</t>
  </si>
  <si>
    <t>-669.18030192582 283.539916392032 316.84458707274</t>
  </si>
  <si>
    <t>-711.401074098977 325.001209509337 776.215323037537</t>
  </si>
  <si>
    <t>-562.75606257267 299.992988111103 832.456564812391</t>
  </si>
  <si>
    <t>-667.93792508206 91.3874756838218 -92.8876206507764</t>
  </si>
  <si>
    <t>-660.91635773565 72.7150097716103 322.208294249775</t>
  </si>
  <si>
    <t>-698.293844699811 20.9034192411023 780.786477194584</t>
  </si>
  <si>
    <t>-545.512076952622 7.98409828537092 829.516821068856</t>
  </si>
  <si>
    <t>9763-20170724T120418.214464700.bin</t>
  </si>
  <si>
    <t>-653.943167140818 182.826060530049 -93.5365961572608</t>
  </si>
  <si>
    <t>-676.397694565131 183.696907723078 -201.945769568603</t>
  </si>
  <si>
    <t>-690.233559641169 183.867265462525 -293.784597757266</t>
  </si>
  <si>
    <t>-701.631234765335 183.951171182971 -376.900182649047</t>
  </si>
  <si>
    <t>-711.367883356159 183.873206784821 -460.226859106709</t>
  </si>
  <si>
    <t>-723.777972221345 183.583176780138 -582.254912959577</t>
  </si>
  <si>
    <t>-713.730908854587 182.008094226146 -659.951578929511</t>
  </si>
  <si>
    <t>-713.326175044668 214.663963189704 -529.29281939343</t>
  </si>
  <si>
    <t>-677.68781169312 364.570229552032 -504.878819453655</t>
  </si>
  <si>
    <t>-603.484612918898 366.084182435622 -232.720507599837</t>
  </si>
  <si>
    <t>-393.434633681427 276.708039976975 -189.831786696696</t>
  </si>
  <si>
    <t>-723.338915255819 152.756803378564 -528.12735864568</t>
  </si>
  <si>
    <t>-750.45184020047 2.52324315127748 -495.975976790881</t>
  </si>
  <si>
    <t>-537.018990901728 108.696307955662 -373.022901772834</t>
  </si>
  <si>
    <t>-639.646735847996 274.193352036051 -97.5909475783666</t>
  </si>
  <si>
    <t>-669.489482793886 283.630248547957 316.803702041922</t>
  </si>
  <si>
    <t>-711.380912887913 325.013649048057 776.214444695766</t>
  </si>
  <si>
    <t>-562.687252124744 300.164100263594 832.397340282005</t>
  </si>
  <si>
    <t>-668.591406234493 91.4541159430491 -92.9091766412552</t>
  </si>
  <si>
    <t>-661.275512921745 72.8850055768216 322.186332031461</t>
  </si>
  <si>
    <t>-698.34413999344 20.881862241795 780.784003461802</t>
  </si>
  <si>
    <t>-545.576714035493 7.71820346514119 829.493792171912</t>
  </si>
  <si>
    <t>9763-20170724T120418.248061000.bin</t>
  </si>
  <si>
    <t>-654.317350000871 182.851139946478 -93.557000256492</t>
  </si>
  <si>
    <t>-676.84745490999 183.718793357402 -201.950503633114</t>
  </si>
  <si>
    <t>-690.691944622069 183.877620136149 -293.788015872484</t>
  </si>
  <si>
    <t>-702.075289716122 183.947305882341 -376.905709248637</t>
  </si>
  <si>
    <t>-711.775155825117 183.852037649095 -460.236547443877</t>
  </si>
  <si>
    <t>-724.10679003925 183.533557774566 -582.272512868229</t>
  </si>
  <si>
    <t>-714.006687060669 181.980470236718 -659.96277207705</t>
  </si>
  <si>
    <t>-713.717463385254 214.631450746966 -529.308043130345</t>
  </si>
  <si>
    <t>-678.117327208113 364.537992797445 -504.828324697763</t>
  </si>
  <si>
    <t>-604.430211550366 366.448324942919 -232.532266265661</t>
  </si>
  <si>
    <t>-394.402463369702 277.080891794458 -189.516645849436</t>
  </si>
  <si>
    <t>-723.673966273001 152.715365619712 -528.140297589139</t>
  </si>
  <si>
    <t>-750.605971412574 2.4637637976391 -495.934317411874</t>
  </si>
  <si>
    <t>-537.515773958213 108.966756087948 -372.702293758104</t>
  </si>
  <si>
    <t>-640.0680437025 274.225341852897 -97.6159827695737</t>
  </si>
  <si>
    <t>-669.693374630961 283.616109745124 316.795288136673</t>
  </si>
  <si>
    <t>-711.406535352379 324.985968030657 776.221086280952</t>
  </si>
  <si>
    <t>-562.758917069229 299.825559123722 832.387418353023</t>
  </si>
  <si>
    <t>-668.931607689069 91.4517842675466 -92.9205077488157</t>
  </si>
  <si>
    <t>-661.475025947337 72.9653074619891 322.176131610572</t>
  </si>
  <si>
    <t>-698.377228165374 20.8519818724046 780.778245131489</t>
  </si>
  <si>
    <t>-545.598452332037 7.71705244959435 829.460296591126</t>
  </si>
  <si>
    <t>9763-20170724T120418.315761700.bin</t>
  </si>
  <si>
    <t>-655.055945162021 182.992687086861 -93.6148593199799</t>
  </si>
  <si>
    <t>-677.734017420021 183.831148638882 -201.97773802841</t>
  </si>
  <si>
    <t>-691.58602122821 183.954421730751 -293.814241943888</t>
  </si>
  <si>
    <t>-702.928871424555 183.986944304628 -376.937330323472</t>
  </si>
  <si>
    <t>-712.54059687857 183.851125225192 -460.278444573674</t>
  </si>
  <si>
    <t>-724.690921972829 183.470091258518 -582.332413869784</t>
  </si>
  <si>
    <t>-714.455352625151 181.905622968683 -660.004647446739</t>
  </si>
  <si>
    <t>-714.475632049479 214.610436090008 -529.358989403677</t>
  </si>
  <si>
    <t>-679.40827670922 364.639609280689 -504.892971463119</t>
  </si>
  <si>
    <t>-606.487956338648 367.342916561453 -232.397164431337</t>
  </si>
  <si>
    <t>-396.527201467188 278.068251676248 -188.865130203124</t>
  </si>
  <si>
    <t>-724.243280038478 152.664149100859 -528.193318010646</t>
  </si>
  <si>
    <t>-750.653142499317 2.3178815054298 -495.990687132806</t>
  </si>
  <si>
    <t>-539.08008877443 108.780062647782 -372.487782870257</t>
  </si>
  <si>
    <t>-640.944956808933 274.385834504677 -97.6862099817811</t>
  </si>
  <si>
    <t>-670.122419910134 283.655660624424 316.75964787664</t>
  </si>
  <si>
    <t>-711.401900870258 324.984285425442 776.23230535558</t>
  </si>
  <si>
    <t>-562.733844996359 299.846195046976 832.354586401242</t>
  </si>
  <si>
    <t>-669.515026878088 91.5779304309542 -92.9452314613279</t>
  </si>
  <si>
    <t>-661.865829684344 73.1690067917432 322.151397964713</t>
  </si>
  <si>
    <t>-698.468787137448 20.8624390656596 780.760219804312</t>
  </si>
  <si>
    <t>-545.627490727 8.08541389594666 829.341168258075</t>
  </si>
  <si>
    <t>9763-20170724T120418.346853400.bin</t>
  </si>
  <si>
    <t>-655.446819232316 183.036344010521 -93.6529110635133</t>
  </si>
  <si>
    <t>-678.157718126792 183.858473029879 -202.008929134359</t>
  </si>
  <si>
    <t>-692.013814344713 183.970363902791 -293.844890004671</t>
  </si>
  <si>
    <t>-703.350850104776 183.992904770209 -376.96891532887</t>
  </si>
  <si>
    <t>-712.947081702961 183.848095222551 -460.311817669538</t>
  </si>
  <si>
    <t>-725.064313226276 183.454710601569 -582.368841091175</t>
  </si>
  <si>
    <t>-714.748290213045 181.859025566737 -660.029928283816</t>
  </si>
  <si>
    <t>-714.89214956959 214.604910526172 -529.393050640568</t>
  </si>
  <si>
    <t>-679.989368981368 364.676125535665 -504.953464579394</t>
  </si>
  <si>
    <t>-607.540822904214 367.861124351901 -232.337103998809</t>
  </si>
  <si>
    <t>-397.673558770129 278.645015310339 -188.238022408611</t>
  </si>
  <si>
    <t>-724.602668215717 152.649543970939 -528.229398198434</t>
  </si>
  <si>
    <t>-750.835299280363 2.27704053628372 -495.990900337194</t>
  </si>
  <si>
    <t>-539.833528092133 108.452116852119 -372.465301525639</t>
  </si>
  <si>
    <t>-641.399320580406 274.425759972485 -97.7185921628836</t>
  </si>
  <si>
    <t>-670.408404808956 283.710750326169 316.738728196117</t>
  </si>
  <si>
    <t>-711.409224578226 324.987131548598 776.241510280736</t>
  </si>
  <si>
    <t>-562.759423707884 299.691809959142 832.341555706231</t>
  </si>
  <si>
    <t>-669.827220459269 91.6049626035274 -92.9687045587754</t>
  </si>
  <si>
    <t>-662.05407260714 73.2792295697841 322.12932136153</t>
  </si>
  <si>
    <t>-698.520565326312 20.9382490188104 780.746043541558</t>
  </si>
  <si>
    <t>-545.646234157405 8.34196276841749 829.27028881017</t>
  </si>
  <si>
    <t>9763-20170724T120418.414896200.bin</t>
  </si>
  <si>
    <t>-656.213483601038 183.059769018955 -93.6978642918025</t>
  </si>
  <si>
    <t>-678.975394424153 183.856242596373 -202.043348526457</t>
  </si>
  <si>
    <t>-692.857822439773 183.957936672437 -293.875330205549</t>
  </si>
  <si>
    <t>-704.212253907209 183.974219890072 -376.997006562525</t>
  </si>
  <si>
    <t>-713.819324035816 183.826010654976 -460.3385919161</t>
  </si>
  <si>
    <t>-725.945142993052 183.430628250509 -582.394899957738</t>
  </si>
  <si>
    <t>-715.433261091892 181.727290276186 -660.027336167838</t>
  </si>
  <si>
    <t>-715.758102552468 214.579925971203 -529.421440031423</t>
  </si>
  <si>
    <t>-680.704704720776 364.621505805943 -504.998611565895</t>
  </si>
  <si>
    <t>-609.739181039824 368.988371066146 -232.008866910467</t>
  </si>
  <si>
    <t>-400.311585472644 279.333610104061 -186.724947638804</t>
  </si>
  <si>
    <t>-725.490764598431 152.628251292058 -528.253805079571</t>
  </si>
  <si>
    <t>-751.752835947881 2.28522111314828 -495.93606898033</t>
  </si>
  <si>
    <t>-540.930096205845 108.2704273717 -372.116607655426</t>
  </si>
  <si>
    <t>-642.31200956609 274.469309837393 -97.7693196198356</t>
  </si>
  <si>
    <t>-670.974030751433 283.841461606165 316.71015567936</t>
  </si>
  <si>
    <t>-711.40465863977 324.998407117768 776.270398952163</t>
  </si>
  <si>
    <t>-562.710818306566 299.798919162828 832.29681775928</t>
  </si>
  <si>
    <t>-670.473432244554 91.5769942994198 -93.0107473790838</t>
  </si>
  <si>
    <t>-662.386539158556 73.3910985407024 322.087441326869</t>
  </si>
  <si>
    <t>-698.60247771334 20.9463050165455 780.721699426228</t>
  </si>
  <si>
    <t>-545.715021058133 8.24580969264935 829.177321503574</t>
  </si>
  <si>
    <t>9763-20170724T120418.449490700.bin</t>
  </si>
  <si>
    <t>-656.579544802585 183.024143512247 -93.7126106285447</t>
  </si>
  <si>
    <t>-679.349421966774 183.815460805617 -202.056529902225</t>
  </si>
  <si>
    <t>-693.241217806886 183.910602700016 -293.887046843838</t>
  </si>
  <si>
    <t>-704.605093948213 183.920091559032 -377.00749422827</t>
  </si>
  <si>
    <t>-714.222719219473 183.763972405789 -460.347784573503</t>
  </si>
  <si>
    <t>-726.365105463861 183.355570833857 -582.402340618367</t>
  </si>
  <si>
    <t>-715.759070142999 181.573241680543 -660.02037706387</t>
  </si>
  <si>
    <t>-716.154345247985 214.507982169318 -529.435283682136</t>
  </si>
  <si>
    <t>-680.983456350511 364.519888566143 -504.996775990741</t>
  </si>
  <si>
    <t>-610.722209081611 369.491672495926 -231.835299535533</t>
  </si>
  <si>
    <t>-401.58471306866 279.631918274592 -185.626356038376</t>
  </si>
  <si>
    <t>-725.919895516127 152.561576976097 -528.256487137884</t>
  </si>
  <si>
    <t>-752.200944593754 2.21356836035625 -495.944808520069</t>
  </si>
  <si>
    <t>-541.315853080403 108.391710989277 -371.748709265004</t>
  </si>
  <si>
    <t>-642.668241722504 274.426749165042 -97.7954807717049</t>
  </si>
  <si>
    <t>-671.180983702419 283.843995180223 316.693316680455</t>
  </si>
  <si>
    <t>-711.412990838703 324.99224407562 776.282905942738</t>
  </si>
  <si>
    <t>-562.707628349293 299.781337820492 832.273480075793</t>
  </si>
  <si>
    <t>-670.849628384169 91.5616906266148 -93.0218480608341</t>
  </si>
  <si>
    <t>-662.602122827377 73.4370336237414 322.075770166283</t>
  </si>
  <si>
    <t>-698.642518299509 20.9703529883907 780.713019530716</t>
  </si>
  <si>
    <t>-545.727949967443 8.46826781402342 829.134737508492</t>
  </si>
  <si>
    <t>9763-20170724T120418.515169600.bin</t>
  </si>
  <si>
    <t>-657.184303422521 182.905391474024 -93.7303658209012</t>
  </si>
  <si>
    <t>-680.011215302787 183.70720968762 -202.062163112378</t>
  </si>
  <si>
    <t>-693.937830247548 183.800237703249 -293.88750198666</t>
  </si>
  <si>
    <t>-705.327696944437 183.804425426179 -377.004223798753</t>
  </si>
  <si>
    <t>-714.965700486112 183.639604666415 -460.342245658563</t>
  </si>
  <si>
    <t>-727.13190972353 183.214416990463 -582.394337671604</t>
  </si>
  <si>
    <t>-716.37727653258 181.291379236433 -659.988473444266</t>
  </si>
  <si>
    <t>-716.899888350435 214.372158043675 -529.434629364482</t>
  </si>
  <si>
    <t>-681.65398414414 364.373157812196 -505.014726733159</t>
  </si>
  <si>
    <t>-612.876513617061 370.469488437158 -231.498600434136</t>
  </si>
  <si>
    <t>-404.406334676092 280.058373182868 -183.388883525217</t>
  </si>
  <si>
    <t>-726.687139344739 152.429595760073 -528.243194603405</t>
  </si>
  <si>
    <t>-752.944910120114 2.08321323816062 -495.943365387998</t>
  </si>
  <si>
    <t>-541.946849705591 108.658591071169 -370.361692301622</t>
  </si>
  <si>
    <t>-643.210940961025 274.316340163855 -97.8254437278666</t>
  </si>
  <si>
    <t>-671.470279804689 283.774091933479 316.679779305123</t>
  </si>
  <si>
    <t>-711.415273171557 324.980905937569 776.294182423141</t>
  </si>
  <si>
    <t>-562.707192747384 299.676340566601 832.23536274329</t>
  </si>
  <si>
    <t>-671.51539697475 91.4874860628163 -93.0368483795056</t>
  </si>
  <si>
    <t>-663.014569142885 73.4694502558834 322.060372675894</t>
  </si>
  <si>
    <t>-698.720085155409 20.9289913689622 780.713509472846</t>
  </si>
  <si>
    <t>-545.7981389363 8.30979341468401 829.081327480538</t>
  </si>
  <si>
    <t>9763-20170724T120418.548770400.bin</t>
  </si>
  <si>
    <t>-657.413741310935 182.851989346919 -93.7451758076959</t>
  </si>
  <si>
    <t>-680.279681379181 183.662661985776 -202.06880009698</t>
  </si>
  <si>
    <t>-694.219523617556 183.752556095674 -293.891889735068</t>
  </si>
  <si>
    <t>-705.613301737185 183.750193468658 -377.008314963869</t>
  </si>
  <si>
    <t>-715.247360970068 183.574489121985 -460.346697679877</t>
  </si>
  <si>
    <t>-727.398812238957 183.129475221722 -582.400165363795</t>
  </si>
  <si>
    <t>-716.609034329012 181.162847134919 -659.98835598592</t>
  </si>
  <si>
    <t>-717.169518180999 214.295400265402 -529.444715706185</t>
  </si>
  <si>
    <t>-681.930158023854 364.292905966413 -505.022910756607</t>
  </si>
  <si>
    <t>-613.993265452701 370.908584757575 -231.308896356263</t>
  </si>
  <si>
    <t>-405.93667715263 280.32222647437 -181.759849161648</t>
  </si>
  <si>
    <t>-726.964157273271 152.35412843191 -528.243768521311</t>
  </si>
  <si>
    <t>-753.232851659417 2.00633686796914 -495.926784391276</t>
  </si>
  <si>
    <t>-542.167270800249 108.770165319503 -369.543720584281</t>
  </si>
  <si>
    <t>-643.424844673074 274.256243165695 -97.837334189419</t>
  </si>
  <si>
    <t>-671.581730531871 283.743067710529 316.674228912653</t>
  </si>
  <si>
    <t>-711.395149887505 324.989195537077 776.295544886084</t>
  </si>
  <si>
    <t>-562.660407761516 299.790048098195 832.213359930504</t>
  </si>
  <si>
    <t>-671.756893541051 91.4522694252732 -93.052352950496</t>
  </si>
  <si>
    <t>-663.150019259208 73.5226038468165 322.046519408239</t>
  </si>
  <si>
    <t>-698.773959528574 21.0203509287583 780.706670814528</t>
  </si>
  <si>
    <t>-545.787846882807 8.97536953788813 829.018111375573</t>
  </si>
  <si>
    <t>9763-20170724T120418.584364300.bin</t>
  </si>
  <si>
    <t>-657.605069697717 182.781401396109 -93.7568048222312</t>
  </si>
  <si>
    <t>-680.517704685367 183.601772464645 -202.070359373091</t>
  </si>
  <si>
    <t>-694.460285918032 183.695247048237 -293.893196348874</t>
  </si>
  <si>
    <t>-705.841670271209 183.694276215474 -377.011188253785</t>
  </si>
  <si>
    <t>-715.448342267289 183.518371115441 -460.352844488903</t>
  </si>
  <si>
    <t>-727.543397451968 183.070962540009 -582.412011948382</t>
  </si>
  <si>
    <t>-716.740763606765 181.092777564684 -659.998048217586</t>
  </si>
  <si>
    <t>-717.336702443142 214.237587868803 -529.452490828206</t>
  </si>
  <si>
    <t>-682.032003296878 364.211530762246 -504.986820192439</t>
  </si>
  <si>
    <t>-615.249957006378 371.378390014296 -231.002645444502</t>
  </si>
  <si>
    <t>-407.580956324991 280.542013720814 -180.298644158123</t>
  </si>
  <si>
    <t>-727.13570028332 152.297010792924 -528.254462827418</t>
  </si>
  <si>
    <t>-753.444803584404 1.96535474364964 -495.904693511935</t>
  </si>
  <si>
    <t>-542.302448213275 108.773368191195 -368.663402973561</t>
  </si>
  <si>
    <t>-643.620415067494 274.181771484084 -97.8520801491316</t>
  </si>
  <si>
    <t>-671.665554059472 283.718006359602 316.665857054285</t>
  </si>
  <si>
    <t>-711.379473898244 324.989430879857 776.300428444509</t>
  </si>
  <si>
    <t>-562.640025443779 299.783796911005 832.202827289982</t>
  </si>
  <si>
    <t>-671.939888634437 91.3937821532909 -93.064140921156</t>
  </si>
  <si>
    <t>-663.223811941143 73.5527211810904 322.036266742122</t>
  </si>
  <si>
    <t>-698.829546090998 21.0210367594691 780.698088824459</t>
  </si>
  <si>
    <t>-545.828312861334 8.93441555219442 828.951191144724</t>
  </si>
  <si>
    <t>9763-20170724T120418.649537800.bin</t>
  </si>
  <si>
    <t>-657.969984197121 182.679704660216 -93.7622197795667</t>
  </si>
  <si>
    <t>-680.994828339255 183.523326416086 -202.051772449203</t>
  </si>
  <si>
    <t>-694.902206716685 183.629774316968 -293.880066004358</t>
  </si>
  <si>
    <t>-706.19942009489 183.637510489425 -377.009519927727</t>
  </si>
  <si>
    <t>-715.669045899579 183.467903111331 -460.366626217337</t>
  </si>
  <si>
    <t>-727.505647301044 183.027263151087 -582.451240023439</t>
  </si>
  <si>
    <t>-716.702279094606 181.073339881506 -660.037772053633</t>
  </si>
  <si>
    <t>-717.427409865297 214.193573888937 -529.466940525087</t>
  </si>
  <si>
    <t>-682.225250340396 364.179076172922 -504.922216772525</t>
  </si>
  <si>
    <t>-617.503308210354 371.878590397004 -230.458512613701</t>
  </si>
  <si>
    <t>-410.388720757938 280.495032738356 -178.486162790933</t>
  </si>
  <si>
    <t>-727.196288570174 152.247615936348 -528.296224732786</t>
  </si>
  <si>
    <t>-753.450257156538 1.88953498490014 -496.035829486314</t>
  </si>
  <si>
    <t>-542.479307339978 108.419249946996 -367.227611391612</t>
  </si>
  <si>
    <t>-644.04425919187 274.027258467048 -97.8499313474415</t>
  </si>
  <si>
    <t>-671.781318569946 283.660749794403 316.686450375904</t>
  </si>
  <si>
    <t>-711.357518732669 324.958618730902 776.324811519306</t>
  </si>
  <si>
    <t>-562.621889002969 299.705113268107 832.215746427208</t>
  </si>
  <si>
    <t>-672.269161347675 91.3417252110944 -93.0709745678209</t>
  </si>
  <si>
    <t>-663.325964939257 73.6818328182787 322.032346890051</t>
  </si>
  <si>
    <t>-698.938655185584 21.1128202089837 780.673116873391</t>
  </si>
  <si>
    <t>-545.880084269866 9.34825939740563 828.823946330467</t>
  </si>
  <si>
    <t>9763-20170724T120418.717732600.bin</t>
  </si>
  <si>
    <t>-658.359158057258 182.439301948541 -93.7800175735426</t>
  </si>
  <si>
    <t>-681.445458873459 183.283797565524 -202.056447823264</t>
  </si>
  <si>
    <t>-695.323764268812 183.413611660869 -293.889015666298</t>
  </si>
  <si>
    <t>-706.561886922212 183.451876276599 -377.026411241332</t>
  </si>
  <si>
    <t>-715.939588008478 183.322508885322 -460.394187556656</t>
  </si>
  <si>
    <t>-727.605473888798 182.951960655755 -582.495396904456</t>
  </si>
  <si>
    <t>-716.8453705976 181.115068630055 -660.090849373934</t>
  </si>
  <si>
    <t>-717.64034646222 214.094102579423 -529.475521033657</t>
  </si>
  <si>
    <t>-682.599689272255 364.096327162616 -504.783587710817</t>
  </si>
  <si>
    <t>-619.227216374709 372.048971777649 -230.012309935236</t>
  </si>
  <si>
    <t>-412.428416441639 280.359139277823 -177.326726799902</t>
  </si>
  <si>
    <t>-727.332865396276 152.135029096586 -528.361401696522</t>
  </si>
  <si>
    <t>-753.420390544346 1.72351482884983 -496.221712253292</t>
  </si>
  <si>
    <t>-542.340371471663 108.260476054257 -366.320661942193</t>
  </si>
  <si>
    <t>-644.467806050187 273.758829663956 -97.8472112582389</t>
  </si>
  <si>
    <t>-671.966729364547 283.510525082821 316.702338919543</t>
  </si>
  <si>
    <t>-711.324564985976 324.941989238313 776.346593147504</t>
  </si>
  <si>
    <t>-562.581810911984 299.693541640349 832.220916999871</t>
  </si>
  <si>
    <t>-672.622023053053 91.0666927450045 -93.0923725199181</t>
  </si>
  <si>
    <t>-663.631150688458 73.5292685640247 322.01515143676</t>
  </si>
  <si>
    <t>-699.002240499368 21.0081053681449 780.669235432406</t>
  </si>
  <si>
    <t>-545.967883512988 8.81938898776639 828.791507044364</t>
  </si>
  <si>
    <t>9763-20170724T120418.752323600.bin</t>
  </si>
  <si>
    <t>-658.564158655486 182.27493446284 -93.790101293435</t>
  </si>
  <si>
    <t>-681.665561356684 183.118067223619 -202.063404771207</t>
  </si>
  <si>
    <t>-695.532031314639 183.262801287575 -293.897727852365</t>
  </si>
  <si>
    <t>-706.74975686846 183.32064169887 -377.037902396016</t>
  </si>
  <si>
    <t>-716.097086087521 183.217838652559 -460.40909901012</t>
  </si>
  <si>
    <t>-727.7075585216 182.894129645142 -582.515587350632</t>
  </si>
  <si>
    <t>-716.974407759181 181.134947010916 -660.116637973642</t>
  </si>
  <si>
    <t>-717.79528276521 214.020519485816 -529.476619168484</t>
  </si>
  <si>
    <t>-682.902701053764 364.038240444345 -504.697539921057</t>
  </si>
  <si>
    <t>-619.763809008947 371.94427648646 -229.87126668014</t>
  </si>
  <si>
    <t>-413.005708678841 280.271984603753 -176.9956753521</t>
  </si>
  <si>
    <t>-727.430674469771 152.051917711272 -528.39615267418</t>
  </si>
  <si>
    <t>-753.374659768954 1.59957642541917 -496.313875357872</t>
  </si>
  <si>
    <t>-542.257433781174 108.267631715025 -366.047727438053</t>
  </si>
  <si>
    <t>-644.697219851919 273.592392712456 -97.8623171862864</t>
  </si>
  <si>
    <t>-672.088285321771 283.440183388143 316.692114578267</t>
  </si>
  <si>
    <t>-711.31462580477 324.92976519155 776.347239169166</t>
  </si>
  <si>
    <t>-562.561118301641 299.716342474368 832.208736479866</t>
  </si>
  <si>
    <t>-672.797372849443 90.9074370325263 -93.1149188591644</t>
  </si>
  <si>
    <t>-663.805982622664 73.3660585333027 321.992378082858</t>
  </si>
  <si>
    <t>-699.035094040145 21.0579755384617 780.672189959369</t>
  </si>
  <si>
    <t>-545.951501833635 9.41845320529774 828.773583981959</t>
  </si>
  <si>
    <t>9763-20170724T120418.818027100.bin</t>
  </si>
  <si>
    <t>-658.888590885073 181.849762968527 -93.8328360147777</t>
  </si>
  <si>
    <t>-682.013321922534 182.700725344373 -202.101178049702</t>
  </si>
  <si>
    <t>-695.87319960093 182.887269094319 -293.936263423456</t>
  </si>
  <si>
    <t>-707.074432395755 182.99709874586 -377.078649980475</t>
  </si>
  <si>
    <t>-716.394588313796 182.961868948451 -460.452934433732</t>
  </si>
  <si>
    <t>-727.953540439255 182.754348509593 -582.564670346515</t>
  </si>
  <si>
    <t>-717.296605606054 181.130170035812 -660.179182567092</t>
  </si>
  <si>
    <t>-718.118790442119 213.838752021279 -529.486657888395</t>
  </si>
  <si>
    <t>-683.565505379807 363.913454296962 -504.546830989375</t>
  </si>
  <si>
    <t>-620.514695763806 371.650399492237 -229.695391419243</t>
  </si>
  <si>
    <t>-413.742785469402 280.123260198746 -176.622960315134</t>
  </si>
  <si>
    <t>-727.64438495104 151.851971375398 -528.479593997921</t>
  </si>
  <si>
    <t>-753.29973872143 1.3174680917291 -496.55531270892</t>
  </si>
  <si>
    <t>-542.342958128264 108.31578230551 -365.681325889278</t>
  </si>
  <si>
    <t>-645.079136634271 273.218713954998 -97.896786164906</t>
  </si>
  <si>
    <t>-672.301749877301 283.195840788335 316.665585261626</t>
  </si>
  <si>
    <t>-711.290038860953 324.902658426169 776.339176364243</t>
  </si>
  <si>
    <t>-562.540652660868 299.649513961222 832.193654695564</t>
  </si>
  <si>
    <t>-673.063708806429 90.4620180146135 -93.1626103939819</t>
  </si>
  <si>
    <t>-664.116286067607 73.0220441829233 321.949917517962</t>
  </si>
  <si>
    <t>-699.083337656342 20.9976243961996 780.682702793866</t>
  </si>
  <si>
    <t>-546.057138687123 8.70711089574365 828.804915301919</t>
  </si>
  <si>
    <t>9763-20170724T120418.846594100.bin</t>
  </si>
  <si>
    <t>-659.027214853749 181.664303326761 -93.8532157830907</t>
  </si>
  <si>
    <t>-682.150409755583 182.508742653223 -202.121879886434</t>
  </si>
  <si>
    <t>-696.009905242982 182.711606916401 -293.957010491136</t>
  </si>
  <si>
    <t>-707.21116856497 182.844979593885 -377.099481994013</t>
  </si>
  <si>
    <t>-716.531693360555 182.842219693275 -460.473690951458</t>
  </si>
  <si>
    <t>-728.09164021957 182.692031267025 -582.585447713913</t>
  </si>
  <si>
    <t>-717.472151354556 181.120537016504 -660.206046675603</t>
  </si>
  <si>
    <t>-718.266487370912 213.753119943761 -529.491869002028</t>
  </si>
  <si>
    <t>-683.811701846771 363.839187917156 -504.481067203592</t>
  </si>
  <si>
    <t>-620.883267033201 371.603219265752 -229.602309642517</t>
  </si>
  <si>
    <t>-414.136390696462 280.029557684495 -176.512473252212</t>
  </si>
  <si>
    <t>-727.771965060535 151.76271759339 -528.515842737852</t>
  </si>
  <si>
    <t>-753.376395428714 1.20194328881712 -496.67236162078</t>
  </si>
  <si>
    <t>-542.505208862785 108.410797192628 -365.552862462748</t>
  </si>
  <si>
    <t>-645.227362557698 273.054511178823 -97.9177158875743</t>
  </si>
  <si>
    <t>-672.414149862018 283.10481257967 316.645282774063</t>
  </si>
  <si>
    <t>-711.257867829888 324.915702830835 776.329448376166</t>
  </si>
  <si>
    <t>-562.493648386664 299.738268008129 832.178486538085</t>
  </si>
  <si>
    <t>-673.187225673671 90.2590356933367 -93.1862058941543</t>
  </si>
  <si>
    <t>-664.213223949266 72.8894986394298 321.928683192586</t>
  </si>
  <si>
    <t>-699.099795631279 20.9572923572225 780.687576634257</t>
  </si>
  <si>
    <t>-546.096058952883 8.46432995673445 828.829040181609</t>
  </si>
  <si>
    <t>9763-20170724T120418.915130500.bin</t>
  </si>
  <si>
    <t>-659.322712057562 181.217826586753 -93.8881942296721</t>
  </si>
  <si>
    <t>-682.458634407456 182.075691558594 -202.154053368558</t>
  </si>
  <si>
    <t>-696.340118214718 182.308343267501 -293.985966113992</t>
  </si>
  <si>
    <t>-707.565610570384 182.476467962859 -377.124896114185</t>
  </si>
  <si>
    <t>-716.914926423421 182.516255372209 -460.49596100428</t>
  </si>
  <si>
    <t>-728.522061795931 182.436654574003 -582.603149198783</t>
  </si>
  <si>
    <t>-717.932438728377 180.941591362146 -660.229457672084</t>
  </si>
  <si>
    <t>-718.681872748821 213.467786980599 -529.495069394713</t>
  </si>
  <si>
    <t>-684.348907287181 363.561878218431 -504.415084209279</t>
  </si>
  <si>
    <t>-621.837285049424 371.930919645658 -229.458946778387</t>
  </si>
  <si>
    <t>-415.228463960849 280.195404541111 -176.111696535683</t>
  </si>
  <si>
    <t>-728.17601514944 151.475329234206 -528.552133587469</t>
  </si>
  <si>
    <t>-753.737112220705 0.883448187566728 -496.802631483261</t>
  </si>
  <si>
    <t>-542.97438913104 108.265662754453 -365.24396664888</t>
  </si>
  <si>
    <t>-645.546735249649 272.657544622253 -97.9486701964886</t>
  </si>
  <si>
    <t>-672.581316495287 282.876125153229 316.620174588427</t>
  </si>
  <si>
    <t>-711.215019592829 324.907933255926 776.306132943788</t>
  </si>
  <si>
    <t>-562.4714472283 299.625875364744 832.16310289326</t>
  </si>
  <si>
    <t>-673.467519073932 89.7163495842028 -93.2328679344745</t>
  </si>
  <si>
    <t>-664.480501060695 72.5273757892426 321.889254318218</t>
  </si>
  <si>
    <t>-699.122746261021 20.935603991544 780.70335596902</t>
  </si>
  <si>
    <t>-546.127414951669 8.54608771355174 828.898340662875</t>
  </si>
  <si>
    <t>9763-20170724T120418.947730300.bin</t>
  </si>
  <si>
    <t>-659.519749159571 181.003501921306 -93.9117540256696</t>
  </si>
  <si>
    <t>-682.672227814399 181.880199678888 -202.173828961302</t>
  </si>
  <si>
    <t>-696.557598857345 182.131172842863 -294.004953513785</t>
  </si>
  <si>
    <t>-707.782555510055 182.317141047096 -377.144093469855</t>
  </si>
  <si>
    <t>-717.127261767064 182.37606720456 -460.515664468553</t>
  </si>
  <si>
    <t>-728.72301648806 182.326497576334 -582.623983458317</t>
  </si>
  <si>
    <t>-718.117920659599 180.862868441893 -660.248789796731</t>
  </si>
  <si>
    <t>-718.885067615981 213.344163937421 -529.507554865778</t>
  </si>
  <si>
    <t>-684.579248475368 363.44534391643 -504.425694541993</t>
  </si>
  <si>
    <t>-622.25083815575 372.285344059436 -229.442885272323</t>
  </si>
  <si>
    <t>-415.69982259247 280.547135508424 -175.876922213556</t>
  </si>
  <si>
    <t>-728.384792934306 151.352290101801 -528.580321782766</t>
  </si>
  <si>
    <t>-753.965437050559 0.761408614984475 -496.849954405574</t>
  </si>
  <si>
    <t>-543.173160305506 108.025857162615 -365.072820126086</t>
  </si>
  <si>
    <t>-645.715654967701 272.480974680042 -97.9659480219751</t>
  </si>
  <si>
    <t>-672.654804128327 282.764816308739 316.607499092464</t>
  </si>
  <si>
    <t>-711.204152134323 324.890305216767 776.294492337527</t>
  </si>
  <si>
    <t>-562.465019555728 299.587920138333 832.154026554365</t>
  </si>
  <si>
    <t>-673.716932381048 89.4846924543131 -93.262116227718</t>
  </si>
  <si>
    <t>-664.673695848292 72.366020100322 321.861701368353</t>
  </si>
  <si>
    <t>-699.135249261354 20.9853591761132 780.71280325678</t>
  </si>
  <si>
    <t>-546.069446908796 9.52239325629876 828.913385305318</t>
  </si>
  <si>
    <t>9763-20170724T120419.014960600.bin</t>
  </si>
  <si>
    <t>-659.927337040658 180.575895225161 -93.9617257606045</t>
  </si>
  <si>
    <t>-683.144767656567 181.492900869605 -202.209686096491</t>
  </si>
  <si>
    <t>-697.051571450922 181.768773151757 -294.037492867787</t>
  </si>
  <si>
    <t>-708.282191132958 181.975028077156 -377.175708375597</t>
  </si>
  <si>
    <t>-717.618874216439 182.051475173271 -460.548231810934</t>
  </si>
  <si>
    <t>-729.187787882536 182.024701866185 -582.659144832579</t>
  </si>
  <si>
    <t>-718.518512810019 180.572919183885 -660.275242284225</t>
  </si>
  <si>
    <t>-719.336129288263 213.028585876846 -529.537116319666</t>
  </si>
  <si>
    <t>-685.014415084287 363.141756668665 -504.514018000307</t>
  </si>
  <si>
    <t>-623.075048131159 372.812930718002 -229.471316647965</t>
  </si>
  <si>
    <t>-416.613583186984 281.137368758629 -175.454615869879</t>
  </si>
  <si>
    <t>-728.886727814942 151.044409352897 -528.61855672639</t>
  </si>
  <si>
    <t>-754.609391989926 0.473352998328437 -496.915233530616</t>
  </si>
  <si>
    <t>-543.451992847895 107.182062518527 -364.836236341493</t>
  </si>
  <si>
    <t>-646.0284567963 272.147665233764 -98.0069331718281</t>
  </si>
  <si>
    <t>-672.700570387663 282.552620773626 316.580739711874</t>
  </si>
  <si>
    <t>-711.140888511942 324.88328180512 776.266497346805</t>
  </si>
  <si>
    <t>-562.361882396547 299.800399539148 832.118768102074</t>
  </si>
  <si>
    <t>-674.217320999852 88.9692811963409 -93.313482826216</t>
  </si>
  <si>
    <t>-665.017895169993 72.0845954289518 321.8164536341</t>
  </si>
  <si>
    <t>-699.181108366989 20.9118488711779 780.729166711741</t>
  </si>
  <si>
    <t>-546.202980410403 8.49813134159194 828.972570175392</t>
  </si>
  <si>
    <t>9763-20170724T120419.046552300.bin</t>
  </si>
  <si>
    <t>-660.164913638344 180.399914707792 -93.9807730931424</t>
  </si>
  <si>
    <t>-683.410143143862 181.341612788059 -202.222500168128</t>
  </si>
  <si>
    <t>-697.316565280086 181.62609214091 -294.050408211924</t>
  </si>
  <si>
    <t>-708.537167704087 181.835697252983 -377.190032982271</t>
  </si>
  <si>
    <t>-717.854023422327 181.910988324576 -460.564565006524</t>
  </si>
  <si>
    <t>-729.38332750426 181.877007767216 -582.679374125818</t>
  </si>
  <si>
    <t>-718.665633162699 180.403360652092 -660.288443570035</t>
  </si>
  <si>
    <t>-719.525595559034 212.880376615565 -529.558156160384</t>
  </si>
  <si>
    <t>-685.133116222106 362.981157691108 -504.566795930295</t>
  </si>
  <si>
    <t>-623.447003570218 372.986340120373 -229.478803003299</t>
  </si>
  <si>
    <t>-417.037511828074 281.327977880332 -175.23503743527</t>
  </si>
  <si>
    <t>-729.123126779984 150.903403076502 -528.634711390764</t>
  </si>
  <si>
    <t>-754.984835255172 0.362272002428426 -496.905878481861</t>
  </si>
  <si>
    <t>-543.547347594753 106.740893191576 -364.712904537953</t>
  </si>
  <si>
    <t>-646.22202494039 271.976309049605 -98.0257984415808</t>
  </si>
  <si>
    <t>-672.772838653434 282.446768725615 316.568010576919</t>
  </si>
  <si>
    <t>-711.119928833749 324.867844190149 776.255198979892</t>
  </si>
  <si>
    <t>-562.362763192081 299.657977105636 832.108499799307</t>
  </si>
  <si>
    <t>-674.486831842359 88.7925072036319 -93.3332276440046</t>
  </si>
  <si>
    <t>-665.193385999656 72.0072218184284 321.798633263942</t>
  </si>
  <si>
    <t>-699.219613871343 20.9315785868641 780.728862186276</t>
  </si>
  <si>
    <t>-546.197311888307 8.99334454805717 828.952199809293</t>
  </si>
  <si>
    <t>9763-20170724T120419.115268200.bin</t>
  </si>
  <si>
    <t>-660.66470712755 180.052365411331 -94.0440779618261</t>
  </si>
  <si>
    <t>-683.947499526138 181.020508232856 -202.27750174827</t>
  </si>
  <si>
    <t>-697.85203486521 181.298581537495 -294.105685879145</t>
  </si>
  <si>
    <t>-709.057180509836 181.491488855193 -377.247398016221</t>
  </si>
  <si>
    <t>-718.344849836341 181.538279759348 -460.625308662355</t>
  </si>
  <si>
    <t>-729.81635237717 181.449595137167 -582.745444947896</t>
  </si>
  <si>
    <t>-719.022554924559 179.886419767208 -660.342159019555</t>
  </si>
  <si>
    <t>-719.927915690905 212.468045381211 -529.638741436341</t>
  </si>
  <si>
    <t>-685.384458208632 362.556591774882 -504.775272327109</t>
  </si>
  <si>
    <t>-624.170616365737 373.064144684541 -229.600690958029</t>
  </si>
  <si>
    <t>-417.942287723106 281.153039227786 -175.096030786887</t>
  </si>
  <si>
    <t>-729.637525615664 150.509062966446 -528.681640815837</t>
  </si>
  <si>
    <t>-755.784498373461 0.0399476065456383 -496.853573164998</t>
  </si>
  <si>
    <t>-544.16208640351 106.015992232165 -364.468585443506</t>
  </si>
  <si>
    <t>-646.665642558867 271.644285958595 -98.0810598648065</t>
  </si>
  <si>
    <t>-672.977737179127 282.262017534267 316.524271267649</t>
  </si>
  <si>
    <t>-711.096007729161 324.819729264815 776.222991702455</t>
  </si>
  <si>
    <t>-562.33376746403 299.592075683601 832.054808799597</t>
  </si>
  <si>
    <t>-675.053237720139 88.4253704417345 -93.3819362556897</t>
  </si>
  <si>
    <t>-665.581685642482 71.8306504715431 321.753588614872</t>
  </si>
  <si>
    <t>-699.296905444649 20.9040233973494 780.728448012407</t>
  </si>
  <si>
    <t>-546.278778731948 8.78268794400879 828.919235457803</t>
  </si>
  <si>
    <t>9763-20170724T120419.146855300.bin</t>
  </si>
  <si>
    <t>-660.919834410189 179.893251726785 -94.0694604785325</t>
  </si>
  <si>
    <t>-684.218158778459 180.867273719053 -202.299491624597</t>
  </si>
  <si>
    <t>-698.121086823192 181.136134345621 -294.127995741164</t>
  </si>
  <si>
    <t>-709.318743970526 181.315544575851 -377.270739681649</t>
  </si>
  <si>
    <t>-718.592884622245 181.342901183989 -460.650114793083</t>
  </si>
  <si>
    <t>-730.037925344674 181.219342966918 -582.772768001946</t>
  </si>
  <si>
    <t>-719.209102141754 179.602656760462 -660.363534946949</t>
  </si>
  <si>
    <t>-720.132290870431 212.248382751094 -529.675354437718</t>
  </si>
  <si>
    <t>-685.537914840088 362.343375360937 -504.91608754512</t>
  </si>
  <si>
    <t>-624.58319838158 373.040335343961 -229.69137978394</t>
  </si>
  <si>
    <t>-418.463601635293 281.004946254428 -174.985373808274</t>
  </si>
  <si>
    <t>-729.899563156797 150.298791419224 -528.697285766499</t>
  </si>
  <si>
    <t>-544.529574434734 105.665825179046 -364.299112586312</t>
  </si>
  <si>
    <t>-646.867392758551 271.494018629235 -98.1128608992485</t>
  </si>
  <si>
    <t>-673.097439469118 282.175940279184 316.495978029962</t>
  </si>
  <si>
    <t>-711.080606204674 324.801352798435 776.204704788739</t>
  </si>
  <si>
    <t>-562.310140856027 299.590743400064 832.02230783152</t>
  </si>
  <si>
    <t>-675.360742291734 88.25843211805 -93.4079244583421</t>
  </si>
  <si>
    <t>-665.771602138417 71.7579998573844 321.728642873209</t>
  </si>
  <si>
    <t>-699.341837312765 20.8922420565189 780.725517677573</t>
  </si>
  <si>
    <t>-546.34024235808 8.47315322502527 828.892941950451</t>
  </si>
  <si>
    <t>9763-20170724T120419.212035200.bin</t>
  </si>
  <si>
    <t>-661.388078134398 179.685698293309 -94.112726969028</t>
  </si>
  <si>
    <t>-684.718044762931 180.675060505309 -202.335734615018</t>
  </si>
  <si>
    <t>-698.620240936475 180.939611370106 -294.164403456506</t>
  </si>
  <si>
    <t>-709.805885117568 181.109272588864 -377.308795338836</t>
  </si>
  <si>
    <t>-719.056860149879 181.120187236409 -460.690777790758</t>
  </si>
  <si>
    <t>-730.455614216358 180.96513109306 -582.817700508682</t>
  </si>
  <si>
    <t>-719.579403934139 179.247318461131 -660.399712781247</t>
  </si>
  <si>
    <t>-720.519546312054 211.99974681724 -529.729306079082</t>
  </si>
  <si>
    <t>-685.822388234164 362.09759203414 -505.132780153292</t>
  </si>
  <si>
    <t>-625.493499400369 373.338832465211 -229.791849909204</t>
  </si>
  <si>
    <t>-419.573277569916 281.12523306368 -174.637118224151</t>
  </si>
  <si>
    <t>-730.388254616405 150.066686130104 -528.729647176525</t>
  </si>
  <si>
    <t>-544.994544237134 105.043651603769 -363.984583014707</t>
  </si>
  <si>
    <t>-647.207674988582 271.262101175882 -98.1782699852507</t>
  </si>
  <si>
    <t>-673.263477478924 282.053460915701 316.438730884477</t>
  </si>
  <si>
    <t>-711.049237949328 324.764203561764 776.164241634452</t>
  </si>
  <si>
    <t>-562.275264494268 299.513093089574 831.953931425669</t>
  </si>
  <si>
    <t>-675.932994668173 88.0931403804821 -93.4389971090164</t>
  </si>
  <si>
    <t>-666.128825447817 71.7620062102887 321.699241380607</t>
  </si>
  <si>
    <t>-699.452915325892 20.9254309020071 780.717164867335</t>
  </si>
  <si>
    <t>-546.41332257992 8.62606885417927 828.794693434116</t>
  </si>
  <si>
    <t>9763-20170724T120419.283774100.bin</t>
  </si>
  <si>
    <t>-661.749637538232 179.625905238697 -94.1619233474667</t>
  </si>
  <si>
    <t>-685.084721756437 180.63919047636 -202.383625649787</t>
  </si>
  <si>
    <t>-698.942362402279 180.887115170411 -294.219065823639</t>
  </si>
  <si>
    <t>-710.067670564676 181.028792627156 -377.371602814372</t>
  </si>
  <si>
    <t>-719.238100857812 180.997955841314 -460.762466961722</t>
  </si>
  <si>
    <t>-730.49706189379 180.766619188462 -582.902186711788</t>
  </si>
  <si>
    <t>-719.557916980898 178.985068892554 -660.473845795048</t>
  </si>
  <si>
    <t>-720.583829085144 211.8282761989 -529.825383896055</t>
  </si>
  <si>
    <t>-685.931712261325 361.971209968643 -505.409212943476</t>
  </si>
  <si>
    <t>-626.316621872632 373.945379553493 -229.943694955124</t>
  </si>
  <si>
    <t>-420.5056276665 281.676798654275 -174.474197309835</t>
  </si>
  <si>
    <t>-730.529660480599 149.90804953736 -528.791331964806</t>
  </si>
  <si>
    <t>-544.958457334677 104.267830312181 -363.831161204077</t>
  </si>
  <si>
    <t>-647.440010921478 271.121540410029 -98.2332478347344</t>
  </si>
  <si>
    <t>-673.389839676402 281.970195330818 316.38891456568</t>
  </si>
  <si>
    <t>-711.045005865334 324.70236777482 776.119052281337</t>
  </si>
  <si>
    <t>-562.290956678595 299.292350962153 831.889893111049</t>
  </si>
  <si>
    <t>-676.425165309356 88.1167462861629 -93.4645282192216</t>
  </si>
  <si>
    <t>-666.434280663235 71.8753697453506 321.67275329262</t>
  </si>
  <si>
    <t>-699.564788370918 20.9847628946934 780.695525330358</t>
  </si>
  <si>
    <t>-546.450917439594 9.22167237860572 828.670465513111</t>
  </si>
  <si>
    <t>9763-20170724T120419.313855100.bin</t>
  </si>
  <si>
    <t>-661.843635273731 179.599555139572 -94.1790107289532</t>
  </si>
  <si>
    <t>-685.155247096626 180.60334754246 -202.405822176779</t>
  </si>
  <si>
    <t>-698.988922768048 180.831653205977 -294.24491969371</t>
  </si>
  <si>
    <t>-710.090760443687 180.951149697049 -377.400667662933</t>
  </si>
  <si>
    <t>-719.236082702052 180.893190434508 -460.794312832099</t>
  </si>
  <si>
    <t>-730.45635165866 180.616767960263 -582.937460645093</t>
  </si>
  <si>
    <t>-719.485286446847 178.819159509952 -660.504344935581</t>
  </si>
  <si>
    <t>-720.541911886764 211.695062940418 -529.870636303581</t>
  </si>
  <si>
    <t>-685.891542922917 361.84109984755 -505.526322552325</t>
  </si>
  <si>
    <t>-626.650537143172 374.215210201849 -229.997749970277</t>
  </si>
  <si>
    <t>-420.858860770739 282.103049616455 -174.197719131811</t>
  </si>
  <si>
    <t>-730.524078054553 149.780994759501 -528.813472478833</t>
  </si>
  <si>
    <t>-544.867287811645 103.903360681528 -363.795881545131</t>
  </si>
  <si>
    <t>-647.476372138609 271.070499539002 -98.2583442053848</t>
  </si>
  <si>
    <t>-673.434777769414 281.962528894347 316.362142668022</t>
  </si>
  <si>
    <t>-711.000269016584 324.726632181929 776.092506303433</t>
  </si>
  <si>
    <t>-562.197535751574 299.572080802724 831.849231731281</t>
  </si>
  <si>
    <t>-676.559598200617 88.1306541198946 -93.4780087709639</t>
  </si>
  <si>
    <t>-666.539803871146 71.8899903760871 321.65867279801</t>
  </si>
  <si>
    <t>-699.614487793986 20.9805231866437 780.686896053929</t>
  </si>
  <si>
    <t>-546.494821967464 9.15765792074717 828.628630259021</t>
  </si>
  <si>
    <t>9763-20170724T120419.349453200.bin</t>
  </si>
  <si>
    <t>-661.868644740284 179.603997972316 -94.187225610744</t>
  </si>
  <si>
    <t>-685.163204121103 180.601374586147 -202.417836271463</t>
  </si>
  <si>
    <t>-698.988576609782 180.818085471514 -294.258162679656</t>
  </si>
  <si>
    <t>-710.085303420899 180.924720281299 -377.414630521256</t>
  </si>
  <si>
    <t>-719.228024293048 180.850744331902 -460.808464311287</t>
  </si>
  <si>
    <t>-730.447141046648 180.547762257377 -582.951737093641</t>
  </si>
  <si>
    <t>-719.44679743576 178.731903426097 -660.513945122062</t>
  </si>
  <si>
    <t>-720.518105565046 211.635159295983 -529.892853652095</t>
  </si>
  <si>
    <t>-685.82278733407 361.781992303281 -505.594726097194</t>
  </si>
  <si>
    <t>-626.975333871472 374.598752624136 -230.002117304432</t>
  </si>
  <si>
    <t>-421.194206492962 282.622754170051 -173.939053492915</t>
  </si>
  <si>
    <t>-730.530386228433 149.726425668196 -528.819617316743</t>
  </si>
  <si>
    <t>-544.699345507625 103.659684293377 -363.751449426639</t>
  </si>
  <si>
    <t>-647.495158404137 271.032359003167 -98.2772220162336</t>
  </si>
  <si>
    <t>-673.487684938698 281.968971813041 316.339947673199</t>
  </si>
  <si>
    <t>-710.981788495011 324.715000553884 776.073152968016</t>
  </si>
  <si>
    <t>-562.19719995147 299.44742026063 831.827246644081</t>
  </si>
  <si>
    <t>-676.593607496877 88.1983102520026 -93.4917897836028</t>
  </si>
  <si>
    <t>-666.657669239789 71.9240486296358 321.645587593688</t>
  </si>
  <si>
    <t>-699.660335700632 21.0480696442764 780.676158283987</t>
  </si>
  <si>
    <t>-546.478937038204 9.86492004264414 828.574223751142</t>
  </si>
  <si>
    <t>9763-20170724T120419.416213200.bin</t>
  </si>
  <si>
    <t>-661.672169786016 179.517098052765 -94.2122515862137</t>
  </si>
  <si>
    <t>-684.96463212771 180.517674519257 -202.443380181614</t>
  </si>
  <si>
    <t>-698.831664019322 180.737780515486 -294.27744654282</t>
  </si>
  <si>
    <t>-709.983801766039 180.846989117151 -377.426420687641</t>
  </si>
  <si>
    <t>-719.199554706933 180.775469142607 -460.812264359821</t>
  </si>
  <si>
    <t>-730.545290684344 180.474860001448 -582.943717630563</t>
  </si>
  <si>
    <t>-719.514024391607 178.60431642557 -660.500295227896</t>
  </si>
  <si>
    <t>-720.546342738343 211.558756928087 -529.895988701763</t>
  </si>
  <si>
    <t>-685.829768640082 361.705834722855 -505.666786942026</t>
  </si>
  <si>
    <t>-627.447232791651 375.400878371834 -230.017549942444</t>
  </si>
  <si>
    <t>-421.692393335117 283.643647872349 -173.501217552696</t>
  </si>
  <si>
    <t>-730.587405574485 149.654753080721 -528.810865806038</t>
  </si>
  <si>
    <t>-544.229286988868 103.136400840086 -363.472006187652</t>
  </si>
  <si>
    <t>-647.28427811411 270.923061358784 -98.2917580828808</t>
  </si>
  <si>
    <t>-673.394829675177 281.9406092677 316.315891588502</t>
  </si>
  <si>
    <t>-710.93725547186 324.706254632954 776.0366985705</t>
  </si>
  <si>
    <t>-562.164949887446 299.371987349632 831.793219781744</t>
  </si>
  <si>
    <t>-676.421198598797 88.1053003235822 -93.5193689262479</t>
  </si>
  <si>
    <t>-666.6809097827 71.7608444335824 321.619838560498</t>
  </si>
  <si>
    <t>-699.720038167311 21.0704132560927 780.669558659562</t>
  </si>
  <si>
    <t>-546.568694282475 9.47370637760673 828.565467686701</t>
  </si>
  <si>
    <t>9763-20170724T120419.448301400.bin</t>
  </si>
  <si>
    <t>-661.555506992271 179.518043558678 -94.2248427457596</t>
  </si>
  <si>
    <t>-684.883069129585 180.538538467922 -202.448083522642</t>
  </si>
  <si>
    <t>-698.808805456742 180.775716821001 -294.273306690902</t>
  </si>
  <si>
    <t>-710.025676563348 180.900733342257 -377.413440471837</t>
  </si>
  <si>
    <t>-719.317982015156 180.845302181723 -460.790770733909</t>
  </si>
  <si>
    <t>-730.788672405269 180.568540751771 -582.910742550038</t>
  </si>
  <si>
    <t>-719.758886486929 178.68082146745 -660.467215665973</t>
  </si>
  <si>
    <t>-720.734375796238 211.641903697783 -529.86737846848</t>
  </si>
  <si>
    <t>-686.002041941485 361.785751816843 -505.619099564752</t>
  </si>
  <si>
    <t>-627.68045899103 375.805743120433 -229.973343966789</t>
  </si>
  <si>
    <t>-421.961544509582 284.155424179259 -173.15364640594</t>
  </si>
  <si>
    <t>-730.7764912954 149.738020288272 -528.783932266479</t>
  </si>
  <si>
    <t>-544.09758521172 103.144606084378 -363.305143953921</t>
  </si>
  <si>
    <t>-647.167201877384 270.945937964841 -98.3000118293166</t>
  </si>
  <si>
    <t>-673.262823690763 281.932005047233 316.30928975942</t>
  </si>
  <si>
    <t>-710.885539315657 324.725376866917 776.023260360541</t>
  </si>
  <si>
    <t>-562.08865486567 299.55641810208 831.789190011695</t>
  </si>
  <si>
    <t>-676.335655752852 88.0969831910977 -93.5227658715155</t>
  </si>
  <si>
    <t>-666.647933492631 71.7461774579265 321.617455985364</t>
  </si>
  <si>
    <t>-699.743280021149 21.0893362906816 780.670191378451</t>
  </si>
  <si>
    <t>-546.553936029936 9.99431395728698 828.563250576319</t>
  </si>
  <si>
    <t>9763-20170724T120419.481087300.bin</t>
  </si>
  <si>
    <t>-661.459944096343 179.499319950283 -94.2345670104808</t>
  </si>
  <si>
    <t>-684.824882111449 180.532741710996 -202.449730847309</t>
  </si>
  <si>
    <t>-698.828327468975 180.787443648983 -294.26289196612</t>
  </si>
  <si>
    <t>-710.133984316263 180.931282722161 -377.391097085183</t>
  </si>
  <si>
    <t>-719.5340121661 180.897233828283 -460.756388204567</t>
  </si>
  <si>
    <t>-731.182676500517 180.65495666452 -582.859497978101</t>
  </si>
  <si>
    <t>-720.173689106991 178.772599284472 -660.419040672715</t>
  </si>
  <si>
    <t>-721.042116288911 211.711843541573 -529.823022283966</t>
  </si>
  <si>
    <t>-686.278196801243 361.838040495177 -505.529720403204</t>
  </si>
  <si>
    <t>-628.027357023189 376.108166080965 -229.881856678535</t>
  </si>
  <si>
    <t>-422.347004545868 284.518607514964 -172.825019149818</t>
  </si>
  <si>
    <t>-731.100563229931 149.810687319537 -528.740538171485</t>
  </si>
  <si>
    <t>-544.00928146341 103.187559976122 -363.104380301413</t>
  </si>
  <si>
    <t>-647.056584747319 270.9602946571 -98.3081373415696</t>
  </si>
  <si>
    <t>-673.167748854749 281.899075969143 316.301517690635</t>
  </si>
  <si>
    <t>-710.844866742806 324.735006950146 776.009500497426</t>
  </si>
  <si>
    <t>-562.033676740157 299.672090188029 831.784933853644</t>
  </si>
  <si>
    <t>-676.26530089326 88.0194943398637 -93.5240045672647</t>
  </si>
  <si>
    <t>-666.616636643505 71.6730189886914 321.617231996796</t>
  </si>
  <si>
    <t>-699.75659261737 21.0240929005238 780.674402731531</t>
  </si>
  <si>
    <t>-546.620552668044 9.33166252161573 828.595809761241</t>
  </si>
  <si>
    <t>9763-20170724T120419.549772900.bin</t>
  </si>
  <si>
    <t>-661.301176793231 179.420157886558 -94.2552264845912</t>
  </si>
  <si>
    <t>-684.790398911974 180.480019980279 -202.4431731206</t>
  </si>
  <si>
    <t>-698.831035789795 180.74521019144 -294.250770014528</t>
  </si>
  <si>
    <t>-710.142852420818 180.894525937676 -377.378038325038</t>
  </si>
  <si>
    <t>-719.521284244123 180.862529506081 -460.745844704463</t>
  </si>
  <si>
    <t>-731.108027781802 180.619732986761 -582.854770900233</t>
  </si>
  <si>
    <t>-720.013251477004 178.802899444325 -660.403638208528</t>
  </si>
  <si>
    <t>-721.010212215566 211.679562316031 -529.811741825338</t>
  </si>
  <si>
    <t>-686.11718071008 361.734903265655 -505.250468238895</t>
  </si>
  <si>
    <t>-628.122151442001 376.242662583788 -229.561102140701</t>
  </si>
  <si>
    <t>-422.500306096255 284.751515772826 -172.136613025102</t>
  </si>
  <si>
    <t>-731.037482430828 149.77306925023 -528.737181146845</t>
  </si>
  <si>
    <t>-543.523887277537 103.098063214607 -362.675883119165</t>
  </si>
  <si>
    <t>-646.797925780629 270.864165718195 -98.3310789015688</t>
  </si>
  <si>
    <t>-673.025676333216 281.830667176465 316.270427120514</t>
  </si>
  <si>
    <t>-710.806021248372 324.728601806414 775.973783325874</t>
  </si>
  <si>
    <t>-562.047196548241 299.414409088692 831.775502102408</t>
  </si>
  <si>
    <t>-676.175147390468 87.9092520239208 -93.533138358267</t>
  </si>
  <si>
    <t>-666.606966639835 71.5723317185909 321.610371786058</t>
  </si>
  <si>
    <t>-699.788902275658 21.0032550967999 780.683913456235</t>
  </si>
  <si>
    <t>-546.652277336489 9.44298785489218 828.635417653187</t>
  </si>
  <si>
    <t>9763-20170724T120419.613396300.bin</t>
  </si>
  <si>
    <t>-661.456205955443 179.233239527595 -94.2520273464044</t>
  </si>
  <si>
    <t>-685.057928914405 180.31756706385 -202.415319567446</t>
  </si>
  <si>
    <t>-699.033175043233 180.598540154491 -294.232673178305</t>
  </si>
  <si>
    <t>-710.220975864249 180.762095345564 -377.376718459529</t>
  </si>
  <si>
    <t>-719.409651838284 180.746890081672 -460.765616121276</t>
  </si>
  <si>
    <t>-730.646647410853 180.532485226031 -582.907494190852</t>
  </si>
  <si>
    <t>-719.499285094025 178.861543829758 -660.451986041068</t>
  </si>
  <si>
    <t>-720.789018498037 211.594253289036 -529.820320648279</t>
  </si>
  <si>
    <t>-686.249895689198 361.69033122788 -505.015408711574</t>
  </si>
  <si>
    <t>-628.589059153777 376.140406576332 -229.252721586859</t>
  </si>
  <si>
    <t>-422.882129325697 284.871193311384 -171.78005354468</t>
  </si>
  <si>
    <t>-730.642866368313 149.659007735881 -528.805121936895</t>
  </si>
  <si>
    <t>-543.070859464572 102.934792387601 -362.350262871627</t>
  </si>
  <si>
    <t>-646.871504697657 270.799932742868 -98.3681148538357</t>
  </si>
  <si>
    <t>-673.03676783349 281.742414758113 316.237964219163</t>
  </si>
  <si>
    <t>-710.774593648204 324.736305744568 775.921669735405</t>
  </si>
  <si>
    <t>-562.059228403404 299.181771921477 831.729562083288</t>
  </si>
  <si>
    <t>-676.430035016366 87.6031149539629 -93.5383845370309</t>
  </si>
  <si>
    <t>-666.770778765885 71.3924243091822 321.607964155555</t>
  </si>
  <si>
    <t>-699.813859349251 20.9978063929077 780.698534096011</t>
  </si>
  <si>
    <t>-546.726143303106 9.02785420633472 828.705783457284</t>
  </si>
  <si>
    <t>9763-20170724T120419.646496900.bin</t>
  </si>
  <si>
    <t>-661.590557372158 179.120882454275 -94.2668879525037</t>
  </si>
  <si>
    <t>-685.21525709706 180.197337605693 -202.425092057303</t>
  </si>
  <si>
    <t>-699.156325699788 180.494524739329 -294.247701170938</t>
  </si>
  <si>
    <t>-710.291492318602 180.68290802806 -377.398834614283</t>
  </si>
  <si>
    <t>-719.405676995599 180.70343774328 -460.795850440241</t>
  </si>
  <si>
    <t>-730.50953996764 180.5545764978 -582.949967433667</t>
  </si>
  <si>
    <t>-719.382849898549 178.963601780041 -660.499110179763</t>
  </si>
  <si>
    <t>-720.763517573386 211.596317562958 -529.830547875338</t>
  </si>
  <si>
    <t>-686.464772624786 361.72759727219 -504.861581828776</t>
  </si>
  <si>
    <t>-629.020083522642 375.963537057263 -229.042740144294</t>
  </si>
  <si>
    <t>-423.202943651008 284.9505612589 -171.558185827247</t>
  </si>
  <si>
    <t>-730.511038965398 149.643436444042 -528.868972589017</t>
  </si>
  <si>
    <t>-542.747071069957 102.813271347605 -362.175705048979</t>
  </si>
  <si>
    <t>-646.994485319279 270.714245584669 -98.3919045398951</t>
  </si>
  <si>
    <t>-673.091254652094 281.700273289092 316.217377016738</t>
  </si>
  <si>
    <t>-710.744808430187 324.748166410194 775.896376641273</t>
  </si>
  <si>
    <t>-562.020146395765 299.245438084581 831.703252174018</t>
  </si>
  <si>
    <t>-676.545498817687 87.4820413366811 -93.551554162873</t>
  </si>
  <si>
    <t>-666.918729727504 71.2745819867257 321.595728647408</t>
  </si>
  <si>
    <t>-699.831889629074 21.010046943132 780.707891432956</t>
  </si>
  <si>
    <t>-546.732435459468 9.24927254665522 828.729406037161</t>
  </si>
  <si>
    <t>9763-20170724T120419.718288700.bin</t>
  </si>
  <si>
    <t>-661.970672371062 178.815900083469 -94.3097557933763</t>
  </si>
  <si>
    <t>-685.579228691224 179.871567849478 -202.471865229323</t>
  </si>
  <si>
    <t>-699.46134282957 180.204493554014 -294.303271511006</t>
  </si>
  <si>
    <t>-710.525196867138 180.446683870223 -377.463708493028</t>
  </si>
  <si>
    <t>-719.549672819604 180.545003391953 -460.870523050073</t>
  </si>
  <si>
    <t>-730.502104722406 180.537262462265 -583.038263724835</t>
  </si>
  <si>
    <t>-719.384795850504 179.065841643773 -660.591219054608</t>
  </si>
  <si>
    <t>-720.923318901225 211.533603562471 -529.861920098933</t>
  </si>
  <si>
    <t>-687.21264663833 361.756958846365 -504.662424430217</t>
  </si>
  <si>
    <t>-630.214844537249 375.444648777785 -228.723069730318</t>
  </si>
  <si>
    <t>-424.227312177181 284.920837683859 -171.076682453592</t>
  </si>
  <si>
    <t>-730.469231563439 149.547749847461 -529.002252434889</t>
  </si>
  <si>
    <t>-542.326453820114 102.747461065256 -361.781810443465</t>
  </si>
  <si>
    <t>-647.42582485332 270.482071163199 -98.4549808530004</t>
  </si>
  <si>
    <t>-673.371414374497 281.594551794345 316.160470669448</t>
  </si>
  <si>
    <t>-710.668628524327 324.787534008174 775.847057923245</t>
  </si>
  <si>
    <t>-561.876253765283 299.623875555198 831.62743886587</t>
  </si>
  <si>
    <t>-676.859576700714 87.1004324412584 -93.6107424324117</t>
  </si>
  <si>
    <t>-667.359568191834 70.949253883949 321.541611757548</t>
  </si>
  <si>
    <t>-699.847181037716 20.962057311149 780.726847737806</t>
  </si>
  <si>
    <t>-546.774624139727 9.12413888922424 828.815204564263</t>
  </si>
  <si>
    <t>9763-20170724T120419.749875800.bin</t>
  </si>
  <si>
    <t>-662.316734583286 178.545763218835 -94.3486773018735</t>
  </si>
  <si>
    <t>-685.919363624402 179.605222037422 -202.511880577127</t>
  </si>
  <si>
    <t>-699.764077572614 179.953760831253 -294.348884661166</t>
  </si>
  <si>
    <t>-710.781121589387 180.214934507248 -377.515697067558</t>
  </si>
  <si>
    <t>-719.74571722009 180.33765562955 -460.928865123092</t>
  </si>
  <si>
    <t>-730.596021931777 180.372217129411 -583.10560559232</t>
  </si>
  <si>
    <t>-719.458994671742 178.953950534093 -660.656759927335</t>
  </si>
  <si>
    <t>-721.094959139185 211.355347738732 -529.907774278976</t>
  </si>
  <si>
    <t>-687.674185952029 361.633521485336 -504.650614594162</t>
  </si>
  <si>
    <t>-630.94985581956 375.172956289771 -228.647746233872</t>
  </si>
  <si>
    <t>-424.922862472555 284.840267323925 -170.842703332252</t>
  </si>
  <si>
    <t>-730.575062056398 149.358833810419 -529.083257025258</t>
  </si>
  <si>
    <t>-542.35207992357 102.775097247963 -361.592941954683</t>
  </si>
  <si>
    <t>-647.828240569832 270.227849031952 -98.4854185086715</t>
  </si>
  <si>
    <t>-673.590097751995 281.435877520529 316.138874503495</t>
  </si>
  <si>
    <t>-710.676660270488 324.75094174642 775.832943952664</t>
  </si>
  <si>
    <t>-561.916898996486 299.376127893118 831.604585250523</t>
  </si>
  <si>
    <t>-677.184350592384 86.7895240861742 -93.6524670145509</t>
  </si>
  <si>
    <t>-667.616957984657 70.7348461043048 321.502080051606</t>
  </si>
  <si>
    <t>-699.859551683997 20.9372439048666 780.731497729329</t>
  </si>
  <si>
    <t>-546.817512431314 8.83593789136762 828.851317387924</t>
  </si>
  <si>
    <t>9763-20170724T120419.817233000.bin</t>
  </si>
  <si>
    <t>-663.096534277634 177.936741023855 -94.4248940455454</t>
  </si>
  <si>
    <t>-686.688338824927 179.016054636124 -202.590365338069</t>
  </si>
  <si>
    <t>-700.47216615747 179.416781773961 -294.436269136077</t>
  </si>
  <si>
    <t>-711.413420375371 179.739397371265 -377.612727910821</t>
  </si>
  <si>
    <t>-720.281203730359 179.939367073554 -461.036051881751</t>
  </si>
  <si>
    <t>-730.966914413252 180.104695707284 -583.227478502849</t>
  </si>
  <si>
    <t>-719.785541965086 178.826942958466 -660.774571215772</t>
  </si>
  <si>
    <t>-721.604272085434 211.041011354362 -529.977727463204</t>
  </si>
  <si>
    <t>-688.636348167404 361.404021650934 -504.639371150287</t>
  </si>
  <si>
    <t>-632.717006074021 374.953425133459 -228.472752421756</t>
  </si>
  <si>
    <t>-426.636934597403 284.929018273188 -170.376829849567</t>
  </si>
  <si>
    <t>-730.951929207319 149.023335894892 -529.244192398143</t>
  </si>
  <si>
    <t>-542.926899876483 102.627641329792 -361.159216627496</t>
  </si>
  <si>
    <t>-648.698878983794 269.659906270892 -98.5269026831021</t>
  </si>
  <si>
    <t>-674.036636786794 281.060077059159 316.118322592087</t>
  </si>
  <si>
    <t>-710.627805110678 324.726573622105 775.82169067578</t>
  </si>
  <si>
    <t>-561.839354722419 299.458376557581 831.565149250177</t>
  </si>
  <si>
    <t>-677.869220877402 86.1761372778465 -93.7318331866113</t>
  </si>
  <si>
    <t>-668.096767401255 70.4190204587571 321.429360670284</t>
  </si>
  <si>
    <t>-699.926547166127 20.9617767627071 780.727894390624</t>
  </si>
  <si>
    <t>-546.866056670442 9.07127253836438 828.84146881927</t>
  </si>
  <si>
    <t>9763-20170724T120419.849324000.bin</t>
  </si>
  <si>
    <t>-663.481977062113 177.643006265898 -94.466506306676</t>
  </si>
  <si>
    <t>-687.049635319322 178.737534941908 -202.637041470183</t>
  </si>
  <si>
    <t>-700.790212754042 179.172204404005 -294.489317112039</t>
  </si>
  <si>
    <t>-711.683224796176 179.533936505797 -377.671959761712</t>
  </si>
  <si>
    <t>-720.493536145587 179.782092636119 -461.101278450579</t>
  </si>
  <si>
    <t>-731.08508962686 180.028025525063 -583.300650870776</t>
  </si>
  <si>
    <t>-719.823408366498 178.811103052939 -660.83712867244</t>
  </si>
  <si>
    <t>-721.788134185522 210.932852423631 -530.02120036609</t>
  </si>
  <si>
    <t>-688.915221666586 361.298740809457 -504.590157771608</t>
  </si>
  <si>
    <t>-633.543545310983 374.987908831978 -228.320088133595</t>
  </si>
  <si>
    <t>-427.454652995412 285.124658505059 -170.006282622854</t>
  </si>
  <si>
    <t>-731.087043497873 148.907316965028 -529.340004152498</t>
  </si>
  <si>
    <t>-543.271813840673 102.607434238301 -360.957046020518</t>
  </si>
  <si>
    <t>-649.119738508392 269.352347176974 -98.5363946233016</t>
  </si>
  <si>
    <t>-674.29067957552 280.900696002249 316.114840225654</t>
  </si>
  <si>
    <t>-710.632853914994 324.685156968236 775.825642514103</t>
  </si>
  <si>
    <t>-561.829438579916 299.454695582103 831.546172171869</t>
  </si>
  <si>
    <t>-678.20364573668 85.8966673034915 -93.7760650999412</t>
  </si>
  <si>
    <t>-668.346031426378 70.2613994004714 321.387731106711</t>
  </si>
  <si>
    <t>-699.968310634345 20.9959803052227 780.7185838703</t>
  </si>
  <si>
    <t>-546.883533096546 9.3596868563784 828.817001665699</t>
  </si>
  <si>
    <t>9763-20170724T120419.915503200.bin</t>
  </si>
  <si>
    <t>-664.326811172141 177.039467825986 -94.5056406458029</t>
  </si>
  <si>
    <t>-687.814204456228 178.172611707861 -202.693301985622</t>
  </si>
  <si>
    <t>-701.407582893187 178.6837006711 -294.567004070559</t>
  </si>
  <si>
    <t>-712.135592754625 179.132831723795 -377.770619290478</t>
  </si>
  <si>
    <t>-720.748595024833 179.48763496935 -461.22018788081</t>
  </si>
  <si>
    <t>-731.016354214196 179.911087272609 -583.446693145334</t>
  </si>
  <si>
    <t>-719.581976678128 178.799826304628 -660.959528987229</t>
  </si>
  <si>
    <t>-721.891540435639 210.74316157884 -530.095428605845</t>
  </si>
  <si>
    <t>-689.223285252845 361.109485556627 -504.399198802966</t>
  </si>
  <si>
    <t>-635.047602618166 375.149333344559 -227.90969496086</t>
  </si>
  <si>
    <t>-429.034608189877 285.54309215856 -168.936128947396</t>
  </si>
  <si>
    <t>-731.130374693789 148.707414695581 -529.534231460811</t>
  </si>
  <si>
    <t>-543.581520761816 102.3262569896 -360.640260459342</t>
  </si>
  <si>
    <t>-650.04113715343 268.725212191942 -98.5384333831059</t>
  </si>
  <si>
    <t>-674.771382379355 280.559918591646 316.131281438763</t>
  </si>
  <si>
    <t>-710.618371469984 324.606810165452 775.854478750022</t>
  </si>
  <si>
    <t>-561.795331433346 299.372286924056 831.520700302609</t>
  </si>
  <si>
    <t>-678.981277138845 85.3054994513316 -93.8647672265781</t>
  </si>
  <si>
    <t>-668.858746123195 69.9685826011589 321.303809338902</t>
  </si>
  <si>
    <t>-700.046990719203 20.9707021403997 780.700087452071</t>
  </si>
  <si>
    <t>-546.964828066023 9.24123386191354 828.784185856596</t>
  </si>
  <si>
    <t>9763-20170724T120419.946086700.bin</t>
  </si>
  <si>
    <t>-664.777040034134 176.752489596275 -94.5156473127126</t>
  </si>
  <si>
    <t>-688.229963596362 177.908959822104 -202.710458528529</t>
  </si>
  <si>
    <t>-701.733245043741 178.460045268175 -294.597326633674</t>
  </si>
  <si>
    <t>-712.355277546027 178.953641333218 -377.814283135291</t>
  </si>
  <si>
    <t>-720.837553652744 179.361428236754 -461.276921758054</t>
  </si>
  <si>
    <t>-730.887069994396 179.87185634768 -583.52124019629</t>
  </si>
  <si>
    <t>-719.344883653473 178.784140344285 -661.018502400596</t>
  </si>
  <si>
    <t>-721.858898914827 210.6661419523 -530.131709853673</t>
  </si>
  <si>
    <t>-689.222873016632 361.009944381379 -504.235137514618</t>
  </si>
  <si>
    <t>-635.697862246975 375.052596192015 -227.618989871244</t>
  </si>
  <si>
    <t>-429.658104266753 285.590281926186 -168.520543859436</t>
  </si>
  <si>
    <t>-731.095934085365 148.629613997813 -529.631402722697</t>
  </si>
  <si>
    <t>-543.694412168135 102.069662953898 -360.548801256811</t>
  </si>
  <si>
    <t>-650.537256494986 268.439786543371 -98.5305021495712</t>
  </si>
  <si>
    <t>-675.033407076907 280.34744373965 316.150939091196</t>
  </si>
  <si>
    <t>-710.617034150823 324.553891899922 775.879129200611</t>
  </si>
  <si>
    <t>-561.77199139983 299.371957021126 831.510496302903</t>
  </si>
  <si>
    <t>-679.414810406598 85.0254220621373 -93.9021612363089</t>
  </si>
  <si>
    <t>-669.114807435948 69.8661168500489 321.268462786821</t>
  </si>
  <si>
    <t>-700.080951570147 20.9796319079169 780.691228186069</t>
  </si>
  <si>
    <t>-546.973176867069 9.57353166908365 828.771749305105</t>
  </si>
  <si>
    <t>9763-20170724T120420.015774800.bin</t>
  </si>
  <si>
    <t>-665.679989961382 176.201948470399 -94.5186121864027</t>
  </si>
  <si>
    <t>-689.074520174285 177.405699495897 -202.725598354331</t>
  </si>
  <si>
    <t>-702.45431217944 178.065892329343 -294.629830437085</t>
  </si>
  <si>
    <t>-712.934928780244 178.686429200609 -377.863868671559</t>
  </si>
  <si>
    <t>-721.245807095043 179.24951401347 -461.342885304982</t>
  </si>
  <si>
    <t>-731.011867599765 180.018571640598 -583.608798080498</t>
  </si>
  <si>
    <t>-719.246971023492 178.985598214132 -661.073270581852</t>
  </si>
  <si>
    <t>-722.099116672398 210.698571261968 -530.134004394788</t>
  </si>
  <si>
    <t>-689.333059208886 360.927284180019 -503.783063825749</t>
  </si>
  <si>
    <t>-636.63429159131 374.918208791104 -227.005682040565</t>
  </si>
  <si>
    <t>-430.426046566928 285.79082883085 -167.988743868458</t>
  </si>
  <si>
    <t>-731.354134369247 148.663674458658 -529.784979910335</t>
  </si>
  <si>
    <t>-544.034790363993 101.390013216209 -360.276442256815</t>
  </si>
  <si>
    <t>-651.553524831946 267.886765934307 -98.4929757916166</t>
  </si>
  <si>
    <t>-675.669199941153 279.880961573464 316.208368453954</t>
  </si>
  <si>
    <t>-710.630278493634 324.420268001871 775.950481316308</t>
  </si>
  <si>
    <t>-561.774575435129 299.138428239015 831.507841775523</t>
  </si>
  <si>
    <t>-680.233857108405 84.4800451160409 -93.9385459836299</t>
  </si>
  <si>
    <t>-669.57066223573 69.6626774416832 321.235292725006</t>
  </si>
  <si>
    <t>-699.973026963799 20.8827269168667 780.698161561535</t>
  </si>
  <si>
    <t>-546.968934173136 9.51027218991862 829.115420602387</t>
  </si>
  <si>
    <t>9763-20170724T120420.047361900.bin</t>
  </si>
  <si>
    <t>-666.04043497571 176.001382867776 -94.5009989145051</t>
  </si>
  <si>
    <t>-689.416631939216 177.22529461687 -202.711683663666</t>
  </si>
  <si>
    <t>-702.771854862707 177.94115095563 -294.618988388064</t>
  </si>
  <si>
    <t>-713.226580516167 178.627963532455 -377.855793614864</t>
  </si>
  <si>
    <t>-721.507953194257 179.273333909517 -461.337239114665</t>
  </si>
  <si>
    <t>-731.22702298879 180.179636579842 -583.605945055389</t>
  </si>
  <si>
    <t>-719.327908636649 179.175926768271 -661.050163804442</t>
  </si>
  <si>
    <t>-722.316484129027 210.796737344758 -530.094839125604</t>
  </si>
  <si>
    <t>-689.438545137618 360.968473301681 -503.551171549138</t>
  </si>
  <si>
    <t>-636.997692412185 374.90052777658 -226.72179883458</t>
  </si>
  <si>
    <t>-430.754686120733 285.885340455809 -167.656948275096</t>
  </si>
  <si>
    <t>-731.608332055566 148.767054139152 -529.816130955052</t>
  </si>
  <si>
    <t>-544.399802684711 101.170877576109 -360.084963172971</t>
  </si>
  <si>
    <t>-651.892486173532 267.69834468012 -98.4726831574661</t>
  </si>
  <si>
    <t>-675.876584340834 279.665964890957 316.237052525566</t>
  </si>
  <si>
    <t>-710.599265016992 324.39825329549 775.99324827696</t>
  </si>
  <si>
    <t>-561.729438469778 299.13511661153 831.52137561386</t>
  </si>
  <si>
    <t>-680.59279697635 84.265490046424 -93.9187499835695</t>
  </si>
  <si>
    <t>-669.746919201 69.6045673822277 321.255943558877</t>
  </si>
  <si>
    <t>-699.822565964217 20.8302384974609 780.761010897052</t>
  </si>
  <si>
    <t>-546.904579383022 9.64615024842442 829.493152371672</t>
  </si>
  <si>
    <t>9763-20170724T120420.115057000.bin</t>
  </si>
  <si>
    <t>-666.571346268694 175.769491078869 -94.4857668834409</t>
  </si>
  <si>
    <t>-689.9250866741 177.018938336555 -202.700975318029</t>
  </si>
  <si>
    <t>-703.226887494481 177.82802781908 -294.615232936421</t>
  </si>
  <si>
    <t>-713.619339292274 178.630465971331 -377.858869558759</t>
  </si>
  <si>
    <t>-721.824709818033 179.42228552653 -461.346423728386</t>
  </si>
  <si>
    <t>-731.417679206199 180.577082103913 -583.6230364098</t>
  </si>
  <si>
    <t>-719.271927567067 179.709984434682 -661.030702360456</t>
  </si>
  <si>
    <t>-722.528344918439 211.080355409065 -530.043410383822</t>
  </si>
  <si>
    <t>-689.50087056729 361.169319600629 -503.21692120897</t>
  </si>
  <si>
    <t>-637.653892021245 375.077630044932 -226.274581545549</t>
  </si>
  <si>
    <t>-431.516186522786 285.957459050766 -167.000790089723</t>
  </si>
  <si>
    <t>-731.88842561369 149.060375393125 -529.894877062632</t>
  </si>
  <si>
    <t>-544.837415896614 100.729045309103 -359.625997936665</t>
  </si>
  <si>
    <t>-652.156438727658 267.479230191951 -98.4502302484464</t>
  </si>
  <si>
    <t>-675.953238790229 279.553053488778 316.26722912303</t>
  </si>
  <si>
    <t>-710.539498865631 324.396127161645 776.044582060629</t>
  </si>
  <si>
    <t>-561.624787251446 299.318479833455 831.53637105186</t>
  </si>
  <si>
    <t>-681.356839647714 84.04284567637 -93.873604905704</t>
  </si>
  <si>
    <t>-670.269199391549 69.5738486760556 321.301456545855</t>
  </si>
  <si>
    <t>-699.774758621574 20.8072589202336 780.851101971014</t>
  </si>
  <si>
    <t>-546.920469588754 9.74781857023231 829.811130304409</t>
  </si>
  <si>
    <t>9763-20170724T120420.146141300.bin</t>
  </si>
  <si>
    <t>-666.849655205698 175.751575312742 -94.4873951979772</t>
  </si>
  <si>
    <t>-690.164784850637 177.017206128414 -202.710884556564</t>
  </si>
  <si>
    <t>-703.438427119256 177.865635159758 -294.628797005912</t>
  </si>
  <si>
    <t>-713.806978254344 178.715671018608 -377.874919466267</t>
  </si>
  <si>
    <t>-721.99032810725 179.56656775327 -461.364074391227</t>
  </si>
  <si>
    <t>-731.55315404944 180.82096623517 -583.642094781808</t>
  </si>
  <si>
    <t>-719.352359574452 180.047251559232 -661.041989996803</t>
  </si>
  <si>
    <t>-722.654415088816 211.277051692825 -530.037209187186</t>
  </si>
  <si>
    <t>-689.611792602746 361.356087876368 -503.162501041036</t>
  </si>
  <si>
    <t>-638.339238807516 375.142681923982 -226.107192854669</t>
  </si>
  <si>
    <t>-432.24599391034 286.088003144348 -166.5810203703</t>
  </si>
  <si>
    <t>-732.059734855755 149.263941388901 -529.937845805345</t>
  </si>
  <si>
    <t>-545.11500912594 100.642430902805 -359.308608614141</t>
  </si>
  <si>
    <t>-652.313627615311 267.462200852432 -98.4578229735079</t>
  </si>
  <si>
    <t>-676.044023118984 279.539667490874 316.263275083486</t>
  </si>
  <si>
    <t>-710.53896329289 324.367866915644 776.051927387131</t>
  </si>
  <si>
    <t>-561.68678569087 298.926430043524 831.545996787882</t>
  </si>
  <si>
    <t>-681.761218257585 84.0252073645838 -93.8869627197093</t>
  </si>
  <si>
    <t>-670.617467914891 69.5812596947694 321.287420404938</t>
  </si>
  <si>
    <t>-699.865474523024 20.8584114060457 780.849281266423</t>
  </si>
  <si>
    <t>-546.982977058275 9.80335157975537 829.72211745362</t>
  </si>
  <si>
    <t>9763-20170724T120420.215326200.bin</t>
  </si>
  <si>
    <t>-667.34838508358 175.655816665853 -94.543199707172</t>
  </si>
  <si>
    <t>-690.581052271303 176.994766978308 -202.783395243147</t>
  </si>
  <si>
    <t>-703.853217322344 177.904397028172 -294.701020644598</t>
  </si>
  <si>
    <t>-714.247636969835 178.812904180136 -377.943268086531</t>
  </si>
  <si>
    <t>-722.484415486137 179.724226088674 -461.426533041204</t>
  </si>
  <si>
    <t>-732.15571004009 181.069631020081 -583.695043162517</t>
  </si>
  <si>
    <t>-719.96130185271 180.415310071666 -661.09714116438</t>
  </si>
  <si>
    <t>-723.136329675778 211.474738510988 -530.081399201639</t>
  </si>
  <si>
    <t>-690.188324851141 361.59593418239 -503.33074940435</t>
  </si>
  <si>
    <t>-640.374940602773 375.264451210564 -226.00360051004</t>
  </si>
  <si>
    <t>-434.477107712855 286.467685425043 -165.425099564225</t>
  </si>
  <si>
    <t>-732.687790146499 149.483793485501 -530.008137875683</t>
  </si>
  <si>
    <t>-545.99015607181 100.40939095824 -358.408274636132</t>
  </si>
  <si>
    <t>-652.448828851193 267.447079185839 -98.5010522024099</t>
  </si>
  <si>
    <t>-676.221222167531 279.565057726212 316.216431308531</t>
  </si>
  <si>
    <t>-710.471608966994 324.395255070821 776.030822443277</t>
  </si>
  <si>
    <t>-561.593523510884 299.05463698213 831.501430368054</t>
  </si>
  <si>
    <t>-682.620104099442 83.8402544001785 -93.9602608829659</t>
  </si>
  <si>
    <t>-671.253685863059 69.5888725313721 321.21477519235</t>
  </si>
  <si>
    <t>-700.106783446417 20.9477502569398 780.801482349616</t>
  </si>
  <si>
    <t>-547.127199107654 9.92445280048787 829.37679372874</t>
  </si>
  <si>
    <t>9763-20170724T120420.246911800.bin</t>
  </si>
  <si>
    <t>-667.582075810758 175.589531950215 -94.5770344916921</t>
  </si>
  <si>
    <t>-690.787196591491 176.953781432446 -202.822842154168</t>
  </si>
  <si>
    <t>-704.056727855691 177.880882467085 -294.740741729612</t>
  </si>
  <si>
    <t>-714.45697202219 178.804826445618 -377.98206286497</t>
  </si>
  <si>
    <t>-722.707733192804 179.730593101089 -461.463847866434</t>
  </si>
  <si>
    <t>-732.408686086327 181.09549784812 -583.729720605671</t>
  </si>
  <si>
    <t>-720.220026361986 180.464079982109 -661.132909943701</t>
  </si>
  <si>
    <t>-723.329902853377 211.484868428308 -530.117157249736</t>
  </si>
  <si>
    <t>-690.467995577245 361.643789053164 -503.466319026615</t>
  </si>
  <si>
    <t>-641.517741434712 375.347067728787 -225.9871889524</t>
  </si>
  <si>
    <t>-435.734304128388 286.580873982015 -164.976703385601</t>
  </si>
  <si>
    <t>-732.974127498134 149.508271709541 -530.043814954129</t>
  </si>
  <si>
    <t>-546.358369638952 100.278973271146 -357.910219886242</t>
  </si>
  <si>
    <t>-652.542719461053 267.402335702929 -98.534982938055</t>
  </si>
  <si>
    <t>-676.299144773341 279.547494771457 316.182684157941</t>
  </si>
  <si>
    <t>-710.450603857591 324.379060808712 776.014317715766</t>
  </si>
  <si>
    <t>-561.574624872409 299.009813117856 831.477706746164</t>
  </si>
  <si>
    <t>-682.994275715354 83.7731108417672 -94.0029113312422</t>
  </si>
  <si>
    <t>-671.581388147916 69.5353616642374 321.171328907439</t>
  </si>
  <si>
    <t>-700.221694702868 20.9251710335827 780.780184618238</t>
  </si>
  <si>
    <t>-547.236861115065 9.37279198703072 829.215914536872</t>
  </si>
  <si>
    <t>9763-20170724T120420.317144400.bin</t>
  </si>
  <si>
    <t>-668.026913336134 175.53488582509 -94.627967276974</t>
  </si>
  <si>
    <t>-691.203417618094 176.950440028997 -202.879204042376</t>
  </si>
  <si>
    <t>-704.441129642417 177.914615409931 -294.801441969495</t>
  </si>
  <si>
    <t>-714.809160738662 178.871640931829 -378.046284657858</t>
  </si>
  <si>
    <t>-723.024549896585 179.829009894844 -461.531298938718</t>
  </si>
  <si>
    <t>-732.670004096993 181.239176144523 -583.801071141043</t>
  </si>
  <si>
    <t>-720.483867139132 180.645913809039 -661.204859425697</t>
  </si>
  <si>
    <t>-723.562176233668 211.600281906853 -530.177347640985</t>
  </si>
  <si>
    <t>-690.925943447075 361.825624771454 -503.644503543964</t>
  </si>
  <si>
    <t>-643.862436836119 375.811326071188 -225.853181033294</t>
  </si>
  <si>
    <t>-438.41804784903 287.211052453749 -163.474289368429</t>
  </si>
  <si>
    <t>-733.313102824231 149.640620728884 -530.122805138645</t>
  </si>
  <si>
    <t>-546.92960856938 99.9817278294711 -356.980939469184</t>
  </si>
  <si>
    <t>-652.786170907052 267.364025279309 -98.5895638265808</t>
  </si>
  <si>
    <t>-676.471227050928 279.466085113886 316.133381564912</t>
  </si>
  <si>
    <t>-710.420674275996 324.323632679702 775.980154665432</t>
  </si>
  <si>
    <t>-561.563627069595 298.790844610023 831.419147120823</t>
  </si>
  <si>
    <t>-683.648554173843 83.6990489391414 -94.0643789231951</t>
  </si>
  <si>
    <t>-672.048300335333 69.5720343653359 321.108491682505</t>
  </si>
  <si>
    <t>-700.322954402838 21.0159395405021 780.761087497449</t>
  </si>
  <si>
    <t>-547.27917203571 9.95203877369227 829.124495082244</t>
  </si>
  <si>
    <t>9763-20170724T120420.352741800.bin</t>
  </si>
  <si>
    <t>-668.195304498196 175.525992411573 -94.6457525812149</t>
  </si>
  <si>
    <t>-691.38664855396 176.96507867714 -202.893563114642</t>
  </si>
  <si>
    <t>-704.607326278501 177.94152628731 -294.817917666181</t>
  </si>
  <si>
    <t>-714.947985027655 178.907124143006 -378.066247523777</t>
  </si>
  <si>
    <t>-723.123869686134 179.870766043938 -461.554994586854</t>
  </si>
  <si>
    <t>-732.69832332223 181.287427066347 -583.830216443226</t>
  </si>
  <si>
    <t>-720.497164889433 180.696039662501 -661.231765219999</t>
  </si>
  <si>
    <t>-723.602866015208 211.642892093838 -530.201157917297</t>
  </si>
  <si>
    <t>-690.88817155299 361.845720119933 -503.620045010152</t>
  </si>
  <si>
    <t>-644.934752176561 376.013454478272 -225.65215826005</t>
  </si>
  <si>
    <t>-439.63512775274 287.430473313779 -162.77404097815</t>
  </si>
  <si>
    <t>-733.391321883443 149.688886464858 -530.152650801796</t>
  </si>
  <si>
    <t>-547.188951852506 99.7087767138362 -356.577533216148</t>
  </si>
  <si>
    <t>-652.871396413722 267.343532015139 -98.6052679923561</t>
  </si>
  <si>
    <t>-676.52472534862 279.431776289676 316.119899478517</t>
  </si>
  <si>
    <t>-710.395994501344 324.30265004184 775.969938396831</t>
  </si>
  <si>
    <t>-561.541500461244 298.729273661786 831.39702916822</t>
  </si>
  <si>
    <t>-683.895669327449 83.7152390085068 -94.0748941505508</t>
  </si>
  <si>
    <t>-672.197883317403 69.6055123890299 321.095734757353</t>
  </si>
  <si>
    <t>-700.332801474348 21.0388385879235 780.76916560844</t>
  </si>
  <si>
    <t>-547.269584248702 10.3601917160258 829.157623913356</t>
  </si>
  <si>
    <t>9763-20170724T120420.414911000.bin</t>
  </si>
  <si>
    <t>-668.363219809429 175.528384629786 -94.6621194837995</t>
  </si>
  <si>
    <t>-691.568644182593 176.993465185212 -202.906590430963</t>
  </si>
  <si>
    <t>-704.760839532006 177.965748222294 -294.835137452147</t>
  </si>
  <si>
    <t>-715.059013846552 178.918857756263 -378.088801113095</t>
  </si>
  <si>
    <t>-723.175748913434 179.860431583306 -461.583474800847</t>
  </si>
  <si>
    <t>-732.64531589047 181.234589846378 -583.867433128854</t>
  </si>
  <si>
    <t>-720.365398477728 180.604798996548 -661.256256868828</t>
  </si>
  <si>
    <t>-723.567119503763 211.604053207479 -530.243489164787</t>
  </si>
  <si>
    <t>-691.018755491821 361.87556970898 -503.83467069021</t>
  </si>
  <si>
    <t>-647.145376365779 376.238105212622 -225.54081109715</t>
  </si>
  <si>
    <t>-441.860028047362 288.475718894588 -161.476604917034</t>
  </si>
  <si>
    <t>-733.413096350379 149.659252612696 -530.177191107125</t>
  </si>
  <si>
    <t>-547.380275651589 99.0975633591061 -355.777144115377</t>
  </si>
  <si>
    <t>-652.912490908734 267.35500996457 -98.6272655805434</t>
  </si>
  <si>
    <t>-676.486222803641 279.365699998202 316.104711255588</t>
  </si>
  <si>
    <t>-710.359855306687 324.242162611097 775.959453747678</t>
  </si>
  <si>
    <t>-561.486707321236 298.724424572179 831.362188660847</t>
  </si>
  <si>
    <t>-684.161202392468 83.6913459441826 -94.0753567927745</t>
  </si>
  <si>
    <t>-672.381790374738 69.6304049727785 321.094650007325</t>
  </si>
  <si>
    <t>-700.339541946462 20.9763714536198 780.783923118544</t>
  </si>
  <si>
    <t>-547.391028639979 9.31773695087622 829.308687810114</t>
  </si>
  <si>
    <t>9763-20170724T120420.447999500.bin</t>
  </si>
  <si>
    <t>-668.38445946796 175.560438274942 -94.6573336618932</t>
  </si>
  <si>
    <t>-691.604557369824 177.033015804149 -202.898603640031</t>
  </si>
  <si>
    <t>-704.790604941883 177.992384138241 -294.828027652679</t>
  </si>
  <si>
    <t>-715.075764128444 178.926128527027 -378.083628247089</t>
  </si>
  <si>
    <t>-723.171743478158 179.840870506453 -461.580693608474</t>
  </si>
  <si>
    <t>-732.602593103426 181.167536337075 -583.868144312964</t>
  </si>
  <si>
    <t>-720.260504536647 180.497468112797 -661.246672178642</t>
  </si>
  <si>
    <t>-723.533046208009 211.556427449962 -530.253780337745</t>
  </si>
  <si>
    <t>-691.090680641734 361.869917332532 -503.966296553928</t>
  </si>
  <si>
    <t>-647.918492846744 376.279338204334 -225.565263898358</t>
  </si>
  <si>
    <t>-442.554553535002 288.862254638581 -161.281250003108</t>
  </si>
  <si>
    <t>-733.395822577882 149.614412373321 -530.165092836302</t>
  </si>
  <si>
    <t>-547.450328973449 98.9066271527822 -355.465437475568</t>
  </si>
  <si>
    <t>-652.894690153984 267.365405735501 -98.6247813848526</t>
  </si>
  <si>
    <t>-676.459102716129 279.362954423108 316.10816806921</t>
  </si>
  <si>
    <t>-710.303635830649 324.245124632612 775.959547524348</t>
  </si>
  <si>
    <t>-561.397601158146 298.894132906589 831.350354140651</t>
  </si>
  <si>
    <t>-684.221360556656 83.7498026808901 -94.0612418478303</t>
  </si>
  <si>
    <t>-672.394531982959 69.706078414913 321.108031795297</t>
  </si>
  <si>
    <t>-700.303075091466 21.0374624367751 780.79529997977</t>
  </si>
  <si>
    <t>-547.338747744548 10.0711212098079 829.431505170173</t>
  </si>
  <si>
    <t>9763-20170724T120420.517743000.bin</t>
  </si>
  <si>
    <t>-668.356921153761 175.557958827234 -94.6155941655784</t>
  </si>
  <si>
    <t>-691.618078023145 177.042958291283 -202.847790913139</t>
  </si>
  <si>
    <t>-704.826335987566 177.972758443827 -294.774495203523</t>
  </si>
  <si>
    <t>-715.126092389535 178.864436853306 -378.028680992878</t>
  </si>
  <si>
    <t>-723.231422359645 179.720724723318 -461.525336619428</t>
  </si>
  <si>
    <t>-732.669830900727 180.944387046657 -583.813307545166</t>
  </si>
  <si>
    <t>-720.229032527725 180.182554685636 -661.175205961911</t>
  </si>
  <si>
    <t>-723.584525454936 211.376489650768 -530.226084962772</t>
  </si>
  <si>
    <t>-691.312949607227 361.768439040423 -504.18819681852</t>
  </si>
  <si>
    <t>-648.894258021957 376.391254132715 -225.68247264901</t>
  </si>
  <si>
    <t>-443.578342724474 289.402529736807 -160.668286218563</t>
  </si>
  <si>
    <t>-733.472159243334 149.438406048117 -530.082742966387</t>
  </si>
  <si>
    <t>-547.41070048055 98.5586006218339 -354.903990180009</t>
  </si>
  <si>
    <t>-652.875773647347 267.320463809936 -98.5939832249508</t>
  </si>
  <si>
    <t>-676.413505383151 279.300905662401 316.140956264256</t>
  </si>
  <si>
    <t>-710.27364316206 324.154414177003 775.985524360058</t>
  </si>
  <si>
    <t>-561.394056892013 298.647918055373 831.37601138155</t>
  </si>
  <si>
    <t>-684.190384009143 83.7717580427222 -94.0198524560244</t>
  </si>
  <si>
    <t>-672.365321414361 69.7729946430889 321.150951105209</t>
  </si>
  <si>
    <t>-700.228370464361 21.0612197678133 780.839790843399</t>
  </si>
  <si>
    <t>-547.326258820568 10.3011808223891 829.717152394301</t>
  </si>
  <si>
    <t>9763-20170724T120420.546822900.bin</t>
  </si>
  <si>
    <t>-668.302529455683 175.540091748168 -94.6005641150339</t>
  </si>
  <si>
    <t>-691.564426063798 177.029537191638 -202.832599188136</t>
  </si>
  <si>
    <t>-704.778190168405 177.944047984122 -294.758615652177</t>
  </si>
  <si>
    <t>-715.084901471084 178.814144446046 -378.012153738286</t>
  </si>
  <si>
    <t>-723.199057189099 179.641273687255 -461.508277869528</t>
  </si>
  <si>
    <t>-732.6525874846 180.813361021827 -583.795560974896</t>
  </si>
  <si>
    <t>-720.17232799945 179.990433991297 -661.150504660157</t>
  </si>
  <si>
    <t>-723.548759323836 211.266162546337 -530.223297399323</t>
  </si>
  <si>
    <t>-691.309248879281 361.686826718611 -504.309125859078</t>
  </si>
  <si>
    <t>-649.411205818994 376.532621307229 -225.736281745463</t>
  </si>
  <si>
    <t>-444.14452364633 289.75482546924 -160.286160771414</t>
  </si>
  <si>
    <t>-733.460177987465 149.332008351253 -530.05075201593</t>
  </si>
  <si>
    <t>-547.408638340321 98.5001560005676 -354.724984069099</t>
  </si>
  <si>
    <t>-652.79257989781 267.284551556608 -98.5742652771207</t>
  </si>
  <si>
    <t>-676.370964937148 279.263495687019 316.158343686026</t>
  </si>
  <si>
    <t>-710.244391157899 324.134902970825 775.995027934442</t>
  </si>
  <si>
    <t>-561.347476890035 298.724844711583 831.383337934878</t>
  </si>
  <si>
    <t>-684.173293050492 83.7619117080151 -93.9955897822003</t>
  </si>
  <si>
    <t>-672.356218350089 69.7731196783836 321.175799287938</t>
  </si>
  <si>
    <t>-700.210675540481 21.0495086455437 780.860435410958</t>
  </si>
  <si>
    <t>-547.349119983185 10.1043291592209 829.823426441882</t>
  </si>
  <si>
    <t>9763-20170724T120420.614545500.bin</t>
  </si>
  <si>
    <t>-668.099115861116 175.514784933854 -94.5828011349048</t>
  </si>
  <si>
    <t>-691.306613475514 177.005251990645 -202.826475385623</t>
  </si>
  <si>
    <t>-704.4927767422 177.882466713291 -294.756822152578</t>
  </si>
  <si>
    <t>-714.781759978454 178.704288270809 -378.012977914502</t>
  </si>
  <si>
    <t>-722.885395306274 179.468059755196 -461.510855299478</t>
  </si>
  <si>
    <t>-732.331458844812 180.53064657819 -583.799635959926</t>
  </si>
  <si>
    <t>-719.826669856802 179.579188338739 -661.149244507536</t>
  </si>
  <si>
    <t>-723.1911615544 211.024966193793 -530.257151015052</t>
  </si>
  <si>
    <t>-691.072999989694 361.527440120144 -504.670014624095</t>
  </si>
  <si>
    <t>-650.843912737687 376.979598545156 -225.88431265104</t>
  </si>
  <si>
    <t>-445.595495695472 290.451741043229 -160.047086930451</t>
  </si>
  <si>
    <t>-733.182058877184 149.103845640676 -530.023621855169</t>
  </si>
  <si>
    <t>-547.440043568141 98.4309541770228 -354.509235563448</t>
  </si>
  <si>
    <t>-652.464609221089 267.206427312127 -98.5618255915844</t>
  </si>
  <si>
    <t>-676.189753150224 279.214321320288 316.161642651846</t>
  </si>
  <si>
    <t>-710.177006265046 324.108325178114 775.994849426325</t>
  </si>
  <si>
    <t>-561.322116779148 298.498983462023 831.404316836423</t>
  </si>
  <si>
    <t>-684.104420279562 83.7908491463593 -93.9709676711051</t>
  </si>
  <si>
    <t>-672.389942076545 69.755398310801 321.201724346807</t>
  </si>
  <si>
    <t>-700.312580582305 21.0870415807319 780.873419544496</t>
  </si>
  <si>
    <t>-547.432256502099 10.1289731127672 829.774822281111</t>
  </si>
  <si>
    <t>9763-20170724T120420.647135500.bin</t>
  </si>
  <si>
    <t>-667.947693093678 175.489789199413 -94.5776464373378</t>
  </si>
  <si>
    <t>-691.131603833755 176.974573347413 -202.8263435707</t>
  </si>
  <si>
    <t>-704.311812236866 177.831498831128 -294.75786928418</t>
  </si>
  <si>
    <t>-714.600749710218 178.629756359816 -378.01430666337</t>
  </si>
  <si>
    <t>-722.709903404968 179.363874221003 -461.511756037222</t>
  </si>
  <si>
    <t>-732.169845026363 180.377006859072 -583.799944107765</t>
  </si>
  <si>
    <t>-719.672516222102 179.368514141986 -661.149854539219</t>
  </si>
  <si>
    <t>-723.003125892488 210.889689954444 -530.272514990422</t>
  </si>
  <si>
    <t>-690.94485298184 361.431506453099 -504.836117561</t>
  </si>
  <si>
    <t>-651.707994607985 377.173620572394 -225.925322545287</t>
  </si>
  <si>
    <t>-446.431236063971 291.032986444879 -159.669867527495</t>
  </si>
  <si>
    <t>-733.034669610992 148.97523682473 -530.009504463543</t>
  </si>
  <si>
    <t>-547.70746481563 98.4842637356517 -354.534792424976</t>
  </si>
  <si>
    <t>-652.229988341544 267.188377545823 -98.5728209926352</t>
  </si>
  <si>
    <t>-676.05004340767 279.220338833544 316.144518011722</t>
  </si>
  <si>
    <t>-710.117951759851 324.127272440856 775.97604273167</t>
  </si>
  <si>
    <t>-561.244998823118 298.646740413793 831.396331261757</t>
  </si>
  <si>
    <t>-684.036022839727 83.7722611020649 -93.9699104335962</t>
  </si>
  <si>
    <t>-672.398137066755 69.7031599812865 321.203774677547</t>
  </si>
  <si>
    <t>-700.412077069833 21.0566315619553 780.862022294585</t>
  </si>
  <si>
    <t>-547.527102368147 9.64288033501271 829.644469994585</t>
  </si>
  <si>
    <t>9763-20170724T120420.713314300.bin</t>
  </si>
  <si>
    <t>-667.481439408005 175.408030190543 -94.6133853721988</t>
  </si>
  <si>
    <t>-690.618695995505 176.880868168771 -202.872279218936</t>
  </si>
  <si>
    <t>-703.777058058578 177.692103899689 -294.807240525964</t>
  </si>
  <si>
    <t>-714.053167627723 178.435701271412 -378.065846297901</t>
  </si>
  <si>
    <t>-722.156375354531 179.101136065603 -461.564514718954</t>
  </si>
  <si>
    <t>-731.61523201521 179.998489902011 -583.853701900734</t>
  </si>
  <si>
    <t>-719.135272438847 178.882936390088 -661.204912521072</t>
  </si>
  <si>
    <t>-722.413694068923 210.555986402053 -530.357906911172</t>
  </si>
  <si>
    <t>-690.50087008711 361.180255117679 -505.215095830105</t>
  </si>
  <si>
    <t>-653.217514630831 377.374844949799 -226.062226418127</t>
  </si>
  <si>
    <t>-447.93323556976 291.74954355843 -159.16521230727</t>
  </si>
  <si>
    <t>-732.515831841874 148.653402818858 -530.030651386163</t>
  </si>
  <si>
    <t>-547.833456396441 98.5262681081399 -354.43831334319</t>
  </si>
  <si>
    <t>-651.62215787662 267.099544690958 -98.6136397357192</t>
  </si>
  <si>
    <t>-675.633637878374 279.175539503672 316.091352544431</t>
  </si>
  <si>
    <t>-710.033707660848 324.123172934295 775.903601669424</t>
  </si>
  <si>
    <t>-561.169852639149 298.677257372933 831.364175364177</t>
  </si>
  <si>
    <t>-683.693437633621 83.7208106664684 -94.0051225134133</t>
  </si>
  <si>
    <t>-672.295618893586 69.5770330395801 321.172726185621</t>
  </si>
  <si>
    <t>-700.653219761171 21.1562238867853 780.819809045967</t>
  </si>
  <si>
    <t>-547.671244316171 9.66436122190544 829.278872636238</t>
  </si>
  <si>
    <t>9763-20170724T120420.750917000.bin</t>
  </si>
  <si>
    <t>-667.195529682741 175.321223798727 -94.6389728990758</t>
  </si>
  <si>
    <t>-690.317338712738 176.789682489004 -202.90123196149</t>
  </si>
  <si>
    <t>-703.471900882391 177.572524995197 -294.837099078879</t>
  </si>
  <si>
    <t>-713.748053311503 178.280769977527 -378.095817772657</t>
  </si>
  <si>
    <t>-721.854919335384 178.900839375311 -461.59459488711</t>
  </si>
  <si>
    <t>-731.323104189749 179.720440447687 -583.88363508193</t>
  </si>
  <si>
    <t>-718.849896151957 178.551271187176 -661.235133625487</t>
  </si>
  <si>
    <t>-722.102219706679 210.30946836821 -530.409079207571</t>
  </si>
  <si>
    <t>-690.270045951811 360.978796181443 -505.427539665689</t>
  </si>
  <si>
    <t>-653.942054823814 377.450877656717 -226.164978451555</t>
  </si>
  <si>
    <t>-448.709188835376 292.163865446126 -158.680747974288</t>
  </si>
  <si>
    <t>-732.234950017006 148.412003803329 -530.039338075984</t>
  </si>
  <si>
    <t>-547.693676592715 98.2388616236849 -354.447666398681</t>
  </si>
  <si>
    <t>-651.315370005485 267.005714928893 -98.6403351560081</t>
  </si>
  <si>
    <t>-675.43941534321 279.09246086848 316.057759306962</t>
  </si>
  <si>
    <t>-709.981053254271 324.123120216232 775.855815328858</t>
  </si>
  <si>
    <t>-561.117338447319 298.729954932471 831.340989487329</t>
  </si>
  <si>
    <t>-683.436827370201 83.6389395132412 -94.03273907236</t>
  </si>
  <si>
    <t>-672.181825946321 69.4875555135375 321.148758441466</t>
  </si>
  <si>
    <t>-700.764844268166 21.2451632605687 780.796445321065</t>
  </si>
  <si>
    <t>-547.705099905492 10.1250931732895 829.096253991452</t>
  </si>
  <si>
    <t>9763-20170724T120420.816437200.bin</t>
  </si>
  <si>
    <t>-666.567238550382 174.911605431712 -94.7187988942169</t>
  </si>
  <si>
    <t>-689.661066599715 176.373379561072 -202.987187376973</t>
  </si>
  <si>
    <t>-702.823364813879 177.11544604579 -294.922033107496</t>
  </si>
  <si>
    <t>-713.119146153648 177.77223659383 -378.178931983425</t>
  </si>
  <si>
    <t>-721.258219153135 178.325952157854 -461.674963862909</t>
  </si>
  <si>
    <t>-730.787316067912 179.031626025824 -583.959949693171</t>
  </si>
  <si>
    <t>-718.340702067158 177.779762942654 -661.314609294521</t>
  </si>
  <si>
    <t>-721.52441474625 209.667981856561 -530.519784471271</t>
  </si>
  <si>
    <t>-689.914115104694 360.439837379132 -505.848955502567</t>
  </si>
  <si>
    <t>-655.379914233372 377.450784103704 -226.391229759465</t>
  </si>
  <si>
    <t>-450.150516769526 292.915351173639 -157.957428831322</t>
  </si>
  <si>
    <t>-731.687646265079 147.775956085823 -530.084965216394</t>
  </si>
  <si>
    <t>-547.303302677778 97.0634372698337 -354.989391870969</t>
  </si>
  <si>
    <t>-650.685919269732 266.697155909946 -98.7105728174098</t>
  </si>
  <si>
    <t>-675.011578337758 278.811700128165 315.975010922567</t>
  </si>
  <si>
    <t>-709.875586282057 324.108246678658 775.748226800842</t>
  </si>
  <si>
    <t>-561.036392401578 298.716131638817 831.299578062622</t>
  </si>
  <si>
    <t>-682.811225151855 83.1063643945015 -94.1074534755609</t>
  </si>
  <si>
    <t>-671.91843473725 68.927268665343 321.082795299499</t>
  </si>
  <si>
    <t>-700.92264382188 21.2780156034792 780.772666111367</t>
  </si>
  <si>
    <t>-547.8626359112 9.46270628033085 828.906475428532</t>
  </si>
  <si>
    <t>9763-20170724T120420.849528500.bin</t>
  </si>
  <si>
    <t>-666.276731801287 174.704967151333 -94.7491969236556</t>
  </si>
  <si>
    <t>-689.363266981637 176.151439992153 -203.019299416509</t>
  </si>
  <si>
    <t>-702.535769969144 176.873073330915 -294.953045386486</t>
  </si>
  <si>
    <t>-712.847611467398 177.507987586991 -378.208115945189</t>
  </si>
  <si>
    <t>-721.00943174224 178.036469494513 -461.701881701179</t>
  </si>
  <si>
    <t>-730.579033160074 178.701964113023 -583.983982614998</t>
  </si>
  <si>
    <t>-718.154395739846 177.418080651911 -661.341613314996</t>
  </si>
  <si>
    <t>-721.305151761883 209.357036860468 -530.556387376658</t>
  </si>
  <si>
    <t>-689.914279340061 360.187202312086 -506.026542847625</t>
  </si>
  <si>
    <t>-656.07322597084 377.404797802983 -226.496614942298</t>
  </si>
  <si>
    <t>-450.742729810036 293.445492261166 -157.658030926954</t>
  </si>
  <si>
    <t>-731.454753703662 147.462966674753 -530.099024406419</t>
  </si>
  <si>
    <t>-547.083606822772 96.462393155251 -355.304220948728</t>
  </si>
  <si>
    <t>-650.405608616508 266.535035221199 -98.7515369258844</t>
  </si>
  <si>
    <t>-674.772453220329 278.6487046707 315.931597496723</t>
  </si>
  <si>
    <t>-709.826444830439 324.097934683667 775.688572638344</t>
  </si>
  <si>
    <t>-561.01423240818 298.635364633443 831.27991873263</t>
  </si>
  <si>
    <t>-682.514163558112 82.8566356228487 -94.1341573563494</t>
  </si>
  <si>
    <t>-671.780805742255 68.7070474256955 321.061186407181</t>
  </si>
  <si>
    <t>-700.982789993798 21.2748036150701 780.767263311207</t>
  </si>
  <si>
    <t>-547.945999046865 8.98036575241508 828.854834242536</t>
  </si>
  <si>
    <t>9763-20170724T120420.916281400.bin</t>
  </si>
  <si>
    <t>-665.616131313742 174.436971809102 -94.8133882363226</t>
  </si>
  <si>
    <t>-688.682530391649 175.869027740607 -203.087996545345</t>
  </si>
  <si>
    <t>-701.869902938559 176.580250506494 -295.019624798274</t>
  </si>
  <si>
    <t>-712.208044794932 177.205855341521 -378.271472014088</t>
  </si>
  <si>
    <t>-720.409132418603 177.725300767891 -461.761567991464</t>
  </si>
  <si>
    <t>-730.050474126931 178.377712206208 -584.038032565814</t>
  </si>
  <si>
    <t>-717.648817572015 177.070604379443 -661.39893618348</t>
  </si>
  <si>
    <t>-720.760523565051 209.041129057951 -530.618166847922</t>
  </si>
  <si>
    <t>-689.777932985128 360.003797940939 -506.325440574374</t>
  </si>
  <si>
    <t>-657.36422096059 377.629961966482 -226.652002261651</t>
  </si>
  <si>
    <t>-451.817023274154 294.731945109786 -157.176796165984</t>
  </si>
  <si>
    <t>-730.879235032286 147.14203118929 -530.150519863962</t>
  </si>
  <si>
    <t>-546.228905555328 95.516344781968 -356.053974829168</t>
  </si>
  <si>
    <t>-649.805375853293 266.288437259225 -98.8097426761897</t>
  </si>
  <si>
    <t>-674.332238274992 278.396198013286 315.864099127252</t>
  </si>
  <si>
    <t>-709.697371189194 324.144005665377 775.566476237753</t>
  </si>
  <si>
    <t>-560.896752986986 298.773058965128 831.230794240243</t>
  </si>
  <si>
    <t>-681.794825466797 82.568245104781 -94.1730844508381</t>
  </si>
  <si>
    <t>-671.35995701719 68.4445168445911 321.030775070569</t>
  </si>
  <si>
    <t>-701.064058098363 21.3141289717973 780.753939083513</t>
  </si>
  <si>
    <t>-548.002743201679 9.14721920224156 828.795841706594</t>
  </si>
  <si>
    <t>9763-20170724T120420.947866800.bin</t>
  </si>
  <si>
    <t>-665.336771148457 174.339834965797 -94.8419157886882</t>
  </si>
  <si>
    <t>-688.346648220142 175.73992613106 -203.128959452853</t>
  </si>
  <si>
    <t>-701.511087742227 176.42865852573 -295.064016713067</t>
  </si>
  <si>
    <t>-711.838648300533 177.035164159057 -378.317355767084</t>
  </si>
  <si>
    <t>-720.03931943127 177.536607095545 -461.807637723067</t>
  </si>
  <si>
    <t>-729.691308918298 178.163571858631 -584.083475571653</t>
  </si>
  <si>
    <t>-717.282982733894 176.847799305468 -661.443056724871</t>
  </si>
  <si>
    <t>-720.400838841061 208.83860200564 -530.670264933331</t>
  </si>
  <si>
    <t>-689.616923590898 359.853781900025 -506.49332643301</t>
  </si>
  <si>
    <t>-658.174656435861 377.679868703393 -226.721669449205</t>
  </si>
  <si>
    <t>-452.520294807783 295.363717105301 -156.872821927137</t>
  </si>
  <si>
    <t>-730.511322196898 146.93834376381 -530.189559386381</t>
  </si>
  <si>
    <t>-545.779724812565 94.8604931862733 -356.390146445167</t>
  </si>
  <si>
    <t>-649.55540460112 266.156538785781 -98.8364557896216</t>
  </si>
  <si>
    <t>-674.177044590008 278.317123409808 315.830305733373</t>
  </si>
  <si>
    <t>-709.612964136611 324.203096332458 775.510210774365</t>
  </si>
  <si>
    <t>-560.828256896409 298.826062477568 831.214245408398</t>
  </si>
  <si>
    <t>-681.476544960396 82.4813415579549 -94.1820844532123</t>
  </si>
  <si>
    <t>-671.174325631396 68.3316290308612 321.024234323796</t>
  </si>
  <si>
    <t>-701.080202341882 21.3587938040798 780.753076838135</t>
  </si>
  <si>
    <t>-547.996008005658 9.54119271817126 828.809180110927</t>
  </si>
  <si>
    <t>9763-20170724T120420.986974500.bin</t>
  </si>
  <si>
    <t>-665.080534878429 174.277874115032 -94.8441029280814</t>
  </si>
  <si>
    <t>-688.01614871733 175.655519536356 -203.147122235634</t>
  </si>
  <si>
    <t>-701.147544903312 176.326262302128 -295.087171285941</t>
  </si>
  <si>
    <t>-711.457297446224 176.916518359714 -378.342690806705</t>
  </si>
  <si>
    <t>-719.652288734266 177.401794637921 -461.833754015953</t>
  </si>
  <si>
    <t>-729.309289049421 178.00553336612 -584.109216318526</t>
  </si>
  <si>
    <t>-716.884429300057 176.693124041883 -661.466280589179</t>
  </si>
  <si>
    <t>-720.033277192093 208.693496920708 -530.700947815851</t>
  </si>
  <si>
    <t>-689.541952268876 359.786805290285 -506.673306467863</t>
  </si>
  <si>
    <t>-659.08883036578 377.876832415278 -226.809262373545</t>
  </si>
  <si>
    <t>-453.328597484652 296.170871918653 -156.5568744619</t>
  </si>
  <si>
    <t>-730.110464919512 146.787814951178 -530.210643534685</t>
  </si>
  <si>
    <t>-545.509416463281 94.2801928636929 -356.75001385624</t>
  </si>
  <si>
    <t>-649.311122398862 266.089709631731 -98.853012479633</t>
  </si>
  <si>
    <t>-674.065397178527 278.294443411251 315.804537922265</t>
  </si>
  <si>
    <t>-709.550672072211 324.25025245055 775.459820295263</t>
  </si>
  <si>
    <t>-560.735134835641 299.106186210948 831.187059146899</t>
  </si>
  <si>
    <t>-681.184135368728 82.4265722822688 -94.1909038395684</t>
  </si>
  <si>
    <t>-671.068113374213 68.2528022556344 321.019148448475</t>
  </si>
  <si>
    <t>-701.080223070229 21.4076870198853 780.755343225262</t>
  </si>
  <si>
    <t>-548.012266969201 9.59986226079332 828.865512041496</t>
  </si>
  <si>
    <t>9763-20170724T120421.047133400.bin</t>
  </si>
  <si>
    <t>-664.772952032058 174.090185500845 -94.848436024538</t>
  </si>
  <si>
    <t>-687.604096606927 175.43972247624 -203.173968543331</t>
  </si>
  <si>
    <t>-700.677463071729 176.0689678425 -295.122485303546</t>
  </si>
  <si>
    <t>-710.947165315399 176.614543398266 -378.383322958936</t>
  </si>
  <si>
    <t>-719.114114264069 177.049497190458 -461.877192083114</t>
  </si>
  <si>
    <t>-728.743504527858 177.573587693686 -584.155340195228</t>
  </si>
  <si>
    <t>-716.267380176495 176.298346081033 -661.50471772542</t>
  </si>
  <si>
    <t>-719.528707443387 208.304332092668 -530.761005354011</t>
  </si>
  <si>
    <t>-689.690288617629 359.583034335658 -507.065002561551</t>
  </si>
  <si>
    <t>-661.035139207509 378.089328680631 -227.038209629522</t>
  </si>
  <si>
    <t>-455.117847913324 297.527045240982 -155.930544747934</t>
  </si>
  <si>
    <t>-729.507718828973 146.383035944629 -530.240517145753</t>
  </si>
  <si>
    <t>-545.013396042301 93.5141629396603 -357.151110296494</t>
  </si>
  <si>
    <t>-649.004634422459 265.911031587111 -98.8869118552202</t>
  </si>
  <si>
    <t>-673.931864117607 278.215771109922 315.757257478169</t>
  </si>
  <si>
    <t>-709.446323455028 324.326393732683 775.372232489524</t>
  </si>
  <si>
    <t>-560.622064991965 299.300482236215 831.129374185282</t>
  </si>
  <si>
    <t>-680.92025072367 82.1662994456876 -94.1992689411611</t>
  </si>
  <si>
    <t>-671.056186093688 67.9849838973244 321.01653376369</t>
  </si>
  <si>
    <t>-701.071342603716 21.3149428567999 780.776097635161</t>
  </si>
  <si>
    <t>-548.13246389841 8.44038907408344 829.023001007111</t>
  </si>
  <si>
    <t>9763-20170724T120421.116335200.bin</t>
  </si>
  <si>
    <t>-664.78052210137 173.920194565691 -94.8586223023966</t>
  </si>
  <si>
    <t>-687.586328097699 175.251709064672 -203.189670763612</t>
  </si>
  <si>
    <t>-700.610476083187 175.825876391843 -295.14540490795</t>
  </si>
  <si>
    <t>-710.824242528563 176.306435424672 -378.413574228084</t>
  </si>
  <si>
    <t>-718.923708962482 176.6615787882 -461.914572973706</t>
  </si>
  <si>
    <t>-728.441527240088 177.053320526461 -584.201941443373</t>
  </si>
  <si>
    <t>-715.844707660844 175.739764846307 -661.531020069355</t>
  </si>
  <si>
    <t>-719.308830100184 207.847194909643 -530.829859932466</t>
  </si>
  <si>
    <t>-690.125217397353 359.315241458621 -507.497292844032</t>
  </si>
  <si>
    <t>-662.949986083399 378.349322001149 -227.35836363613</t>
  </si>
  <si>
    <t>-456.989780387918 298.762162948773 -155.283281310714</t>
  </si>
  <si>
    <t>-729.221520437389 145.915689543149 -530.256702757247</t>
  </si>
  <si>
    <t>-544.895770875813 93.4695826566576 -356.517323907895</t>
  </si>
  <si>
    <t>-649.037524264246 265.758659268898 -98.9285938798437</t>
  </si>
  <si>
    <t>-673.94163107018 278.198543981664 315.712934464245</t>
  </si>
  <si>
    <t>-709.347492607935 324.362468023485 775.317712530779</t>
  </si>
  <si>
    <t>-560.503004083022 299.463056172355 831.077683712409</t>
  </si>
  <si>
    <t>-680.910140982589 82.002702747817 -94.1984997015843</t>
  </si>
  <si>
    <t>-671.077312438632 67.8983662354728 321.020669400871</t>
  </si>
  <si>
    <t>-701.11275181964 21.3730545852361 780.786900791274</t>
  </si>
  <si>
    <t>-548.153507535865 8.86957311044011 829.066762888161</t>
  </si>
  <si>
    <t>9763-20170724T120421.148908600.bin</t>
  </si>
  <si>
    <t>-664.897372362408 173.844946862249 -94.8509306755004</t>
  </si>
  <si>
    <t>-687.718282374517 175.175097016374 -203.17891334455</t>
  </si>
  <si>
    <t>-700.728790856001 175.715393520266 -295.136863029796</t>
  </si>
  <si>
    <t>-710.91935389679 176.152619664716 -378.408084174298</t>
  </si>
  <si>
    <t>-718.984625575798 176.45184865441 -461.912456029815</t>
  </si>
  <si>
    <t>-728.440320805147 176.748214706024 -584.204920691701</t>
  </si>
  <si>
    <t>-715.763562096606 175.38542507299 -661.520073672395</t>
  </si>
  <si>
    <t>-719.351011388282 207.586215760964 -530.850971871773</t>
  </si>
  <si>
    <t>-690.590331889775 359.176167635058 -507.792872882352</t>
  </si>
  <si>
    <t>-664.028180685955 378.514353060035 -227.615997499881</t>
  </si>
  <si>
    <t>-458.143279683527 299.311984926701 -154.904760178576</t>
  </si>
  <si>
    <t>-729.231482201023 145.650042985581 -530.237162809639</t>
  </si>
  <si>
    <t>-544.944113945139 93.4504981404618 -355.896321216115</t>
  </si>
  <si>
    <t>-649.167311251238 265.705093328287 -98.9402841344472</t>
  </si>
  <si>
    <t>-673.959049372609 278.185846633175 315.706827656539</t>
  </si>
  <si>
    <t>-709.335262673775 324.330310573706 775.306493556038</t>
  </si>
  <si>
    <t>-560.498050719176 299.358657137066 831.053406565939</t>
  </si>
  <si>
    <t>-680.998194059569 81.911907760581 -94.1936340370343</t>
  </si>
  <si>
    <t>-671.114869566913 67.9120016180036 321.027880109348</t>
  </si>
  <si>
    <t>-701.138072839385 21.3511370863916 780.784517736368</t>
  </si>
  <si>
    <t>-548.211114391204 8.50839583400739 829.077730402163</t>
  </si>
  <si>
    <t>9763-20170724T120421.212178700.bin</t>
  </si>
  <si>
    <t>-665.220654963435 173.766988385317 -94.8660161802241</t>
  </si>
  <si>
    <t>-688.05988732968 175.102910754134 -203.190017370277</t>
  </si>
  <si>
    <t>-701.07025826445 175.54633824409 -295.148417242121</t>
  </si>
  <si>
    <t>-711.254044262535 175.854948804855 -378.421133924943</t>
  </si>
  <si>
    <t>-719.305603965567 175.984276807057 -461.927335405201</t>
  </si>
  <si>
    <t>-728.733582163196 175.986897523502 -584.222272459639</t>
  </si>
  <si>
    <t>-715.899479672088 174.446612240278 -661.508167253134</t>
  </si>
  <si>
    <t>-719.644210606804 206.951090225986 -530.94141623153</t>
  </si>
  <si>
    <t>-691.314772700687 358.707988942241 -508.458182789935</t>
  </si>
  <si>
    <t>-665.991426541426 378.916332566851 -228.227984593485</t>
  </si>
  <si>
    <t>-460.359344881752 300.906285829445 -153.539358384258</t>
  </si>
  <si>
    <t>-729.549118107071 145.020371751981 -530.179169421351</t>
  </si>
  <si>
    <t>-544.765865817658 93.615573609381 -353.64451752716</t>
  </si>
  <si>
    <t>-649.498744615251 265.585189950889 -98.9547939507347</t>
  </si>
  <si>
    <t>-674.090628081796 278.120447362392 315.702575394056</t>
  </si>
  <si>
    <t>-709.28239898384 324.266173550064 775.304837555877</t>
  </si>
  <si>
    <t>-560.38529861011 299.586298138062 831.021918809398</t>
  </si>
  <si>
    <t>-681.318954272371 81.875318207728 -94.2009594529089</t>
  </si>
  <si>
    <t>-671.292089838043 68.009337370202 321.021677589366</t>
  </si>
  <si>
    <t>-701.217601984691 21.4586925879933 780.773888527495</t>
  </si>
  <si>
    <t>-548.222546511402 9.29187308644077 829.026434545853</t>
  </si>
  <si>
    <t>9763-20170724T120421.249779700.bin</t>
  </si>
  <si>
    <t>-665.448442097556 173.728832311096 -94.8875483679267</t>
  </si>
  <si>
    <t>-688.301683018454 175.07063449791 -203.208393437036</t>
  </si>
  <si>
    <t>-701.323381274249 175.448508975197 -295.165652478704</t>
  </si>
  <si>
    <t>-711.516888410826 175.669996472097 -378.437368788621</t>
  </si>
  <si>
    <t>-719.577728987989 175.683149485383 -461.942853507605</t>
  </si>
  <si>
    <t>-729.018304065803 175.484485064917 -584.236590741098</t>
  </si>
  <si>
    <t>-716.121167026613 173.812719920915 -661.509382469786</t>
  </si>
  <si>
    <t>-719.902550941547 206.532944199021 -531.009418660756</t>
  </si>
  <si>
    <t>-691.670141945912 358.357867613067 -508.856788173791</t>
  </si>
  <si>
    <t>-666.809826923004 378.968337975878 -228.614484808126</t>
  </si>
  <si>
    <t>-461.386736660959 301.310821006302 -152.989055012421</t>
  </si>
  <si>
    <t>-729.849177380601 144.610385424974 -530.140959668219</t>
  </si>
  <si>
    <t>-544.641852102698 93.2986661618258 -352.301275875041</t>
  </si>
  <si>
    <t>-649.720588696865 265.503363311909 -98.967037208649</t>
  </si>
  <si>
    <t>-674.198137506931 278.07146965842 315.696042664626</t>
  </si>
  <si>
    <t>-709.290666173524 324.192541080648 775.309772311219</t>
  </si>
  <si>
    <t>-560.425703587721 299.299163768239 831.017740310689</t>
  </si>
  <si>
    <t>-681.560787575727 81.8742160724739 -94.2114203720859</t>
  </si>
  <si>
    <t>-671.41194940206 68.0232509776445 321.008726208358</t>
  </si>
  <si>
    <t>-701.265152223063 21.4890615288068 780.769470888451</t>
  </si>
  <si>
    <t>-548.252213830957 9.4352248631119 828.993651644255</t>
  </si>
  <si>
    <t>9763-20170724T120421.318052000.bin</t>
  </si>
  <si>
    <t>-665.868454954017 173.713317145429 -94.906215318342</t>
  </si>
  <si>
    <t>-688.753221576261 175.087556232665 -203.220152875021</t>
  </si>
  <si>
    <t>-701.808306738401 175.356971338022 -295.172986657168</t>
  </si>
  <si>
    <t>-712.034112382065 175.426426811561 -378.440962570632</t>
  </si>
  <si>
    <t>-720.129298363731 175.232579099648 -461.942881817313</t>
  </si>
  <si>
    <t>-729.622056880823 174.670307047491 -584.231539501183</t>
  </si>
  <si>
    <t>-716.691661284729 172.669538217324 -661.490863878066</t>
  </si>
  <si>
    <t>-720.41897567696 205.866430535733 -531.105714091092</t>
  </si>
  <si>
    <t>-692.285807346945 357.794968605478 -509.565128225995</t>
  </si>
  <si>
    <t>-668.022991042353 379.557016885107 -229.357550092041</t>
  </si>
  <si>
    <t>-463.191302823088 302.340032669217 -151.704143417418</t>
  </si>
  <si>
    <t>-730.494357377062 143.967816655529 -530.038828213312</t>
  </si>
  <si>
    <t>-544.724007828077 92.3338724663529 -349.961474345107</t>
  </si>
  <si>
    <t>-650.045331647652 265.440226318978 -98.9930632710747</t>
  </si>
  <si>
    <t>-674.351901240675 278.020449710671 315.679752092677</t>
  </si>
  <si>
    <t>-709.271068284961 324.088896590861 775.319276934418</t>
  </si>
  <si>
    <t>-560.374399976064 299.290575497418 830.984907553517</t>
  </si>
  <si>
    <t>-682.0561271349 81.9333591802038 -94.2300719714917</t>
  </si>
  <si>
    <t>-671.674021784807 68.1750744987664 320.987358555458</t>
  </si>
  <si>
    <t>-701.382114609306 21.4700988919019 780.750096165676</t>
  </si>
  <si>
    <t>-548.399594326277 8.75743093555911 828.901490361191</t>
  </si>
  <si>
    <t>9763-20170724T120421.345126600.bin</t>
  </si>
  <si>
    <t>-666.002768437712 173.781012276763 -94.9367744785487</t>
  </si>
  <si>
    <t>-688.915292338051 175.159839910293 -203.244722535006</t>
  </si>
  <si>
    <t>-701.998931373687 175.364833937425 -295.193641920701</t>
  </si>
  <si>
    <t>-712.252349674619 175.349096804554 -378.458328877755</t>
  </si>
  <si>
    <t>-720.376684403793 175.042657742195 -461.957091897567</t>
  </si>
  <si>
    <t>-729.914130756998 174.284653153255 -584.241120351005</t>
  </si>
  <si>
    <t>-717.003280870876 172.111518284952 -661.499097170799</t>
  </si>
  <si>
    <t>-720.647999549467 205.558600411221 -531.172057993651</t>
  </si>
  <si>
    <t>-692.477551763499 357.523883399886 -509.958918034727</t>
  </si>
  <si>
    <t>-668.522536888587 379.868719034537 -229.77081741259</t>
  </si>
  <si>
    <t>-464.032839347912 302.935994959343 -150.942698828093</t>
  </si>
  <si>
    <t>-730.810329737991 143.67600924291 -529.995860918205</t>
  </si>
  <si>
    <t>-544.791412061898 91.6209723723175 -349.131410164442</t>
  </si>
  <si>
    <t>-650.102845355389 265.466253420486 -99.0240058950924</t>
  </si>
  <si>
    <t>-674.393742091867 278.005121843618 315.650920831852</t>
  </si>
  <si>
    <t>-709.270041892365 324.045751138278 775.308519136183</t>
  </si>
  <si>
    <t>-560.409260554556 299.014834594996 830.965952439096</t>
  </si>
  <si>
    <t>-682.272130194783 82.0459974172368 -94.2406077725461</t>
  </si>
  <si>
    <t>-671.819672692081 68.328987591244 320.97641139457</t>
  </si>
  <si>
    <t>-701.433717408562 21.6129298025596 780.738111078844</t>
  </si>
  <si>
    <t>-548.345492832875 9.97672387576404 828.825745983474</t>
  </si>
  <si>
    <t>9763-20170724T120421.414378500.bin</t>
  </si>
  <si>
    <t>-666.358053402991 173.722179081476 -94.9977596532218</t>
  </si>
  <si>
    <t>-689.31025458176 175.112418098185 -203.297085723004</t>
  </si>
  <si>
    <t>-702.458250179255 175.153703784374 -295.237071863778</t>
  </si>
  <si>
    <t>-712.781220578808 174.922239957641 -378.492962503322</t>
  </si>
  <si>
    <t>-720.986841033145 174.329895147759 -461.982149970901</t>
  </si>
  <si>
    <t>-730.655481840498 173.076813205242 -584.251829676891</t>
  </si>
  <si>
    <t>-717.832333109048 170.564009101417 -661.514089114152</t>
  </si>
  <si>
    <t>-721.240686632375 204.549878518318 -531.326977831526</t>
  </si>
  <si>
    <t>-693.083001291901 356.633732344718 -510.931357008051</t>
  </si>
  <si>
    <t>-669.541844785006 379.883010093892 -230.781664227827</t>
  </si>
  <si>
    <t>-465.798087750804 303.611451736819 -149.420335852614</t>
  </si>
  <si>
    <t>-731.585249235 142.703439772704 -529.875030940752</t>
  </si>
  <si>
    <t>-544.508395159719 88.6858181703567 -348.181022319671</t>
  </si>
  <si>
    <t>-650.219479094372 265.481016839477 -99.1117434283049</t>
  </si>
  <si>
    <t>-674.460861324282 277.956247071924 315.568016115187</t>
  </si>
  <si>
    <t>-709.237947346395 324.011368367626 775.251720610148</t>
  </si>
  <si>
    <t>-560.395461525458 298.823790813232 830.887449876667</t>
  </si>
  <si>
    <t>-682.88029967243 81.8766979639506 -94.2658068506378</t>
  </si>
  <si>
    <t>-672.146154438586 68.2996378243561 320.948704910576</t>
  </si>
  <si>
    <t>-701.488211060163 21.6271732564269 780.744715117077</t>
  </si>
  <si>
    <t>-548.442768722733 9.4624535361836 828.837728629705</t>
  </si>
  <si>
    <t>9763-20170724T120421.448972700.bin</t>
  </si>
  <si>
    <t>-666.560114518946 173.790939241943 -95.0148590575193</t>
  </si>
  <si>
    <t>-689.557510128831 175.179575141132 -203.304625010917</t>
  </si>
  <si>
    <t>-702.752405287901 175.145022177862 -295.237944265955</t>
  </si>
  <si>
    <t>-713.120922561721 174.815973944813 -378.487784054554</t>
  </si>
  <si>
    <t>-721.375339755902 174.095522615963 -461.971161631173</t>
  </si>
  <si>
    <t>-731.118761232516 172.621769607567 -584.232352523208</t>
  </si>
  <si>
    <t>-718.363812146146 169.969162381813 -661.501278471525</t>
  </si>
  <si>
    <t>-721.623031474355 204.182008142444 -531.373913945139</t>
  </si>
  <si>
    <t>-693.338761920906 356.273003874805 -511.295430041986</t>
  </si>
  <si>
    <t>-669.977654172314 380.051363376633 -231.175087660036</t>
  </si>
  <si>
    <t>-466.640915649612 304.007740979548 -148.59135383605</t>
  </si>
  <si>
    <t>-732.063937600389 142.354799198395 -529.796644493525</t>
  </si>
  <si>
    <t>-544.202049520581 86.8864947445911 -347.914068785067</t>
  </si>
  <si>
    <t>-650.312123595163 265.622434941336 -99.165229512934</t>
  </si>
  <si>
    <t>-674.45109516974 278.008384442379 315.523211033657</t>
  </si>
  <si>
    <t>-709.20840283525 324.007649850849 775.216469032217</t>
  </si>
  <si>
    <t>-560.348238118297 298.897610160316 830.839846373492</t>
  </si>
  <si>
    <t>-683.189288447804 81.9267168955437 -94.2682048431379</t>
  </si>
  <si>
    <t>-672.296431315973 68.4169768601462 320.944371488668</t>
  </si>
  <si>
    <t>-701.516216714275 21.7392108087327 780.751885481199</t>
  </si>
  <si>
    <t>-548.442423950185 9.89415093619164 828.834451493945</t>
  </si>
  <si>
    <t>9763-20170724T120421.514245700.bin</t>
  </si>
  <si>
    <t>-666.903297978718 173.917024639086 -95.0726563124053</t>
  </si>
  <si>
    <t>-690.023834829028 175.315215293595 -203.33623786859</t>
  </si>
  <si>
    <t>-703.262541695466 175.150043506543 -295.263004823043</t>
  </si>
  <si>
    <t>-713.645514979259 174.649022943796 -378.510096157509</t>
  </si>
  <si>
    <t>-721.889453524913 173.700220492398 -461.992175126616</t>
  </si>
  <si>
    <t>-731.589768917722 171.830946174008 -584.25157012478</t>
  </si>
  <si>
    <t>-718.945213800105 168.908358877669 -661.528863723756</t>
  </si>
  <si>
    <t>-722.008859441439 203.544206961126 -531.500032098151</t>
  </si>
  <si>
    <t>-693.01705949418 355.565209507001 -511.833220638802</t>
  </si>
  <si>
    <t>-671.062200891412 380.28831799093 -231.680816956445</t>
  </si>
  <si>
    <t>-468.328694228923 304.109038564592 -147.749959802479</t>
  </si>
  <si>
    <t>-732.657768330559 141.7582668425 -529.710504543627</t>
  </si>
  <si>
    <t>-543.149200070302 82.8209533339289 -347.314989471233</t>
  </si>
  <si>
    <t>-650.426412168605 265.776948121561 -99.260798023083</t>
  </si>
  <si>
    <t>-674.411000439829 278.086875570037 315.438826683938</t>
  </si>
  <si>
    <t>-709.191797111021 323.949170211597 775.145130248073</t>
  </si>
  <si>
    <t>-560.353828008872 298.656155959295 830.745050762961</t>
  </si>
  <si>
    <t>-683.74527725776 82.0226506591282 -94.2577169536636</t>
  </si>
  <si>
    <t>-672.65378006771 68.6983859932991 320.955486474145</t>
  </si>
  <si>
    <t>-701.575326862995 21.7838320201502 780.76036050272</t>
  </si>
  <si>
    <t>-548.49596163309 9.94088164958771 828.825666575724</t>
  </si>
  <si>
    <t>9763-20170724T120421.546332400.bin</t>
  </si>
  <si>
    <t>-667.092763390368 173.952399662333 -95.1078912825707</t>
  </si>
  <si>
    <t>-690.232039497884 175.359080308604 -203.367176595588</t>
  </si>
  <si>
    <t>-703.462885079436 175.11855590295 -295.295066704698</t>
  </si>
  <si>
    <t>-713.82891369774 174.517386740686 -378.543726352018</t>
  </si>
  <si>
    <t>-722.045640987392 173.435990951358 -462.026818145311</t>
  </si>
  <si>
    <t>-731.695180810561 171.336404387372 -584.286519097226</t>
  </si>
  <si>
    <t>-719.109009345928 168.272424573727 -661.567851053886</t>
  </si>
  <si>
    <t>-722.091037216537 203.141053000438 -531.594105058591</t>
  </si>
  <si>
    <t>-692.832373212034 355.156114640131 -512.22384354591</t>
  </si>
  <si>
    <t>-671.805060941545 380.433520714804 -232.049872737387</t>
  </si>
  <si>
    <t>-469.313719631073 303.996374400408 -147.769604432109</t>
  </si>
  <si>
    <t>-732.83098043056 141.374461807142 -529.685796788118</t>
  </si>
  <si>
    <t>-542.681672617101 80.6667394603116 -346.755190661077</t>
  </si>
  <si>
    <t>-650.490849779662 265.796600227676 -99.3130913273531</t>
  </si>
  <si>
    <t>-674.419275595673 278.067139437508 315.390969539658</t>
  </si>
  <si>
    <t>-709.188573624724 323.907398475196 775.102120861375</t>
  </si>
  <si>
    <t>-560.375235590399 298.457760825366 830.696525351697</t>
  </si>
  <si>
    <t>-684.045777703133 82.0561010554445 -94.2708201075255</t>
  </si>
  <si>
    <t>-672.853375612032 68.7926708730095 320.941587599057</t>
  </si>
  <si>
    <t>-701.605812220085 21.8605746166968 780.759170464478</t>
  </si>
  <si>
    <t>-548.493785041632 10.3749152887167 828.807194298438</t>
  </si>
  <si>
    <t>9763-20170724T120421.615064600.bin</t>
  </si>
  <si>
    <t>-667.428307919426 173.782607050424 -95.1578771577344</t>
  </si>
  <si>
    <t>-690.554387214421 175.212895116426 -203.419788264334</t>
  </si>
  <si>
    <t>-703.765449620116 174.813806091971 -295.349874705556</t>
  </si>
  <si>
    <t>-714.10913221357 173.999841719163 -378.599374167772</t>
  </si>
  <si>
    <t>-722.299209323326 172.634351349367 -462.081104693134</t>
  </si>
  <si>
    <t>-731.904395455174 170.041286998884 -584.334707113492</t>
  </si>
  <si>
    <t>-719.438095202611 166.677685866624 -661.622985410727</t>
  </si>
  <si>
    <t>-722.237614833595 202.043702932744 -531.773934486424</t>
  </si>
  <si>
    <t>-692.695549550106 354.064321380308 -512.956684440971</t>
  </si>
  <si>
    <t>-673.59967939139 380.415186914483 -232.743262489135</t>
  </si>
  <si>
    <t>-471.561982252182 303.389576670268 -147.911918749376</t>
  </si>
  <si>
    <t>-733.141847860451 140.31441962301 -529.607759110332</t>
  </si>
  <si>
    <t>-542.69370770117 76.5771332519116 -345.325358446446</t>
  </si>
  <si>
    <t>-650.590966720664 265.614050142462 -99.3962836876947</t>
  </si>
  <si>
    <t>-674.448702320788 277.926775919959 315.31056955052</t>
  </si>
  <si>
    <t>-709.143742001471 323.850148705982 775.025726155965</t>
  </si>
  <si>
    <t>-560.326825082115 298.387041447663 830.604153046791</t>
  </si>
  <si>
    <t>-684.596875201102 81.9156639325199 -94.3041550767315</t>
  </si>
  <si>
    <t>-673.247479410665 68.6953973763334 320.905500777561</t>
  </si>
  <si>
    <t>-701.670648290416 21.8520846267954 780.760986533095</t>
  </si>
  <si>
    <t>-548.593437614727 9.87097320145995 828.798939601097</t>
  </si>
  <si>
    <t>9763-20170724T120421.648660500.bin</t>
  </si>
  <si>
    <t>-667.588457141086 173.634526984835 -95.1797612910121</t>
  </si>
  <si>
    <t>-690.722385199256 175.064399563006 -203.439982916075</t>
  </si>
  <si>
    <t>-703.940045291407 174.603175627193 -295.368932873348</t>
  </si>
  <si>
    <t>-714.289464014093 173.708374875297 -378.616869412485</t>
  </si>
  <si>
    <t>-722.484986643758 172.23682799758 -462.096187128091</t>
  </si>
  <si>
    <t>-732.098072830994 169.460671074701 -584.345165988581</t>
  </si>
  <si>
    <t>-719.704897793401 165.971893836171 -661.639807038331</t>
  </si>
  <si>
    <t>-722.398163945237 201.536460002603 -531.835114974915</t>
  </si>
  <si>
    <t>-692.681625122729 353.550876913612 -513.20195020382</t>
  </si>
  <si>
    <t>-674.537062123665 380.496244146177 -232.981896254799</t>
  </si>
  <si>
    <t>-472.671815322554 303.277188318347 -147.916090537515</t>
  </si>
  <si>
    <t>-733.361758207031 139.821104826774 -529.571659720353</t>
  </si>
  <si>
    <t>-543.268345826174 75.0511860219679 -344.633418489383</t>
  </si>
  <si>
    <t>-650.693330810365 265.448574722168 -99.431736071281</t>
  </si>
  <si>
    <t>-674.490961410767 277.820095969966 315.276896502604</t>
  </si>
  <si>
    <t>-709.13690510501 323.801043111369 774.987847697834</t>
  </si>
  <si>
    <t>-560.321713359582 298.30895621817 830.55770692314</t>
  </si>
  <si>
    <t>-684.814743393499 81.7913351017812 -94.3225251064642</t>
  </si>
  <si>
    <t>-673.423953872863 68.6266924923564 320.887747517545</t>
  </si>
  <si>
    <t>-701.709644233055 21.880793194591 780.760502860143</t>
  </si>
  <si>
    <t>-548.643068460804 9.71133811632876 828.785086793674</t>
  </si>
  <si>
    <t>9763-20170724T120421.716359500.bin</t>
  </si>
  <si>
    <t>-667.934652745784 173.330890997439 -95.2402195030597</t>
  </si>
  <si>
    <t>-691.098110497823 174.761070592614 -203.494224083149</t>
  </si>
  <si>
    <t>-704.274509962801 174.200801131846 -295.428429108373</t>
  </si>
  <si>
    <t>-714.55956611737 173.177167979001 -378.682800421618</t>
  </si>
  <si>
    <t>-722.66347443595 171.536780491215 -462.167917560343</t>
  </si>
  <si>
    <t>-732.112348619272 168.469900253489 -584.422745886236</t>
  </si>
  <si>
    <t>-719.785154592817 164.815783187522 -661.720330854173</t>
  </si>
  <si>
    <t>-722.461448120372 200.666694998042 -531.977837163079</t>
  </si>
  <si>
    <t>-692.599291036834 352.686030444262 -513.655700167988</t>
  </si>
  <si>
    <t>-675.958414655375 380.907729886695 -233.467899295315</t>
  </si>
  <si>
    <t>-474.41495056344 303.854008927636 -147.494227468477</t>
  </si>
  <si>
    <t>-733.471056730985 138.964620734263 -529.579065538144</t>
  </si>
  <si>
    <t>-544.731237381736 73.2905499650828 -343.724860818438</t>
  </si>
  <si>
    <t>-651.053823368136 265.110019546856 -99.5051985441403</t>
  </si>
  <si>
    <t>-674.653749580508 277.570806355984 315.212001756729</t>
  </si>
  <si>
    <t>-709.089944927749 323.72006763536 774.916287607124</t>
  </si>
  <si>
    <t>-560.252803571496 298.341801883112 830.479537159168</t>
  </si>
  <si>
    <t>-685.166935434984 81.5154399116639 -94.3652460095152</t>
  </si>
  <si>
    <t>-673.698590075729 68.5474995707034 320.848999714029</t>
  </si>
  <si>
    <t>-701.793117562725 21.9643350670003 780.752018052471</t>
  </si>
  <si>
    <t>-548.701232846389 9.91885843254499 828.727022015208</t>
  </si>
  <si>
    <t>9763-20170724T120421.749457200.bin</t>
  </si>
  <si>
    <t>-668.149533552876 173.147220925834 -95.2844305767306</t>
  </si>
  <si>
    <t>-691.308811799749 174.552292487222 -203.539556611671</t>
  </si>
  <si>
    <t>-704.462055052844 173.938473057087 -295.476806753071</t>
  </si>
  <si>
    <t>-714.718236109592 172.853257119508 -378.73398255348</t>
  </si>
  <si>
    <t>-722.785196650113 171.137738310723 -462.221244603375</t>
  </si>
  <si>
    <t>-732.171444550272 167.945750758395 -584.477772905652</t>
  </si>
  <si>
    <t>-719.857016624395 164.24090350426 -661.774772989048</t>
  </si>
  <si>
    <t>-722.534821564359 200.193818203243 -532.061596455906</t>
  </si>
  <si>
    <t>-692.630312293101 352.225761766269 -513.88529872953</t>
  </si>
  <si>
    <t>-676.766933456405 380.984965007664 -233.707032782835</t>
  </si>
  <si>
    <t>-475.374685834054 304.164358497953 -147.172101128053</t>
  </si>
  <si>
    <t>-733.570864435155 138.498928514638 -529.60355176861</t>
  </si>
  <si>
    <t>-545.32979816118 72.7512608190273 -343.428823979263</t>
  </si>
  <si>
    <t>-651.297771093674 264.917923824348 -99.5539307733982</t>
  </si>
  <si>
    <t>-674.776131925054 277.480838502009 315.167097235536</t>
  </si>
  <si>
    <t>-709.060599553937 323.698329334468 774.880444350368</t>
  </si>
  <si>
    <t>-560.204573992622 298.418617671844 830.437968769507</t>
  </si>
  <si>
    <t>-685.357377321431 81.328352524469 -94.3814539524955</t>
  </si>
  <si>
    <t>-673.834267711149 68.4615186251983 320.834457908536</t>
  </si>
  <si>
    <t>-701.836045296408 21.9385468351936 780.746152371893</t>
  </si>
  <si>
    <t>-548.753258092104 9.70572756291836 828.702726342519</t>
  </si>
  <si>
    <t>9763-20170724T120421.814706900.bin</t>
  </si>
  <si>
    <t>-668.596471989198 172.743621407989 -95.3399667941876</t>
  </si>
  <si>
    <t>-691.731599242811 174.094603753733 -203.600969707895</t>
  </si>
  <si>
    <t>-704.911670342226 173.411782103361 -295.533887385252</t>
  </si>
  <si>
    <t>-715.211572753713 172.253338408591 -378.784693273146</t>
  </si>
  <si>
    <t>-723.341976616993 170.453054888273 -462.264003727794</t>
  </si>
  <si>
    <t>-732.842598623984 167.124320360815 -584.507943430247</t>
  </si>
  <si>
    <t>-720.543545659157 163.340113238411 -661.803568555416</t>
  </si>
  <si>
    <t>-723.139704977692 199.427951841368 -532.138446850206</t>
  </si>
  <si>
    <t>-693.211805723058 351.481852790243 -514.225947585423</t>
  </si>
  <si>
    <t>-678.884610041524 381.212801538506 -234.066231963642</t>
  </si>
  <si>
    <t>-477.815151525104 304.702223258926 -146.512081027991</t>
  </si>
  <si>
    <t>-734.207884113111 137.741999597985 -529.598369135404</t>
  </si>
  <si>
    <t>-546.454530695131 71.9856510948546 -342.47952126093</t>
  </si>
  <si>
    <t>-651.860656864129 264.521404396074 -99.6451750397688</t>
  </si>
  <si>
    <t>-675.014274749012 277.312937558851 315.08714841213</t>
  </si>
  <si>
    <t>-709.00309053695 323.638561196414 774.8109379233</t>
  </si>
  <si>
    <t>-560.132597278927 298.432999507905 830.363317383392</t>
  </si>
  <si>
    <t>-685.68788484703 80.9185843681582 -94.430217113023</t>
  </si>
  <si>
    <t>-674.168128913384 68.2148026203311 320.790811786324</t>
  </si>
  <si>
    <t>-701.918884438865 22.0141857621172 780.739724504119</t>
  </si>
  <si>
    <t>-548.796056464609 10.1042848729985 828.649777674721</t>
  </si>
  <si>
    <t>9763-20170724T120421.846793600.bin</t>
  </si>
  <si>
    <t>-668.825022298394 172.472659505425 -95.3799197898135</t>
  </si>
  <si>
    <t>-691.942557496925 173.805683936653 -203.644947727726</t>
  </si>
  <si>
    <t>-705.141301837854 173.100954739225 -295.574967567984</t>
  </si>
  <si>
    <t>-715.471458195557 171.920042458632 -378.82172417711</t>
  </si>
  <si>
    <t>-723.645830635558 170.094180614515 -462.296063670775</t>
  </si>
  <si>
    <t>-733.225725337999 166.724682860357 -584.532817196083</t>
  </si>
  <si>
    <t>-720.928308654876 162.898305948497 -661.826622600992</t>
  </si>
  <si>
    <t>-723.491407502678 199.046191861654 -532.180005548499</t>
  </si>
  <si>
    <t>-693.59901131888 351.123735670459 -514.385358616964</t>
  </si>
  <si>
    <t>-680.046736427125 381.172784399987 -234.221236965982</t>
  </si>
  <si>
    <t>-479.113829233967 304.970068770367 -146.086903885726</t>
  </si>
  <si>
    <t>-734.552906071377 137.360166598931 -529.612790907089</t>
  </si>
  <si>
    <t>-546.932354340628 71.7664964077301 -342.095329914307</t>
  </si>
  <si>
    <t>-652.108746126739 264.253543168843 -99.6947231170377</t>
  </si>
  <si>
    <t>-675.152081090311 277.154404965371 315.040363591296</t>
  </si>
  <si>
    <t>-708.981861481755 323.598591605235 774.773876074615</t>
  </si>
  <si>
    <t>-560.150176855223 298.179427718882 830.332921559256</t>
  </si>
  <si>
    <t>-685.901680763081 80.6265031898367 -94.4706588202429</t>
  </si>
  <si>
    <t>-674.354257202571 68.0063633448758 320.752187576109</t>
  </si>
  <si>
    <t>-701.950629968428 22.06434974065 780.73523354548</t>
  </si>
  <si>
    <t>-548.820127789994 10.2438527105669 828.64272528831</t>
  </si>
  <si>
    <t>9763-20170724T120421.915991200.bin</t>
  </si>
  <si>
    <t>-669.231928183626 171.970464951226 -95.4662761134176</t>
  </si>
  <si>
    <t>-692.393532700941 173.278518996385 -203.722129161287</t>
  </si>
  <si>
    <t>-705.669909436146 172.552958413361 -295.640863836751</t>
  </si>
  <si>
    <t>-716.086660111366 171.352798136366 -378.876549507936</t>
  </si>
  <si>
    <t>-724.363851927378 169.508254026521 -462.34048674223</t>
  </si>
  <si>
    <t>-734.111912698577 166.112143647709 -584.563139223646</t>
  </si>
  <si>
    <t>-721.810880996107 162.201838509096 -661.852089725352</t>
  </si>
  <si>
    <t>-724.332795334171 198.449965744577 -532.228785677725</t>
  </si>
  <si>
    <t>-694.72399845906 350.618702713686 -514.713825395549</t>
  </si>
  <si>
    <t>-683.000043109098 381.02695609322 -234.50594955456</t>
  </si>
  <si>
    <t>-482.315408131634 305.687894672338 -145.072960005971</t>
  </si>
  <si>
    <t>-735.336268132373 136.754731851963 -529.636860486074</t>
  </si>
  <si>
    <t>-548.154025734342 71.8969367592817 -341.375154788638</t>
  </si>
  <si>
    <t>-652.557374957426 263.808985189303 -99.799233566124</t>
  </si>
  <si>
    <t>-675.294402762128 276.933170813516 314.945722770685</t>
  </si>
  <si>
    <t>-708.911832809998 323.56103048853 774.68919413401</t>
  </si>
  <si>
    <t>-560.066694280141 298.245288421688 830.259562855774</t>
  </si>
  <si>
    <t>-686.269982640652 80.0966416988449 -94.5242721056219</t>
  </si>
  <si>
    <t>-674.609346978033 67.7202412762153 320.702718995728</t>
  </si>
  <si>
    <t>-701.999314172546 22.091590373713 780.743646375753</t>
  </si>
  <si>
    <t>-548.847400907249 10.6118764931582 828.665777656845</t>
  </si>
  <si>
    <t>9763-20170724T120421.950587200.bin</t>
  </si>
  <si>
    <t>-669.398176342742 171.695583469696 -95.4963366614149</t>
  </si>
  <si>
    <t>-692.595773996943 172.980310523646 -203.744803313851</t>
  </si>
  <si>
    <t>-705.917058748082 172.242011182162 -295.656770564405</t>
  </si>
  <si>
    <t>-716.38030909319 171.032952007333 -378.886582201924</t>
  </si>
  <si>
    <t>-724.709853589859 169.182537677189 -462.345125726347</t>
  </si>
  <si>
    <t>-734.540942177288 165.7810297811 -584.561079810044</t>
  </si>
  <si>
    <t>-722.227994896683 161.826940390192 -661.845956728959</t>
  </si>
  <si>
    <t>-724.748850778269 198.125256761014 -532.233078480834</t>
  </si>
  <si>
    <t>-695.33443560843 350.34341724241 -514.841800223274</t>
  </si>
  <si>
    <t>-684.592334865162 380.9499692998 -234.616186248541</t>
  </si>
  <si>
    <t>-484.076788351295 306.213157530088 -144.30300045989</t>
  </si>
  <si>
    <t>-735.705487919545 136.421857823701 -529.634404378701</t>
  </si>
  <si>
    <t>-548.875961127213 72.0671860283298 -341.110211143904</t>
  </si>
  <si>
    <t>-652.792982200726 263.551692500309 -99.8425725619275</t>
  </si>
  <si>
    <t>-675.363280823255 276.755774368962 314.908902596138</t>
  </si>
  <si>
    <t>-708.881575099523 323.533138236351 774.645473999886</t>
  </si>
  <si>
    <t>-560.048112870732 298.176915230908 830.22860179732</t>
  </si>
  <si>
    <t>-686.377353499443 79.7880479563385 -94.5415772390533</t>
  </si>
  <si>
    <t>-674.700245209147 67.5479010214524 320.688965070408</t>
  </si>
  <si>
    <t>-702.0373209104 22.0887783256603 780.743576899746</t>
  </si>
  <si>
    <t>-548.874240602583 10.7180913320205 828.656005153084</t>
  </si>
  <si>
    <t>9763-20170724T120422.015791000.bin</t>
  </si>
  <si>
    <t>-669.747641239928 171.169147709309 -95.5780603668098</t>
  </si>
  <si>
    <t>-693.01888870546 172.419133508158 -203.811009466931</t>
  </si>
  <si>
    <t>-706.438650380687 171.666687788525 -295.708682765762</t>
  </si>
  <si>
    <t>-717.005643276003 170.449829799202 -378.925148864833</t>
  </si>
  <si>
    <t>-725.453717267032 168.597648896708 -462.371810136055</t>
  </si>
  <si>
    <t>-735.474158014352 165.200359142887 -584.572331535607</t>
  </si>
  <si>
    <t>-723.13381057691 161.182533970494 -661.849767808002</t>
  </si>
  <si>
    <t>-725.654068044468 197.552363117507 -532.254417624042</t>
  </si>
  <si>
    <t>-696.651477466703 349.879578683622 -515.079401512412</t>
  </si>
  <si>
    <t>-688.100853937803 380.850335171011 -234.818236571329</t>
  </si>
  <si>
    <t>-487.942735155907 307.17598197453 -142.854452034957</t>
  </si>
  <si>
    <t>-736.50049079907 135.829768536299 -529.649229403823</t>
  </si>
  <si>
    <t>-550.021779274227 72.1867485505234 -340.64154834991</t>
  </si>
  <si>
    <t>-653.304997078812 263.061668620972 -99.933189552301</t>
  </si>
  <si>
    <t>-675.557303039092 276.515003747755 314.827480462683</t>
  </si>
  <si>
    <t>-708.769025546042 323.539845096074 774.558821228512</t>
  </si>
  <si>
    <t>-559.887341033859 298.475605010113 830.145249189273</t>
  </si>
  <si>
    <t>-686.552270893901 79.2253316544484 -94.5881945962534</t>
  </si>
  <si>
    <t>-674.790217626528 67.2871658984609 320.648746317365</t>
  </si>
  <si>
    <t>-702.124028711013 22.1572666284048 780.736175872813</t>
  </si>
  <si>
    <t>-548.969115608447 10.5841869180567 828.626167783132</t>
  </si>
  <si>
    <t>9763-20170724T120422.050384500.bin</t>
  </si>
  <si>
    <t>-670.008571223132 170.91795850473 -95.6077734105774</t>
  </si>
  <si>
    <t>-693.297581569101 172.149658310497 -203.837211807037</t>
  </si>
  <si>
    <t>-706.767290725421 171.389719098558 -295.727580913436</t>
  </si>
  <si>
    <t>-717.393622526011 170.168621209552 -378.936371906655</t>
  </si>
  <si>
    <t>-725.915394786625 168.314908702077 -462.375533341493</t>
  </si>
  <si>
    <t>-736.059315827076 164.918577084653 -584.5658987282</t>
  </si>
  <si>
    <t>-723.700969774038 160.886382840809 -661.839581157856</t>
  </si>
  <si>
    <t>-726.217343988546 197.275648192704 -532.255226543519</t>
  </si>
  <si>
    <t>-697.445575149953 349.650690788741 -515.183031192334</t>
  </si>
  <si>
    <t>-690.021295870492 380.985856822703 -234.930258641287</t>
  </si>
  <si>
    <t>-490.163853460458 307.917975106999 -141.835587886168</t>
  </si>
  <si>
    <t>-736.999138022094 135.542118855698 -529.644332256451</t>
  </si>
  <si>
    <t>-550.42229991034 72.2965094385515 -340.295211933916</t>
  </si>
  <si>
    <t>-653.68366282609 262.844863476436 -99.9764279168064</t>
  </si>
  <si>
    <t>-675.749973533184 276.423237911723 314.79014639442</t>
  </si>
  <si>
    <t>-708.734447312662 323.517923596635 774.528167929627</t>
  </si>
  <si>
    <t>-559.840395308395 298.513140235072 830.108434020145</t>
  </si>
  <si>
    <t>-686.700386616973 78.9376371125154 -94.6174152204258</t>
  </si>
  <si>
    <t>-674.888406944093 67.1532329487734 320.62251907181</t>
  </si>
  <si>
    <t>-702.170020847207 22.1983797703078 780.731242955789</t>
  </si>
  <si>
    <t>-549.002587149182 10.7125012806353 828.602155044088</t>
  </si>
  <si>
    <t>9763-20170724T120422.113555900.bin</t>
  </si>
  <si>
    <t>-670.653894017402 170.415087915142 -95.6498000017381</t>
  </si>
  <si>
    <t>-694.018776561634 171.618739538067 -203.863195677037</t>
  </si>
  <si>
    <t>-707.587855372413 170.866324761173 -295.738913401736</t>
  </si>
  <si>
    <t>-718.318611307616 169.663101524774 -378.934717423898</t>
  </si>
  <si>
    <t>-726.95894177628 167.840595504328 -462.362311822675</t>
  </si>
  <si>
    <t>-737.291675313238 164.504972076073 -584.538520247891</t>
  </si>
  <si>
    <t>-724.869494989918 160.478041967497 -661.802221417238</t>
  </si>
  <si>
    <t>-727.468774401726 196.853697623542 -532.219158350047</t>
  </si>
  <si>
    <t>-699.238520959611 349.337972045806 -515.224787191158</t>
  </si>
  <si>
    <t>-694.077574388735 381.495666499741 -235.014418281302</t>
  </si>
  <si>
    <t>-494.650678287707 309.231094466858 -140.38214314424</t>
  </si>
  <si>
    <t>-738.046787433466 135.083520860951 -529.638070995359</t>
  </si>
  <si>
    <t>-550.615701795051 72.3951786982957 -339.16606297789</t>
  </si>
  <si>
    <t>-654.579398982051 262.350433286798 -100.042288500458</t>
  </si>
  <si>
    <t>-676.150439163219 276.190070648691 314.741715786975</t>
  </si>
  <si>
    <t>-708.686317810269 323.454843600048 774.488225574864</t>
  </si>
  <si>
    <t>-559.761259615789 298.538996398805 830.025169320624</t>
  </si>
  <si>
    <t>-687.12747150044 78.4071944594123 -94.6656614031687</t>
  </si>
  <si>
    <t>-675.210517672394 66.9074634969807 320.579233429005</t>
  </si>
  <si>
    <t>-702.257508438746 22.2359938756936 780.717994556064</t>
  </si>
  <si>
    <t>-549.069937377599 10.9212181739947 828.565343735727</t>
  </si>
  <si>
    <t>9763-20170724T120422.148149100.bin</t>
  </si>
  <si>
    <t>-671.083949962979 170.200888802005 -95.6779885380155</t>
  </si>
  <si>
    <t>-694.478277848205 171.386599176486 -203.885091178909</t>
  </si>
  <si>
    <t>-708.082289637923 170.641688033141 -295.755739460756</t>
  </si>
  <si>
    <t>-718.848652320492 169.453938664316 -378.947255973713</t>
  </si>
  <si>
    <t>-727.528617079323 167.656724822675 -462.371150542229</t>
  </si>
  <si>
    <t>-737.923463749047 164.36935530156 -584.543556398308</t>
  </si>
  <si>
    <t>-725.472318126796 160.362160966922 -661.803619872074</t>
  </si>
  <si>
    <t>-728.136719997357 196.708335979845 -532.211330338169</t>
  </si>
  <si>
    <t>-700.336006687457 349.275444225281 -515.215701530195</t>
  </si>
  <si>
    <t>-696.134308872994 381.594723139778 -235.008014550705</t>
  </si>
  <si>
    <t>-496.781201918518 309.968335478469 -139.737087314891</t>
  </si>
  <si>
    <t>-738.587907843581 134.915336237505 -529.659408910374</t>
  </si>
  <si>
    <t>-550.542726882673 72.2242120331155 -338.542170586335</t>
  </si>
  <si>
    <t>-655.134600954251 262.123962375396 -100.073440865212</t>
  </si>
  <si>
    <t>-676.435144340048 276.072833554684 314.720865198133</t>
  </si>
  <si>
    <t>-708.695615815297 323.381202325534 774.478328644622</t>
  </si>
  <si>
    <t>-559.769297645741 298.418512138024 829.990841769365</t>
  </si>
  <si>
    <t>-687.443703667501 78.2215703245008 -94.6908273895633</t>
  </si>
  <si>
    <t>-675.419970337186 66.8127317916433 320.553493388509</t>
  </si>
  <si>
    <t>-702.300742123541 22.2953722729371 780.71068663936</t>
  </si>
  <si>
    <t>-549.099923409575 11.1413109094408 828.553328796201</t>
  </si>
  <si>
    <t>9763-20170724T120422.216547600.bin</t>
  </si>
  <si>
    <t>-671.969002927711 169.750003362529 -95.7301960691059</t>
  </si>
  <si>
    <t>-695.407607144339 170.893678417247 -203.928188718389</t>
  </si>
  <si>
    <t>-709.02832739624 170.152052490538 -295.796500647162</t>
  </si>
  <si>
    <t>-719.801606270939 168.981533702852 -378.987218678445</t>
  </si>
  <si>
    <t>-728.479866112238 167.218115961005 -462.412120039498</t>
  </si>
  <si>
    <t>-738.862744657778 163.9990255077 -584.587099658769</t>
  </si>
  <si>
    <t>-726.335347983351 160.075570590227 -661.839287137751</t>
  </si>
  <si>
    <t>-729.20085155597 196.329109423916 -532.226346310795</t>
  </si>
  <si>
    <t>-702.318572471248 349.062321007887 -515.243732953272</t>
  </si>
  <si>
    <t>-700.140255223877 381.571415840349 -235.034856063238</t>
  </si>
  <si>
    <t>-500.787257119961 311.38309138039 -138.699400887985</t>
  </si>
  <si>
    <t>-739.41284816169 134.493890703318 -529.729280630133</t>
  </si>
  <si>
    <t>-550.480143753908 71.351234395069 -337.569666503217</t>
  </si>
  <si>
    <t>-656.265184166963 261.654006084482 -100.12295681971</t>
  </si>
  <si>
    <t>-677.036475653056 275.854089650918 314.689669899653</t>
  </si>
  <si>
    <t>-708.674230273836 323.315530991078 774.465530818414</t>
  </si>
  <si>
    <t>-559.72829672037 298.302348114323 829.902665126068</t>
  </si>
  <si>
    <t>-688.041410647613 77.7659778296277 -94.7344501462449</t>
  </si>
  <si>
    <t>-675.810099357528 66.5774390069823 320.509885091653</t>
  </si>
  <si>
    <t>-702.336465264301 22.2582854155205 780.715986431253</t>
  </si>
  <si>
    <t>-549.194837302422 10.6807175615975 828.64743317494</t>
  </si>
  <si>
    <t>9763-20170724T120422.246629400.bin</t>
  </si>
  <si>
    <t>-672.413531309679 169.558695889543 -95.7435927272061</t>
  </si>
  <si>
    <t>-695.863166369408 170.664774756365 -203.939671219834</t>
  </si>
  <si>
    <t>-709.479646918368 169.91519304197 -295.808425800645</t>
  </si>
  <si>
    <t>-720.243779261377 168.746146273606 -379.000354637762</t>
  </si>
  <si>
    <t>-728.907524474109 166.993837758931 -462.427011825915</t>
  </si>
  <si>
    <t>-739.26294904127 163.802312623097 -584.605089859328</t>
  </si>
  <si>
    <t>-726.713388139474 159.948581136588 -661.857065928572</t>
  </si>
  <si>
    <t>-729.66941471525 196.130157730609 -532.230286021972</t>
  </si>
  <si>
    <t>-703.197237402147 348.930836616195 -515.221916333905</t>
  </si>
  <si>
    <t>-702.111249407055 381.613732323283 -235.02700862988</t>
  </si>
  <si>
    <t>-502.913884798074 311.912944417854 -138.018017837175</t>
  </si>
  <si>
    <t>-739.768620042096 134.275507096316 -529.758557599678</t>
  </si>
  <si>
    <t>-550.45029806516 70.4837714387543 -337.201927304363</t>
  </si>
  <si>
    <t>-656.840348369306 261.463402129483 -100.146589833175</t>
  </si>
  <si>
    <t>-677.338712134415 275.769665425094 314.675961733088</t>
  </si>
  <si>
    <t>-708.672005044545 323.279781739686 774.463217798231</t>
  </si>
  <si>
    <t>-559.708976762313 298.266610234916 829.854327923008</t>
  </si>
  <si>
    <t>-688.358296628116 77.5723490612488 -94.740459796385</t>
  </si>
  <si>
    <t>-675.994070488591 66.5066755646374 320.503195979761</t>
  </si>
  <si>
    <t>-702.359903097026 22.222374260954 780.723172593527</t>
  </si>
  <si>
    <t>-549.241957385925 10.4555239659983 828.684270979556</t>
  </si>
  <si>
    <t>9763-20170724T120422.318826300.bin</t>
  </si>
  <si>
    <t>-673.301855464237 169.37785071201 -95.7773532767801</t>
  </si>
  <si>
    <t>-696.719926965589 170.430315746398 -203.98086216889</t>
  </si>
  <si>
    <t>-710.295019234994 169.66311025434 -295.855519969827</t>
  </si>
  <si>
    <t>-721.016212039514 168.487887699577 -379.052952615664</t>
  </si>
  <si>
    <t>-729.630751853671 166.741614586687 -462.484775391139</t>
  </si>
  <si>
    <t>-739.907745670993 163.571931200705 -584.670159172843</t>
  </si>
  <si>
    <t>-727.334830694228 159.844611466781 -661.924571107122</t>
  </si>
  <si>
    <t>-730.437251648372 195.905023566613 -532.276155816981</t>
  </si>
  <si>
    <t>-704.556672681707 348.798658059233 -515.184871816122</t>
  </si>
  <si>
    <t>-706.185993933921 381.565915156277 -235.002464084792</t>
  </si>
  <si>
    <t>-507.566952409464 313.077573733063 -135.96530964615</t>
  </si>
  <si>
    <t>-740.359346476373 134.02045043532 -529.836398911756</t>
  </si>
  <si>
    <t>-550.600617482923 68.9029166066248 -336.824283692061</t>
  </si>
  <si>
    <t>-657.913565569921 261.252174877474 -100.191291970191</t>
  </si>
  <si>
    <t>-678.012580884361 275.757170011797 314.643915537508</t>
  </si>
  <si>
    <t>-708.64651951749 323.246578897268 774.468826885588</t>
  </si>
  <si>
    <t>-559.644073280668 298.263339431097 829.767412975578</t>
  </si>
  <si>
    <t>-689.094337999403 77.464638164626 -94.7527364616865</t>
  </si>
  <si>
    <t>-676.448401989936 66.5780771551167 320.487149631734</t>
  </si>
  <si>
    <t>-702.46347508458 22.3675332862908 780.712877877603</t>
  </si>
  <si>
    <t>-549.264768059143 11.5161397785575 828.631792217518</t>
  </si>
  <si>
    <t>9763-20170724T120422.349909900.bin</t>
  </si>
  <si>
    <t>-673.698877683219 169.325167856253 -95.7967714998634</t>
  </si>
  <si>
    <t>-697.094606320099 170.360258460969 -204.005157661758</t>
  </si>
  <si>
    <t>-710.628301876017 169.590971291074 -295.885976213301</t>
  </si>
  <si>
    <t>-721.30301802179 168.418665830801 -379.0895026032</t>
  </si>
  <si>
    <t>-729.861827043094 166.681043743311 -462.527271557221</t>
  </si>
  <si>
    <t>-740.04703408099 163.53061706586 -584.720853398062</t>
  </si>
  <si>
    <t>-727.453085565571 159.855851306821 -661.974350906929</t>
  </si>
  <si>
    <t>-730.650428479336 195.861087419441 -532.311986072672</t>
  </si>
  <si>
    <t>-705.057593180366 348.797964306795 -515.183601570681</t>
  </si>
  <si>
    <t>-708.191213101429 381.505185522872 -235.007033075674</t>
  </si>
  <si>
    <t>-509.895426584028 313.333663726058 -135.107200752821</t>
  </si>
  <si>
    <t>-740.50529847907 133.964948065927 -529.894700066083</t>
  </si>
  <si>
    <t>-550.305214131217 67.9528594917474 -336.843302110103</t>
  </si>
  <si>
    <t>-658.347448874227 261.189335178221 -100.212595297106</t>
  </si>
  <si>
    <t>-678.306821918675 275.762781302861 314.62693584713</t>
  </si>
  <si>
    <t>-708.631027570249 323.24216872358 774.471905928947</t>
  </si>
  <si>
    <t>-559.631866184191 298.154723184375 829.732115012162</t>
  </si>
  <si>
    <t>-689.43753784711 77.4223400193689 -94.7684241898578</t>
  </si>
  <si>
    <t>-676.656182530874 66.5956678795699 320.468872342192</t>
  </si>
  <si>
    <t>-702.519799058069 22.3704791110399 780.706366471734</t>
  </si>
  <si>
    <t>-549.333749322557 11.2608038024332 828.606645181373</t>
  </si>
  <si>
    <t>9763-20170724T120422.415600000.bin</t>
  </si>
  <si>
    <t>-674.403635037113 169.265055644387 -95.8018342553169</t>
  </si>
  <si>
    <t>-697.80165873384 170.28106823134 -204.009918847959</t>
  </si>
  <si>
    <t>-711.271909270569 169.520171599482 -295.900123483294</t>
  </si>
  <si>
    <t>-721.8627721395 168.365372729543 -379.114582520819</t>
  </si>
  <si>
    <t>-730.311076700703 166.656100911187 -462.564235736651</t>
  </si>
  <si>
    <t>-740.305040267288 163.56040928564 -584.774877707399</t>
  </si>
  <si>
    <t>-727.651492669881 159.962380407252 -662.022190036196</t>
  </si>
  <si>
    <t>-731.065638948719 195.879656808109 -532.331042003744</t>
  </si>
  <si>
    <t>-706.032174273689 348.894272121744 -515.046456038188</t>
  </si>
  <si>
    <t>-711.996866982665 381.528949304849 -234.90725659405</t>
  </si>
  <si>
    <t>-514.341817198891 314.014501324396 -133.305934563926</t>
  </si>
  <si>
    <t>-740.773815320133 133.958050876348 -529.968720959348</t>
  </si>
  <si>
    <t>-549.132903577038 65.7775493650333 -336.446046415022</t>
  </si>
  <si>
    <t>-659.15974271228 261.111015344509 -100.226407175957</t>
  </si>
  <si>
    <t>-678.728866184213 275.781768096393 314.628268407281</t>
  </si>
  <si>
    <t>-708.598458678292 323.19764725139 774.493595368452</t>
  </si>
  <si>
    <t>-559.576457922572 298.084735765118 829.680636279448</t>
  </si>
  <si>
    <t>-690.022938351826 77.3849019952854 -94.7991040745104</t>
  </si>
  <si>
    <t>-677.043101232509 66.7193382588359 320.436182134045</t>
  </si>
  <si>
    <t>-702.653171970689 22.491056197033 780.685181968224</t>
  </si>
  <si>
    <t>-549.416983849611 11.6712238427988 828.491312382092</t>
  </si>
  <si>
    <t>9763-20170724T120422.450700200.bin</t>
  </si>
  <si>
    <t>-674.716099966794 169.236210368196 -95.8156865511813</t>
  </si>
  <si>
    <t>-698.156393500952 170.250410540404 -204.01461356348</t>
  </si>
  <si>
    <t>-711.608074731435 169.504155856268 -295.907657216014</t>
  </si>
  <si>
    <t>-722.160374708869 168.368876595415 -379.127239144531</t>
  </si>
  <si>
    <t>-730.547831719002 166.686502301014 -462.583584949553</t>
  </si>
  <si>
    <t>-740.428719807624 163.638320294379 -584.80471384329</t>
  </si>
  <si>
    <t>-727.732520357292 160.088492303739 -662.047240172808</t>
  </si>
  <si>
    <t>-731.273566584313 195.942733930819 -532.337045739836</t>
  </si>
  <si>
    <t>-706.537936656012 348.988179506084 -514.971451528032</t>
  </si>
  <si>
    <t>-713.823279199861 381.851974801617 -234.890298779685</t>
  </si>
  <si>
    <t>-516.470844020054 314.691366002252 -132.46958759636</t>
  </si>
  <si>
    <t>-740.91256947597 134.008893574031 -530.013130923145</t>
  </si>
  <si>
    <t>-548.955230157323 64.850506712417 -336.291436718041</t>
  </si>
  <si>
    <t>-659.540368716136 261.090313994098 -100.233861316187</t>
  </si>
  <si>
    <t>-678.893532168633 275.777773290034 314.630332150942</t>
  </si>
  <si>
    <t>-708.574405958468 323.16244743727 774.513865739008</t>
  </si>
  <si>
    <t>-559.54750308091 298.021129751874 829.674596687741</t>
  </si>
  <si>
    <t>-690.286182723118 77.3524868549405 -94.8086633241925</t>
  </si>
  <si>
    <t>-677.214583638081 66.7665778958358 320.425809376229</t>
  </si>
  <si>
    <t>-702.705325946042 22.4369013511869 780.675337012136</t>
  </si>
  <si>
    <t>-549.510462843458 11.0125414702254 828.473328497052</t>
  </si>
  <si>
    <t>9763-20170724T120422.516006700.bin</t>
  </si>
  <si>
    <t>-675.352103495693 169.28437808306 -95.8151042360818</t>
  </si>
  <si>
    <t>-698.870400193245 170.278120779268 -203.99730519438</t>
  </si>
  <si>
    <t>-712.214551507987 169.535550982485 -295.906047737284</t>
  </si>
  <si>
    <t>-722.599682337985 168.411474476592 -379.146894917738</t>
  </si>
  <si>
    <t>-730.749513186273 166.74993196517 -462.627202983192</t>
  </si>
  <si>
    <t>-740.205103378567 163.743739712731 -584.882911619184</t>
  </si>
  <si>
    <t>-727.375714516402 160.311492974731 -662.108770465049</t>
  </si>
  <si>
    <t>-731.302626784003 196.041109886151 -532.367510994315</t>
  </si>
  <si>
    <t>-707.289655157189 349.205113150521 -514.895865471447</t>
  </si>
  <si>
    <t>-716.748928845996 382.312120093611 -234.908288086233</t>
  </si>
  <si>
    <t>-520.05147704816 316.224289714246 -130.548137530095</t>
  </si>
  <si>
    <t>-740.809520493192 134.08447918744 -530.108746616795</t>
  </si>
  <si>
    <t>-550.166027814805 65.2077155293712 -335.285531039677</t>
  </si>
  <si>
    <t>-660.317479768367 261.092281210987 -100.235528817298</t>
  </si>
  <si>
    <t>-679.237243294392 275.819546348996 314.647248283131</t>
  </si>
  <si>
    <t>-708.537615595172 323.102266476272 774.565457065157</t>
  </si>
  <si>
    <t>-559.485050544283 297.984711425953 829.667812977176</t>
  </si>
  <si>
    <t>-690.740558313954 77.4303641640822 -94.7992081748221</t>
  </si>
  <si>
    <t>-677.436361238413 66.9759296877298 320.431258262848</t>
  </si>
  <si>
    <t>-702.673609991743 22.5313897166288 780.669287577457</t>
  </si>
  <si>
    <t>-549.461097177609 12.1909233332321 828.657169117982</t>
  </si>
  <si>
    <t>9763-20170724T120422.551100200.bin</t>
  </si>
  <si>
    <t>-675.696892077922 169.19357320743 -95.803710978544</t>
  </si>
  <si>
    <t>-699.222502441098 170.160464204896 -203.984573235996</t>
  </si>
  <si>
    <t>-712.483857335355 169.400983051953 -295.905203996744</t>
  </si>
  <si>
    <t>-722.758344425843 168.263387628627 -379.159483990925</t>
  </si>
  <si>
    <t>-730.761308754973 166.590815256702 -462.653818260206</t>
  </si>
  <si>
    <t>-739.962442995239 163.57141857586 -584.928725629335</t>
  </si>
  <si>
    <t>-727.064929966394 160.214448071586 -662.146462264242</t>
  </si>
  <si>
    <t>-731.194865597078 195.87850752021 -532.396508251832</t>
  </si>
  <si>
    <t>-707.378695493783 349.052119562897 -514.810090241853</t>
  </si>
  <si>
    <t>-718.223701812457 382.477123764031 -234.910633880521</t>
  </si>
  <si>
    <t>-521.820903575003 317.000652590694 -129.614378192193</t>
  </si>
  <si>
    <t>-740.6552522696 133.914124674 -530.154452343271</t>
  </si>
  <si>
    <t>-550.599120502768 64.6836641268583 -334.842677241606</t>
  </si>
  <si>
    <t>-660.778193433123 260.962143690516 -100.22279008826</t>
  </si>
  <si>
    <t>-679.445054649527 275.770240624718 314.668603500601</t>
  </si>
  <si>
    <t>-708.537119484758 323.063800134797 774.600146595866</t>
  </si>
  <si>
    <t>-559.494843104271 297.801030144511 829.66385172065</t>
  </si>
  <si>
    <t>-690.948326282004 77.3258548753256 -94.7713141333863</t>
  </si>
  <si>
    <t>-677.51279925524 66.9856319948592 320.457762030171</t>
  </si>
  <si>
    <t>-702.508003939693 22.4421196638052 780.716347169837</t>
  </si>
  <si>
    <t>-549.419064030611 12.0623589791471 829.08849277866</t>
  </si>
  <si>
    <t>9763-20170724T120422.615253900.bin</t>
  </si>
  <si>
    <t>-676.287610488877 168.712188241422 -95.7036908731915</t>
  </si>
  <si>
    <t>-699.782375884933 169.670600703313 -203.891471917846</t>
  </si>
  <si>
    <t>-712.884057036534 168.90500905863 -295.834882628837</t>
  </si>
  <si>
    <t>-722.9603966184 167.761730987845 -379.113297386609</t>
  </si>
  <si>
    <t>-730.710855449382 166.084330012777 -462.631243048266</t>
  </si>
  <si>
    <t>-739.483201239949 163.05875043244 -584.93747686665</t>
  </si>
  <si>
    <t>-726.485079922719 159.853189227141 -662.144953333673</t>
  </si>
  <si>
    <t>-730.929851828427 195.373244058554 -532.374495814514</t>
  </si>
  <si>
    <t>-707.394891936224 348.581809385553 -514.684292330321</t>
  </si>
  <si>
    <t>-721.076448937464 382.95746666051 -235.024399149522</t>
  </si>
  <si>
    <t>-525.359416663567 317.966202240063 -128.162309358426</t>
  </si>
  <si>
    <t>-740.338070375938 133.399580786647 -530.166658603293</t>
  </si>
  <si>
    <t>-551.696182634706 63.7239946722741 -334.129812128125</t>
  </si>
  <si>
    <t>-661.594867085141 260.450644742243 -100.122692079246</t>
  </si>
  <si>
    <t>-679.916555202488 275.498474113502 314.775407412153</t>
  </si>
  <si>
    <t>-708.497069462933 323.013349412782 774.704749106039</t>
  </si>
  <si>
    <t>-559.396304502011 297.897077846736 829.67721187995</t>
  </si>
  <si>
    <t>-691.293247021159 76.8568799342866 -94.6680287385634</t>
  </si>
  <si>
    <t>-677.646178271659 66.7385217848173 320.55966336392</t>
  </si>
  <si>
    <t>-702.074392680516 22.2838093621876 780.861704303614</t>
  </si>
  <si>
    <t>-549.279285486249 12.1035061600396 830.195678252558</t>
  </si>
  <si>
    <t>9763-20170724T120422.647340700.bin</t>
  </si>
  <si>
    <t>-676.55891282392 168.345898663571 -95.6330365153763</t>
  </si>
  <si>
    <t>-700.029081932953 169.317335095368 -203.825965846747</t>
  </si>
  <si>
    <t>-713.051328677114 168.55013307888 -295.780543380019</t>
  </si>
  <si>
    <t>-723.031918784879 167.401010446317 -379.070469501857</t>
  </si>
  <si>
    <t>-730.662441014441 165.713773996973 -462.599330266022</t>
  </si>
  <si>
    <t>-739.232758759337 162.669949144811 -584.919386726017</t>
  </si>
  <si>
    <t>-726.173042314691 159.508586342264 -662.118242887508</t>
  </si>
  <si>
    <t>-730.782982130282 194.994800061504 -532.346075102445</t>
  </si>
  <si>
    <t>-707.354210896713 348.212172036614 -514.598738584306</t>
  </si>
  <si>
    <t>-722.330596792916 382.956233605029 -235.050555818018</t>
  </si>
  <si>
    <t>-526.952536632779 318.032698526873 -127.529065335886</t>
  </si>
  <si>
    <t>-740.16128176557 133.016455377518 -530.146622099262</t>
  </si>
  <si>
    <t>-552.065541235518 62.9526824757952 -333.611673197691</t>
  </si>
  <si>
    <t>-661.938629342574 260.078911622226 -100.045951830859</t>
  </si>
  <si>
    <t>-680.072784066796 275.292055762439 314.854327012044</t>
  </si>
  <si>
    <t>-708.452771019622 323.008603303867 774.777290127053</t>
  </si>
  <si>
    <t>-559.316001874499 298.031183554707 829.715153580785</t>
  </si>
  <si>
    <t>-691.487214815228 76.511184795062 -94.6044281034281</t>
  </si>
  <si>
    <t>-677.698606218432 66.5670323172194 320.62267927308</t>
  </si>
  <si>
    <t>-701.82048422451 22.2295469573232 780.975429214499</t>
  </si>
  <si>
    <t>-549.192286517286 12.1419960840394 830.842221704514</t>
  </si>
  <si>
    <t>9763-20170724T120422.715092500.bin</t>
  </si>
  <si>
    <t>-677.148732705432 167.47664969295 -95.4565628253814</t>
  </si>
  <si>
    <t>-700.587927477253 168.496348990963 -203.655784658107</t>
  </si>
  <si>
    <t>-713.465825471216 167.757628587681 -295.631007494809</t>
  </si>
  <si>
    <t>-723.26819038603 166.629571415692 -378.942459421133</t>
  </si>
  <si>
    <t>-730.67193218101 164.960250470936 -462.49189992854</t>
  </si>
  <si>
    <t>-738.857403250162 161.93993351907 -584.839051148773</t>
  </si>
  <si>
    <t>-725.642803993674 158.840315762698 -662.013914799074</t>
  </si>
  <si>
    <t>-730.627869096407 194.263018082956 -532.229654557892</t>
  </si>
  <si>
    <t>-707.433667218187 347.486802198777 -514.287096604199</t>
  </si>
  <si>
    <t>-724.789844081572 382.603923962683 -234.923156236335</t>
  </si>
  <si>
    <t>-530.19519691199 317.431920894253 -126.138777799499</t>
  </si>
  <si>
    <t>-739.903483695945 132.267475592713 -530.078698997904</t>
  </si>
  <si>
    <t>-552.299886484697 60.971948592851 -332.15249080666</t>
  </si>
  <si>
    <t>-662.734418035982 259.207632213444 -99.8294869620977</t>
  </si>
  <si>
    <t>-680.407086653617 274.818796841039 315.075983869047</t>
  </si>
  <si>
    <t>-708.40673568775 322.936720881833 774.963342616583</t>
  </si>
  <si>
    <t>-559.261291832734 297.846655603854 829.826373297233</t>
  </si>
  <si>
    <t>-691.934385583596 75.7245464884325 -94.4835837367123</t>
  </si>
  <si>
    <t>-677.84491912004 66.1562638900405 320.742345553193</t>
  </si>
  <si>
    <t>-701.471615648269 22.167943522355 781.128870235695</t>
  </si>
  <si>
    <t>-549.082145717861 12.623512655942 831.825739385054</t>
  </si>
  <si>
    <t>9763-20170724T120422.747177200.bin</t>
  </si>
  <si>
    <t>-677.45152149201 167.027711761839 -95.3738103091521</t>
  </si>
  <si>
    <t>-700.89483466723 168.084068092775 -203.571706033979</t>
  </si>
  <si>
    <t>-713.703669867808 167.386797751495 -295.556951765842</t>
  </si>
  <si>
    <t>-723.414241673889 166.300479122238 -378.879594426802</t>
  </si>
  <si>
    <t>-730.696629235186 164.67798028116 -462.440893984104</t>
  </si>
  <si>
    <t>-738.672024243672 161.732418130319 -584.803564132321</t>
  </si>
  <si>
    <t>-725.340278811656 158.674383951149 -661.959955343454</t>
  </si>
  <si>
    <t>-730.568186230965 194.02864372682 -532.158330068099</t>
  </si>
  <si>
    <t>-707.496302510603 347.247927096439 -514.048154113376</t>
  </si>
  <si>
    <t>-726.015187072337 382.304278315901 -234.751454451452</t>
  </si>
  <si>
    <t>-531.785824929018 317.05983646239 -125.359293042866</t>
  </si>
  <si>
    <t>-739.776806414724 132.021163445666 -530.065383002004</t>
  </si>
  <si>
    <t>-552.257306937751 60.3528150685613 -331.508531627733</t>
  </si>
  <si>
    <t>-663.165894692912 258.752745695325 -99.7054992975472</t>
  </si>
  <si>
    <t>-680.594562031524 274.569854198011 315.202606983595</t>
  </si>
  <si>
    <t>-708.371311675725 322.894699068862 775.072803521745</t>
  </si>
  <si>
    <t>-559.210218326474 297.809075754976 829.895378419621</t>
  </si>
  <si>
    <t>-692.125636387557 75.2970515881796 -94.4350032178753</t>
  </si>
  <si>
    <t>-677.917039477114 65.8974619496314 320.790648057696</t>
  </si>
  <si>
    <t>-701.345314476159 22.0914622172447 781.193195312646</t>
  </si>
  <si>
    <t>-549.066448168323 12.545532153569 832.221037151524</t>
  </si>
  <si>
    <t>9763-20170724T120422.815940000.bin</t>
  </si>
  <si>
    <t>-678.074789291654 166.255816882041 -95.2138782295345</t>
  </si>
  <si>
    <t>-701.471345924699 167.363623893329 -203.421444822719</t>
  </si>
  <si>
    <t>-714.122869718293 166.770162690697 -295.429138991761</t>
  </si>
  <si>
    <t>-723.644069097518 165.801095454299 -378.775067630663</t>
  </si>
  <si>
    <t>-730.689364319603 164.320956675227 -462.359245590397</t>
  </si>
  <si>
    <t>-738.265938566875 161.611860674873 -584.752742670064</t>
  </si>
  <si>
    <t>-724.640020326105 158.663240422985 -661.862093094371</t>
  </si>
  <si>
    <t>-730.407249740394 193.817283138108 -532.014742223372</t>
  </si>
  <si>
    <t>-707.615548523705 347.027190349807 -513.450418592226</t>
  </si>
  <si>
    <t>-728.608928988415 381.695729781215 -234.280278460743</t>
  </si>
  <si>
    <t>-534.982790374749 316.231809844742 -123.953752791058</t>
  </si>
  <si>
    <t>-739.475511383689 131.783908816215 -530.080260124433</t>
  </si>
  <si>
    <t>-552.297008778344 60.1897551203401 -330.34109869143</t>
  </si>
  <si>
    <t>-664.036975151843 257.91299384471 -99.4562613719384</t>
  </si>
  <si>
    <t>-681.044176381726 274.087160699223 315.455464383752</t>
  </si>
  <si>
    <t>-708.320324531331 322.771321310943 775.308415472206</t>
  </si>
  <si>
    <t>-559.130018151939 297.700174699959 830.057905391278</t>
  </si>
  <si>
    <t>-692.487648767109 74.6046578620944 -94.3541346635067</t>
  </si>
  <si>
    <t>-677.928987406292 65.4405677121661 320.864653916211</t>
  </si>
  <si>
    <t>-701.110832262204 22.0584346488079 781.303247201515</t>
  </si>
  <si>
    <t>-548.995415023695 13.3120177125486 832.958073019619</t>
  </si>
  <si>
    <t>9763-20170724T120422.850047600.bin</t>
  </si>
  <si>
    <t>-678.446204414303 165.880371782793 -95.1247182561297</t>
  </si>
  <si>
    <t>-701.822173590016 166.999637904977 -203.336521768973</t>
  </si>
  <si>
    <t>-714.407221800947 166.468832090617 -295.353810830295</t>
  </si>
  <si>
    <t>-723.848994400502 165.576523636717 -378.709520297558</t>
  </si>
  <si>
    <t>-730.795199192534 164.194730416393 -462.303715713874</t>
  </si>
  <si>
    <t>-738.205563659211 161.652969639516 -584.711015394119</t>
  </si>
  <si>
    <t>-724.417034760552 158.798459607806 -661.794989819429</t>
  </si>
  <si>
    <t>-730.479096758689 193.795062896648 -531.91492178753</t>
  </si>
  <si>
    <t>-707.869154711371 347.001579335973 -513.071089374137</t>
  </si>
  <si>
    <t>-730.003177700707 381.289908005384 -233.942102459395</t>
  </si>
  <si>
    <t>-536.481724611727 315.816027213461 -123.438056224759</t>
  </si>
  <si>
    <t>-739.428844558029 131.74134074964 -530.084639214502</t>
  </si>
  <si>
    <t>-552.332116027787 60.5842979427318 -329.363379483853</t>
  </si>
  <si>
    <t>-664.640045792391 257.486368893676 -99.3227524655758</t>
  </si>
  <si>
    <t>-681.330059880963 273.824670081613 315.595448078841</t>
  </si>
  <si>
    <t>-708.283931657388 322.709575119512 775.440736644855</t>
  </si>
  <si>
    <t>-559.085992028215 297.608260707042 830.155756308541</t>
  </si>
  <si>
    <t>-692.657918818221 74.2760038564522 -94.3148703369303</t>
  </si>
  <si>
    <t>-677.916405733234 65.2214249789042 320.899864966244</t>
  </si>
  <si>
    <t>-701.028457630191 22.058905893492 781.35669047421</t>
  </si>
  <si>
    <t>-548.986045026244 13.5031645483366 833.258028192898</t>
  </si>
  <si>
    <t>9763-20170724T120422.916718300.bin</t>
  </si>
  <si>
    <t>-679.232852332284 165.029272001923 -94.9307525736492</t>
  </si>
  <si>
    <t>-702.499857988989 166.179360270923 -203.165870786349</t>
  </si>
  <si>
    <t>-714.944425368077 165.778719231314 -295.202853415398</t>
  </si>
  <si>
    <t>-724.24053821594 165.043003692241 -378.576516779532</t>
  </si>
  <si>
    <t>-731.021969519439 163.860700581384 -462.187204479052</t>
  </si>
  <si>
    <t>-738.170682970657 161.657917080103 -584.616687142305</t>
  </si>
  <si>
    <t>-724.085260442337 159.010678205085 -661.65427204643</t>
  </si>
  <si>
    <t>-730.713215327926 193.676019877474 -531.706634611375</t>
  </si>
  <si>
    <t>-708.799064691285 346.914083108015 -512.303495266677</t>
  </si>
  <si>
    <t>-732.90667333684 380.541308997459 -233.257650857259</t>
  </si>
  <si>
    <t>-539.490803489643 315.377527597927 -122.386054769459</t>
  </si>
  <si>
    <t>-739.354579653435 131.572870715548 -530.084709844266</t>
  </si>
  <si>
    <t>-551.84070101484 60.6098676536471 -327.326820948883</t>
  </si>
  <si>
    <t>-665.890503531535 256.4903373118 -99.0090978256501</t>
  </si>
  <si>
    <t>-682.197706720286 273.245854806438 315.907655976808</t>
  </si>
  <si>
    <t>-708.262615138301 322.513868013257 775.737278765776</t>
  </si>
  <si>
    <t>-559.033629739175 297.358591517457 830.342724448364</t>
  </si>
  <si>
    <t>-692.935767540073 73.5339783519064 -94.2346925082981</t>
  </si>
  <si>
    <t>-677.884539185088 64.7884453411502 320.975604736728</t>
  </si>
  <si>
    <t>-700.889756619487 22.0329691666755 781.445449315515</t>
  </si>
  <si>
    <t>-549.017741676189 13.2837247136006 833.811219085533</t>
  </si>
  <si>
    <t>9763-20170724T120422.948804000.bin</t>
  </si>
  <si>
    <t>-679.551117184341 164.588028496661 -94.8552834456797</t>
  </si>
  <si>
    <t>-702.724263638461 165.724900689931 -203.110525150783</t>
  </si>
  <si>
    <t>-715.080219685164 165.38088849202 -295.15968392731</t>
  </si>
  <si>
    <t>-724.293129736054 164.721761356653 -378.543378085045</t>
  </si>
  <si>
    <t>-730.988089131024 163.642899034445 -462.162300530627</t>
  </si>
  <si>
    <t>-738.006932326747 161.621598226924 -584.60246211149</t>
  </si>
  <si>
    <t>-723.78536598259 159.105447452778 -661.619536157551</t>
  </si>
  <si>
    <t>-730.696963657869 193.574116116907 -531.632139181042</t>
  </si>
  <si>
    <t>-709.225769092872 346.845363867255 -511.977544874815</t>
  </si>
  <si>
    <t>-734.360661887434 380.117040591779 -232.979738190692</t>
  </si>
  <si>
    <t>-540.953303765309 315.386306937211 -121.839904380902</t>
  </si>
  <si>
    <t>-739.157242879485 131.443120383414 -530.121548882459</t>
  </si>
  <si>
    <t>-551.645137988558 60.6099018721998 -326.745230779563</t>
  </si>
  <si>
    <t>-666.441468219054 256.015026616268 -98.8814138032619</t>
  </si>
  <si>
    <t>-682.56875750882 272.961621044091 316.034590879121</t>
  </si>
  <si>
    <t>-708.222686560961 322.452950307368 775.871831063303</t>
  </si>
  <si>
    <t>-558.967168737014 297.35464127099 830.430891628206</t>
  </si>
  <si>
    <t>-693.012168863788 73.1560701787917 -94.2055086507218</t>
  </si>
  <si>
    <t>-677.920668848418 64.4831079922601 321.004847589526</t>
  </si>
  <si>
    <t>-700.893237695882 22.0163028963209 781.477126372575</t>
  </si>
  <si>
    <t>-549.052171518702 13.4186353892617 833.957532972575</t>
  </si>
  <si>
    <t>9763-20170724T120423.016991400.bin</t>
  </si>
  <si>
    <t>-679.928608091819 163.843125457146 -94.7473617557143</t>
  </si>
  <si>
    <t>-702.879435666262 164.894767298918 -203.050871306429</t>
  </si>
  <si>
    <t>-715.065442517503 164.664798543871 -295.123047776563</t>
  </si>
  <si>
    <t>-724.13366623829 164.178543186858 -378.52371522762</t>
  </si>
  <si>
    <t>-730.692698507884 163.346779961297 -462.156351885559</t>
  </si>
  <si>
    <t>-737.523010270331 161.768411730653 -584.6136698207</t>
  </si>
  <si>
    <t>-723.125891739379 159.564485808026 -661.607601482463</t>
  </si>
  <si>
    <t>-730.501780169473 193.556636064368 -531.505599548253</t>
  </si>
  <si>
    <t>-709.97536257774 346.865078307376 -511.181970011403</t>
  </si>
  <si>
    <t>-736.975134857995 379.496255001183 -232.282847920759</t>
  </si>
  <si>
    <t>-543.484292323632 316.030049505842 -120.560519418911</t>
  </si>
  <si>
    <t>-738.550049469633 131.365396703801 -530.255107702044</t>
  </si>
  <si>
    <t>-550.598671058085 60.5520275563579 -326.118773112032</t>
  </si>
  <si>
    <t>-667.332773326438 255.125130758378 -98.6710535595885</t>
  </si>
  <si>
    <t>-683.107990616435 272.578635416123 316.237562691908</t>
  </si>
  <si>
    <t>-708.125307536533 322.374315694616 776.092282482089</t>
  </si>
  <si>
    <t>-558.837222620538 297.364464696853 830.602794678609</t>
  </si>
  <si>
    <t>-692.862881040109 72.5258833038406 -94.1993728639404</t>
  </si>
  <si>
    <t>-678.131133732749 63.7511043912427 321.021702167132</t>
  </si>
  <si>
    <t>-700.989879224407 21.9594992435823 781.511977079904</t>
  </si>
  <si>
    <t>-549.1713633648 13.5067860070924 834.081192496409</t>
  </si>
  <si>
    <t>9763-20170724T120423.049580900.bin</t>
  </si>
  <si>
    <t>-680.026016064261 163.530681412666 -94.6930174106872</t>
  </si>
  <si>
    <t>-702.869751905776 164.541502529068 -203.019493469799</t>
  </si>
  <si>
    <t>-714.982646745979 164.370931757396 -295.101417205027</t>
  </si>
  <si>
    <t>-723.992650280097 163.97399259753 -378.508865223384</t>
  </si>
  <si>
    <t>-730.501227186899 163.269517420095 -462.146616661048</t>
  </si>
  <si>
    <t>-737.266545970573 161.919301604822 -584.610309141683</t>
  </si>
  <si>
    <t>-722.821905819116 159.877671789835 -661.599844477538</t>
  </si>
  <si>
    <t>-730.388123275669 193.623250016965 -531.433245615879</t>
  </si>
  <si>
    <t>-710.412443726959 346.955053094471 -510.758120739578</t>
  </si>
  <si>
    <t>-738.417953706046 379.281571707512 -231.922471551683</t>
  </si>
  <si>
    <t>-544.800686379631 316.573648060099 -119.991233228629</t>
  </si>
  <si>
    <t>-738.207896519599 131.400232600692 -530.315320084749</t>
  </si>
  <si>
    <t>-550.100033864874 60.3037749696266 -325.869768288364</t>
  </si>
  <si>
    <t>-667.708462173112 254.765173908861 -98.5796176402534</t>
  </si>
  <si>
    <t>-683.305482164171 272.40873934944 316.327601192945</t>
  </si>
  <si>
    <t>-708.070726429282 322.339878212203 776.181431491073</t>
  </si>
  <si>
    <t>-558.780597665008 297.296005861122 830.670780834114</t>
  </si>
  <si>
    <t>-692.719884533756 72.2506073652794 -94.2032086661641</t>
  </si>
  <si>
    <t>-678.204125234154 63.3949928395837 321.023782552554</t>
  </si>
  <si>
    <t>-701.061895367666 21.9073622288508 781.525617137873</t>
  </si>
  <si>
    <t>-549.272350852604 13.008395244698 834.10475920658</t>
  </si>
  <si>
    <t>9763-20170724T120423.115265400.bin</t>
  </si>
  <si>
    <t>-679.922989640321 163.060811354582 -94.6389012761456</t>
  </si>
  <si>
    <t>-702.594927859173 163.966942347686 -203.002485562401</t>
  </si>
  <si>
    <t>-714.537937889537 163.879360915796 -295.106666642293</t>
  </si>
  <si>
    <t>-723.385746347648 163.623001511664 -378.53201106388</t>
  </si>
  <si>
    <t>-729.723406275608 163.129009821858 -462.18441638411</t>
  </si>
  <si>
    <t>-736.229676374991 162.16493954 -584.665732063749</t>
  </si>
  <si>
    <t>-721.710203390432 160.452223144604 -661.649295108632</t>
  </si>
  <si>
    <t>-729.693953070321 193.729450529253 -531.362715848141</t>
  </si>
  <si>
    <t>-710.924235697906 347.136685130598 -510.118981783538</t>
  </si>
  <si>
    <t>-740.98506437706 378.965287836985 -231.440178505779</t>
  </si>
  <si>
    <t>-547.216656308033 317.820509833807 -118.90720363785</t>
  </si>
  <si>
    <t>-737.055585308594 131.446701039325 -530.48134387319</t>
  </si>
  <si>
    <t>-548.566896221257 59.3897512250933 -325.391653329752</t>
  </si>
  <si>
    <t>-668.004767301383 254.23132472802 -98.4688109496377</t>
  </si>
  <si>
    <t>-683.356585450462 272.212298184808 316.433149169237</t>
  </si>
  <si>
    <t>-707.898113064696 322.366449930693 776.295695352809</t>
  </si>
  <si>
    <t>-558.52916820686 297.765046685999 830.770652842139</t>
  </si>
  <si>
    <t>-692.186030614709 71.8488249656684 -94.2134595338338</t>
  </si>
  <si>
    <t>-678.211775699733 62.8928944087043 321.030014879203</t>
  </si>
  <si>
    <t>-701.258130188592 21.8895288088456 781.540690834479</t>
  </si>
  <si>
    <t>-549.394721670677 13.6165513751655 834.008661902484</t>
  </si>
  <si>
    <t>9763-20170724T120423.149349400.bin</t>
  </si>
  <si>
    <t>-679.791219445348 162.888546302418 -94.6276319827541</t>
  </si>
  <si>
    <t>-702.386129911529 163.750283293503 -203.007669064877</t>
  </si>
  <si>
    <t>-714.257373901439 163.702750608759 -295.121200201943</t>
  </si>
  <si>
    <t>-723.038378742523 163.511525280514 -378.553767865195</t>
  </si>
  <si>
    <t>-729.307227094974 163.114171399443 -462.211914223719</t>
  </si>
  <si>
    <t>-735.710822686197 162.326014518195 -584.699890227618</t>
  </si>
  <si>
    <t>-721.183730802541 160.745321885656 -661.684743226094</t>
  </si>
  <si>
    <t>-729.319470787656 193.825422047606 -531.340878810059</t>
  </si>
  <si>
    <t>-711.083308473747 347.266427043245 -509.891166434559</t>
  </si>
  <si>
    <t>-742.15826189951 378.915347418613 -231.303274523113</t>
  </si>
  <si>
    <t>-548.490920838776 318.500202069451 -118.203730836219</t>
  </si>
  <si>
    <t>-736.482452986799 131.518258909817 -530.565429813293</t>
  </si>
  <si>
    <t>-547.906437391397 59.1489481894434 -325.094847286279</t>
  </si>
  <si>
    <t>-668.117483627303 254.037473711961 -98.4330769043311</t>
  </si>
  <si>
    <t>-683.380801515507 272.181283616634 316.464992309409</t>
  </si>
  <si>
    <t>-707.814659494724 322.40498676142 776.331570294856</t>
  </si>
  <si>
    <t>-558.432340777964 297.883965646814 830.805892699102</t>
  </si>
  <si>
    <t>-691.831736675069 71.7191676792258 -94.2229185840479</t>
  </si>
  <si>
    <t>-678.164508770758 62.6750895334462 321.028793106602</t>
  </si>
  <si>
    <t>-701.381071970541 21.8719835311863 781.53591545882</t>
  </si>
  <si>
    <t>-549.495067918484 13.4680931133566 833.917621790531</t>
  </si>
  <si>
    <t>9763-20170724T120423.214120200.bin</t>
  </si>
  <si>
    <t>-679.48586464234 162.698497808404 -94.6216885797912</t>
  </si>
  <si>
    <t>-701.875870166531 163.452505804792 -203.044987073381</t>
  </si>
  <si>
    <t>-713.624721539166 163.459974987843 -295.17415648373</t>
  </si>
  <si>
    <t>-722.317101688719 163.372941684075 -378.616274267531</t>
  </si>
  <si>
    <t>-728.519333284049 163.137793096444 -462.279975082645</t>
  </si>
  <si>
    <t>-734.850312425078 162.650740301779 -584.773196216083</t>
  </si>
  <si>
    <t>-720.355531565278 161.140676020963 -661.765608707216</t>
  </si>
  <si>
    <t>-728.669978606913 194.039118319225 -531.3240721695</t>
  </si>
  <si>
    <t>-711.400243654684 347.54746560773 -509.506236213907</t>
  </si>
  <si>
    <t>-744.411435547741 378.576708730013 -231.071247099327</t>
  </si>
  <si>
    <t>-551.087913019898 319.836115532228 -116.510875271909</t>
  </si>
  <si>
    <t>-735.474699578985 131.68976118723 -530.724445318121</t>
  </si>
  <si>
    <t>-547.106168853749 59.12639266671 -324.412020945179</t>
  </si>
  <si>
    <t>-668.192739615337 253.796112122238 -98.3880229383523</t>
  </si>
  <si>
    <t>-683.378005487249 272.170273555619 316.502856276657</t>
  </si>
  <si>
    <t>-707.672092978398 322.490282087968 776.366727647171</t>
  </si>
  <si>
    <t>-558.28702670981 297.970470322463 830.834233194736</t>
  </si>
  <si>
    <t>-691.074984094885 71.5335321507685 -94.2389038356166</t>
  </si>
  <si>
    <t>-678.034408258904 62.3800513434396 321.030594337148</t>
  </si>
  <si>
    <t>-701.645452602453 21.9928034917671 781.512361343476</t>
  </si>
  <si>
    <t>-549.628890538257 14.6243337915244 833.670705250035</t>
  </si>
  <si>
    <t>9763-20170724T120423.247707700.bin</t>
  </si>
  <si>
    <t>-679.336228204397 162.609030678925 -94.6289484077738</t>
  </si>
  <si>
    <t>-701.579202310386 163.276421396535 -203.083066238316</t>
  </si>
  <si>
    <t>-713.24742268105 163.298283574608 -295.222613148816</t>
  </si>
  <si>
    <t>-721.885372535592 163.256904646641 -378.670313190353</t>
  </si>
  <si>
    <t>-728.051746375637 163.101295555503 -462.336842155357</t>
  </si>
  <si>
    <t>-734.351058866912 162.767805009591 -584.832230607698</t>
  </si>
  <si>
    <t>-719.886583741128 161.250203916379 -661.83024229607</t>
  </si>
  <si>
    <t>-728.266314545549 194.098000985226 -531.338026292803</t>
  </si>
  <si>
    <t>-711.405204543798 347.621449234142 -509.322764515857</t>
  </si>
  <si>
    <t>-745.383358565199 378.414336280484 -230.977973765964</t>
  </si>
  <si>
    <t>-552.444626472831 320.074095420062 -115.567275549899</t>
  </si>
  <si>
    <t>-734.907682571457 131.73025638377 -530.826741707559</t>
  </si>
  <si>
    <t>-546.73364022391 59.1624554854884 -324.079656987191</t>
  </si>
  <si>
    <t>-668.292028643653 253.749350482769 -98.3937362868299</t>
  </si>
  <si>
    <t>-683.35731125739 272.175856660702 316.49912561584</t>
  </si>
  <si>
    <t>-707.588275407709 322.565062820411 776.364760548619</t>
  </si>
  <si>
    <t>-558.202537621624 298.052737035977 830.833867781726</t>
  </si>
  <si>
    <t>-690.666519165514 71.416609532889 -94.2486728278361</t>
  </si>
  <si>
    <t>-677.992451274731 62.1952919081505 321.030645203068</t>
  </si>
  <si>
    <t>-701.749156708679 21.8851674511252 781.509594158293</t>
  </si>
  <si>
    <t>-549.74843746637 13.8667403994734 833.618292901246</t>
  </si>
  <si>
    <t>9763-20170724T120423.314974700.bin</t>
  </si>
  <si>
    <t>-679.293923421874 162.271638319481 -94.6183414435695</t>
  </si>
  <si>
    <t>-701.239021051601 162.800862764027 -203.133804398046</t>
  </si>
  <si>
    <t>-712.666118940438 162.807900140078 -295.303651790398</t>
  </si>
  <si>
    <t>-721.09149962926 162.788774289898 -378.773007061862</t>
  </si>
  <si>
    <t>-727.05064296352 162.694269063792 -462.454622274654</t>
  </si>
  <si>
    <t>-733.053336692776 162.492604826699 -584.965426209923</t>
  </si>
  <si>
    <t>-718.575768163122 160.982107038424 -661.960892111482</t>
  </si>
  <si>
    <t>-727.280537480041 193.784177400238 -531.413805305189</t>
  </si>
  <si>
    <t>-711.097649021782 347.352622816762 -509.125960615738</t>
  </si>
  <si>
    <t>-747.111995803712 377.877015146561 -231.007574601286</t>
  </si>
  <si>
    <t>-554.952620032655 319.834325960697 -114.155696395944</t>
  </si>
  <si>
    <t>-733.558246328727 131.378056567411 -531.003605451512</t>
  </si>
  <si>
    <t>-545.68131365533 59.2806273596339 -323.446338897933</t>
  </si>
  <si>
    <t>-668.858897931488 253.278321064568 -98.3477067725203</t>
  </si>
  <si>
    <t>-683.720675039098 272.173764491556 316.531361416137</t>
  </si>
  <si>
    <t>-707.483063056346 322.700722031971 776.359589872515</t>
  </si>
  <si>
    <t>-558.105547342083 297.99403174028 830.763118107031</t>
  </si>
  <si>
    <t>-690.03472737144 71.1916611190825 -94.2702671393596</t>
  </si>
  <si>
    <t>-677.96968193359 61.8520760775662 321.024543951472</t>
  </si>
  <si>
    <t>-701.920967637613 21.8956623033075 781.50788840473</t>
  </si>
  <si>
    <t>-549.900886514622 13.9483449816646 833.570830884113</t>
  </si>
  <si>
    <t>9763-20170724T120423.347061800.bin</t>
  </si>
  <si>
    <t>-679.469334816445 162.044740954725 -94.6002585588022</t>
  </si>
  <si>
    <t>-701.235778812681 162.496802030838 -203.152152940162</t>
  </si>
  <si>
    <t>-712.515334454812 162.451547611038 -295.339930099446</t>
  </si>
  <si>
    <t>-720.809573321402 162.386163327255 -378.822635194644</t>
  </si>
  <si>
    <t>-726.639273091869 162.248159321141 -462.513331918481</t>
  </si>
  <si>
    <t>-732.454684898538 161.98586106219 -585.03286517279</t>
  </si>
  <si>
    <t>-717.959009857591 160.506906339825 -662.025701818287</t>
  </si>
  <si>
    <t>-726.857955778529 193.313264297467 -531.48366406119</t>
  </si>
  <si>
    <t>-711.075616406056 346.910128866289 -509.176163548006</t>
  </si>
  <si>
    <t>-748.146636890009 377.522666273397 -231.206522652332</t>
  </si>
  <si>
    <t>-556.394027225533 319.63233789793 -113.613079530156</t>
  </si>
  <si>
    <t>-732.947851762686 130.88873680561 -531.060883789957</t>
  </si>
  <si>
    <t>-545.218495021101 59.3500755392949 -322.93528407413</t>
  </si>
  <si>
    <t>-669.423590189779 252.961832789756 -98.3037543923738</t>
  </si>
  <si>
    <t>-684.060612602489 272.087113382651 316.572845782443</t>
  </si>
  <si>
    <t>-707.436519077051 322.719102759043 776.385608826683</t>
  </si>
  <si>
    <t>-558.058433631028 297.944957081034 830.757076251702</t>
  </si>
  <si>
    <t>-689.837929304002 71.0582861674463 -94.2733990501483</t>
  </si>
  <si>
    <t>-677.943795887797 61.610912489828 321.023967521231</t>
  </si>
  <si>
    <t>-701.980275336695 21.8560102965628 781.511371662347</t>
  </si>
  <si>
    <t>-549.942631433779 14.3614045683698 833.590313253292</t>
  </si>
  <si>
    <t>9763-20170724T120423.413753000.bin</t>
  </si>
  <si>
    <t>-679.784535192043 161.352701323434 -94.5699679302447</t>
  </si>
  <si>
    <t>-701.161340862126 161.620382991973 -203.199825215342</t>
  </si>
  <si>
    <t>-712.145152482027 161.450853478489 -295.423370784544</t>
  </si>
  <si>
    <t>-720.186607610028 161.277320766422 -378.930351439851</t>
  </si>
  <si>
    <t>-725.777691781383 161.039173834356 -462.637204491689</t>
  </si>
  <si>
    <t>-731.260084976674 160.638727914386 -585.171721716175</t>
  </si>
  <si>
    <t>-716.665777296912 159.272524866104 -662.148031651977</t>
  </si>
  <si>
    <t>-726.053676751092 192.049498031443 -531.632054335221</t>
  </si>
  <si>
    <t>-711.450236787519 345.779486504666 -509.435671017284</t>
  </si>
  <si>
    <t>-750.632487624352 376.659483801249 -231.785246792761</t>
  </si>
  <si>
    <t>-559.396906253333 319.563900424626 -112.967784056087</t>
  </si>
  <si>
    <t>-731.655249630102 129.579339231895 -531.177328308228</t>
  </si>
  <si>
    <t>-543.986617260739 59.5859699055211 -321.702162918001</t>
  </si>
  <si>
    <t>-670.557255674324 252.103107141596 -98.2251562030217</t>
  </si>
  <si>
    <t>-684.722127024725 271.957692948784 316.633575260709</t>
  </si>
  <si>
    <t>-707.306887289075 322.760501065436 776.461303744853</t>
  </si>
  <si>
    <t>-557.874546005462 298.180125616289 830.771404000431</t>
  </si>
  <si>
    <t>-689.25603176959 70.5447492714907 -94.2810121519918</t>
  </si>
  <si>
    <t>-677.950996911453 60.9041936932142 321.028337232796</t>
  </si>
  <si>
    <t>-702.115001063636 21.8133997070295 781.524740581369</t>
  </si>
  <si>
    <t>-550.072287451774 14.6192488269392 833.631304978122</t>
  </si>
  <si>
    <t>9763-20170724T120423.446341900.bin</t>
  </si>
  <si>
    <t>-679.905314727617 160.960847759691 -94.5318675335913</t>
  </si>
  <si>
    <t>-701.117179518195 161.135208987011 -203.19428921979</t>
  </si>
  <si>
    <t>-711.977831353312 160.910444027317 -295.432274906946</t>
  </si>
  <si>
    <t>-719.915137829661 160.692149799741 -378.94925509761</t>
  </si>
  <si>
    <t>-725.408929226859 160.417258666447 -462.662276227853</t>
  </si>
  <si>
    <t>-730.75683925281 159.971941855209 -585.202596490977</t>
  </si>
  <si>
    <t>-716.106542888648 158.666878844528 -662.169281989317</t>
  </si>
  <si>
    <t>-725.765821994537 191.416032988568 -531.661958769835</t>
  </si>
  <si>
    <t>-711.915679796351 345.212086591535 -509.46359185232</t>
  </si>
  <si>
    <t>-752.091408823633 376.016056927149 -231.946673225326</t>
  </si>
  <si>
    <t>-560.974144480879 319.597014073781 -112.616885057763</t>
  </si>
  <si>
    <t>-731.054638957093 128.918597754014 -531.204055404181</t>
  </si>
  <si>
    <t>-543.310974652574 59.7717743001592 -320.981459117001</t>
  </si>
  <si>
    <t>-671.139754359767 251.623943123249 -98.1747776311089</t>
  </si>
  <si>
    <t>-685.000474291143 271.853782690969 316.676077919379</t>
  </si>
  <si>
    <t>-707.26212379596 322.743871725024 776.503924592862</t>
  </si>
  <si>
    <t>-557.824562298397 298.150753574557 830.793911536983</t>
  </si>
  <si>
    <t>-688.9525218528 70.2528985491745 -94.2873640780192</t>
  </si>
  <si>
    <t>-677.982320178966 60.47622079501 321.027783573017</t>
  </si>
  <si>
    <t>-702.182581794398 21.7776188257326 781.529472229</t>
  </si>
  <si>
    <t>-550.133824402269 14.7687716010007 833.643649703542</t>
  </si>
  <si>
    <t>9763-20170724T120423.515580700.bin</t>
  </si>
  <si>
    <t>-680.156163192379 160.282452513112 -94.4453894723453</t>
  </si>
  <si>
    <t>-701.116505198259 160.284413666421 -203.156804173166</t>
  </si>
  <si>
    <t>-711.756931582146 159.98499895235 -295.42008952245</t>
  </si>
  <si>
    <t>-719.493312401348 159.720415690894 -378.955911738924</t>
  </si>
  <si>
    <t>-724.783940839048 159.427089722875 -462.681935271719</t>
  </si>
  <si>
    <t>-729.832508816306 158.987292094429 -585.23492710295</t>
  </si>
  <si>
    <t>-715.032546846617 157.798838076352 -662.174989521993</t>
  </si>
  <si>
    <t>-725.33399204465 190.457652313265 -531.665992089399</t>
  </si>
  <si>
    <t>-713.374635127518 344.415217072563 -509.43347877756</t>
  </si>
  <si>
    <t>-755.509333646206 374.810240644955 -232.162272224226</t>
  </si>
  <si>
    <t>-564.509766772014 320.116502044439 -111.844595796528</t>
  </si>
  <si>
    <t>-729.900402110966 127.903060557582 -531.253439978123</t>
  </si>
  <si>
    <t>-541.632618267899 60.553549384113 -319.680497704841</t>
  </si>
  <si>
    <t>-672.319005679849 250.73430624459 -98.0620037564813</t>
  </si>
  <si>
    <t>-685.531919162374 271.567784229953 316.78007007741</t>
  </si>
  <si>
    <t>-707.138113644375 322.755057219209 776.581599682494</t>
  </si>
  <si>
    <t>-557.632977563744 298.429063549626 830.806088610965</t>
  </si>
  <si>
    <t>-688.311240952773 69.8066167932859 -94.2787174086338</t>
  </si>
  <si>
    <t>-678.016690461703 59.6809194722011 321.045345086273</t>
  </si>
  <si>
    <t>-702.313449301723 21.6855170705908 781.550382485877</t>
  </si>
  <si>
    <t>-550.251478024703 15.1910192675098 833.692480155288</t>
  </si>
  <si>
    <t>9763-20170724T120423.548167800.bin</t>
  </si>
  <si>
    <t>-680.246517088064 159.933063082178 -94.4317480181714</t>
  </si>
  <si>
    <t>-701.093195288362 159.827607474258 -203.164916387516</t>
  </si>
  <si>
    <t>-711.644725166838 159.490243337147 -295.438445528366</t>
  </si>
  <si>
    <t>-719.304403664217 159.207975354816 -378.981159075038</t>
  </si>
  <si>
    <t>-724.521862771506 158.917719825525 -462.711769180283</t>
  </si>
  <si>
    <t>-729.467577201361 158.505208213601 -585.269021081185</t>
  </si>
  <si>
    <t>-714.592789313056 157.375408167855 -662.195413708036</t>
  </si>
  <si>
    <t>-725.212031668102 189.977430324283 -531.681500467153</t>
  </si>
  <si>
    <t>-714.184620428099 343.988004250577 -509.392180872368</t>
  </si>
  <si>
    <t>-757.256990188315 374.146808727119 -232.239079378844</t>
  </si>
  <si>
    <t>-566.327803232902 320.215901259392 -111.466435543945</t>
  </si>
  <si>
    <t>-729.382887121826 127.39495485558 -531.302493564873</t>
  </si>
  <si>
    <t>-540.747612872178 60.9917096726424 -319.270414700947</t>
  </si>
  <si>
    <t>-672.87931062448 250.267083626082 -98.019839802576</t>
  </si>
  <si>
    <t>-685.750908724819 271.400945153538 316.817819612082</t>
  </si>
  <si>
    <t>-707.054802021522 322.795886104014 776.606618234186</t>
  </si>
  <si>
    <t>-557.505240111976 298.686437502027 830.805200574283</t>
  </si>
  <si>
    <t>-687.915565627359 69.5566243991841 -94.2790484591958</t>
  </si>
  <si>
    <t>-677.957004035863 59.2630572319404 321.049061911831</t>
  </si>
  <si>
    <t>-702.381166455361 21.6587257148792 781.562436496557</t>
  </si>
  <si>
    <t>-550.311470526541 15.501071434541 833.722959190749</t>
  </si>
  <si>
    <t>9763-20170724T120423.615316700.bin</t>
  </si>
  <si>
    <t>-680.40840111874 159.256376742106 -94.3976593199427</t>
  </si>
  <si>
    <t>-701.019604492926 158.933215526843 -203.17522159266</t>
  </si>
  <si>
    <t>-711.389241573041 158.511018469145 -295.469041291758</t>
  </si>
  <si>
    <t>-718.893101081616 158.182098740285 -379.025712979563</t>
  </si>
  <si>
    <t>-723.962659692566 157.883088999828 -462.765431544463</t>
  </si>
  <si>
    <t>-728.701617415163 157.499573440779 -585.331104619319</t>
  </si>
  <si>
    <t>-713.659997979097 156.508805505274 -662.227011957674</t>
  </si>
  <si>
    <t>-724.923311389569 188.982648587058 -531.713977455615</t>
  </si>
  <si>
    <t>-715.855502924688 343.116287871896 -509.375805418227</t>
  </si>
  <si>
    <t>-760.647173663096 372.862743024087 -232.45080514042</t>
  </si>
  <si>
    <t>-569.936219335103 320.591635524264 -110.608309044761</t>
  </si>
  <si>
    <t>-728.32110658432 126.353171544048 -531.386616006942</t>
  </si>
  <si>
    <t>-538.799528984885 61.4684551558828 -318.93116479426</t>
  </si>
  <si>
    <t>-674.034394083411 249.364843183444 -97.9295342501414</t>
  </si>
  <si>
    <t>-686.179084868494 271.231593071155 316.892080198711</t>
  </si>
  <si>
    <t>-706.914762895992 322.8754960979 776.645377945824</t>
  </si>
  <si>
    <t>-557.308867267402 299.009993978145 830.796440333609</t>
  </si>
  <si>
    <t>-687.071974584063 69.0613637552131 -94.2749313321277</t>
  </si>
  <si>
    <t>-677.783828035162 58.3576138528995 321.058394619374</t>
  </si>
  <si>
    <t>-702.520058258869 21.5204540890215 781.586052425416</t>
  </si>
  <si>
    <t>-550.452206231695 15.5887337111708 833.778099078453</t>
  </si>
  <si>
    <t>9763-20170724T120423.648416500.bin</t>
  </si>
  <si>
    <t>-680.453719358257 158.955000164237 -94.3681309960994</t>
  </si>
  <si>
    <t>-700.919309529942 158.526830481932 -203.172837370198</t>
  </si>
  <si>
    <t>-711.14312630363 158.048772287236 -295.482606814493</t>
  </si>
  <si>
    <t>-718.506517237451 157.678135008937 -379.051598904969</t>
  </si>
  <si>
    <t>-723.426932124161 157.349242273401 -462.80007575193</t>
  </si>
  <si>
    <t>-727.938227120505 156.936009931629 -585.374200285993</t>
  </si>
  <si>
    <t>-712.778480022338 156.012487189841 -662.247653053372</t>
  </si>
  <si>
    <t>-724.438965680887 188.441398780241 -531.751288412093</t>
  </si>
  <si>
    <t>-716.329729817965 342.634407481784 -509.441428303476</t>
  </si>
  <si>
    <t>-762.092162719086 372.124440399552 -232.647789704909</t>
  </si>
  <si>
    <t>-571.480595837958 320.721082144077 -110.281741904412</t>
  </si>
  <si>
    <t>-727.478349680068 125.793446900688 -531.428180133092</t>
  </si>
  <si>
    <t>-537.590594329819 61.5946881746743 -318.915154651584</t>
  </si>
  <si>
    <t>-674.572819110851 248.969697617778 -97.8845184236006</t>
  </si>
  <si>
    <t>-686.390610959714 271.181542979142 316.928245128995</t>
  </si>
  <si>
    <t>-706.849550095389 322.911861454406 776.666746994387</t>
  </si>
  <si>
    <t>-557.221440117468 299.10954657092 830.784307695299</t>
  </si>
  <si>
    <t>-686.609101793231 68.8717133225421 -94.2648494040039</t>
  </si>
  <si>
    <t>-677.755592750936 57.9953330415292 321.073460770589</t>
  </si>
  <si>
    <t>-702.58329250488 21.4733771513024 781.597834102198</t>
  </si>
  <si>
    <t>-550.538391441132 15.2976320483681 833.828408910926</t>
  </si>
  <si>
    <t>9763-20170724T120423.717362700.bin</t>
  </si>
  <si>
    <t>-680.522813715072 158.407656194937 -94.3077586715455</t>
  </si>
  <si>
    <t>-700.713519016713 157.80176796373 -203.163060912411</t>
  </si>
  <si>
    <t>-710.657588253074 157.235655903753 -295.502814991927</t>
  </si>
  <si>
    <t>-717.750020840728 156.802154760446 -379.094890856592</t>
  </si>
  <si>
    <t>-722.380830617238 156.434020822835 -462.859860129018</t>
  </si>
  <si>
    <t>-726.448908797453 155.990021209802 -585.449331565815</t>
  </si>
  <si>
    <t>-711.098751650416 155.217820212388 -662.28670298929</t>
  </si>
  <si>
    <t>-723.490099355304 187.523718096141 -531.810547463487</t>
  </si>
  <si>
    <t>-717.07042608678 341.802972846707 -509.552740900969</t>
  </si>
  <si>
    <t>-764.805501056339 371.13695851862 -233.075877377374</t>
  </si>
  <si>
    <t>-574.493660549492 321.170388247131 -109.652761758173</t>
  </si>
  <si>
    <t>-725.837588560512 124.846086167442 -531.505759539033</t>
  </si>
  <si>
    <t>-535.160442406472 61.826097049217 -318.828067977861</t>
  </si>
  <si>
    <t>-675.564912545934 248.202640315526 -97.7986875622357</t>
  </si>
  <si>
    <t>-686.719052680594 271.080886644893 316.996121921426</t>
  </si>
  <si>
    <t>-706.723478284758 322.980836745392 776.711775436293</t>
  </si>
  <si>
    <t>-557.045173902851 299.34906195745 830.76510227513</t>
  </si>
  <si>
    <t>-685.776000748467 68.5384836191836 -94.2412901145626</t>
  </si>
  <si>
    <t>-677.646019774456 57.3270292897485 321.102929968919</t>
  </si>
  <si>
    <t>-702.711214182441 21.3131602613762 781.626199506074</t>
  </si>
  <si>
    <t>-550.674964299534 15.3266037392427 833.903881093241</t>
  </si>
  <si>
    <t>9763-20170724T120423.747951900.bin</t>
  </si>
  <si>
    <t>-680.502810955175 158.172228539396 -94.2843220448027</t>
  </si>
  <si>
    <t>-700.555496495557 157.490339987011 -203.164645401877</t>
  </si>
  <si>
    <t>-710.379496061411 156.881695912615 -295.516964662184</t>
  </si>
  <si>
    <t>-717.362338672591 156.415089099097 -379.118170747722</t>
  </si>
  <si>
    <t>-721.882621448746 156.022086426392 -462.888960811101</t>
  </si>
  <si>
    <t>-725.787839433469 155.551756506643 -585.48360238701</t>
  </si>
  <si>
    <t>-710.355311888625 154.840634435638 -662.30518321639</t>
  </si>
  <si>
    <t>-723.062586832697 187.10269582673 -531.842698489016</t>
  </si>
  <si>
    <t>-717.459517056307 341.426485118913 -509.642238687547</t>
  </si>
  <si>
    <t>-765.995985830278 370.565358282947 -233.284358351241</t>
  </si>
  <si>
    <t>-575.853388901267 321.289166296481 -109.323833557339</t>
  </si>
  <si>
    <t>-725.085878468361 124.413630722627 -531.537596874227</t>
  </si>
  <si>
    <t>-534.117656020514 62.0688106694374 -318.667243425793</t>
  </si>
  <si>
    <t>-675.923884927526 247.851860730597 -97.7576042548337</t>
  </si>
  <si>
    <t>-686.815676269491 270.992644740399 317.029631853972</t>
  </si>
  <si>
    <t>-706.646839757708 323.048428727829 776.729104037292</t>
  </si>
  <si>
    <t>-556.949223097452 299.496030351247 830.763701845499</t>
  </si>
  <si>
    <t>-685.353256465032 68.4138272695775 -94.230842830649</t>
  </si>
  <si>
    <t>-677.537083060886 57.0788951293036 321.116055075468</t>
  </si>
  <si>
    <t>-702.788164871965 21.3216210662226 781.629117077329</t>
  </si>
  <si>
    <t>-550.717774585451 16.2691396588202 833.906137572754</t>
  </si>
  <si>
    <t>9763-20170724T120423.815164600.bin</t>
  </si>
  <si>
    <t>-680.276395337786 157.680858411434 -94.2396739942157</t>
  </si>
  <si>
    <t>-700.088942918607 156.866001500322 -203.163018475045</t>
  </si>
  <si>
    <t>-709.711399653248 156.174567310941 -295.535998240356</t>
  </si>
  <si>
    <t>-716.513225168957 155.638892728129 -379.15161790792</t>
  </si>
  <si>
    <t>-720.853413509389 155.187659324097 -462.931677898313</t>
  </si>
  <si>
    <t>-724.496743539292 154.64473793273 -585.534187095056</t>
  </si>
  <si>
    <t>-708.899769565077 153.989206241143 -662.32291793499</t>
  </si>
  <si>
    <t>-722.160828570728 186.235069225306 -531.897990144875</t>
  </si>
  <si>
    <t>-717.951795019909 340.613451596213 -509.805810797071</t>
  </si>
  <si>
    <t>-768.37682000212 369.737509768061 -233.784653603516</t>
  </si>
  <si>
    <t>-578.548852125614 321.735062818822 -108.846193019761</t>
  </si>
  <si>
    <t>-723.63531641921 123.530933857653 -531.576509022253</t>
  </si>
  <si>
    <t>-532.172674083959 62.3504082022987 -317.942893370773</t>
  </si>
  <si>
    <t>-676.377302709679 247.211987043292 -97.6615061528456</t>
  </si>
  <si>
    <t>-686.976202046998 270.824962841479 317.106717416576</t>
  </si>
  <si>
    <t>-706.494957014819 323.205816410301 776.758678488477</t>
  </si>
  <si>
    <t>-556.764799168286 299.772192962685 830.754633764826</t>
  </si>
  <si>
    <t>-684.4337275748 68.048906441119 -94.2003663071245</t>
  </si>
  <si>
    <t>-677.215475917214 56.480142977789 321.150895833925</t>
  </si>
  <si>
    <t>-702.926721117821 21.1150770293846 781.651348704775</t>
  </si>
  <si>
    <t>-550.860526343205 16.2842878036233 833.961560326447</t>
  </si>
  <si>
    <t>9763-20170724T120423.848254900.bin</t>
  </si>
  <si>
    <t>-680.100581029356 157.4965603514 -94.2119336909865</t>
  </si>
  <si>
    <t>-699.798867211247 156.6066708623 -203.155338577312</t>
  </si>
  <si>
    <t>-709.324556412031 155.87006851723 -295.538050036448</t>
  </si>
  <si>
    <t>-716.039207424164 155.297581947716 -379.160582200606</t>
  </si>
  <si>
    <t>-720.292388805149 154.816095198157 -462.944898777427</t>
  </si>
  <si>
    <t>-723.808743396815 154.236277628504 -585.550821912391</t>
  </si>
  <si>
    <t>-708.12520316834 153.589827448871 -662.322150675645</t>
  </si>
  <si>
    <t>-721.648803880118 185.845457411324 -531.918466207453</t>
  </si>
  <si>
    <t>-718.065191715998 340.251711644353 -509.908112217153</t>
  </si>
  <si>
    <t>-769.555233102356 369.586252324614 -234.105961335098</t>
  </si>
  <si>
    <t>-579.952366065726 322.067719422555 -108.641732164808</t>
  </si>
  <si>
    <t>-722.882782974865 123.13595006715 -531.58644201642</t>
  </si>
  <si>
    <t>-531.2580399514 62.5601202671282 -317.527535656416</t>
  </si>
  <si>
    <t>-676.505509642391 246.942425310642 -97.6308967030482</t>
  </si>
  <si>
    <t>-686.954397578331 270.789827026227 317.127706235329</t>
  </si>
  <si>
    <t>-706.410812706064 323.292551860056 776.763357185285</t>
  </si>
  <si>
    <t>-556.668054257156 299.905448389888 830.74456194483</t>
  </si>
  <si>
    <t>-683.962467597964 67.961654899367 -94.1792096692993</t>
  </si>
  <si>
    <t>-677.076820061531 56.1981503832578 321.172178448443</t>
  </si>
  <si>
    <t>-703.016846220052 21.0217132947635 781.656150935428</t>
  </si>
  <si>
    <t>-550.948312467205 16.1624300533829 833.957091209781</t>
  </si>
  <si>
    <t>9763-20170724T120423.916726400.bin</t>
  </si>
  <si>
    <t>-679.720795090401 157.343946796812 -94.1649088427864</t>
  </si>
  <si>
    <t>-699.224736320093 156.318661813669 -203.142222429289</t>
  </si>
  <si>
    <t>-708.5446508572 155.482052662237 -295.544955423256</t>
  </si>
  <si>
    <t>-715.056765556527 154.820444854135 -379.182774460601</t>
  </si>
  <si>
    <t>-719.090725983716 154.254958044498 -462.977465599263</t>
  </si>
  <si>
    <t>-722.268642539276 153.558708798282 -585.592127881551</t>
  </si>
  <si>
    <t>-706.374764836519 152.897624982729 -662.319866118265</t>
  </si>
  <si>
    <t>-720.474086985129 185.222234456305 -531.97826584212</t>
  </si>
  <si>
    <t>-718.203253611043 339.697273420865 -510.266926170158</t>
  </si>
  <si>
    <t>-771.675691487792 369.249592486718 -234.865476840305</t>
  </si>
  <si>
    <t>-582.522684666429 322.942904030988 -108.274123482316</t>
  </si>
  <si>
    <t>-721.274377899326 122.506113384222 -531.601365567273</t>
  </si>
  <si>
    <t>-529.481504639295 63.1089536238878 -316.626538613163</t>
  </si>
  <si>
    <t>-676.630963138151 246.66424244359 -97.5899708774847</t>
  </si>
  <si>
    <t>-686.851127694801 270.859231482592 317.154231605733</t>
  </si>
  <si>
    <t>-706.22141798093 323.519443279819 776.762677736888</t>
  </si>
  <si>
    <t>-556.411195758748 300.510007511007 830.719073605756</t>
  </si>
  <si>
    <t>-683.093996570078 67.9305531936714 -94.143063474429</t>
  </si>
  <si>
    <t>-676.7502195047 55.7266436066741 321.204288199635</t>
  </si>
  <si>
    <t>-703.204674414936 20.8407073192759 781.664185252636</t>
  </si>
  <si>
    <t>-551.108836580475 16.3606396289513 833.919448976269</t>
  </si>
  <si>
    <t>9763-20170724T120423.955333100.bin</t>
  </si>
  <si>
    <t>-679.502773245033 157.31287918595 -94.1373746411999</t>
  </si>
  <si>
    <t>-698.950266895967 156.23901898045 -203.124332951696</t>
  </si>
  <si>
    <t>-708.208319096111 155.348204862203 -295.532791552582</t>
  </si>
  <si>
    <t>-714.65892682748 154.630477681197 -379.174810870591</t>
  </si>
  <si>
    <t>-718.625467910989 154.003460028482 -462.972310603145</t>
  </si>
  <si>
    <t>-721.698550306097 153.211279753842 -585.589027249757</t>
  </si>
  <si>
    <t>-705.707643121957 152.50770253986 -662.2962707027</t>
  </si>
  <si>
    <t>-720.031087039469 184.917691559911 -531.99645183042</t>
  </si>
  <si>
    <t>-718.26940884843 339.416762026036 -510.424299560019</t>
  </si>
  <si>
    <t>-772.75767272941 369.095505512839 -235.235780818358</t>
  </si>
  <si>
    <t>-583.814730510801 323.454461942755 -108.090143090257</t>
  </si>
  <si>
    <t>-720.669197188342 122.199949448682 -531.575329067427</t>
  </si>
  <si>
    <t>-528.719316112984 63.4371262863451 -316.085953891279</t>
  </si>
  <si>
    <t>-676.608134502605 246.580013208003 -97.5620157619413</t>
  </si>
  <si>
    <t>-686.799928539501 270.908776153629 317.174997321089</t>
  </si>
  <si>
    <t>-706.150789000852 323.605409572672 776.762372226404</t>
  </si>
  <si>
    <t>-556.338623209944 300.599098083176 830.714660660273</t>
  </si>
  <si>
    <t>-682.716156732953 67.922363465121 -94.1197784011214</t>
  </si>
  <si>
    <t>-676.627476739277 55.5188959543329 321.225475095179</t>
  </si>
  <si>
    <t>-703.300444491792 20.7332959517421 781.669306213043</t>
  </si>
  <si>
    <t>-551.206600947156 15.9365038280159 833.902255817483</t>
  </si>
  <si>
    <t>9763-20170724T120424.014802700.bin</t>
  </si>
  <si>
    <t>-679.005786949464 157.409754607432 -94.1059727016362</t>
  </si>
  <si>
    <t>-698.355809825251 156.248680020404 -203.109297160277</t>
  </si>
  <si>
    <t>-707.527824562992 155.249321672632 -295.525321007641</t>
  </si>
  <si>
    <t>-713.899035852826 154.417757624572 -379.172467233745</t>
  </si>
  <si>
    <t>-717.784358951183 153.664250481446 -462.97264938434</t>
  </si>
  <si>
    <t>-720.736597296281 152.674084185611 -585.590832425775</t>
  </si>
  <si>
    <t>-704.58352417402 151.855255668199 -662.26293047952</t>
  </si>
  <si>
    <t>-719.26042580263 184.468201419632 -532.044663424064</t>
  </si>
  <si>
    <t>-718.085731417408 338.988472700972 -510.661936549959</t>
  </si>
  <si>
    <t>-774.899364070007 369.272226487102 -236.010019497228</t>
  </si>
  <si>
    <t>-586.466070825678 324.431599530687 -107.827451273808</t>
  </si>
  <si>
    <t>-719.621944514694 121.748960577206 -531.529437060023</t>
  </si>
  <si>
    <t>-527.745699643317 64.0178508362967 -315.430632117386</t>
  </si>
  <si>
    <t>-676.266355322437 246.652572972035 -97.5462840580302</t>
  </si>
  <si>
    <t>-686.618027202323 271.105323611589 317.179543359575</t>
  </si>
  <si>
    <t>-705.979418824932 323.803316479523 776.754034588483</t>
  </si>
  <si>
    <t>-556.1333106943 300.98960505286 830.693942417415</t>
  </si>
  <si>
    <t>-682.088760735974 68.0126978868982 -94.0701701050605</t>
  </si>
  <si>
    <t>-676.442469908361 55.1960423133203 321.268739114429</t>
  </si>
  <si>
    <t>-703.529088040804 20.4464439199739 781.677181223505</t>
  </si>
  <si>
    <t>-551.427165376977 14.7815877215894 833.799443137636</t>
  </si>
  <si>
    <t>9763-20170724T120424.045885200.bin</t>
  </si>
  <si>
    <t>-678.75092575144 157.61848156541 -94.113314795709</t>
  </si>
  <si>
    <t>-698.090277104252 156.40131614777 -203.117903194361</t>
  </si>
  <si>
    <t>-707.226504964372 155.343384379527 -295.536802146505</t>
  </si>
  <si>
    <t>-713.554602020391 154.454891419228 -379.186630934809</t>
  </si>
  <si>
    <t>-717.385895211026 153.641124581782 -462.988696126133</t>
  </si>
  <si>
    <t>-720.247138203557 152.560063918768 -585.608450744501</t>
  </si>
  <si>
    <t>-704.009478935619 151.669579613428 -662.261961824216</t>
  </si>
  <si>
    <t>-718.847391434859 184.39402668268 -532.083798410976</t>
  </si>
  <si>
    <t>-717.824645688403 338.940215228572 -510.806602177838</t>
  </si>
  <si>
    <t>-775.815198689316 369.425692559321 -236.423082757478</t>
  </si>
  <si>
    <t>-587.614689193869 325.051721099997 -107.73714840741</t>
  </si>
  <si>
    <t>-719.135922817069 121.674812465777 -531.524205490066</t>
  </si>
  <si>
    <t>-527.381634377327 64.4274254143231 -315.24014595642</t>
  </si>
  <si>
    <t>-675.951491728607 246.809894309963 -97.5828138888132</t>
  </si>
  <si>
    <t>-686.43511821683 271.348679880245 317.134588833664</t>
  </si>
  <si>
    <t>-705.913170027957 323.887470804212 776.727466509359</t>
  </si>
  <si>
    <t>-556.047428952994 301.175617097128 830.65580942462</t>
  </si>
  <si>
    <t>-681.904745007664 68.2672083444618 -94.0460977939647</t>
  </si>
  <si>
    <t>-676.397739923149 55.1671223233652 321.285903859583</t>
  </si>
  <si>
    <t>-703.67874734694 20.4125932234786 781.668995319354</t>
  </si>
  <si>
    <t>-551.499562064649 15.5300200873121 833.6447266315</t>
  </si>
  <si>
    <t>9763-20170724T120424.117082800.bin</t>
  </si>
  <si>
    <t>-678.119409269364 158.349956753998 -94.1833561248982</t>
  </si>
  <si>
    <t>-697.583318659409 157.081926107639 -203.165183971812</t>
  </si>
  <si>
    <t>-706.737720957499 155.919446121656 -295.581017792631</t>
  </si>
  <si>
    <t>-713.046698840365 154.917026767425 -379.231054899697</t>
  </si>
  <si>
    <t>-716.823077758609 153.971251915594 -463.034259948176</t>
  </si>
  <si>
    <t>-719.564545852845 152.679800713486 -585.654652056282</t>
  </si>
  <si>
    <t>-703.167387471812 151.632566416539 -662.272155839135</t>
  </si>
  <si>
    <t>-718.229898215224 184.605601623982 -532.182993592486</t>
  </si>
  <si>
    <t>-716.828259292884 339.161483301971 -510.980608398366</t>
  </si>
  <si>
    <t>-776.59769394934 369.617917963447 -236.9757841575</t>
  </si>
  <si>
    <t>-587.468006292058 328.490179524929 -108.574085099229</t>
  </si>
  <si>
    <t>-718.493351716452 121.887395662492 -531.5166599676</t>
  </si>
  <si>
    <t>-527.063697744081 65.2260611664544 -314.927911578443</t>
  </si>
  <si>
    <t>-674.753974214731 247.593407008114 -97.7567418727975</t>
  </si>
  <si>
    <t>-685.553970653361 272.03143160712 316.958536208943</t>
  </si>
  <si>
    <t>-705.804968737674 323.99069462062 776.637013493901</t>
  </si>
  <si>
    <t>-555.888964077 301.530563878807 830.530869105594</t>
  </si>
  <si>
    <t>-681.806748088889 68.9564112290966 -94.0208345299443</t>
  </si>
  <si>
    <t>-676.398134813624 55.5042747609525 321.301206896517</t>
  </si>
  <si>
    <t>-703.944690830483 20.3400230188374 781.643443476388</t>
  </si>
  <si>
    <t>-551.696458855062 15.2581504311263 833.397419311263</t>
  </si>
  <si>
    <t>9763-20170724T120424.149169900.bin</t>
  </si>
  <si>
    <t>-677.710641223948 158.741312353415 -94.2036500931046</t>
  </si>
  <si>
    <t>-697.312668554157 157.499173421465 -203.16112393955</t>
  </si>
  <si>
    <t>-706.523898991554 156.305654218019 -295.570793236149</t>
  </si>
  <si>
    <t>-712.859569934441 155.258173196319 -379.218186661065</t>
  </si>
  <si>
    <t>-716.63781767035 154.250076245583 -463.020660256647</t>
  </si>
  <si>
    <t>-719.354407927057 152.849837212345 -585.640365537579</t>
  </si>
  <si>
    <t>-702.896342148602 151.727387468081 -662.243744024117</t>
  </si>
  <si>
    <t>-717.987400720487 184.822935496534 -532.197872285487</t>
  </si>
  <si>
    <t>-715.815660798536 339.364708042897 -510.906101973828</t>
  </si>
  <si>
    <t>-776.007394793273 369.943159741413 -237.007527252105</t>
  </si>
  <si>
    <t>-586.431702294163 329.135985836384 -109.162436973133</t>
  </si>
  <si>
    <t>-718.33731386251 122.10560690025 -531.473923986872</t>
  </si>
  <si>
    <t>-527.261181052394 65.436051317316 -314.81678520775</t>
  </si>
  <si>
    <t>-673.984803236406 248.038936170165 -97.8121501398155</t>
  </si>
  <si>
    <t>-684.807047597126 272.436867181938 316.904884112348</t>
  </si>
  <si>
    <t>-705.781232975708 323.942371787694 776.600885062225</t>
  </si>
  <si>
    <t>-555.869255953747 301.46079838811 830.497111590229</t>
  </si>
  <si>
    <t>-681.76361407372 69.3567274346458 -94.0028519532602</t>
  </si>
  <si>
    <t>-676.37365520337 55.8600444095487 321.317996436228</t>
  </si>
  <si>
    <t>-704.014384341363 20.3658521664072 781.646676186201</t>
  </si>
  <si>
    <t>-551.741016583567 15.7431554788113 833.369790319384</t>
  </si>
  <si>
    <t>9763-20170724T120424.218869600.bin</t>
  </si>
  <si>
    <t>-676.346098369051 159.424380322425 -94.1297578162628</t>
  </si>
  <si>
    <t>-696.44811509198 158.418466479138 -202.998492349019</t>
  </si>
  <si>
    <t>-705.820191984196 157.203783512665 -295.391883581569</t>
  </si>
  <si>
    <t>-712.193524486846 156.05830882333 -379.035202233222</t>
  </si>
  <si>
    <t>-715.900517264095 154.869849984514 -462.838328426487</t>
  </si>
  <si>
    <t>-718.392552581043 153.116344397492 -585.458233647025</t>
  </si>
  <si>
    <t>-701.810131758567 151.748070919388 -662.030877191615</t>
  </si>
  <si>
    <t>-716.858144883603 185.240554277811 -532.111049923839</t>
  </si>
  <si>
    <t>-711.356552952913 339.64253024072 -510.365788297305</t>
  </si>
  <si>
    <t>-770.978177683657 371.434338742022 -236.480467517541</t>
  </si>
  <si>
    <t>-581.341382510701 332.574064646684 -108.120502390919</t>
  </si>
  <si>
    <t>-717.739975193688 122.530958698253 -531.196428467125</t>
  </si>
  <si>
    <t>-527.875080260356 65.1947057720743 -314.752299198743</t>
  </si>
  <si>
    <t>-671.686982745837 248.979828251761 -97.7810116580588</t>
  </si>
  <si>
    <t>-683.6075314558 272.26169488764 316.970122923734</t>
  </si>
  <si>
    <t>-705.665252239393 323.87943983699 776.58612005442</t>
  </si>
  <si>
    <t>-555.800353104791 301.367450015391 830.600474053381</t>
  </si>
  <si>
    <t>-681.275113562019 69.880824700148 -93.9518318146567</t>
  </si>
  <si>
    <t>-676.033958172277 56.5315929156043 321.375625954714</t>
  </si>
  <si>
    <t>-704.071998357002 20.158825414042 781.67917229602</t>
  </si>
  <si>
    <t>-551.824245009016 15.4638247569262 833.470985475929</t>
  </si>
  <si>
    <t>9763-20170724T120424.247462300.bin</t>
  </si>
  <si>
    <t>-675.509873181332 159.601934695134 -94.1134621775686</t>
  </si>
  <si>
    <t>-695.842952140012 158.731687188738 -202.94041384656</t>
  </si>
  <si>
    <t>-705.310065724866 157.522602354643 -295.324145322894</t>
  </si>
  <si>
    <t>-711.72777286136 156.341177881298 -378.963569627452</t>
  </si>
  <si>
    <t>-715.437243059565 155.071527025725 -462.765604626557</t>
  </si>
  <si>
    <t>-717.886274212192 153.148170380009 -585.383721348317</t>
  </si>
  <si>
    <t>-701.285722541353 151.593571695023 -661.948906566817</t>
  </si>
  <si>
    <t>-716.152444960436 185.342313228494 -532.084799821915</t>
  </si>
  <si>
    <t>-708.20610212785 339.569537369928 -509.893852615506</t>
  </si>
  <si>
    <t>-766.274630783917 372.237840347989 -235.778256402682</t>
  </si>
  <si>
    <t>-576.063102976092 333.523703889965 -108.226955346767</t>
  </si>
  <si>
    <t>-717.470925840591 122.641872914215 -531.074993372176</t>
  </si>
  <si>
    <t>-528.68113016517 64.8665268369516 -314.918087701693</t>
  </si>
  <si>
    <t>-670.491641938965 249.158329130725 -97.7070944395183</t>
  </si>
  <si>
    <t>-683.020946918837 272.122687492926 317.043739194003</t>
  </si>
  <si>
    <t>-705.594268456481 323.848353722478 776.601878127808</t>
  </si>
  <si>
    <t>-555.760013660147 301.33423047297 830.70014036907</t>
  </si>
  <si>
    <t>-680.783898938499 69.9993252905556 -93.9339516818031</t>
  </si>
  <si>
    <t>-675.650278264095 56.6611516896367 321.395283126126</t>
  </si>
  <si>
    <t>-704.12215782345 20.0397543188847 781.683472872975</t>
  </si>
  <si>
    <t>-551.889302291629 14.930269790088 833.479978298882</t>
  </si>
  <si>
    <t>9763-20170724T120424.318437000.bin</t>
  </si>
  <si>
    <t>-673.814183541594 159.622419322455 -94.0763852821414</t>
  </si>
  <si>
    <t>-694.512129093144 158.979855206447 -202.836216003475</t>
  </si>
  <si>
    <t>-704.207619237862 157.792880857307 -295.196379289592</t>
  </si>
  <si>
    <t>-710.798224111519 156.565069391351 -378.821787565057</t>
  </si>
  <si>
    <t>-714.646838084703 155.171545331572 -462.615447793092</t>
  </si>
  <si>
    <t>-717.26122208695 152.978405660258 -585.225721380728</t>
  </si>
  <si>
    <t>-700.770153666005 150.977607303816 -661.804167750461</t>
  </si>
  <si>
    <t>-714.960293393862 185.275297088251 -532.010581156522</t>
  </si>
  <si>
    <t>-702.959528435719 339.177367171527 -509.459511534307</t>
  </si>
  <si>
    <t>-752.815054194428 375.249049043978 -234.156294385253</t>
  </si>
  <si>
    <t>-560.399376849189 335.720500998372 -110.211859403725</t>
  </si>
  <si>
    <t>-717.267791575842 122.606232912991 -530.840157909158</t>
  </si>
  <si>
    <t>-531.060250168327 63.4190712538355 -314.746348784557</t>
  </si>
  <si>
    <t>-668.074126730782 249.226602478573 -97.592491470601</t>
  </si>
  <si>
    <t>-681.111869735648 271.965834329186 317.155151861242</t>
  </si>
  <si>
    <t>-705.435345410225 323.759871933241 776.663515920216</t>
  </si>
  <si>
    <t>-555.714284301586 301.038745890557 830.988150924077</t>
  </si>
  <si>
    <t>-679.742094944058 69.9032938653083 -93.9078974259703</t>
  </si>
  <si>
    <t>-674.662954830486 56.7432831695583 321.427688761741</t>
  </si>
  <si>
    <t>-704.306399631672 19.9228658834506 781.65050483449</t>
  </si>
  <si>
    <t>-552.010767040406 15.3042461409796 833.308350072156</t>
  </si>
  <si>
    <t>9763-20170724T120424.345508200.bin</t>
  </si>
  <si>
    <t>-672.955390321874 159.669663736261 -94.0302063121469</t>
  </si>
  <si>
    <t>-693.847923024942 159.144493414235 -202.753358967037</t>
  </si>
  <si>
    <t>-703.671773164099 157.995913625203 -295.100688564674</t>
  </si>
  <si>
    <t>-710.363326793611 156.779898971125 -378.718092361447</t>
  </si>
  <si>
    <t>-714.297885647075 155.369637471917 -462.507485596461</t>
  </si>
  <si>
    <t>-717.021495102574 153.117880488256 -585.114344315594</t>
  </si>
  <si>
    <t>-700.644288088349 150.930863695055 -661.712001205937</t>
  </si>
  <si>
    <t>-714.403446651059 185.428983928387 -531.922483560579</t>
  </si>
  <si>
    <t>-700.688861272996 339.181192187365 -509.471259286929</t>
  </si>
  <si>
    <t>-743.915562854281 376.616185053707 -233.231055049288</t>
  </si>
  <si>
    <t>-549.870212440938 339.39641571611 -111.126102677106</t>
  </si>
  <si>
    <t>-717.249407029404 122.782874767968 -530.708636173513</t>
  </si>
  <si>
    <t>-532.247487346882 62.3942543335329 -314.277991902388</t>
  </si>
  <si>
    <t>-666.86928396381 249.401102766761 -97.543428114374</t>
  </si>
  <si>
    <t>-680.06923136804 271.890095044732 317.212631959158</t>
  </si>
  <si>
    <t>-705.329071889755 323.751171578269 776.684183815411</t>
  </si>
  <si>
    <t>-555.700799436263 300.784493788513 831.161110590855</t>
  </si>
  <si>
    <t>-679.308238154913 69.8197084194833 -93.887905858165</t>
  </si>
  <si>
    <t>-674.285803634143 56.7305866211937 321.450558104061</t>
  </si>
  <si>
    <t>-704.434286945786 19.7682354592059 781.632097638573</t>
  </si>
  <si>
    <t>-552.121392541595 14.4976761702439 833.176617318391</t>
  </si>
  <si>
    <t>9763-20170724T120424.413284400.bin</t>
  </si>
  <si>
    <t>-671.294116031372 160.113790145968 -93.996282012622</t>
  </si>
  <si>
    <t>-692.589494178577 159.848851012549 -202.642128896661</t>
  </si>
  <si>
    <t>-702.720285144124 158.863224666494 -294.958030680038</t>
  </si>
  <si>
    <t>-709.674916515836 157.777945243573 -378.555871315261</t>
  </si>
  <si>
    <t>-713.858946853921 156.469340416309 -462.334874902557</t>
  </si>
  <si>
    <t>-716.932229453998 154.33037139994 -584.935445288669</t>
  </si>
  <si>
    <t>-700.990128335098 151.918577754772 -661.618220085716</t>
  </si>
  <si>
    <t>-713.589101274744 186.560948199832 -531.735432044259</t>
  </si>
  <si>
    <t>-696.852578983225 340.014621308599 -509.239928421086</t>
  </si>
  <si>
    <t>-721.669172647733 379.160840798145 -230.977014947861</t>
  </si>
  <si>
    <t>-522.960668169474 343.537089468859 -116.110013453758</t>
  </si>
  <si>
    <t>-717.578324792986 123.976868832608 -530.543385805386</t>
  </si>
  <si>
    <t>-534.673966512351 60.5313728171864 -313.356482475512</t>
  </si>
  <si>
    <t>-664.136458318286 250.104314555532 -97.4898592986469</t>
  </si>
  <si>
    <t>-678.081853095333 271.878536902264 317.280007642253</t>
  </si>
  <si>
    <t>-705.064210216633 323.855928145757 776.661130886717</t>
  </si>
  <si>
    <t>-555.564277640554 300.780021832805 831.443403257544</t>
  </si>
  <si>
    <t>-678.815652645924 69.9864439344703 -93.872656231669</t>
  </si>
  <si>
    <t>-673.845460562405 57.0162120921718 321.470228996883</t>
  </si>
  <si>
    <t>-704.837769420666 19.71790106553 781.574841844949</t>
  </si>
  <si>
    <t>-552.355032656687 14.2712757759048 832.59617560351</t>
  </si>
  <si>
    <t>9763-20170724T120424.448881400.bin</t>
  </si>
  <si>
    <t>-670.685699745309 160.423558183907 -94.0543660939561</t>
  </si>
  <si>
    <t>-692.100259065652 160.266731605179 -202.67712278382</t>
  </si>
  <si>
    <t>-702.406598516972 159.358621552168 -294.974487616163</t>
  </si>
  <si>
    <t>-709.549703952661 158.341258216589 -378.557137264669</t>
  </si>
  <si>
    <t>-713.952612886478 157.092838447699 -462.32580778204</t>
  </si>
  <si>
    <t>-717.379304899402 155.030966245049 -584.918477075087</t>
  </si>
  <si>
    <t>-701.742700863126 152.551982971324 -661.661878951876</t>
  </si>
  <si>
    <t>-713.605436415842 187.209087330758 -531.715129042398</t>
  </si>
  <si>
    <t>-695.496389230435 340.498049139373 -509.184757026635</t>
  </si>
  <si>
    <t>-708.520882766625 379.851238470356 -230.150118667736</t>
  </si>
  <si>
    <t>-507.342436356586 343.642840667887 -119.856365541351</t>
  </si>
  <si>
    <t>-718.14593605645 124.662402582244 -530.536377654976</t>
  </si>
  <si>
    <t>-536.122545237083 59.5269349825614 -313.035149967002</t>
  </si>
  <si>
    <t>-662.934965939606 250.605283947496 -97.5499368831795</t>
  </si>
  <si>
    <t>-677.382050389924 271.901015621947 317.227515285661</t>
  </si>
  <si>
    <t>-704.958389650489 323.929521890951 776.602533682064</t>
  </si>
  <si>
    <t>-555.535848914376 300.642382220267 831.506392828636</t>
  </si>
  <si>
    <t>-678.825915289264 70.0930570711919 -93.9006805158236</t>
  </si>
  <si>
    <t>-673.769102108638 57.1548599443308 321.442122444229</t>
  </si>
  <si>
    <t>-705.125884155555 19.6630534649498 781.521034045081</t>
  </si>
  <si>
    <t>-552.541333569505 13.3071268203328 832.131163456375</t>
  </si>
  <si>
    <t>9763-20170724T120424.517072300.bin</t>
  </si>
  <si>
    <t>-669.747279149687 161.396770101922 -94.2311413448566</t>
  </si>
  <si>
    <t>-691.28887601863 161.424372478812 -202.828792026797</t>
  </si>
  <si>
    <t>-702.020868962667 160.678346368166 -295.078952493609</t>
  </si>
  <si>
    <t>-709.676519638801 159.816391524834 -378.618162927192</t>
  </si>
  <si>
    <t>-714.721755346779 158.719764587179 -462.3526997271</t>
  </si>
  <si>
    <t>-719.229776300929 156.871843871065 -584.913663003086</t>
  </si>
  <si>
    <t>-704.359602650135 154.330134174512 -661.807259285793</t>
  </si>
  <si>
    <t>-714.424753221911 188.910834740272 -531.709838497745</t>
  </si>
  <si>
    <t>-693.749932539242 341.862762093833 -509.092283212483</t>
  </si>
  <si>
    <t>-679.902400470028 379.553435913316 -229.868011128983</t>
  </si>
  <si>
    <t>-473.814722758184 343.807103772577 -128.879918255386</t>
  </si>
  <si>
    <t>-720.078683140869 126.454416248858 -530.5602403403</t>
  </si>
  <si>
    <t>-539.200905871193 58.177880944027 -312.534460976923</t>
  </si>
  <si>
    <t>-660.623691002392 251.982382095432 -97.7908351501961</t>
  </si>
  <si>
    <t>-676.176251545023 272.28224821898 316.996651925511</t>
  </si>
  <si>
    <t>-704.728949530353 324.152440459702 776.39138542661</t>
  </si>
  <si>
    <t>-555.357236935136 300.951063397128 831.469647946321</t>
  </si>
  <si>
    <t>-679.231466430364 70.6674972378364 -94.0273569483659</t>
  </si>
  <si>
    <t>-673.851476402343 57.6644735905099 321.309401404887</t>
  </si>
  <si>
    <t>-705.732696804594 19.8059140688599 781.371842940922</t>
  </si>
  <si>
    <t>-552.837461273011 13.5888040859327 831.052960910643</t>
  </si>
  <si>
    <t>9763-20170724T120424.553665800.bin</t>
  </si>
  <si>
    <t>-669.290055215471 161.974553245997 -94.3295832014722</t>
  </si>
  <si>
    <t>-690.892645009236 162.083094142064 -202.915165864245</t>
  </si>
  <si>
    <t>-701.876756196006 161.444576542571 -295.136537700354</t>
  </si>
  <si>
    <t>-709.841112265106 160.698860688624 -378.647883323702</t>
  </si>
  <si>
    <t>-715.276967832793 159.731678562355 -462.35959063401</t>
  </si>
  <si>
    <t>-720.445906199963 158.086058635191 -584.897266817537</t>
  </si>
  <si>
    <t>-706.048703434686 155.559267654459 -661.881364675945</t>
  </si>
  <si>
    <t>-715.08543681211 190.011744982593 -531.678317868077</t>
  </si>
  <si>
    <t>-693.156258370896 342.778470481359 -508.972392454481</t>
  </si>
  <si>
    <t>-664.98318612421 378.617175872208 -230.58334083401</t>
  </si>
  <si>
    <t>-456.671260548566 342.040022065011 -134.579336284531</t>
  </si>
  <si>
    <t>-721.270133569877 127.604638708752 -530.579309946352</t>
  </si>
  <si>
    <t>-540.587091463248 57.7843075775791 -312.404695883013</t>
  </si>
  <si>
    <t>-659.43005923988 252.789621740357 -97.9381434567964</t>
  </si>
  <si>
    <t>-675.717055618059 272.525491206894 316.848333065729</t>
  </si>
  <si>
    <t>-704.6533353862 324.276351275741 776.251173979767</t>
  </si>
  <si>
    <t>-555.289848542548 301.111233194474 831.366934469455</t>
  </si>
  <si>
    <t>-679.485513316657 71.0361942833686 -94.0888155704579</t>
  </si>
  <si>
    <t>-673.846545868937 58.0268794648805 321.244300841178</t>
  </si>
  <si>
    <t>-705.973685806244 19.712656233856 781.309460717584</t>
  </si>
  <si>
    <t>-553.040401177661 11.8709228566449 830.642515700862</t>
  </si>
  <si>
    <t>9763-20170724T120424.616842100.bin</t>
  </si>
  <si>
    <t>-668.410616007117 163.756159644881 -94.514868601864</t>
  </si>
  <si>
    <t>-690.183987943161 163.996506901765 -203.065934296023</t>
  </si>
  <si>
    <t>-701.695122951486 163.534224118873 -295.224198249628</t>
  </si>
  <si>
    <t>-710.289478401172 162.980737539925 -378.674482019096</t>
  </si>
  <si>
    <t>-716.511355178403 162.226775225171 -462.333628038959</t>
  </si>
  <si>
    <t>-723.001094901776 160.911469721382 -584.812567237772</t>
  </si>
  <si>
    <t>-709.664410850594 158.325051956138 -661.985409278539</t>
  </si>
  <si>
    <t>-716.494638771052 192.631183512008 -531.598210552002</t>
  </si>
  <si>
    <t>-691.50777466221 344.937039689066 -508.781879982289</t>
  </si>
  <si>
    <t>-637.041174032974 375.046256597558 -233.635747383054</t>
  </si>
  <si>
    <t>-424.740262201287 337.405643097992 -147.264178413318</t>
  </si>
  <si>
    <t>-723.812359161233 130.345912597646 -530.541515275331</t>
  </si>
  <si>
    <t>-543.406285503929 57.2105665863273 -312.068588453125</t>
  </si>
  <si>
    <t>-657.278274314129 254.893005008492 -98.2634080341641</t>
  </si>
  <si>
    <t>-674.87736008278 273.327588580471 316.529390695666</t>
  </si>
  <si>
    <t>-704.549187344421 324.492219018528 775.968938092526</t>
  </si>
  <si>
    <t>-555.215760470791 301.254137728901 831.135425159203</t>
  </si>
  <si>
    <t>-679.898687282123 72.5521558137991 -94.1386326111702</t>
  </si>
  <si>
    <t>-673.710224589295 59.4723167163797 321.184396688209</t>
  </si>
  <si>
    <t>-706.296117868702 19.8027214030153 781.208397561305</t>
  </si>
  <si>
    <t>-553.199798591193 11.9864319923704 830.037158526223</t>
  </si>
  <si>
    <t>9763-20170724T120424.649432100.bin</t>
  </si>
  <si>
    <t>-667.974218887035 164.641769177261 -94.5866198015042</t>
  </si>
  <si>
    <t>-689.822825022799 164.961060509636 -203.122383176793</t>
  </si>
  <si>
    <t>-701.597694972987 164.563184620256 -295.247590211235</t>
  </si>
  <si>
    <t>-710.51083053514 164.070240652629 -378.664876390922</t>
  </si>
  <si>
    <t>-717.133140222177 163.372059225855 -462.293675759063</t>
  </si>
  <si>
    <t>-724.298018659112 162.131148481679 -584.73581179578</t>
  </si>
  <si>
    <t>-711.541268331227 159.433699966986 -662.002850741063</t>
  </si>
  <si>
    <t>-717.162208108136 193.776877957522 -531.558012468051</t>
  </si>
  <si>
    <t>-690.399616502817 345.785956062797 -508.830940297015</t>
  </si>
  <si>
    <t>-625.358995614911 372.424582934437 -235.630129542744</t>
  </si>
  <si>
    <t>-411.39807505869 333.701261031288 -153.96148634096</t>
  </si>
  <si>
    <t>-725.146042486894 131.574379492894 -530.460513190553</t>
  </si>
  <si>
    <t>-545.056379141835 56.7184318434929 -311.869648331664</t>
  </si>
  <si>
    <t>-656.181573341432 255.948718239541 -98.4091187864634</t>
  </si>
  <si>
    <t>-674.45920665449 273.797434067565 316.379906443518</t>
  </si>
  <si>
    <t>-704.482065487038 324.61703280921 775.836607120768</t>
  </si>
  <si>
    <t>-555.150518211557 301.425947783493 831.028029533337</t>
  </si>
  <si>
    <t>-680.09067822818 73.2115696781409 -94.1387970410515</t>
  </si>
  <si>
    <t>-673.683602329446 60.1963308833433 321.182958110632</t>
  </si>
  <si>
    <t>-706.375988255032 19.757004354226 781.184592270412</t>
  </si>
  <si>
    <t>-553.282118256862 11.1896147563639 829.894844115673</t>
  </si>
  <si>
    <t>9763-20170724T120424.714850600.bin</t>
  </si>
  <si>
    <t>-667.016843821344 166.204355071736 -94.6921853890194</t>
  </si>
  <si>
    <t>-689.015253634335 166.757583135601 -203.196902425171</t>
  </si>
  <si>
    <t>-701.251172879349 166.446697872856 -295.262182772026</t>
  </si>
  <si>
    <t>-710.714105588559 165.998736485144 -378.619081119941</t>
  </si>
  <si>
    <t>-718.022310357885 165.297140544982 -462.190841345477</t>
  </si>
  <si>
    <t>-726.339745328468 163.993988839307 -584.559417660292</t>
  </si>
  <si>
    <t>-714.73927120427 160.889244616338 -661.993226382525</t>
  </si>
  <si>
    <t>-717.976941068384 195.564007648754 -531.515624130966</t>
  </si>
  <si>
    <t>-687.579139159086 346.997438277715 -509.447672172271</t>
  </si>
  <si>
    <t>-607.730919793841 367.547628765077 -239.668950604676</t>
  </si>
  <si>
    <t>-391.297787359889 326.847594115248 -165.853571253917</t>
  </si>
  <si>
    <t>-727.403324353547 133.567578562082 -530.214646808255</t>
  </si>
  <si>
    <t>-548.468524387753 54.8055137246572 -311.591680848057</t>
  </si>
  <si>
    <t>-653.625322001492 257.742755442401 -98.6234263280181</t>
  </si>
  <si>
    <t>-673.390935049251 274.534639314136 316.141493113664</t>
  </si>
  <si>
    <t>-704.429133716789 324.741392788277 775.602150890856</t>
  </si>
  <si>
    <t>-555.213124550825 301.042843882203 830.890371097462</t>
  </si>
  <si>
    <t>-680.741528851417 74.4949910274509 -94.1123198605951</t>
  </si>
  <si>
    <t>-673.553752651841 61.6966448566122 321.203374172094</t>
  </si>
  <si>
    <t>-706.490293766424 19.8795639190071 781.148413185022</t>
  </si>
  <si>
    <t>-553.364821800143 10.9792013309277 829.699461917559</t>
  </si>
  <si>
    <t>9763-20170724T120424.747939200.bin</t>
  </si>
  <si>
    <t>-666.554365727767 166.816801347038 -94.7242130427363</t>
  </si>
  <si>
    <t>-688.63305812656 167.541905702828 -203.211443696707</t>
  </si>
  <si>
    <t>-701.077458709452 167.254714878252 -295.249002463138</t>
  </si>
  <si>
    <t>-710.784480237151 166.786734534719 -378.5778227752</t>
  </si>
  <si>
    <t>-718.393847376326 166.016373634427 -462.121986110856</t>
  </si>
  <si>
    <t>-727.214372322378 164.557715862065 -584.453547780812</t>
  </si>
  <si>
    <t>-716.175599084752 161.142042578362 -661.956417571213</t>
  </si>
  <si>
    <t>-718.243242394396 196.132654680912 -531.512136874468</t>
  </si>
  <si>
    <t>-685.939319117668 347.240489756416 -509.935362316952</t>
  </si>
  <si>
    <t>-602.473748573175 365.457847825597 -241.085512651117</t>
  </si>
  <si>
    <t>-385.436388479324 322.630373976405 -170.310395549485</t>
  </si>
  <si>
    <t>-728.444755236645 134.262931601873 -530.038839850343</t>
  </si>
  <si>
    <t>-550.2829642663 53.4995634522791 -311.302497196606</t>
  </si>
  <si>
    <t>-652.214019573834 258.573658870981 -98.7077477471389</t>
  </si>
  <si>
    <t>-672.755434790383 274.736966510556 316.044521374346</t>
  </si>
  <si>
    <t>-704.371061716464 324.804912364722 775.495893066859</t>
  </si>
  <si>
    <t>-555.194431370141 301.02058914882 830.853444578999</t>
  </si>
  <si>
    <t>-681.247030838674 74.8884906169144 -94.0974815070239</t>
  </si>
  <si>
    <t>-673.49369170927 62.2831109784113 321.213960598526</t>
  </si>
  <si>
    <t>-706.519985195077 19.8115345252027 781.13945839663</t>
  </si>
  <si>
    <t>-553.461811577795 9.70089700131348 829.665647214288</t>
  </si>
  <si>
    <t>9763-20170724T120424.814633500.bin</t>
  </si>
  <si>
    <t>-665.599110341016 167.950953960062 -94.7900442650937</t>
  </si>
  <si>
    <t>-687.761044330239 169.054720359055 -203.257341278081</t>
  </si>
  <si>
    <t>-700.494611198865 168.79034689344 -295.255174133707</t>
  </si>
  <si>
    <t>-710.548461383981 168.240543665938 -378.54238715518</t>
  </si>
  <si>
    <t>-718.593843281551 167.269988166271 -462.043702167416</t>
  </si>
  <si>
    <t>-728.1502050351 165.386533370245 -584.314134505996</t>
  </si>
  <si>
    <t>-718.084471297592 161.243189109359 -661.913812120765</t>
  </si>
  <si>
    <t>-718.045864165272 196.997813262243 -531.599167687815</t>
  </si>
  <si>
    <t>-681.425695816291 347.259137325431 -511.013803217686</t>
  </si>
  <si>
    <t>-598.719306651407 363.441787071 -241.799528801336</t>
  </si>
  <si>
    <t>-382.215577204645 314.765653338735 -173.204344183839</t>
  </si>
  <si>
    <t>-729.868072047021 135.428156596847 -529.726638006553</t>
  </si>
  <si>
    <t>-553.224179596228 50.3688046771283 -310.17907912132</t>
  </si>
  <si>
    <t>-649.179698099822 260.072919120403 -98.8632648204546</t>
  </si>
  <si>
    <t>-671.343710024517 275.193252450145 315.844766745297</t>
  </si>
  <si>
    <t>-704.258772646096 324.917127665011 775.276779859078</t>
  </si>
  <si>
    <t>-555.170600907647 300.9455512809 830.791606335218</t>
  </si>
  <si>
    <t>-682.320717381346 75.7066263863353 -94.0929490305329</t>
  </si>
  <si>
    <t>-673.697183101632 63.4972178233095 321.213180312463</t>
  </si>
  <si>
    <t>-706.552527979296 19.8356289930525 781.12939283487</t>
  </si>
  <si>
    <t>-553.508568238658 9.28081053328833 829.605823541126</t>
  </si>
  <si>
    <t>9763-20170724T120424.846718500.bin</t>
  </si>
  <si>
    <t>-665.204435919615 168.457194284517 -94.8321993421049</t>
  </si>
  <si>
    <t>-687.392433652533 169.759801164516 -203.291832547897</t>
  </si>
  <si>
    <t>-700.260033102405 169.488621021864 -295.271131517188</t>
  </si>
  <si>
    <t>-710.478767979527 168.871695784896 -378.537748897465</t>
  </si>
  <si>
    <t>-718.734469882704 167.766260628345 -462.016814887502</t>
  </si>
  <si>
    <t>-728.648471195777 165.610645195994 -584.254177720088</t>
  </si>
  <si>
    <t>-719.026552216043 161.136703159814 -661.891978211817</t>
  </si>
  <si>
    <t>-718.025444497742 197.26606652123 -531.667886978246</t>
  </si>
  <si>
    <t>-679.497213180248 347.126245829269 -511.725260785473</t>
  </si>
  <si>
    <t>-600.042444754351 364.073670611689 -241.580195219805</t>
  </si>
  <si>
    <t>-384.89697310816 310.594728055001 -172.291380315525</t>
  </si>
  <si>
    <t>-730.571119603156 135.846984571455 -529.567267261677</t>
  </si>
  <si>
    <t>-554.596960958113 48.4844290066762 -309.32233199719</t>
  </si>
  <si>
    <t>-647.752836041811 260.714095590318 -98.936411770884</t>
  </si>
  <si>
    <t>-670.650597222855 275.359288789693 315.748805991103</t>
  </si>
  <si>
    <t>-704.22016820382 324.937724383522 775.16455270842</t>
  </si>
  <si>
    <t>-555.197083087229 300.761652983206 830.765433403498</t>
  </si>
  <si>
    <t>-682.972906662935 76.1122330251574 -94.098877571967</t>
  </si>
  <si>
    <t>-673.952228783253 64.024830805555 321.202369899125</t>
  </si>
  <si>
    <t>-706.555469293815 19.8621303048651 781.132139911186</t>
  </si>
  <si>
    <t>-553.530779996778 8.97995964379106 829.597094563306</t>
  </si>
  <si>
    <t>9763-20170724T120424.914200300.bin</t>
  </si>
  <si>
    <t>-664.872428363104 169.553899371327 -94.9267768320091</t>
  </si>
  <si>
    <t>-687.014567944707 171.153287701996 -203.391714271421</t>
  </si>
  <si>
    <t>-700.01426440559 170.780480382301 -295.352187109004</t>
  </si>
  <si>
    <t>-710.418323882885 169.946902246446 -378.593966429388</t>
  </si>
  <si>
    <t>-718.928039103984 168.489711989836 -462.042129519334</t>
  </si>
  <si>
    <t>-729.289534543292 165.671132461017 -584.228977665094</t>
  </si>
  <si>
    <t>-720.297410876071 160.74219236504 -661.914670150117</t>
  </si>
  <si>
    <t>-717.921591096741 197.491279815481 -531.898406086661</t>
  </si>
  <si>
    <t>-676.177247869033 346.613354537679 -512.806319245641</t>
  </si>
  <si>
    <t>-606.467778775063 364.781829019415 -240.062695086721</t>
  </si>
  <si>
    <t>-394.072337565578 304.727865424179 -167.74254241954</t>
  </si>
  <si>
    <t>-731.564493774393 136.324384315748 -529.330515840174</t>
  </si>
  <si>
    <t>-557.477062164918 44.82027841178 -307.680365414687</t>
  </si>
  <si>
    <t>-645.555780487297 262.040492554407 -99.1219869267364</t>
  </si>
  <si>
    <t>-669.576562656292 275.85340439937 315.52822157802</t>
  </si>
  <si>
    <t>-704.185013487278 324.940367797871 774.920203277198</t>
  </si>
  <si>
    <t>-555.290927451187 300.286490079531 830.656810089895</t>
  </si>
  <si>
    <t>-684.516383871423 77.050356170188 -94.1156191416209</t>
  </si>
  <si>
    <t>-674.737115024608 64.9281462073939 321.167485156274</t>
  </si>
  <si>
    <t>-706.546035274937 19.8955690349064 781.142257525625</t>
  </si>
  <si>
    <t>-553.571603450371 8.34685235026564 829.611429867802</t>
  </si>
  <si>
    <t>9763-20170724T120424.948297300.bin</t>
  </si>
  <si>
    <t>-664.911803487615 170.133059640953 -94.9951319744555</t>
  </si>
  <si>
    <t>-687.024101330457 171.801318407794 -203.465237060595</t>
  </si>
  <si>
    <t>-700.099197022715 171.362570521739 -295.414623362625</t>
  </si>
  <si>
    <t>-710.611131055851 170.424499648229 -378.641774061706</t>
  </si>
  <si>
    <t>-719.269548830039 168.814826313262 -462.071732899614</t>
  </si>
  <si>
    <t>-729.893268104184 165.720813845463 -584.229376622919</t>
  </si>
  <si>
    <t>-721.158764257764 160.619622667241 -661.933262762014</t>
  </si>
  <si>
    <t>-718.246125110561 197.62043560155 -532.008856946917</t>
  </si>
  <si>
    <t>-675.594545195049 346.51396206442 -513.304548067349</t>
  </si>
  <si>
    <t>-610.937948332117 365.784532434209 -239.394477017882</t>
  </si>
  <si>
    <t>-400.007127409598 302.387505362422 -165.654784460273</t>
  </si>
  <si>
    <t>-732.217325000736 136.536234486673 -529.246653841125</t>
  </si>
  <si>
    <t>-558.965570790043 43.3604705536191 -306.880399948546</t>
  </si>
  <si>
    <t>-645.009560962998 262.69509536553 -99.249116992146</t>
  </si>
  <si>
    <t>-669.291944063196 276.136239582493 315.398109734101</t>
  </si>
  <si>
    <t>-704.174139514446 324.945561231434 774.79617137879</t>
  </si>
  <si>
    <t>-555.288880415628 300.313673116022 830.566002631342</t>
  </si>
  <si>
    <t>-685.104761686199 77.6080206696304 -94.1419068583419</t>
  </si>
  <si>
    <t>-675.159760133416 65.3745326569651 321.13390762075</t>
  </si>
  <si>
    <t>-706.533171211267 19.9676962369706 781.142513771425</t>
  </si>
  <si>
    <t>-553.556226938152 8.44294581987469 829.609592897</t>
  </si>
  <si>
    <t>9763-20170724T120425.016028700.bin</t>
  </si>
  <si>
    <t>-665.288108579021 171.263839622798 -95.0916935142105</t>
  </si>
  <si>
    <t>-687.468680337006 172.941393531787 -203.54766610191</t>
  </si>
  <si>
    <t>-700.797318829738 172.46814580141 -295.460470917932</t>
  </si>
  <si>
    <t>-711.617723167229 171.48275773707 -378.647586116614</t>
  </si>
  <si>
    <t>-720.665242917684 169.807342455477 -462.034975281723</t>
  </si>
  <si>
    <t>-731.9470409449 166.595514060203 -584.130582332927</t>
  </si>
  <si>
    <t>-723.560414046622 161.18473002579 -661.851898017251</t>
  </si>
  <si>
    <t>-719.872983876467 198.511250341455 -532.016764990618</t>
  </si>
  <si>
    <t>-675.774038042233 347.00557192839 -513.56331460368</t>
  </si>
  <si>
    <t>-620.994356974088 367.821302228521 -237.620398075754</t>
  </si>
  <si>
    <t>-412.882015952229 297.866030084772 -161.830943829122</t>
  </si>
  <si>
    <t>-734.120465382528 137.498232306128 -529.095385381723</t>
  </si>
  <si>
    <t>-561.480250474912 41.5659848128971 -305.445417031591</t>
  </si>
  <si>
    <t>-645.147541173298 263.861201256675 -99.4429001022114</t>
  </si>
  <si>
    <t>-669.477257847211 276.866558028364 315.215458388085</t>
  </si>
  <si>
    <t>-704.246124393851 324.883207729746 774.625237839445</t>
  </si>
  <si>
    <t>-555.372933136164 300.121355675076 830.36975427102</t>
  </si>
  <si>
    <t>-685.694018394633 78.7270562440135 -94.1837619783835</t>
  </si>
  <si>
    <t>-675.627485138995 66.2746335324989 321.082704071627</t>
  </si>
  <si>
    <t>-706.498417454384 20.0926039359085 781.12167166061</t>
  </si>
  <si>
    <t>-553.547017496211 8.23099432243566 829.588107623729</t>
  </si>
  <si>
    <t>9763-20170724T120425.048117900.bin</t>
  </si>
  <si>
    <t>-665.630539563882 171.750206373562 -95.1454222126325</t>
  </si>
  <si>
    <t>-687.901262642068 173.396620795124 -203.583372582375</t>
  </si>
  <si>
    <t>-701.380814746772 172.932199100703 -295.474258565887</t>
  </si>
  <si>
    <t>-712.368353162614 171.966595130107 -378.639522202604</t>
  </si>
  <si>
    <t>-721.614126563339 170.323107163118 -462.005979389817</t>
  </si>
  <si>
    <t>-733.21988815755 167.171362170085 -584.072672858751</t>
  </si>
  <si>
    <t>-724.928922518927 161.641545201867 -661.795804001645</t>
  </si>
  <si>
    <t>-721.040651401096 199.069400747013 -531.972606295059</t>
  </si>
  <si>
    <t>-677.13775096627 347.647310157599 -513.671226767251</t>
  </si>
  <si>
    <t>-625.544966366893 368.458371711761 -237.114307098182</t>
  </si>
  <si>
    <t>-418.276902986382 296.196815515247 -161.175210562631</t>
  </si>
  <si>
    <t>-735.214094887928 138.039262499158 -529.049241656477</t>
  </si>
  <si>
    <t>-562.414290603611 41.0753474359747 -304.848054251326</t>
  </si>
  <si>
    <t>-645.712647702937 264.325703864785 -99.5145831625134</t>
  </si>
  <si>
    <t>-669.811475592004 277.187053927308 315.161704356106</t>
  </si>
  <si>
    <t>-704.295495955047 324.819989619497 774.597953371587</t>
  </si>
  <si>
    <t>-555.410336925921 300.046067444383 830.305067660793</t>
  </si>
  <si>
    <t>-685.845836998251 79.1897817632737 -94.2057589424685</t>
  </si>
  <si>
    <t>-675.645540738722 66.6615620745058 321.055134392023</t>
  </si>
  <si>
    <t>-706.481648430465 20.1763084098222 781.093941706697</t>
  </si>
  <si>
    <t>-553.52560987714 8.3149183611215 829.545701213122</t>
  </si>
  <si>
    <t>9763-20170724T120425.088744700.bin</t>
  </si>
  <si>
    <t>-666.094494973685 172.20556600988 -95.1724604387349</t>
  </si>
  <si>
    <t>-688.476928066394 173.821774040583 -203.587931529914</t>
  </si>
  <si>
    <t>-702.103734979597 173.379621431864 -295.457110340752</t>
  </si>
  <si>
    <t>-713.246442439566 172.449865962889 -378.602187939191</t>
  </si>
  <si>
    <t>-722.669243609629 170.860076691799 -461.949841588935</t>
  </si>
  <si>
    <t>-734.557888763847 167.806301057717 -583.991814509989</t>
  </si>
  <si>
    <t>-726.317970787704 162.20375199928 -661.715173986245</t>
  </si>
  <si>
    <t>-722.363749473868 199.687306979508 -531.884766365852</t>
  </si>
  <si>
    <t>-679.213656981935 348.489283250796 -513.65235498107</t>
  </si>
  <si>
    <t>-629.168953000366 368.547215008932 -236.755623603773</t>
  </si>
  <si>
    <t>-422.122908496369 294.867009105043 -161.577905564267</t>
  </si>
  <si>
    <t>-736.31876602277 138.605228690398 -528.996845250627</t>
  </si>
  <si>
    <t>-563.297176828776 41.0342632983461 -304.461142616462</t>
  </si>
  <si>
    <t>-646.542973163921 264.776690922723 -99.552782455155</t>
  </si>
  <si>
    <t>-670.254305636037 277.484782463532 315.150544011301</t>
  </si>
  <si>
    <t>-704.348191641063 324.749111240638 774.620027796253</t>
  </si>
  <si>
    <t>-555.450000070717 299.962140158439 830.286639648391</t>
  </si>
  <si>
    <t>-685.979034574488 79.6344454222558 -94.2232005763502</t>
  </si>
  <si>
    <t>-675.582762650558 66.9994646397213 321.029541359462</t>
  </si>
  <si>
    <t>-706.470976425141 20.2607770214699 781.056219289308</t>
  </si>
  <si>
    <t>-553.535626628365 8.08953211978178 829.496560422483</t>
  </si>
  <si>
    <t>9763-20170724T120425.146884900.bin</t>
  </si>
  <si>
    <t>-667.14609019864 172.974682906086 -95.1924281852425</t>
  </si>
  <si>
    <t>-689.781416136422 174.50922803326 -203.556565947948</t>
  </si>
  <si>
    <t>-703.734139254012 174.113091550015 -295.376992729002</t>
  </si>
  <si>
    <t>-715.218091562113 173.263468448978 -378.476547877397</t>
  </si>
  <si>
    <t>-725.027908357461 171.798494208719 -461.781713788681</t>
  </si>
  <si>
    <t>-737.532374344016 168.976786897287 -583.767758283256</t>
  </si>
  <si>
    <t>-729.311721604997 163.37763981032 -661.493459981826</t>
  </si>
  <si>
    <t>-725.394477392292 200.831272578126 -531.631339801065</t>
  </si>
  <si>
    <t>-684.699097317287 350.292360894929 -513.147317314511</t>
  </si>
  <si>
    <t>-634.2111428828 368.882660160922 -236.2286577053</t>
  </si>
  <si>
    <t>-427.440410857763 292.855886661258 -162.64655370464</t>
  </si>
  <si>
    <t>-738.696537761415 139.598563535865 -528.851383066487</t>
  </si>
  <si>
    <t>-564.714092139328 42.0876933036891 -303.835850788658</t>
  </si>
  <si>
    <t>-648.432553026661 265.459650179135 -99.5326296909338</t>
  </si>
  <si>
    <t>-671.304169126726 277.99103231807 315.223314997331</t>
  </si>
  <si>
    <t>-704.481433780163 324.605804945191 774.75962604757</t>
  </si>
  <si>
    <t>-555.592001357853 299.521362720362 830.316051891726</t>
  </si>
  <si>
    <t>-686.171920558337 80.416864631869 -94.2427088384645</t>
  </si>
  <si>
    <t>-675.456863731335 67.5662370831221 320.995361332597</t>
  </si>
  <si>
    <t>-706.465928258079 20.3713739740017 780.972428505796</t>
  </si>
  <si>
    <t>-553.502340212138 8.2940219149832 829.346964585107</t>
  </si>
  <si>
    <t>9763-20170724T120425.215635000.bin</t>
  </si>
  <si>
    <t>-668.053319577548 173.531284231052 -95.1539720455407</t>
  </si>
  <si>
    <t>-690.882139636144 174.985157071894 -203.478650694258</t>
  </si>
  <si>
    <t>-705.087150113676 174.611098052058 -295.260499961923</t>
  </si>
  <si>
    <t>-716.836044090283 173.810848273103 -378.323534493526</t>
  </si>
  <si>
    <t>-726.946796725534 172.430851816604 -461.594112687928</t>
  </si>
  <si>
    <t>-739.9303585881 169.773291050532 -583.53382374585</t>
  </si>
  <si>
    <t>-731.615025488071 164.412520295363 -661.266331660855</t>
  </si>
  <si>
    <t>-727.907730147996 201.626682549536 -531.370014183468</t>
  </si>
  <si>
    <t>-689.158688254815 351.535076648109 -512.319283924403</t>
  </si>
  <si>
    <t>-638.012923005376 371.001254418819 -235.58159051698</t>
  </si>
  <si>
    <t>-432.122740023174 292.443861521902 -162.188872973991</t>
  </si>
  <si>
    <t>-740.558821168285 140.252137621671 -528.685460266324</t>
  </si>
  <si>
    <t>-565.139475387291 43.8430233829504 -303.039726405544</t>
  </si>
  <si>
    <t>-650.081376897963 265.86325924575 -99.4509023242429</t>
  </si>
  <si>
    <t>-672.198566489943 278.412589253774 315.345320141473</t>
  </si>
  <si>
    <t>-704.582676312179 324.51254148139 774.966107760283</t>
  </si>
  <si>
    <t>-555.65175010798 299.440671954028 830.417016341454</t>
  </si>
  <si>
    <t>-686.340540205039 81.1389353013919 -94.2468689559154</t>
  </si>
  <si>
    <t>-675.208725709403 68.1544460886234 320.976057821391</t>
  </si>
  <si>
    <t>-706.464469009304 20.5753007785095 780.893212340515</t>
  </si>
  <si>
    <t>-553.415417155549 9.31670181147319 829.194771894511</t>
  </si>
  <si>
    <t>9763-20170724T120425.250258900.bin</t>
  </si>
  <si>
    <t>-668.447536015079 173.856977631197 -95.0791767763233</t>
  </si>
  <si>
    <t>-691.399710758084 175.274734425402 -203.378320271365</t>
  </si>
  <si>
    <t>-705.688113930892 174.886510574908 -295.147135304129</t>
  </si>
  <si>
    <t>-717.504747533625 174.076138786925 -378.200469237546</t>
  </si>
  <si>
    <t>-727.67503307876 172.691169783502 -461.463836386195</t>
  </si>
  <si>
    <t>-740.736532291779 170.032210497447 -583.395047464528</t>
  </si>
  <si>
    <t>-732.316937797987 164.877274936309 -661.130236545283</t>
  </si>
  <si>
    <t>-728.817257240705 201.91470039781 -531.225404486956</t>
  </si>
  <si>
    <t>-690.750302344426 351.954673859925 -511.859229423901</t>
  </si>
  <si>
    <t>-639.738138447906 371.558907770062 -235.106553619185</t>
  </si>
  <si>
    <t>-434.012248209184 292.731602647559 -161.542609530674</t>
  </si>
  <si>
    <t>-741.193282131902 140.483128854557 -528.55994403969</t>
  </si>
  <si>
    <t>-565.038636122644 44.7854655508979 -302.643998985997</t>
  </si>
  <si>
    <t>-650.884138989031 266.176664149895 -99.3700230587307</t>
  </si>
  <si>
    <t>-672.613476853918 278.617261073092 315.450000770063</t>
  </si>
  <si>
    <t>-704.634333496338 324.44120978355 775.102648345881</t>
  </si>
  <si>
    <t>-555.704302613645 299.276690323297 830.513972408787</t>
  </si>
  <si>
    <t>-686.326264162078 81.5281086948487 -94.219114399004</t>
  </si>
  <si>
    <t>-675.017793057514 68.4359892512057 320.995685256475</t>
  </si>
  <si>
    <t>-706.425579989595 20.6262086094262 780.864937373341</t>
  </si>
  <si>
    <t>-553.365945634845 9.67780418433972 829.204494731365</t>
  </si>
  <si>
    <t>9763-20170724T120425.314593200.bin</t>
  </si>
  <si>
    <t>-668.964118076696 174.437929320683 -94.9731038915672</t>
  </si>
  <si>
    <t>-692.139902493653 175.727723728307 -203.226182983195</t>
  </si>
  <si>
    <t>-706.550187425378 175.331477267933 -294.976003757753</t>
  </si>
  <si>
    <t>-718.451217530989 174.546951124279 -378.017367305843</t>
  </si>
  <si>
    <t>-728.679346684953 173.224574874335 -461.27474313047</t>
  </si>
  <si>
    <t>-741.796377729471 170.696771197193 -583.202817064962</t>
  </si>
  <si>
    <t>-733.141898868533 166.228516080024 -660.954668652918</t>
  </si>
  <si>
    <t>-730.050354974335 202.563000013368 -530.983959848276</t>
  </si>
  <si>
    <t>-692.849364766105 352.70714616277 -510.828880297966</t>
  </si>
  <si>
    <t>-643.124048493338 371.914084091164 -233.814442912772</t>
  </si>
  <si>
    <t>-436.798465305869 294.506796705454 -160.422252538451</t>
  </si>
  <si>
    <t>-742.031129678884 141.048887747367 -528.419732029249</t>
  </si>
  <si>
    <t>-564.794029368827 47.0330643869138 -302.348691114311</t>
  </si>
  <si>
    <t>-652.105459191358 266.606041796585 -99.2145483703216</t>
  </si>
  <si>
    <t>-673.258783896359 278.96598648152 315.637716758329</t>
  </si>
  <si>
    <t>-704.717560083308 324.3175139821 775.371013669476</t>
  </si>
  <si>
    <t>-555.755588801959 299.21625615829 830.725241775161</t>
  </si>
  <si>
    <t>-686.184397717605 82.1617112971123 -94.1074002777168</t>
  </si>
  <si>
    <t>-674.704292082458 68.9553343548564 321.098998620225</t>
  </si>
  <si>
    <t>-706.342943795541 20.7598626741208 780.873028810777</t>
  </si>
  <si>
    <t>-553.257022253933 10.490927609269 829.278190198857</t>
  </si>
  <si>
    <t>9763-20170724T120425.347681000.bin</t>
  </si>
  <si>
    <t>-669.15449641227 174.658194663325 -94.9319366151773</t>
  </si>
  <si>
    <t>-692.395075070398 175.879699070886 -203.171859848433</t>
  </si>
  <si>
    <t>-706.856503800328 175.505085527383 -294.913701675414</t>
  </si>
  <si>
    <t>-718.802455703901 174.770019121144 -377.949082632529</t>
  </si>
  <si>
    <t>-729.074086501368 173.528591966064 -461.202393844994</t>
  </si>
  <si>
    <t>-742.252603303445 171.154594764742 -583.126942461379</t>
  </si>
  <si>
    <t>-733.467897430544 167.093543342752 -660.88656528042</t>
  </si>
  <si>
    <t>-730.581759367393 202.975002187695 -530.863164658622</t>
  </si>
  <si>
    <t>-693.834525359847 353.174144407928 -510.230261362912</t>
  </si>
  <si>
    <t>-644.672380515703 372.296816213941 -233.109416707365</t>
  </si>
  <si>
    <t>-438.033304766844 295.464701365538 -159.995381131533</t>
  </si>
  <si>
    <t>-742.358146000045 141.417645366022 -528.391649412023</t>
  </si>
  <si>
    <t>-564.730998676076 48.1111360337645 -302.314166191557</t>
  </si>
  <si>
    <t>-652.493459407741 266.752701515017 -99.1649231823789</t>
  </si>
  <si>
    <t>-673.484727986067 279.105280451123 315.695787769908</t>
  </si>
  <si>
    <t>-704.730985220011 324.299750237408 775.472143161147</t>
  </si>
  <si>
    <t>-555.780746631957 299.108368141665 830.816999978566</t>
  </si>
  <si>
    <t>-686.197345215291 82.4325484663084 -94.0528355567205</t>
  </si>
  <si>
    <t>-674.624365825954 69.0765412788103 321.146273493392</t>
  </si>
  <si>
    <t>-706.316778745606 20.7787911546059 780.872874264726</t>
  </si>
  <si>
    <t>-553.253471471346 10.2988505166868 829.304541579085</t>
  </si>
  <si>
    <t>9763-20170724T120425.415860200.bin</t>
  </si>
  <si>
    <t>-669.399090019488 175.04758053887 -94.8174955718379</t>
  </si>
  <si>
    <t>-692.829571043546 176.19393895706 -203.017364836907</t>
  </si>
  <si>
    <t>-707.385766340814 175.905044209891 -294.744547942578</t>
  </si>
  <si>
    <t>-719.390973517877 175.305291999236 -377.77260901043</t>
  </si>
  <si>
    <t>-729.694277720661 174.261147630545 -461.024497974884</t>
  </si>
  <si>
    <t>-742.888582237293 172.244487672265 -582.953797247181</t>
  </si>
  <si>
    <t>-733.762589280547 168.92744467184 -660.709297644701</t>
  </si>
  <si>
    <t>-731.413129641464 203.950434306185 -530.577276848346</t>
  </si>
  <si>
    <t>-695.749540318332 354.279438511256 -509.008836854626</t>
  </si>
  <si>
    <t>-647.486831788766 373.516492345027 -231.737785729791</t>
  </si>
  <si>
    <t>-440.490370536756 296.700293735458 -159.624888943617</t>
  </si>
  <si>
    <t>-742.784813948858 142.308512588898 -528.327256994683</t>
  </si>
  <si>
    <t>-564.364519171823 49.5088686357597 -302.12027456495</t>
  </si>
  <si>
    <t>-652.968076815059 267.117082305887 -99.0798324486042</t>
  </si>
  <si>
    <t>-673.634158434163 279.347692008351 315.80083923236</t>
  </si>
  <si>
    <t>-704.77498523381 324.237017332139 775.630359242125</t>
  </si>
  <si>
    <t>-555.820082320296 299.080726798218 830.978629299205</t>
  </si>
  <si>
    <t>-686.204460953018 82.8989861318382 -93.9543771878199</t>
  </si>
  <si>
    <t>-674.565579873592 69.2798398370232 321.234313341997</t>
  </si>
  <si>
    <t>-706.189962260157 20.835971296593 780.910123583927</t>
  </si>
  <si>
    <t>-553.152108175451 10.7179288512591 829.49908030755</t>
  </si>
  <si>
    <t>9763-20170724T120425.447939900.bin</t>
  </si>
  <si>
    <t>-669.431597836812 175.176657088264 -94.7644680993</t>
  </si>
  <si>
    <t>-693.010413077368 176.31425342783 -202.932121533207</t>
  </si>
  <si>
    <t>-707.637333930005 176.0911648465 -294.648176569007</t>
  </si>
  <si>
    <t>-719.684502389147 175.579331943824 -377.670808651951</t>
  </si>
  <si>
    <t>-730.007159012706 174.654162792216 -460.92174913219</t>
  </si>
  <si>
    <t>-743.204806536994 172.845705750649 -582.853937204216</t>
  </si>
  <si>
    <t>-733.870598837014 169.877537016502 -660.598960981974</t>
  </si>
  <si>
    <t>-731.825911784292 204.480273633039 -530.4134090037</t>
  </si>
  <si>
    <t>-696.581163031642 354.854500267971 -508.406369409838</t>
  </si>
  <si>
    <t>-648.696749910703 373.663318281762 -231.040413909446</t>
  </si>
  <si>
    <t>-441.543960881083 296.773687089816 -159.456627025922</t>
  </si>
  <si>
    <t>-743.00171557978 142.798132126001 -528.288989382515</t>
  </si>
  <si>
    <t>-564.038468154209 50.0972749361727 -302.013587514767</t>
  </si>
  <si>
    <t>-653.080848868086 267.246465779411 -99.0375088555257</t>
  </si>
  <si>
    <t>-673.60722725077 279.384036254872 315.852831747368</t>
  </si>
  <si>
    <t>-704.78795637095 324.200498454732 775.695765101037</t>
  </si>
  <si>
    <t>-555.839061470102 299.033405530459 831.055260745128</t>
  </si>
  <si>
    <t>-686.134223087742 83.0406988801628 -93.9006665880717</t>
  </si>
  <si>
    <t>-674.524887921742 69.3553570721808 321.286701439987</t>
  </si>
  <si>
    <t>-706.069380240697 20.8074362349089 780.947903984865</t>
  </si>
  <si>
    <t>-553.099273329849 10.5678100125558 829.724058927698</t>
  </si>
  <si>
    <t>9763-20170724T120425.518177000.bin</t>
  </si>
  <si>
    <t>-669.483799001824 175.241685145847 -94.6520692356416</t>
  </si>
  <si>
    <t>-693.312513388191 176.35376325663 -202.765160589067</t>
  </si>
  <si>
    <t>-708.061182350544 176.270316023412 -294.462043223665</t>
  </si>
  <si>
    <t>-720.182500101756 175.948033694376 -377.474737940588</t>
  </si>
  <si>
    <t>-730.542711552579 175.279210068308 -460.723537614545</t>
  </si>
  <si>
    <t>-743.754547336789 173.920354161517 -582.660096610986</t>
  </si>
  <si>
    <t>-734.015128219165 171.631192486559 -660.378186032721</t>
  </si>
  <si>
    <t>-732.544771094636 205.393167907697 -530.085818520235</t>
  </si>
  <si>
    <t>-698.138391412826 355.858197670397 -507.35172507856</t>
  </si>
  <si>
    <t>-650.708747468215 373.274480673422 -229.816635154126</t>
  </si>
  <si>
    <t>-443.431749560324 295.980856187181 -159.031950091431</t>
  </si>
  <si>
    <t>-743.369876277961 143.640042684139 -528.224835307541</t>
  </si>
  <si>
    <t>-563.242274694792 51.0016554923338 -301.767197100911</t>
  </si>
  <si>
    <t>-653.404791785971 267.279554365364 -98.9208218254603</t>
  </si>
  <si>
    <t>-673.619302614773 279.331639891919 315.987282630476</t>
  </si>
  <si>
    <t>-704.82018834467 324.127465656636 775.835692791176</t>
  </si>
  <si>
    <t>-555.882334386321 298.91427082357 831.203824371263</t>
  </si>
  <si>
    <t>-685.893653355829 83.1216266970871 -93.7509299083779</t>
  </si>
  <si>
    <t>-674.216367154693 69.4812482875093 321.435959524793</t>
  </si>
  <si>
    <t>-705.402726001495 20.7094505662035 781.117245180785</t>
  </si>
  <si>
    <t>-552.760931879595 11.0147596429479 831.020324477691</t>
  </si>
  <si>
    <t>9763-20170724T120425.549258500.bin</t>
  </si>
  <si>
    <t>-669.497337311591 175.106872248338 -94.550010351019</t>
  </si>
  <si>
    <t>-693.41796049491 176.213778430815 -202.642964015789</t>
  </si>
  <si>
    <t>-708.209516828827 176.185072757337 -294.332842276654</t>
  </si>
  <si>
    <t>-720.355727851888 175.935049418694 -377.342154821736</t>
  </si>
  <si>
    <t>-730.726585751994 175.362835322281 -460.590252948573</t>
  </si>
  <si>
    <t>-743.93827742179 174.172302333922 -582.528604672395</t>
  </si>
  <si>
    <t>-734.00641973093 172.180648722741 -660.230624637672</t>
  </si>
  <si>
    <t>-732.795354574312 205.584363871253 -529.9039564414</t>
  </si>
  <si>
    <t>-698.806666502889 356.104724441552 -506.914211147499</t>
  </si>
  <si>
    <t>-651.689501763047 372.932378437049 -229.289565403364</t>
  </si>
  <si>
    <t>-444.463441587499 295.298156850036 -158.728762642994</t>
  </si>
  <si>
    <t>-743.48685136999 143.804993665662 -528.142302442938</t>
  </si>
  <si>
    <t>-563.025537971132 51.1165441465796 -301.666756793421</t>
  </si>
  <si>
    <t>-653.602985942883 267.076669726051 -98.8152306200494</t>
  </si>
  <si>
    <t>-673.694712041464 279.226737777132 316.095904865746</t>
  </si>
  <si>
    <t>-704.857885489896 324.06404890165 775.930629305287</t>
  </si>
  <si>
    <t>-555.948914268054 298.664336444379 831.291263405903</t>
  </si>
  <si>
    <t>-685.725329510013 83.0273279276864 -93.6331836289078</t>
  </si>
  <si>
    <t>-674.010144460162 69.3934959529624 321.552893708033</t>
  </si>
  <si>
    <t>-705.024810692917 20.6528863926696 781.256543560582</t>
  </si>
  <si>
    <t>-552.592668279589 11.0400002262636 831.812076445161</t>
  </si>
  <si>
    <t>9763-20170724T120425.613970100.bin</t>
  </si>
  <si>
    <t>-669.609260699911 174.794847309309 -94.3094536710973</t>
  </si>
  <si>
    <t>-693.644728542647 175.934055824533 -202.376518345076</t>
  </si>
  <si>
    <t>-708.45716850138 176.000346304742 -294.063098699613</t>
  </si>
  <si>
    <t>-720.591462074835 175.862657440555 -377.07434819061</t>
  </si>
  <si>
    <t>-730.919695255189 175.430093781251 -460.328688898708</t>
  </si>
  <si>
    <t>-744.034718937425 174.474999868978 -582.279464919983</t>
  </si>
  <si>
    <t>-733.762976609096 172.965986732867 -659.948207195188</t>
  </si>
  <si>
    <t>-733.013326142608 205.799440761939 -529.576955136626</t>
  </si>
  <si>
    <t>-699.465135449162 356.356617549738 -506.220223894285</t>
  </si>
  <si>
    <t>-653.519041468902 372.785821687115 -228.375587909655</t>
  </si>
  <si>
    <t>-446.44665272261 294.333355876978 -158.270101021809</t>
  </si>
  <si>
    <t>-743.54653940085 143.988872494475 -527.960089951843</t>
  </si>
  <si>
    <t>-562.715919373917 50.8052758337917 -301.245886085771</t>
  </si>
  <si>
    <t>-654.014030901804 266.71973601746 -98.5672186379088</t>
  </si>
  <si>
    <t>-673.847634912072 278.589882973785 316.364517699917</t>
  </si>
  <si>
    <t>-704.931774250126 323.906909975259 776.157362807973</t>
  </si>
  <si>
    <t>-555.99542005581 298.571050943249 831.473435685412</t>
  </si>
  <si>
    <t>-685.58771094628 82.8263511266005 -93.4231177539449</t>
  </si>
  <si>
    <t>-673.804166766519 69.1904476753753 321.760988058384</t>
  </si>
  <si>
    <t>-704.481833399456 20.619872406834 781.462433869127</t>
  </si>
  <si>
    <t>-552.305966640515 11.9004521211868 832.943522578602</t>
  </si>
  <si>
    <t>9763-20170724T120425.649065300.bin</t>
  </si>
  <si>
    <t>-669.708369822185 174.629938619699 -94.210756532788</t>
  </si>
  <si>
    <t>-693.779154614503 175.791559662915 -202.269742324155</t>
  </si>
  <si>
    <t>-708.577522078187 175.912082282073 -293.958382694983</t>
  </si>
  <si>
    <t>-720.681482721623 175.837355072135 -376.974306206271</t>
  </si>
  <si>
    <t>-730.961319173614 175.482926571794 -460.23493345305</t>
  </si>
  <si>
    <t>-743.985921694515 174.658328515322 -582.196453227152</t>
  </si>
  <si>
    <t>-733.570584428905 173.357704905457 -659.849764451043</t>
  </si>
  <si>
    <t>-733.034555016893 205.93154520482 -529.448948830224</t>
  </si>
  <si>
    <t>-699.517921558549 356.457233053418 -505.835476287891</t>
  </si>
  <si>
    <t>-654.148355293367 372.825406183112 -227.892597508048</t>
  </si>
  <si>
    <t>-447.079171543368 294.260981845049 -157.903208833313</t>
  </si>
  <si>
    <t>-743.507128781568 144.1087562954 -527.912588873148</t>
  </si>
  <si>
    <t>-562.648333444075 50.6578873780584 -300.999920767018</t>
  </si>
  <si>
    <t>-654.167601567171 266.566104882114 -98.4491164296705</t>
  </si>
  <si>
    <t>-673.909690162439 278.211465774819 316.493340156331</t>
  </si>
  <si>
    <t>-704.933666161595 323.83869164868 776.267942415826</t>
  </si>
  <si>
    <t>-555.975472625824 298.635515464239 831.585860605508</t>
  </si>
  <si>
    <t>-685.609745496452 82.637901966754 -93.3611163853632</t>
  </si>
  <si>
    <t>-673.83949839715 69.0802915286085 321.8259412765</t>
  </si>
  <si>
    <t>-704.331451925608 20.5454797703756 781.521895643989</t>
  </si>
  <si>
    <t>-552.260732860519 11.6300714610607 833.27945116466</t>
  </si>
  <si>
    <t>9763-20170724T120425.713705300.bin</t>
  </si>
  <si>
    <t>-670.021752803768 174.209171760039 -94.0584339242079</t>
  </si>
  <si>
    <t>-694.199559199957 175.412701295843 -202.09307712913</t>
  </si>
  <si>
    <t>-708.901158974153 175.649241956113 -293.797094646018</t>
  </si>
  <si>
    <t>-720.842119159773 175.711338263934 -376.836471337828</t>
  </si>
  <si>
    <t>-730.882692465986 175.527311431546 -460.126968636953</t>
  </si>
  <si>
    <t>-743.473400875173 174.989807682571 -582.135583308225</t>
  </si>
  <si>
    <t>-732.751897505041 173.999526139365 -659.751942985004</t>
  </si>
  <si>
    <t>-732.794164016955 206.153142749934 -529.26739069916</t>
  </si>
  <si>
    <t>-699.051313614093 356.506519120589 -504.914388244433</t>
  </si>
  <si>
    <t>-654.136748608404 372.773994633313 -226.891695219176</t>
  </si>
  <si>
    <t>-447.018588055645 294.456154470672 -156.770934329431</t>
  </si>
  <si>
    <t>-743.103239410727 144.298192076811 -527.931081951562</t>
  </si>
  <si>
    <t>-562.492362147737 50.6833542748223 -300.410603706252</t>
  </si>
  <si>
    <t>-654.718625068819 266.013546999311 -98.2310243283076</t>
  </si>
  <si>
    <t>-674.232886435758 277.763515693252 316.719244876451</t>
  </si>
  <si>
    <t>-704.960280068642 323.729517124751 776.462934348083</t>
  </si>
  <si>
    <t>-556.012711526303 298.454835374674 831.776934806129</t>
  </si>
  <si>
    <t>-685.749159195835 82.2829835174352 -93.2840463804364</t>
  </si>
  <si>
    <t>-673.895323323639 68.8869964940252 321.905858300672</t>
  </si>
  <si>
    <t>-704.130653673169 20.5699257967049 781.602879086904</t>
  </si>
  <si>
    <t>-552.181134643816 11.6416681584794 833.71290562218</t>
  </si>
  <si>
    <t>9763-20170724T120425.745788600.bin</t>
  </si>
  <si>
    <t>-670.354501666944 173.983333029717 -93.9988356801056</t>
  </si>
  <si>
    <t>-694.571061258263 175.204266062558 -202.024668925352</t>
  </si>
  <si>
    <t>-709.194460540094 175.492332761563 -293.740985144288</t>
  </si>
  <si>
    <t>-721.019968062004 175.615437160576 -376.796881684639</t>
  </si>
  <si>
    <t>-730.899841009337 175.507959076665 -460.106714548734</t>
  </si>
  <si>
    <t>-743.205837565093 175.099665539269 -582.144804339252</t>
  </si>
  <si>
    <t>-732.344518532557 174.225904866456 -659.742991647498</t>
  </si>
  <si>
    <t>-732.699875307126 206.215370888602 -529.213924093639</t>
  </si>
  <si>
    <t>-698.696423573738 356.425388295399 -504.344203532253</t>
  </si>
  <si>
    <t>-653.643287632078 372.515561504002 -226.333509207536</t>
  </si>
  <si>
    <t>-446.451466913701 294.56864529778 -156.017341284572</t>
  </si>
  <si>
    <t>-742.912279868804 144.342335456894 -527.977074891188</t>
  </si>
  <si>
    <t>-562.49029507665 50.7529538806734 -300.059393646559</t>
  </si>
  <si>
    <t>-655.181587714757 265.762565367307 -98.1480573055876</t>
  </si>
  <si>
    <t>-674.507049082405 277.610978042003 316.808239807186</t>
  </si>
  <si>
    <t>-704.999620379565 323.64062733942 776.561574115011</t>
  </si>
  <si>
    <t>-556.070463342212 298.227323651328 831.861631808148</t>
  </si>
  <si>
    <t>-685.952781373778 82.0775024912448 -93.2596358654197</t>
  </si>
  <si>
    <t>-673.968735371844 68.8171621983549 321.930899105758</t>
  </si>
  <si>
    <t>-704.069531512692 20.5648283588794 781.620615296663</t>
  </si>
  <si>
    <t>-552.144918539278 11.8657172779006 833.841763058789</t>
  </si>
  <si>
    <t>9763-20170724T120425.814954800.bin</t>
  </si>
  <si>
    <t>-671.168255044854 173.551114838079 -93.8928944460823</t>
  </si>
  <si>
    <t>-695.518215066149 174.825812023731 -201.888010271675</t>
  </si>
  <si>
    <t>-709.978006415153 175.195305203117 -293.63011396872</t>
  </si>
  <si>
    <t>-721.544323011087 175.404737640947 -376.722344058895</t>
  </si>
  <si>
    <t>-731.052485321516 175.399435698688 -460.075394881831</t>
  </si>
  <si>
    <t>-742.691117287823 175.15866186765 -582.17938063547</t>
  </si>
  <si>
    <t>-731.56000432019 174.424726154505 -659.740925278674</t>
  </si>
  <si>
    <t>-732.614536913597 206.224574467273 -529.136002418707</t>
  </si>
  <si>
    <t>-698.967345669948 356.376692307359 -503.467894555314</t>
  </si>
  <si>
    <t>-652.560390602 371.826020305387 -225.643542927961</t>
  </si>
  <si>
    <t>-445.185612267911 294.670340835338 -154.994970854491</t>
  </si>
  <si>
    <t>-742.553862985962 144.304013432375 -528.066492738368</t>
  </si>
  <si>
    <t>-562.677356072803 50.7188188486389 -299.153992442206</t>
  </si>
  <si>
    <t>-656.314253355363 265.285215475396 -97.9728121212428</t>
  </si>
  <si>
    <t>-675.082655872836 277.44315661705 317.000143466615</t>
  </si>
  <si>
    <t>-705.085530812589 323.450019672001 776.776196438909</t>
  </si>
  <si>
    <t>-556.103449506509 298.137267385732 831.979722461263</t>
  </si>
  <si>
    <t>-686.445846529153 81.7115088484004 -93.2351827712084</t>
  </si>
  <si>
    <t>-674.122652219582 68.7233548630772 321.954023302397</t>
  </si>
  <si>
    <t>-703.975549302056 20.6236613576516 781.658818850465</t>
  </si>
  <si>
    <t>-552.066864096069 12.6186013421373 834.037277550125</t>
  </si>
  <si>
    <t>9763-20170724T120425.847037600.bin</t>
  </si>
  <si>
    <t>-671.663526474362 173.409115088463 -93.859720520295</t>
  </si>
  <si>
    <t>-696.063279389136 174.705531720463 -201.843424551615</t>
  </si>
  <si>
    <t>-710.439951685506 175.109526405548 -293.598316297948</t>
  </si>
  <si>
    <t>-721.880730899781 175.356053429911 -376.707934470738</t>
  </si>
  <si>
    <t>-731.212232598269 175.395556902804 -460.080836711613</t>
  </si>
  <si>
    <t>-742.53636793881 175.229164411419 -582.214610750355</t>
  </si>
  <si>
    <t>-731.27134003138 174.535348178864 -659.757011343153</t>
  </si>
  <si>
    <t>-732.675643030525 206.275433306491 -529.119225245331</t>
  </si>
  <si>
    <t>-699.293246884667 356.451159949784 -503.203210418795</t>
  </si>
  <si>
    <t>-652.410423808974 371.530855517211 -225.438512429707</t>
  </si>
  <si>
    <t>-444.888485341404 294.748898574624 -154.81483564797</t>
  </si>
  <si>
    <t>-742.459308720333 144.328765321426 -528.127703910468</t>
  </si>
  <si>
    <t>-562.814877254987 50.8892794728552 -298.747706983444</t>
  </si>
  <si>
    <t>-656.98212485681 265.127766574783 -97.8998134264036</t>
  </si>
  <si>
    <t>-675.460456988943 277.371777472472 317.083630926353</t>
  </si>
  <si>
    <t>-705.142812615578 323.339967432288 776.887747321087</t>
  </si>
  <si>
    <t>-556.140959726069 298.014517795061 832.031991581653</t>
  </si>
  <si>
    <t>-686.793370046353 81.5924264801877 -93.2289294185119</t>
  </si>
  <si>
    <t>-674.251849103115 68.7282377060078 321.957563292592</t>
  </si>
  <si>
    <t>-703.937654227504 20.640313638532 781.671482651535</t>
  </si>
  <si>
    <t>-552.068671745776 12.38595983503 834.126280738752</t>
  </si>
  <si>
    <t>9763-20170724T120425.913095900.bin</t>
  </si>
  <si>
    <t>-672.786273409774 173.232856536042 -93.8070225131618</t>
  </si>
  <si>
    <t>-697.240189370911 174.550121943723 -201.778224432555</t>
  </si>
  <si>
    <t>-711.471649515421 174.970052276637 -293.555684637885</t>
  </si>
  <si>
    <t>-722.70425324943 175.229160381438 -376.693532725617</t>
  </si>
  <si>
    <t>-731.74962780425 175.282308127721 -460.098025566404</t>
  </si>
  <si>
    <t>-742.569539179129 175.138297266615 -582.277577766901</t>
  </si>
  <si>
    <t>-731.04715115772 174.474147888372 -659.782411284683</t>
  </si>
  <si>
    <t>-733.055953942348 206.195103544167 -529.124868191132</t>
  </si>
  <si>
    <t>-700.296272028447 356.481823318981 -503.027913737739</t>
  </si>
  <si>
    <t>-652.860781897918 371.12759599786 -225.333880137935</t>
  </si>
  <si>
    <t>-445.175249284014 294.674058217605 -154.834938760068</t>
  </si>
  <si>
    <t>-742.587690865646 144.207953021481 -528.207628154105</t>
  </si>
  <si>
    <t>-563.159535889191 51.3652540511596 -298.202477558224</t>
  </si>
  <si>
    <t>-658.38283444879 264.907226578989 -97.7886710555484</t>
  </si>
  <si>
    <t>-676.487211625948 277.303949787675 317.206690912406</t>
  </si>
  <si>
    <t>-705.234487153997 323.221061882424 777.087724357304</t>
  </si>
  <si>
    <t>-556.205110124531 297.790930415329 832.109372858827</t>
  </si>
  <si>
    <t>-687.656916298799 81.4764357425522 -93.212478929805</t>
  </si>
  <si>
    <t>-674.568706618787 68.7699421574871 321.96199664844</t>
  </si>
  <si>
    <t>-703.911447183595 20.6548508580261 781.685179218857</t>
  </si>
  <si>
    <t>-552.040394264674 12.8130965425005 834.197184860214</t>
  </si>
  <si>
    <t>9763-20170724T120425.949224000.bin</t>
  </si>
  <si>
    <t>-673.343674481884 173.23199993258 -93.7815377500407</t>
  </si>
  <si>
    <t>-697.827024233158 174.557399202358 -201.745922868593</t>
  </si>
  <si>
    <t>-711.999619763633 174.964822728513 -293.532709862526</t>
  </si>
  <si>
    <t>-723.145155996189 175.204657842754 -376.682293395233</t>
  </si>
  <si>
    <t>-732.069114051997 175.23208907582 -460.099931162967</t>
  </si>
  <si>
    <t>-742.673880084974 175.043391566975 -582.298250472282</t>
  </si>
  <si>
    <t>-731.022852083689 174.374702344524 -659.7837650173</t>
  </si>
  <si>
    <t>-733.316920439655 206.129258485239 -529.134668386603</t>
  </si>
  <si>
    <t>-700.917387602699 356.493860752954 -503.06649522974</t>
  </si>
  <si>
    <t>-653.239895716129 370.880284538215 -225.400366717027</t>
  </si>
  <si>
    <t>-445.592068473231 294.342137164758 -154.882097672036</t>
  </si>
  <si>
    <t>-742.724317277824 144.123030503767 -528.222529189021</t>
  </si>
  <si>
    <t>-563.173081779849 51.5475397079617 -297.935334234485</t>
  </si>
  <si>
    <t>-659.018343510321 264.904068041755 -97.7457390713652</t>
  </si>
  <si>
    <t>-676.908452754233 277.390968549869 317.256184511393</t>
  </si>
  <si>
    <t>-705.27933005358 323.17696762941 777.183431578806</t>
  </si>
  <si>
    <t>-556.242704098249 297.655919761639 832.14313214507</t>
  </si>
  <si>
    <t>-688.09616674316 81.5017625657144 -93.2109442795522</t>
  </si>
  <si>
    <t>-674.752754844904 68.8280910833284 321.956439535771</t>
  </si>
  <si>
    <t>-703.91185472224 20.6898748517219 781.682169730762</t>
  </si>
  <si>
    <t>-552.023297370559 13.2228715782076 834.198200695461</t>
  </si>
  <si>
    <t>9763-20170724T120426.016448700.bin</t>
  </si>
  <si>
    <t>-674.265339549963 173.281846869314 -93.750182818776</t>
  </si>
  <si>
    <t>-698.78005202036 174.623142109514 -201.707262319318</t>
  </si>
  <si>
    <t>-712.852392941406 174.995367581198 -293.50964439845</t>
  </si>
  <si>
    <t>-723.856220394646 175.182852039594 -376.67817423697</t>
  </si>
  <si>
    <t>-732.586556037539 175.13941585228 -460.116242447618</t>
  </si>
  <si>
    <t>-742.851074611378 174.827665533727 -582.343362384742</t>
  </si>
  <si>
    <t>-730.983082242044 174.085385150532 -659.795441527877</t>
  </si>
  <si>
    <t>-733.738112869169 205.981673232295 -529.177438577294</t>
  </si>
  <si>
    <t>-702.047640037793 356.528139995885 -503.282708138246</t>
  </si>
  <si>
    <t>-654.302899700951 370.500729256449 -225.606994122164</t>
  </si>
  <si>
    <t>-446.66574861093 293.96449578317 -155.055409835547</t>
  </si>
  <si>
    <t>-742.956117477914 143.947225814886 -528.244959365699</t>
  </si>
  <si>
    <t>-563.232619258313 52.1432570701652 -297.608010819153</t>
  </si>
  <si>
    <t>-660.102205422207 264.963118479646 -97.6507830265474</t>
  </si>
  <si>
    <t>-677.644597861486 277.563997156432 317.362538050648</t>
  </si>
  <si>
    <t>-705.370106838413 323.108737445543 777.370074758392</t>
  </si>
  <si>
    <t>-556.311512854122 297.437931865689 832.200469336611</t>
  </si>
  <si>
    <t>-688.840394897323 81.5700604246897 -93.2321799772319</t>
  </si>
  <si>
    <t>-674.996350027565 69.0202744191504 321.922566848474</t>
  </si>
  <si>
    <t>-703.896903850273 20.7116186363749 781.634542565983</t>
  </si>
  <si>
    <t>-552.027061284753 13.2515114697314 834.205754281939</t>
  </si>
  <si>
    <t>9763-20170724T120426.050510100.bin</t>
  </si>
  <si>
    <t>-674.573409867828 173.348175620304 -93.7740262224582</t>
  </si>
  <si>
    <t>-699.106314089101 174.695066016871 -201.726819032323</t>
  </si>
  <si>
    <t>-713.141374685634 175.046916406839 -293.535015805212</t>
  </si>
  <si>
    <t>-724.090079672885 175.205764901137 -376.710881750197</t>
  </si>
  <si>
    <t>-732.743786242873 175.123626093675 -460.156913993333</t>
  </si>
  <si>
    <t>-742.872572064686 174.744446875688 -582.395316818667</t>
  </si>
  <si>
    <t>-730.922659578762 173.937965646404 -659.834029430357</t>
  </si>
  <si>
    <t>-733.846107649527 205.93186102185 -529.23402825023</t>
  </si>
  <si>
    <t>-702.402423078465 356.553354725714 -503.469226707738</t>
  </si>
  <si>
    <t>-654.858671670118 370.362729370599 -225.750860291511</t>
  </si>
  <si>
    <t>-447.180995357799 294.046995728391 -155.07973962545</t>
  </si>
  <si>
    <t>-743.010201121133 143.889760933557 -528.282230849451</t>
  </si>
  <si>
    <t>-563.412779024915 52.5659143972716 -297.56927018238</t>
  </si>
  <si>
    <t>-660.457869727986 264.999741823277 -97.6418761858431</t>
  </si>
  <si>
    <t>-677.908987384313 277.622673056239 317.374620408193</t>
  </si>
  <si>
    <t>-705.383074190466 323.109930693673 777.407343995729</t>
  </si>
  <si>
    <t>-556.309219112586 297.428878106542 832.191431350262</t>
  </si>
  <si>
    <t>-689.08116131692 81.6749196061778 -93.2715949651681</t>
  </si>
  <si>
    <t>-674.994400095611 69.1561377158553 321.875929860028</t>
  </si>
  <si>
    <t>-703.882327461328 20.7750205123129 781.583918440527</t>
  </si>
  <si>
    <t>-552.009448637039 13.6084353497138 834.187076785514</t>
  </si>
  <si>
    <t>9763-20170724T120426.093140100.bin</t>
  </si>
  <si>
    <t>-674.764559330646 173.339601533231 -93.8025091196761</t>
  </si>
  <si>
    <t>-699.29972422406 174.689475080771 -201.754868127293</t>
  </si>
  <si>
    <t>-713.293765178614 175.020392521947 -293.569240998508</t>
  </si>
  <si>
    <t>-724.188044761359 175.150374027104 -376.752413053072</t>
  </si>
  <si>
    <t>-732.769862756999 175.029601594978 -460.205756643625</t>
  </si>
  <si>
    <t>-742.774042162798 174.583707438861 -582.454093555515</t>
  </si>
  <si>
    <t>-730.757256561502 173.698665934758 -659.881617839897</t>
  </si>
  <si>
    <t>-733.817668952165 205.802450127927 -529.299428944336</t>
  </si>
  <si>
    <t>-702.556843450915 356.478232785533 -503.658830832054</t>
  </si>
  <si>
    <t>-655.25995008033 370.27467695829 -225.897678741881</t>
  </si>
  <si>
    <t>-447.57684229783 294.221321511124 -154.9602614768</t>
  </si>
  <si>
    <t>-742.950954921258 143.756085819687 -528.325633877145</t>
  </si>
  <si>
    <t>-563.513224439424 52.8417306770878 -297.512747067685</t>
  </si>
  <si>
    <t>-660.686043259898 264.994519509446 -97.6450164156254</t>
  </si>
  <si>
    <t>-678.086922489846 277.665286833916 317.372161282987</t>
  </si>
  <si>
    <t>-705.393452777284 323.110773566819 777.430228496703</t>
  </si>
  <si>
    <t>-556.307472577215 297.424985423942 832.179186144483</t>
  </si>
  <si>
    <t>-689.220670472128 81.6382860553558 -93.3172641317065</t>
  </si>
  <si>
    <t>-674.960927228282 69.1680922778548 321.825779206034</t>
  </si>
  <si>
    <t>-703.875695070742 20.6957204810585 781.529984331778</t>
  </si>
  <si>
    <t>-552.066784195094 12.5595781547208 834.176631445681</t>
  </si>
  <si>
    <t>9763-20170724T120426.147283000.bin</t>
  </si>
  <si>
    <t>-674.840499988091 173.350073433109 -93.8522214713751</t>
  </si>
  <si>
    <t>-699.38518608905 174.735789341911 -201.801884974785</t>
  </si>
  <si>
    <t>-713.324560334157 175.04101323275 -293.624749488443</t>
  </si>
  <si>
    <t>-724.144028303272 175.12555485193 -376.817734677147</t>
  </si>
  <si>
    <t>-732.625102817293 174.937545024387 -460.281265400289</t>
  </si>
  <si>
    <t>-742.453588450672 174.369453218889 -582.543388134665</t>
  </si>
  <si>
    <t>-730.340036774015 173.331942065344 -659.953832726317</t>
  </si>
  <si>
    <t>-733.581798315547 205.64260193706 -529.406400775501</t>
  </si>
  <si>
    <t>-702.555030613604 356.409586488725 -504.024494933333</t>
  </si>
  <si>
    <t>-655.987137099304 370.697157757215 -226.165065552966</t>
  </si>
  <si>
    <t>-448.216962451749 295.378646824464 -154.700158572794</t>
  </si>
  <si>
    <t>-742.700020520631 143.594955745762 -528.385205765658</t>
  </si>
  <si>
    <t>-564.064494747896 53.7755390967202 -297.78165811731</t>
  </si>
  <si>
    <t>-660.740826638391 265.020456166514 -97.6687213666285</t>
  </si>
  <si>
    <t>-678.171586673313 277.694307979249 317.347103700176</t>
  </si>
  <si>
    <t>-705.39546334278 323.128869155699 777.435630057368</t>
  </si>
  <si>
    <t>-556.303714695868 297.397926236549 832.147589400764</t>
  </si>
  <si>
    <t>-689.342948186031 81.6463840127954 -93.4096511593476</t>
  </si>
  <si>
    <t>-674.884303459067 69.2411440261214 321.72852183715</t>
  </si>
  <si>
    <t>-703.906405716088 20.6607891512078 781.408560672368</t>
  </si>
  <si>
    <t>-552.077336404997 12.7614829697525 834.033218064307</t>
  </si>
  <si>
    <t>9763-20170724T120426.217476100.bin</t>
  </si>
  <si>
    <t>-674.6729989013 173.332693333318 -93.9068890949135</t>
  </si>
  <si>
    <t>-699.214262685379 174.764791656061 -201.856827030308</t>
  </si>
  <si>
    <t>-713.134600366151 175.068768015835 -293.682525534574</t>
  </si>
  <si>
    <t>-723.929949551867 175.137638074993 -376.878536720332</t>
  </si>
  <si>
    <t>-732.379997316476 174.919144626554 -460.345339770381</t>
  </si>
  <si>
    <t>-742.155450319853 174.290747250373 -582.611264476731</t>
  </si>
  <si>
    <t>-729.987830460896 173.143169532357 -660.011747790141</t>
  </si>
  <si>
    <t>-733.292479544754 205.588053577986 -529.48714334717</t>
  </si>
  <si>
    <t>-702.48501644586 356.45297269135 -504.406639966293</t>
  </si>
  <si>
    <t>-656.724314743262 371.546879477732 -226.455728725226</t>
  </si>
  <si>
    <t>-448.758263060812 297.757454774274 -153.972812636207</t>
  </si>
  <si>
    <t>-742.439672843514 143.544962595332 -528.436945551656</t>
  </si>
  <si>
    <t>-564.753104885023 54.6992094100062 -297.886198448194</t>
  </si>
  <si>
    <t>-660.421139672527 264.998622637073 -97.6846128066564</t>
  </si>
  <si>
    <t>-678.079306640919 277.609572252193 317.323527550488</t>
  </si>
  <si>
    <t>-705.360488474456 323.176075536561 777.415806540164</t>
  </si>
  <si>
    <t>-556.26914753916 297.444677204825 832.128631243107</t>
  </si>
  <si>
    <t>-689.33171480825 81.6274222793065 -93.4848443775729</t>
  </si>
  <si>
    <t>-674.828912400146 69.2289402578099 321.651926116181</t>
  </si>
  <si>
    <t>-703.968633560714 20.7295000768834 781.309495310336</t>
  </si>
  <si>
    <t>-552.137096409464 12.4749019579328 833.872552581072</t>
  </si>
  <si>
    <t>9763-20170724T120426.246553200.bin</t>
  </si>
  <si>
    <t>-674.551381654869 173.308092548139 -93.916525020246</t>
  </si>
  <si>
    <t>-699.092740233124 174.766176559055 -201.865994380828</t>
  </si>
  <si>
    <t>-713.013904364391 175.086738074612 -293.691457981304</t>
  </si>
  <si>
    <t>-723.809994925084 175.170016946241 -376.887550650157</t>
  </si>
  <si>
    <t>-732.260984938134 174.964833015863 -460.354156965765</t>
  </si>
  <si>
    <t>-742.037811234998 174.355239170342 -582.620126178017</t>
  </si>
  <si>
    <t>-729.851826064562 173.174106261477 -660.017255354572</t>
  </si>
  <si>
    <t>-733.165370565933 205.643050799465 -529.491950004083</t>
  </si>
  <si>
    <t>-702.644108298085 356.595864178481 -504.621074212721</t>
  </si>
  <si>
    <t>-657.331895506946 372.242418790813 -226.627296684095</t>
  </si>
  <si>
    <t>-449.235069223305 299.253373094504 -153.710615307456</t>
  </si>
  <si>
    <t>-742.330264107353 143.602461383167 -528.449869649264</t>
  </si>
  <si>
    <t>-564.744543114479 54.8658228004631 -297.586700475739</t>
  </si>
  <si>
    <t>-660.210518691669 264.964704738069 -97.6852797193151</t>
  </si>
  <si>
    <t>-678.045476402404 277.54647852964 317.316188282031</t>
  </si>
  <si>
    <t>-705.383073594808 323.149660425885 777.403365373487</t>
  </si>
  <si>
    <t>-556.331175210034 297.210218577848 832.125415264857</t>
  </si>
  <si>
    <t>-689.298498871548 81.6332220717684 -93.5118046538158</t>
  </si>
  <si>
    <t>-674.861648004619 69.2071705312867 321.626416118499</t>
  </si>
  <si>
    <t>-703.994283182517 20.7529805635345 781.271331296153</t>
  </si>
  <si>
    <t>-552.133848217629 12.8234065904071 833.800729291851</t>
  </si>
  <si>
    <t>9763-20170724T120426.315589000.bin</t>
  </si>
  <si>
    <t>-674.113916355586 173.232681129461 -93.9365068748327</t>
  </si>
  <si>
    <t>-698.586618109864 174.724078187711 -201.901101182939</t>
  </si>
  <si>
    <t>-712.501662715767 175.097549787897 -293.727459360863</t>
  </si>
  <si>
    <t>-723.313151739764 175.239784073613 -376.921398671964</t>
  </si>
  <si>
    <t>-731.800434493978 175.105384544654 -460.384432854373</t>
  </si>
  <si>
    <t>-741.653621735066 174.6119351435 -582.644704472425</t>
  </si>
  <si>
    <t>-729.472941012446 173.385477031651 -660.042007984163</t>
  </si>
  <si>
    <t>-732.739985466989 205.847995116631 -529.493123439069</t>
  </si>
  <si>
    <t>-702.785945521081 356.976723393033 -504.95823715904</t>
  </si>
  <si>
    <t>-658.791598375949 373.867971937642 -226.825515073717</t>
  </si>
  <si>
    <t>-450.577368536137 301.892715199173 -153.239419569391</t>
  </si>
  <si>
    <t>-741.920280046691 143.808925261713 -528.502835565676</t>
  </si>
  <si>
    <t>-563.89177933291 54.2180470487649 -296.876028067044</t>
  </si>
  <si>
    <t>-659.561956477512 264.901404365927 -97.689963422704</t>
  </si>
  <si>
    <t>-677.772647510061 277.450359752878 317.296233504665</t>
  </si>
  <si>
    <t>-705.298746002324 323.224725808336 777.373714744721</t>
  </si>
  <si>
    <t>-556.19191571675 297.641985470158 832.114094243434</t>
  </si>
  <si>
    <t>-689.016338700451 81.5409813543465 -93.5542338603556</t>
  </si>
  <si>
    <t>-674.783303420757 69.065146258868 321.589574983954</t>
  </si>
  <si>
    <t>-704.027229416085 20.7134196800696 781.247530609278</t>
  </si>
  <si>
    <t>-552.173924293455 12.4486552398146 833.746216689126</t>
  </si>
  <si>
    <t>9763-20170724T120426.349679600.bin</t>
  </si>
  <si>
    <t>-673.845997380348 173.203855865744 -93.9454703923909</t>
  </si>
  <si>
    <t>-698.259609956788 174.685671204239 -201.923685993724</t>
  </si>
  <si>
    <t>-712.139788252789 175.0604393773 -293.755203936208</t>
  </si>
  <si>
    <t>-722.925946583523 175.207879829935 -376.952354719381</t>
  </si>
  <si>
    <t>-731.394135902618 175.082346545345 -460.417372148739</t>
  </si>
  <si>
    <t>-741.226121444339 174.606433247842 -582.679545788628</t>
  </si>
  <si>
    <t>-729.042325043898 173.348495325335 -660.075823134784</t>
  </si>
  <si>
    <t>-732.315298480473 205.833950007071 -529.522404102922</t>
  </si>
  <si>
    <t>-702.356453967848 356.96706487487 -505.04643974902</t>
  </si>
  <si>
    <t>-659.292890928047 374.77535130184 -226.82538473606</t>
  </si>
  <si>
    <t>-451.080616089576 302.778242289485 -153.255059732238</t>
  </si>
  <si>
    <t>-741.508562794863 143.796628819252 -528.541480216395</t>
  </si>
  <si>
    <t>-563.477506731242 53.4719452570396 -296.921040070458</t>
  </si>
  <si>
    <t>-659.244908492109 264.869970321788 -97.6881174653283</t>
  </si>
  <si>
    <t>-677.595652772376 277.411878425729 317.292087914419</t>
  </si>
  <si>
    <t>-705.271070307024 323.250395940142 777.358688731649</t>
  </si>
  <si>
    <t>-556.174575893363 297.669111696037 832.127854418582</t>
  </si>
  <si>
    <t>-688.807096450186 81.505131722342 -93.5582265113378</t>
  </si>
  <si>
    <t>-674.751928339871 68.9673760253863 321.589826908064</t>
  </si>
  <si>
    <t>-704.078046284896 20.7307282296774 781.247188473152</t>
  </si>
  <si>
    <t>-552.191565860716 12.5807781240765 833.667651128029</t>
  </si>
  <si>
    <t>9763-20170724T120426.414647200.bin</t>
  </si>
  <si>
    <t>-673.373394791116 173.064958203615 -93.9314081918703</t>
  </si>
  <si>
    <t>-697.607150090139 174.512927890815 -201.950453650695</t>
  </si>
  <si>
    <t>-711.372810364076 174.864645257002 -293.799339067739</t>
  </si>
  <si>
    <t>-722.070606211224 174.993725589662 -377.008048468639</t>
  </si>
  <si>
    <t>-730.46577306593 174.851940756092 -460.48035235638</t>
  </si>
  <si>
    <t>-740.207816569018 174.354370756625 -582.749660809005</t>
  </si>
  <si>
    <t>-728.037879635574 173.019255690777 -660.146868698042</t>
  </si>
  <si>
    <t>-731.320715904439 205.589018146186 -529.592719549902</t>
  </si>
  <si>
    <t>-701.685067518323 356.833585404696 -505.422188299565</t>
  </si>
  <si>
    <t>-660.404700344121 375.926985532378 -227.016126022546</t>
  </si>
  <si>
    <t>-452.140367695465 304.060144769982 -153.465767374882</t>
  </si>
  <si>
    <t>-740.545416668174 143.55642860241 -528.605192372488</t>
  </si>
  <si>
    <t>-562.859440375074 51.6038808375085 -297.157401317645</t>
  </si>
  <si>
    <t>-658.687890128264 264.699939343325 -97.6681809717552</t>
  </si>
  <si>
    <t>-677.401563491322 277.322119192939 317.293300779859</t>
  </si>
  <si>
    <t>-705.220901702283 323.285854113712 777.338048383112</t>
  </si>
  <si>
    <t>-556.141326888638 297.726152532934 832.163288918352</t>
  </si>
  <si>
    <t>-688.464638663983 81.3491907664416 -93.5574056571783</t>
  </si>
  <si>
    <t>-674.867249103842 68.678246192067 321.601831156951</t>
  </si>
  <si>
    <t>-704.243005768895 20.7587538158098 781.258980727358</t>
  </si>
  <si>
    <t>-552.281817155895 12.3586248089446 833.42270398862</t>
  </si>
  <si>
    <t>9763-20170724T120426.447734000.bin</t>
  </si>
  <si>
    <t>-673.203397919204 172.978156782959 -93.9154970325513</t>
  </si>
  <si>
    <t>-697.322743209829 174.39945734496 -201.960553813405</t>
  </si>
  <si>
    <t>-711.022898789313 174.732201792599 -293.819328912502</t>
  </si>
  <si>
    <t>-721.674004996114 174.846166011987 -377.033943631511</t>
  </si>
  <si>
    <t>-730.035083140303 174.691051259904 -460.509801236059</t>
  </si>
  <si>
    <t>-739.741318462043 174.175990762069 -582.781766651018</t>
  </si>
  <si>
    <t>-727.584270654172 172.786943241088 -660.180017718542</t>
  </si>
  <si>
    <t>-730.860900508681 205.416869471254 -529.627309806019</t>
  </si>
  <si>
    <t>-701.368012581617 356.706887024415 -505.597317823265</t>
  </si>
  <si>
    <t>-661.103049043511 376.084672925494 -227.062162217089</t>
  </si>
  <si>
    <t>-452.732698487984 304.46453960591 -153.571502864626</t>
  </si>
  <si>
    <t>-740.103689388361 143.387161371658 -528.632378782517</t>
  </si>
  <si>
    <t>-562.815361972934 51.0779443253143 -297.529018008099</t>
  </si>
  <si>
    <t>-658.427960407863 264.596840626667 -97.6685765447263</t>
  </si>
  <si>
    <t>-677.379157806918 277.255234281356 317.281077293927</t>
  </si>
  <si>
    <t>-705.222328501085 323.2963210222 777.318194461055</t>
  </si>
  <si>
    <t>-556.170175144593 297.610887268238 832.159230142489</t>
  </si>
  <si>
    <t>-688.397891416736 81.2617755871265 -93.5462411262954</t>
  </si>
  <si>
    <t>-675.001000444384 68.4910062089823 321.616390581609</t>
  </si>
  <si>
    <t>-704.347182765439 20.8131004487147 781.282469730711</t>
  </si>
  <si>
    <t>-552.324256688585 12.4081491342909 833.265188602608</t>
  </si>
  <si>
    <t>9763-20170724T120426.515647400.bin</t>
  </si>
  <si>
    <t>-672.929224176367 172.724181311987 -93.9048874984513</t>
  </si>
  <si>
    <t>-696.88877389914 174.105688716388 -201.986018142117</t>
  </si>
  <si>
    <t>-710.505538617797 174.424168699422 -293.857255571374</t>
  </si>
  <si>
    <t>-721.101921771743 174.535476228744 -377.07884920247</t>
  </si>
  <si>
    <t>-729.429161089176 174.387353184906 -460.558136982201</t>
  </si>
  <si>
    <t>-739.10882029417 173.893756468751 -582.832288097742</t>
  </si>
  <si>
    <t>-726.957341296451 172.341128294687 -660.228306111253</t>
  </si>
  <si>
    <t>-730.21182177879 205.121062765564 -529.672703315153</t>
  </si>
  <si>
    <t>-700.956391293736 356.519594195167 -506.022055875797</t>
  </si>
  <si>
    <t>-662.926255466343 376.150887768103 -227.19079610604</t>
  </si>
  <si>
    <t>-454.43949018006 305.058275871186 -153.51811051684</t>
  </si>
  <si>
    <t>-739.511065478169 143.099734535017 -528.686145227628</t>
  </si>
  <si>
    <t>-563.281803549014 51.8188050125225 -298.404767256798</t>
  </si>
  <si>
    <t>-657.839797191383 264.361328101138 -97.6952306172661</t>
  </si>
  <si>
    <t>-677.079746094057 277.207700719643 317.235365520425</t>
  </si>
  <si>
    <t>-705.179202037242 323.344320842073 777.272477420832</t>
  </si>
  <si>
    <t>-556.094714102504 297.880806401223 832.129187410365</t>
  </si>
  <si>
    <t>-688.422935448289 80.9673783041351 -93.5064731280379</t>
  </si>
  <si>
    <t>-675.489553888836 67.9990357399611 321.664715466395</t>
  </si>
  <si>
    <t>-704.586014602973 20.770133828104 781.372587581382</t>
  </si>
  <si>
    <t>-552.443345551024 11.96857881852 832.937698590858</t>
  </si>
  <si>
    <t>9763-20170724T120426.549737300.bin</t>
  </si>
  <si>
    <t>-672.85534300958 172.601048869516 -93.8956661115632</t>
  </si>
  <si>
    <t>-696.737145338674 173.99140856406 -201.993902560193</t>
  </si>
  <si>
    <t>-710.292704213345 174.29878332074 -293.874094077461</t>
  </si>
  <si>
    <t>-720.835355633165 174.394563935087 -377.102684334413</t>
  </si>
  <si>
    <t>-729.110162368412 174.225701389193 -460.586963376279</t>
  </si>
  <si>
    <t>-738.714875538303 173.695935684452 -582.86700448663</t>
  </si>
  <si>
    <t>-726.517255482124 172.013519683762 -660.252913694836</t>
  </si>
  <si>
    <t>-729.821749631635 204.934646179873 -529.713305301606</t>
  </si>
  <si>
    <t>-700.536383786925 356.360256562062 -506.226377151604</t>
  </si>
  <si>
    <t>-663.675539148914 376.179124871747 -227.251319143242</t>
  </si>
  <si>
    <t>-455.198914412004 305.171548215681 -153.468070630837</t>
  </si>
  <si>
    <t>-739.179040797157 142.922189597789 -528.709662823406</t>
  </si>
  <si>
    <t>-563.395521939382 52.4672613576834 -298.544425396277</t>
  </si>
  <si>
    <t>-657.537451159247 264.271838929918 -97.704099433464</t>
  </si>
  <si>
    <t>-676.943081400043 277.162874655265 317.217389224851</t>
  </si>
  <si>
    <t>-705.169498363407 323.36583477155 777.249490721863</t>
  </si>
  <si>
    <t>-556.055197279651 298.075061981737 832.104914758141</t>
  </si>
  <si>
    <t>-688.599625701319 80.8514353737498 -93.4837233297109</t>
  </si>
  <si>
    <t>-675.817237860025 67.8063545165689 321.689788554617</t>
  </si>
  <si>
    <t>-704.701170351048 20.7763968142056 781.43268475736</t>
  </si>
  <si>
    <t>-552.475979075409 12.1187118188886 832.778182474654</t>
  </si>
  <si>
    <t>9763-20170724T120426.581888600.bin</t>
  </si>
  <si>
    <t>-672.831252851558 172.449390770267 -93.8814427249068</t>
  </si>
  <si>
    <t>-696.630217684883 173.832405242804 -201.998033596192</t>
  </si>
  <si>
    <t>-710.124921390327 174.10873987736 -293.887413380209</t>
  </si>
  <si>
    <t>-720.615848532602 174.168477817505 -377.122307101417</t>
  </si>
  <si>
    <t>-728.842477773539 173.954788041215 -460.611329412163</t>
  </si>
  <si>
    <t>-738.38044307889 173.350401660593 -582.896279724751</t>
  </si>
  <si>
    <t>-726.116102284143 171.518328710527 -660.26840438648</t>
  </si>
  <si>
    <t>-729.487845582927 204.617139353731 -529.759129832122</t>
  </si>
  <si>
    <t>-700.016591036621 356.025377438366 -506.382493526476</t>
  </si>
  <si>
    <t>-664.099433248297 376.083862586988 -227.301503489054</t>
  </si>
  <si>
    <t>-455.729135708724 304.990694163468 -153.300771299208</t>
  </si>
  <si>
    <t>-738.902681460333 142.614127194519 -528.718396803347</t>
  </si>
  <si>
    <t>-563.605999955105 52.856256290245 -298.371481396325</t>
  </si>
  <si>
    <t>-657.303493296705 264.119156321619 -97.7041486600099</t>
  </si>
  <si>
    <t>-676.874510221472 277.062961171888 317.207963246623</t>
  </si>
  <si>
    <t>-705.166766300487 323.379512296014 777.224892397773</t>
  </si>
  <si>
    <t>-556.062967746801 298.039641467105 832.086274804381</t>
  </si>
  <si>
    <t>-688.778724629063 80.7166212705715 -93.4499210997026</t>
  </si>
  <si>
    <t>-676.156754348091 67.5858181823692 321.725790688286</t>
  </si>
  <si>
    <t>-704.785190612743 20.7923172493404 781.51400064648</t>
  </si>
  <si>
    <t>-552.529106944123 11.8675674624324 832.721940773711</t>
  </si>
  <si>
    <t>9763-20170724T120426.650059700.bin</t>
  </si>
  <si>
    <t>-672.861556565033 172.2467474563 -93.8817902880902</t>
  </si>
  <si>
    <t>-696.616832470331 173.628023940516 -202.007929287148</t>
  </si>
  <si>
    <t>-710.031830718863 173.818706029854 -293.909243876428</t>
  </si>
  <si>
    <t>-720.432699283301 173.769882679111 -377.155508370115</t>
  </si>
  <si>
    <t>-728.551118697361 173.416477724636 -460.654675537432</t>
  </si>
  <si>
    <t>-737.910516878443 172.575039485203 -582.951930041558</t>
  </si>
  <si>
    <t>-725.469318451799 170.40927175239 -660.287144510128</t>
  </si>
  <si>
    <t>-729.106557314408 203.946367966053 -529.861642501411</t>
  </si>
  <si>
    <t>-699.203888889683 355.226207633169 -506.265901805653</t>
  </si>
  <si>
    <t>-663.731212022799 375.510847613206 -227.144356151869</t>
  </si>
  <si>
    <t>-455.633254561964 304.489857935633 -152.312674208845</t>
  </si>
  <si>
    <t>-738.500859822127 141.942112671506 -528.716276452779</t>
  </si>
  <si>
    <t>-564.718959057084 53.5325126507498 -297.682724715736</t>
  </si>
  <si>
    <t>-657.215923206668 263.901381241746 -97.7676867600329</t>
  </si>
  <si>
    <t>-676.83217043404 276.916042297245 317.140060599227</t>
  </si>
  <si>
    <t>-705.188141154086 323.328622419261 777.127586521657</t>
  </si>
  <si>
    <t>-556.086826666006 297.983206593435 831.993230707845</t>
  </si>
  <si>
    <t>-688.888964859946 80.6016306229299 -93.42047507138</t>
  </si>
  <si>
    <t>-676.54714260654 67.3591610493315 321.760115485688</t>
  </si>
  <si>
    <t>-704.756179691347 20.8028504347485 781.621936841828</t>
  </si>
  <si>
    <t>-552.49570307915 12.125071553548 832.859336899164</t>
  </si>
  <si>
    <t>9763-20170724T120426.715084800.bin</t>
  </si>
  <si>
    <t>-673.056890933112 172.199393601249 -93.9446738813507</t>
  </si>
  <si>
    <t>-696.911649027507 173.538644137353 -202.049571961336</t>
  </si>
  <si>
    <t>-710.254599778335 173.669630502758 -293.961232532522</t>
  </si>
  <si>
    <t>-720.52760132759 173.554980281939 -377.223431421508</t>
  </si>
  <si>
    <t>-728.454498100809 173.125318533495 -460.740747014302</t>
  </si>
  <si>
    <t>-737.464017515764 172.1606844388 -583.063225398827</t>
  </si>
  <si>
    <t>-724.830013547152 169.706868972072 -660.358558394837</t>
  </si>
  <si>
    <t>-728.859912248932 203.592923084376 -529.976238449183</t>
  </si>
  <si>
    <t>-698.653916336628 354.762778920525 -506.021746161661</t>
  </si>
  <si>
    <t>-663.064523114198 375.342563331084 -226.936653311825</t>
  </si>
  <si>
    <t>-454.78955204079 305.095686981127 -151.866998441576</t>
  </si>
  <si>
    <t>-738.161537805945 141.575099290051 -528.802012424542</t>
  </si>
  <si>
    <t>-565.665916171297 53.8984358696455 -297.042653458162</t>
  </si>
  <si>
    <t>-657.737212587271 263.806183895606 -97.8629753787565</t>
  </si>
  <si>
    <t>-676.943584935574 276.950132332139 317.059855025253</t>
  </si>
  <si>
    <t>-705.230901427124 323.22819355312 777.031183448588</t>
  </si>
  <si>
    <t>-556.136301419859 297.806816334906 831.879856379707</t>
  </si>
  <si>
    <t>-688.774515663133 80.5663512894155 -93.4250180469186</t>
  </si>
  <si>
    <t>-676.356110456013 67.4708136885808 321.757923350149</t>
  </si>
  <si>
    <t>-704.526287526268 20.7845134886711 781.676870056945</t>
  </si>
  <si>
    <t>-552.355221792409 12.634728265265 833.265382187788</t>
  </si>
  <si>
    <t>9763-20170724T120426.748173300.bin</t>
  </si>
  <si>
    <t>-673.241465668224 172.160577010493 -93.9435080232247</t>
  </si>
  <si>
    <t>-697.173908917629 173.492812854949 -202.031225151693</t>
  </si>
  <si>
    <t>-710.479288777753 173.590670643085 -293.9486435911</t>
  </si>
  <si>
    <t>-720.67670074325 173.433732622866 -377.219904479705</t>
  </si>
  <si>
    <t>-728.486027835962 172.949922069276 -460.747948132052</t>
  </si>
  <si>
    <t>-737.277474558729 171.893345064675 -583.085698661505</t>
  </si>
  <si>
    <t>-724.527297135258 169.27196754389 -660.356442073662</t>
  </si>
  <si>
    <t>-728.806397501423 203.371239790722 -530.004341529105</t>
  </si>
  <si>
    <t>-698.539290437153 354.511583072823 -505.923096114413</t>
  </si>
  <si>
    <t>-662.719584526904 375.119031474641 -226.869574176388</t>
  </si>
  <si>
    <t>-454.337678544184 305.326592619051 -151.672958463451</t>
  </si>
  <si>
    <t>-738.033338154429 141.34276161903 -528.805463047112</t>
  </si>
  <si>
    <t>-565.99192282433 53.7474348822971 -296.630120400669</t>
  </si>
  <si>
    <t>-658.155050776832 263.74174335866 -97.871360354281</t>
  </si>
  <si>
    <t>-677.093562297768 276.909420966799 317.063034931192</t>
  </si>
  <si>
    <t>-705.270382395941 323.152423084643 777.026035690019</t>
  </si>
  <si>
    <t>-556.165723709607 297.730421157369 831.847125998048</t>
  </si>
  <si>
    <t>-688.728757503405 80.5183880511474 -93.4109065040673</t>
  </si>
  <si>
    <t>-676.226551955425 67.561874563404 321.773898953847</t>
  </si>
  <si>
    <t>-704.420892626457 20.7678040921141 781.687157319832</t>
  </si>
  <si>
    <t>-552.329265334129 12.3497692567964 833.466543539041</t>
  </si>
  <si>
    <t>9763-20170724T120426.810891200.bin</t>
  </si>
  <si>
    <t>-673.73955007476 172.057806863003 -93.910460399207</t>
  </si>
  <si>
    <t>-697.805714283158 173.4032248548 -201.968352019647</t>
  </si>
  <si>
    <t>-711.05457991871 173.446163112469 -293.893735368777</t>
  </si>
  <si>
    <t>-721.132627074112 173.210220578701 -377.179578782271</t>
  </si>
  <si>
    <t>-728.753388886611 172.619975792122 -460.724197737788</t>
  </si>
  <si>
    <t>-737.193042572816 171.377243479142 -583.084968970928</t>
  </si>
  <si>
    <t>-724.200244175235 168.434785763475 -660.303691805937</t>
  </si>
  <si>
    <t>-728.961031478131 202.948681498217 -530.021489386615</t>
  </si>
  <si>
    <t>-698.791581049454 354.08230077654 -505.816441198918</t>
  </si>
  <si>
    <t>-662.221630998984 374.514717916567 -226.847296323404</t>
  </si>
  <si>
    <t>-453.563368191583 305.429184998134 -151.764465139814</t>
  </si>
  <si>
    <t>-738.018578380651 140.8963968435 -528.766736012654</t>
  </si>
  <si>
    <t>-566.470126921078 53.2693214731407 -295.675850139255</t>
  </si>
  <si>
    <t>-659.119199434189 263.56559464048 -97.8033138671231</t>
  </si>
  <si>
    <t>-677.652421035558 276.71869164337 317.149897898381</t>
  </si>
  <si>
    <t>-705.334368504469 323.029437739358 777.093929892312</t>
  </si>
  <si>
    <t>-556.198806248324 297.618155469163 831.835891264089</t>
  </si>
  <si>
    <t>-688.802319427082 80.4799961693411 -93.3791138993563</t>
  </si>
  <si>
    <t>-676.050206309625 67.6696244516622 321.802616203352</t>
  </si>
  <si>
    <t>-704.268659012623 20.7412449452484 781.691848398771</t>
  </si>
  <si>
    <t>-552.260738930805 12.5405418045254 833.751086759244</t>
  </si>
  <si>
    <t>9763-20170724T120426.848997100.bin</t>
  </si>
  <si>
    <t>-674.014541771413 171.996814723801 -93.8792637545849</t>
  </si>
  <si>
    <t>-698.109460528262 173.347799037445 -201.930727263307</t>
  </si>
  <si>
    <t>-711.333935931984 173.379047224335 -293.859732016141</t>
  </si>
  <si>
    <t>-721.370337519793 173.124478781879 -377.150485726543</t>
  </si>
  <si>
    <t>-728.929698380696 172.508027425291 -460.700520220378</t>
  </si>
  <si>
    <t>-737.257753738661 171.218910590342 -583.068334967735</t>
  </si>
  <si>
    <t>-724.160288882479 168.14911771865 -660.264636518297</t>
  </si>
  <si>
    <t>-729.111430346825 202.815926509918 -530.007006358588</t>
  </si>
  <si>
    <t>-698.984118761567 353.941295332357 -505.698385236901</t>
  </si>
  <si>
    <t>-661.896498106998 374.183617500613 -226.783863468165</t>
  </si>
  <si>
    <t>-453.025671976692 305.459990003415 -151.960068646173</t>
  </si>
  <si>
    <t>-738.095507195256 140.753213343367 -528.741858786879</t>
  </si>
  <si>
    <t>-566.527468798841 53.2362020559997 -295.252612586031</t>
  </si>
  <si>
    <t>-659.57566238588 263.460415579934 -97.7519295358308</t>
  </si>
  <si>
    <t>-677.89068589786 276.687004042303 317.208541487293</t>
  </si>
  <si>
    <t>-705.376126809825 322.95640096008 777.156888061281</t>
  </si>
  <si>
    <t>-556.233973814866 297.500737823329 831.860094875767</t>
  </si>
  <si>
    <t>-688.850716686564 80.4540098461184 -93.3754444029643</t>
  </si>
  <si>
    <t>-676.021315785677 67.6817682759806 321.805097855243</t>
  </si>
  <si>
    <t>-704.209625451699 20.7661158437249 781.691538090008</t>
  </si>
  <si>
    <t>-552.235339125249 12.6605082218612 833.863753135573</t>
  </si>
  <si>
    <t>9763-20170724T120426.881722100.bin</t>
  </si>
  <si>
    <t>-674.265909958849 171.96221595578 -93.8417173001474</t>
  </si>
  <si>
    <t>-698.391571235971 173.309267193338 -201.886329150076</t>
  </si>
  <si>
    <t>-711.598574946332 173.328912414621 -293.817982595211</t>
  </si>
  <si>
    <t>-721.601815902059 173.058875683758 -377.11257193421</t>
  </si>
  <si>
    <t>-729.11032774976 172.422917579958 -460.667083725984</t>
  </si>
  <si>
    <t>-737.344823140755 171.100263360643 -583.040892222526</t>
  </si>
  <si>
    <t>-724.148378772985 167.911804091684 -660.215396301935</t>
  </si>
  <si>
    <t>-729.276679549688 202.717323376232 -529.979520398856</t>
  </si>
  <si>
    <t>-699.207548694547 353.853423095615 -505.655321792184</t>
  </si>
  <si>
    <t>-661.611214787984 373.898626746582 -226.794694315591</t>
  </si>
  <si>
    <t>-452.483108674154 305.488496064783 -152.403691669823</t>
  </si>
  <si>
    <t>-738.186556390244 140.64393074403 -528.709129618132</t>
  </si>
  <si>
    <t>-566.549422700555 53.2884497717143 -294.992997256905</t>
  </si>
  <si>
    <t>-659.996968649154 263.383039658677 -97.6945717175539</t>
  </si>
  <si>
    <t>-678.0552929365 276.675019712146 317.27500441216</t>
  </si>
  <si>
    <t>-705.401308843437 322.890001548115 777.231682004511</t>
  </si>
  <si>
    <t>-556.278984699514 297.27398664938 831.914141728807</t>
  </si>
  <si>
    <t>-688.909248055336 80.4744115802757 -93.374691400754</t>
  </si>
  <si>
    <t>-676.024246002318 67.7258277989301 321.804796650517</t>
  </si>
  <si>
    <t>-704.173673867232 20.835850462177 781.687220211321</t>
  </si>
  <si>
    <t>-552.194461239204 13.3289934421643 833.934600266113</t>
  </si>
  <si>
    <t>9763-20170724T120426.948901300.bin</t>
  </si>
  <si>
    <t>-674.710236852257 171.866419900611 -93.790986092662</t>
  </si>
  <si>
    <t>-698.877637222285 173.222210840573 -201.826166693014</t>
  </si>
  <si>
    <t>-712.075032930504 173.240861574743 -293.75923121836</t>
  </si>
  <si>
    <t>-722.051690127797 172.964589647337 -377.057040868035</t>
  </si>
  <si>
    <t>-729.515594558666 172.317283654813 -460.61540013084</t>
  </si>
  <si>
    <t>-737.664810561496 170.972781041153 -582.994709662014</t>
  </si>
  <si>
    <t>-724.334782840468 167.581630438922 -660.137654955637</t>
  </si>
  <si>
    <t>-729.681777190766 202.606202363742 -529.930274567288</t>
  </si>
  <si>
    <t>-699.757203245002 353.771836747958 -505.59661418161</t>
  </si>
  <si>
    <t>-660.958842450274 373.487336085941 -226.876970388993</t>
  </si>
  <si>
    <t>-451.334645347172 305.654963042943 -153.358379646947</t>
  </si>
  <si>
    <t>-738.496216159286 140.519258724572 -528.661177276125</t>
  </si>
  <si>
    <t>-566.667838373541 53.5524559525682 -294.663093921858</t>
  </si>
  <si>
    <t>-660.699659268804 263.33140493611 -97.5767550358281</t>
  </si>
  <si>
    <t>-678.282497949244 276.639440489994 317.412835389462</t>
  </si>
  <si>
    <t>-705.425555303635 322.784727501526 777.396294337829</t>
  </si>
  <si>
    <t>-556.290874555226 297.183484739781 832.051956175251</t>
  </si>
  <si>
    <t>-689.130192197142 80.3144580293035 -93.3791941589309</t>
  </si>
  <si>
    <t>-675.980330557002 67.7421603706314 321.797426360361</t>
  </si>
  <si>
    <t>-704.116132689396 20.7316591156909 781.651381316793</t>
  </si>
  <si>
    <t>-552.222512808963 12.4711714338614 834.033734549884</t>
  </si>
  <si>
    <t>9763-20170724T120427.014079400.bin</t>
  </si>
  <si>
    <t>-675.031375924683 171.922854345529 -93.8474256656502</t>
  </si>
  <si>
    <t>-699.144881999603 173.269494826692 -201.894712572436</t>
  </si>
  <si>
    <t>-712.344426759185 173.289080981145 -293.827480477956</t>
  </si>
  <si>
    <t>-722.342747230988 173.014912867288 -377.122629619322</t>
  </si>
  <si>
    <t>-729.847971415385 172.371551561471 -460.677319924028</t>
  </si>
  <si>
    <t>-738.079511659751 171.033928526703 -583.051232802393</t>
  </si>
  <si>
    <t>-724.691007633343 167.48032703373 -660.176616430153</t>
  </si>
  <si>
    <t>-730.075438363809 202.666577196593 -529.989468931179</t>
  </si>
  <si>
    <t>-699.998032304325 353.804957333616 -505.689196114352</t>
  </si>
  <si>
    <t>-660.565323919348 373.880130947557 -227.084314715903</t>
  </si>
  <si>
    <t>-450.841205768595 306.112933208086 -153.790854803026</t>
  </si>
  <si>
    <t>-738.859703366431 140.575193630355 -528.719851430838</t>
  </si>
  <si>
    <t>-566.631606180344 53.7649529893683 -294.274047074346</t>
  </si>
  <si>
    <t>-661.13244028869 263.368770090002 -97.5703032639301</t>
  </si>
  <si>
    <t>-678.585978380757 276.729072810851 317.423084342535</t>
  </si>
  <si>
    <t>-705.419901174509 322.76614630258 777.452012986428</t>
  </si>
  <si>
    <t>-556.251491539208 297.31466428769 832.085528719864</t>
  </si>
  <si>
    <t>-689.331441420554 80.4114729729286 -93.4531539368711</t>
  </si>
  <si>
    <t>-676.091333208288 67.7938354207508 321.71922072949</t>
  </si>
  <si>
    <t>-704.136048986015 20.7856724527207 781.566621656292</t>
  </si>
  <si>
    <t>-552.22150593379 12.9237268516872 833.949598612722</t>
  </si>
  <si>
    <t>9763-20170724T120427.049174400.bin</t>
  </si>
  <si>
    <t>-675.123241233717 172.029747553501 -93.8710781231165</t>
  </si>
  <si>
    <t>-699.145453707403 173.343906326302 -201.939150368842</t>
  </si>
  <si>
    <t>-712.328994798549 173.341506799562 -293.874017842929</t>
  </si>
  <si>
    <t>-722.337906288447 173.048542669306 -377.167849331025</t>
  </si>
  <si>
    <t>-729.878807974959 172.387140763713 -460.719264209498</t>
  </si>
  <si>
    <t>-738.190324949421 171.023487956111 -583.087547797697</t>
  </si>
  <si>
    <t>-724.800579658161 167.409105411561 -660.210024824895</t>
  </si>
  <si>
    <t>-730.149038255253 202.667054108775 -530.037858354338</t>
  </si>
  <si>
    <t>-700.0338971811 353.811980242681 -505.800887561078</t>
  </si>
  <si>
    <t>-660.425793290782 374.227289800479 -227.245626558587</t>
  </si>
  <si>
    <t>-450.715867402701 306.582327043237 -153.798812690174</t>
  </si>
  <si>
    <t>-738.937539549831 140.576785242456 -528.749059778949</t>
  </si>
  <si>
    <t>-566.671266280626 53.7728500396113 -294.037410943306</t>
  </si>
  <si>
    <t>-661.232124766445 263.439127402111 -97.5908356799214</t>
  </si>
  <si>
    <t>-678.729660290118 276.851574575891 317.399028728803</t>
  </si>
  <si>
    <t>-705.408135436034 322.789109017005 777.451155836701</t>
  </si>
  <si>
    <t>-556.234237237796 297.335979586994 832.069002995999</t>
  </si>
  <si>
    <t>-689.417842570144 80.5578646965469 -93.4911571366575</t>
  </si>
  <si>
    <t>-676.247381896328 67.7730084763841 321.67832541455</t>
  </si>
  <si>
    <t>-704.172980511454 20.8004862881955 781.522870374356</t>
  </si>
  <si>
    <t>-552.228445353076 13.1933437852831 833.856630798456</t>
  </si>
  <si>
    <t>9763-20170724T120427.114372600.bin</t>
  </si>
  <si>
    <t>-675.134743126551 172.476858179988 -93.9093262980801</t>
  </si>
  <si>
    <t>-699.049413250168 173.759795306347 -202.001531491262</t>
  </si>
  <si>
    <t>-712.238173885349 173.711137894193 -293.935698230333</t>
  </si>
  <si>
    <t>-722.290707644839 173.36799620641 -377.224214699043</t>
  </si>
  <si>
    <t>-729.914613653951 172.646859857057 -460.767605516503</t>
  </si>
  <si>
    <t>-738.390653589572 171.184899307572 -583.12334183421</t>
  </si>
  <si>
    <t>-725.047739268609 167.482004797087 -660.249596930801</t>
  </si>
  <si>
    <t>-730.239798167115 202.865590756366 -530.112598028602</t>
  </si>
  <si>
    <t>-700.156249264076 354.06681866169 -506.248794674082</t>
  </si>
  <si>
    <t>-660.812574029019 375.24755449905 -227.713365021287</t>
  </si>
  <si>
    <t>-450.898941627557 308.691996343071 -153.854302702211</t>
  </si>
  <si>
    <t>-739.102988873692 140.787329990842 -528.756848931218</t>
  </si>
  <si>
    <t>-567.130136094272 53.8810162393265 -293.645988964651</t>
  </si>
  <si>
    <t>-661.121323950566 263.915657584884 -97.6639489042207</t>
  </si>
  <si>
    <t>-678.813769274059 277.204430157267 317.321511200691</t>
  </si>
  <si>
    <t>-705.419091612607 322.804780431797 777.432439472577</t>
  </si>
  <si>
    <t>-556.271757414719 297.134702420941 832.021265591036</t>
  </si>
  <si>
    <t>-689.567925584403 80.9903159141388 -93.5640361331305</t>
  </si>
  <si>
    <t>-676.561985387839 67.8684543382994 321.600117592157</t>
  </si>
  <si>
    <t>-704.264608454983 20.7965284046709 781.448728756635</t>
  </si>
  <si>
    <t>-552.296619491959 12.7914944371287 833.654942972907</t>
  </si>
  <si>
    <t>9763-20170724T120427.145453700.bin</t>
  </si>
  <si>
    <t>-675.081651491846 172.784817891112 -93.9299400937584</t>
  </si>
  <si>
    <t>-698.97365352292 174.062726349477 -202.027335308272</t>
  </si>
  <si>
    <t>-712.188805979284 173.99671563952 -293.957590415098</t>
  </si>
  <si>
    <t>-722.28339564897 173.633429039747 -377.240968854222</t>
  </si>
  <si>
    <t>-729.967901317276 172.88671579669 -460.778563252058</t>
  </si>
  <si>
    <t>-738.552880145467 171.381354260869 -583.126256750965</t>
  </si>
  <si>
    <t>-725.270687566726 167.654070200281 -660.261768430273</t>
  </si>
  <si>
    <t>-730.31934964563 203.075680329104 -530.136328755457</t>
  </si>
  <si>
    <t>-700.173274541048 354.310600792578 -506.523560483659</t>
  </si>
  <si>
    <t>-661.274817447522 375.848164691069 -227.952816555653</t>
  </si>
  <si>
    <t>-451.148235790249 310.227000364215 -153.863576685248</t>
  </si>
  <si>
    <t>-739.252283918627 141.008156429127 -528.745904567323</t>
  </si>
  <si>
    <t>-567.401879379835 53.9918533625585 -293.453361816743</t>
  </si>
  <si>
    <t>-660.905803843146 264.244506176755 -97.7074260250947</t>
  </si>
  <si>
    <t>-678.637026871053 277.39874816931 317.280718358531</t>
  </si>
  <si>
    <t>-705.418326052295 322.831845861559 777.412348099864</t>
  </si>
  <si>
    <t>-556.255964759791 297.227095821499 831.990822378963</t>
  </si>
  <si>
    <t>-689.65897817363 81.2640000301983 -93.5704681107412</t>
  </si>
  <si>
    <t>-676.598325700057 68.0984227190736 321.590580678081</t>
  </si>
  <si>
    <t>-704.297367067257 20.8531184835388 781.430943666136</t>
  </si>
  <si>
    <t>-552.269601395403 13.5628777898708 833.567712270468</t>
  </si>
  <si>
    <t>9763-20170724T120427.215173100.bin</t>
  </si>
  <si>
    <t>-674.885965400324 173.279142372421 -93.9482344957837</t>
  </si>
  <si>
    <t>-698.696542042384 174.54687002151 -202.063621205186</t>
  </si>
  <si>
    <t>-711.963392294642 174.429180531418 -293.986531929345</t>
  </si>
  <si>
    <t>-722.153228431934 174.003204698865 -377.257843150046</t>
  </si>
  <si>
    <t>-729.98211747098 173.175519976684 -460.781207054343</t>
  </si>
  <si>
    <t>-738.832104436605 171.531330949769 -583.108309651631</t>
  </si>
  <si>
    <t>-725.702918830436 167.685659637197 -660.264297366569</t>
  </si>
  <si>
    <t>-730.378769747197 203.270354899136 -530.179813412565</t>
  </si>
  <si>
    <t>-699.897170210368 354.528945402862 -507.134416038823</t>
  </si>
  <si>
    <t>-662.064195732707 377.064829667057 -228.495953369474</t>
  </si>
  <si>
    <t>-451.536423926307 313.506572996913 -153.750284455705</t>
  </si>
  <si>
    <t>-739.518746189609 141.235455957479 -528.684717453367</t>
  </si>
  <si>
    <t>-567.523422331336 53.7501728946108 -293.118457331108</t>
  </si>
  <si>
    <t>-660.377048663624 264.822050055597 -97.7470265779052</t>
  </si>
  <si>
    <t>-678.297351446213 277.730210018732 317.240719832568</t>
  </si>
  <si>
    <t>-705.38957408265 322.936661486277 777.369518684265</t>
  </si>
  <si>
    <t>-556.197041457066 297.489851379821 831.939390878196</t>
  </si>
  <si>
    <t>-689.785671454209 81.680250099575 -93.5362494768475</t>
  </si>
  <si>
    <t>-676.553829969865 68.4197513482923 321.616369720226</t>
  </si>
  <si>
    <t>-704.335669678058 20.8473466545727 781.430139696943</t>
  </si>
  <si>
    <t>-552.314925632126 12.9071625866825 833.49238851274</t>
  </si>
  <si>
    <t>9763-20170724T120427.248262000.bin</t>
  </si>
  <si>
    <t>-674.753285572024 173.534713040998 -93.9544668174359</t>
  </si>
  <si>
    <t>-698.508205306948 174.795849215068 -202.082144984322</t>
  </si>
  <si>
    <t>-711.813043029299 174.642054338796 -293.999548028739</t>
  </si>
  <si>
    <t>-722.071547675944 174.171611436156 -377.262242653625</t>
  </si>
  <si>
    <t>-730.00367135077 173.286328478014 -460.775339394111</t>
  </si>
  <si>
    <t>-739.042963923879 171.542625516667 -583.087166590626</t>
  </si>
  <si>
    <t>-726.006828693277 167.577949592921 -660.252881280485</t>
  </si>
  <si>
    <t>-730.447744449156 203.315487222148 -530.201841646456</t>
  </si>
  <si>
    <t>-699.840822780602 354.606525936276 -507.533412737579</t>
  </si>
  <si>
    <t>-662.56215326086 377.7690226661 -228.871573648587</t>
  </si>
  <si>
    <t>-451.806641217896 315.384571067647 -153.779418689908</t>
  </si>
  <si>
    <t>-739.70547127432 141.299915985641 -528.633581949565</t>
  </si>
  <si>
    <t>-567.343867833649 53.3400871289714 -292.905668349263</t>
  </si>
  <si>
    <t>-660.115839131836 265.106023018818 -97.7629030208628</t>
  </si>
  <si>
    <t>-678.221655669231 277.915827744101 317.21979811609</t>
  </si>
  <si>
    <t>-705.391802740415 322.975520470635 777.349503665235</t>
  </si>
  <si>
    <t>-556.212241461197 297.456981521706 831.921309079954</t>
  </si>
  <si>
    <t>-689.764542686182 81.9158145977954 -93.5192185442206</t>
  </si>
  <si>
    <t>-676.587683951543 68.5484542706124 321.631760464612</t>
  </si>
  <si>
    <t>-704.368874165947 20.8335060045597 781.432012004626</t>
  </si>
  <si>
    <t>-552.323855544076 12.8853626882121 833.422146204063</t>
  </si>
  <si>
    <t>9763-20170724T120427.313946800.bin</t>
  </si>
  <si>
    <t>-674.614599534761 173.872992826146 -93.9556583439125</t>
  </si>
  <si>
    <t>-698.305715093104 175.15162957708 -202.097172790564</t>
  </si>
  <si>
    <t>-711.724722236981 174.934158171537 -293.997791321325</t>
  </si>
  <si>
    <t>-722.154184245893 174.37518182023 -377.238788866935</t>
  </si>
  <si>
    <t>-730.325784756064 173.36844408646 -460.727234968074</t>
  </si>
  <si>
    <t>-739.790522228734 171.410003042205 -583.003681190415</t>
  </si>
  <si>
    <t>-726.952877527825 167.121573552253 -660.185346242729</t>
  </si>
  <si>
    <t>-730.914135864551 203.260950767347 -530.211826361413</t>
  </si>
  <si>
    <t>-700.747862893653 354.778406466203 -508.496314965454</t>
  </si>
  <si>
    <t>-664.307878593985 379.988631300864 -229.901344174041</t>
  </si>
  <si>
    <t>-453.186864657897 319.255651720897 -154.482843242582</t>
  </si>
  <si>
    <t>-740.360772614506 141.277936034735 -528.487966358823</t>
  </si>
  <si>
    <t>-567.261276057158 52.0342200887774 -292.729569100621</t>
  </si>
  <si>
    <t>-659.780891263602 265.501503247941 -97.7988010319754</t>
  </si>
  <si>
    <t>-678.135834962597 278.193408763212 317.17666750664</t>
  </si>
  <si>
    <t>-705.405511253704 323.048358241444 777.317521800489</t>
  </si>
  <si>
    <t>-556.226059595798 297.487616581895 831.869863508403</t>
  </si>
  <si>
    <t>-689.822526815142 82.1901833506224 -93.5119777184626</t>
  </si>
  <si>
    <t>-676.6343363992 68.7057047892158 321.634805574592</t>
  </si>
  <si>
    <t>-704.421503616052 20.8079079652132 781.429741392724</t>
  </si>
  <si>
    <t>-552.372252465237 12.2833299080551 833.315891103963</t>
  </si>
  <si>
    <t>9763-20170724T120427.351042100.bin</t>
  </si>
  <si>
    <t>-674.650845932641 173.95202484143 -93.9582149587152</t>
  </si>
  <si>
    <t>-698.341871328814 175.248841897869 -202.099626561996</t>
  </si>
  <si>
    <t>-711.797189679137 174.997465209561 -293.994849695198</t>
  </si>
  <si>
    <t>-722.274116490667 174.388278369267 -377.229419700594</t>
  </si>
  <si>
    <t>-730.508106594461 173.310240086486 -460.71101280325</t>
  </si>
  <si>
    <t>-740.080403846807 171.224274149553 -582.976922021684</t>
  </si>
  <si>
    <t>-727.303334214184 166.752228904124 -660.15809702338</t>
  </si>
  <si>
    <t>-731.104663585737 203.122080958767 -530.230124761248</t>
  </si>
  <si>
    <t>-701.207743269302 354.755723654949 -508.959375098029</t>
  </si>
  <si>
    <t>-665.569316278149 381.182849575731 -230.373434016922</t>
  </si>
  <si>
    <t>-454.218938393667 321.392163097622 -154.844526391643</t>
  </si>
  <si>
    <t>-740.655566483956 141.157300475806 -528.425114999906</t>
  </si>
  <si>
    <t>-567.241415303364 51.1007362245412 -292.651271351481</t>
  </si>
  <si>
    <t>-659.80614284451 265.592951424718 -97.8083372685013</t>
  </si>
  <si>
    <t>-678.140518516694 278.234630957321 317.169593597844</t>
  </si>
  <si>
    <t>-705.398693690769 323.074786319437 777.310147536204</t>
  </si>
  <si>
    <t>-556.207173589326 297.566902983734 831.85432064391</t>
  </si>
  <si>
    <t>-689.885774831499 82.2494383109652 -93.5214163470802</t>
  </si>
  <si>
    <t>-676.649767042436 68.7811947830587 321.624338295337</t>
  </si>
  <si>
    <t>-704.419498035831 20.810790743581 781.420185352242</t>
  </si>
  <si>
    <t>-552.372513809586 12.2248259840646 833.302846160306</t>
  </si>
  <si>
    <t>9763-20170724T120427.419030600.bin</t>
  </si>
  <si>
    <t>-674.708940281718 173.893798699201 -93.9843314101041</t>
  </si>
  <si>
    <t>-698.430721184511 175.220201936407 -202.118670639954</t>
  </si>
  <si>
    <t>-711.926593877272 174.891306130159 -294.007651943477</t>
  </si>
  <si>
    <t>-722.446022469828 174.170604386281 -377.235937426869</t>
  </si>
  <si>
    <t>-730.728832627499 172.937259063639 -460.710567074572</t>
  </si>
  <si>
    <t>-740.379686301725 170.574786882614 -582.9651484923</t>
  </si>
  <si>
    <t>-727.679335705646 165.741987197362 -660.137401733536</t>
  </si>
  <si>
    <t>-731.260715180061 202.574348480298 -530.304769160558</t>
  </si>
  <si>
    <t>-701.354496266383 354.289895805568 -509.640651898105</t>
  </si>
  <si>
    <t>-667.976141592408 382.839452343214 -230.984299371809</t>
  </si>
  <si>
    <t>-456.259734354433 324.724331537517 -155.173148876336</t>
  </si>
  <si>
    <t>-741.0292222568 140.648488291187 -528.337080560229</t>
  </si>
  <si>
    <t>-567.466682134052 49.1254159504135 -292.844061066347</t>
  </si>
  <si>
    <t>-659.821021965062 265.521741793578 -97.8106607644637</t>
  </si>
  <si>
    <t>-678.106775982713 278.158035215761 317.169551334125</t>
  </si>
  <si>
    <t>-705.405637044962 323.091509487032 777.307897188777</t>
  </si>
  <si>
    <t>-556.228403119419 297.484303631151 831.844595410577</t>
  </si>
  <si>
    <t>-689.958154134756 82.1764413056692 -93.524863720555</t>
  </si>
  <si>
    <t>-676.556673140479 68.8751987427349 321.620928690001</t>
  </si>
  <si>
    <t>-704.404041408563 20.8954813445155 781.423389016395</t>
  </si>
  <si>
    <t>-552.336575930506 12.724722586798 833.313097604283</t>
  </si>
  <si>
    <t>9763-20170724T120427.447104200.bin</t>
  </si>
  <si>
    <t>-674.741503064759 173.745284529928 -93.9718095237489</t>
  </si>
  <si>
    <t>-698.459545026018 175.094662343668 -202.106534808669</t>
  </si>
  <si>
    <t>-711.962902170743 174.731272333391 -293.994290326135</t>
  </si>
  <si>
    <t>-722.493446733479 173.9575837295 -377.220771682704</t>
  </si>
  <si>
    <t>-730.792030397801 172.647892569373 -460.6927420324</t>
  </si>
  <si>
    <t>-740.471091511544 170.147760770523 -582.942488512767</t>
  </si>
  <si>
    <t>-727.782300327179 165.155259606421 -660.106407195937</t>
  </si>
  <si>
    <t>-731.284408606924 202.197652218729 -530.324435288558</t>
  </si>
  <si>
    <t>-701.269027397705 353.917461278079 -509.920083812364</t>
  </si>
  <si>
    <t>-669.181768639213 383.311941109631 -231.199779122121</t>
  </si>
  <si>
    <t>-457.200018940868 326.142334683301 -155.411269039016</t>
  </si>
  <si>
    <t>-741.163576878703 140.291955364631 -528.276153650876</t>
  </si>
  <si>
    <t>-567.774190832886 48.1569162682115 -292.784992142938</t>
  </si>
  <si>
    <t>-659.856116802007 265.390001320607 -97.7948555406042</t>
  </si>
  <si>
    <t>-678.135010447377 278.046866818303 317.185042263896</t>
  </si>
  <si>
    <t>-705.420094670145 323.074080862347 777.311859465203</t>
  </si>
  <si>
    <t>-556.258647898731 297.36822931273 831.845257612928</t>
  </si>
  <si>
    <t>-689.992564328511 82.0176865916046 -93.5325537215081</t>
  </si>
  <si>
    <t>-676.54319175115 68.7862972572748 321.613953035903</t>
  </si>
  <si>
    <t>-704.419062535013 20.8713479819485 781.41639326596</t>
  </si>
  <si>
    <t>-552.367589470034 12.3281587978508 833.293114638665</t>
  </si>
  <si>
    <t>9763-20170724T120427.514287300.bin</t>
  </si>
  <si>
    <t>-674.822936595915 173.402320361848 -93.9879601021993</t>
  </si>
  <si>
    <t>-698.477736602344 174.790862420151 -202.136114520681</t>
  </si>
  <si>
    <t>-711.963200339531 174.368765664556 -294.026238827145</t>
  </si>
  <si>
    <t>-722.491870538489 173.505880972292 -377.252074379292</t>
  </si>
  <si>
    <t>-730.803346363038 172.068383961622 -460.720474222266</t>
  </si>
  <si>
    <t>-740.517767260539 169.33791408461 -582.962628996696</t>
  </si>
  <si>
    <t>-727.816042168241 164.069828021902 -660.106098973029</t>
  </si>
  <si>
    <t>-731.206624132761 201.468973017035 -530.415906574972</t>
  </si>
  <si>
    <t>-701.048705636807 353.216224081158 -510.439097166462</t>
  </si>
  <si>
    <t>-671.244581529514 383.919038059723 -231.606563945063</t>
  </si>
  <si>
    <t>-458.480441344985 328.685148775847 -156.578694856601</t>
  </si>
  <si>
    <t>-741.303623157803 139.603104393535 -528.231595838606</t>
  </si>
  <si>
    <t>-568.586224365104 46.9656446845213 -292.242354730109</t>
  </si>
  <si>
    <t>-659.844295889268 265.032830547819 -97.7785464003516</t>
  </si>
  <si>
    <t>-678.298944005949 277.790470357812 317.190431929193</t>
  </si>
  <si>
    <t>-705.445302851505 323.029371289095 777.316015749037</t>
  </si>
  <si>
    <t>-556.286236364764 297.273888955192 831.83261630979</t>
  </si>
  <si>
    <t>-690.184222912054 81.7012604416714 -93.561323075116</t>
  </si>
  <si>
    <t>-676.775910839383 68.5339210908262 321.588536999747</t>
  </si>
  <si>
    <t>-704.451970541686 20.8822954847612 781.396001106274</t>
  </si>
  <si>
    <t>-552.375428761162 12.5117475850357 833.227289269996</t>
  </si>
  <si>
    <t>9763-20170724T120427.548379400.bin</t>
  </si>
  <si>
    <t>-674.855188809103 173.254050627641 -93.986084795951</t>
  </si>
  <si>
    <t>-698.464020211908 174.658741480839 -202.144120383809</t>
  </si>
  <si>
    <t>-711.941545890098 174.227740604896 -294.035282145781</t>
  </si>
  <si>
    <t>-722.475511319122 173.348280238816 -377.260405839552</t>
  </si>
  <si>
    <t>-730.804913122005 171.884938521092 -460.726570928848</t>
  </si>
  <si>
    <t>-740.559680408878 169.105773209151 -582.9642944201</t>
  </si>
  <si>
    <t>-727.844340140733 163.733817629765 -660.098373590888</t>
  </si>
  <si>
    <t>-731.178301692495 201.248932956286 -530.437549154878</t>
  </si>
  <si>
    <t>-701.026117701054 353.016749145899 -510.625497248568</t>
  </si>
  <si>
    <t>-672.133832503232 384.088679716335 -231.737735059047</t>
  </si>
  <si>
    <t>-458.986854731802 329.768943414084 -157.13049149631</t>
  </si>
  <si>
    <t>-741.380429725591 139.40147855668 -528.217392112834</t>
  </si>
  <si>
    <t>-569.056913035321 46.9337944337112 -291.767683907636</t>
  </si>
  <si>
    <t>-659.797126983827 264.848470393554 -97.7789928521044</t>
  </si>
  <si>
    <t>-678.366450044072 277.661646814651 317.183167693159</t>
  </si>
  <si>
    <t>-705.447271504355 323.016389305163 777.309253859708</t>
  </si>
  <si>
    <t>-556.282461953699 297.279570321637 831.818903891265</t>
  </si>
  <si>
    <t>-690.32235606517 81.6006558786166 -93.5722453738462</t>
  </si>
  <si>
    <t>-676.924119763057 68.4091788713447 321.577212034091</t>
  </si>
  <si>
    <t>-704.448070783325 20.9074145823793 781.407920285395</t>
  </si>
  <si>
    <t>-552.353711423206 12.85581144551 833.237428041491</t>
  </si>
  <si>
    <t>9763-20170724T120427.614152400.bin</t>
  </si>
  <si>
    <t>-674.646911947597 172.867395126262 -93.9685896565937</t>
  </si>
  <si>
    <t>-698.157998099226 174.294397396838 -202.147507467171</t>
  </si>
  <si>
    <t>-711.617503960459 173.851291771314 -294.041324824586</t>
  </si>
  <si>
    <t>-722.160993305185 172.950720905632 -377.264989469491</t>
  </si>
  <si>
    <t>-730.526248011863 171.453759654047 -460.727003962808</t>
  </si>
  <si>
    <t>-740.36249713608 168.611680284851 -582.956678971076</t>
  </si>
  <si>
    <t>-727.581577139544 163.018729028245 -660.064318066829</t>
  </si>
  <si>
    <t>-730.840529095217 200.76391959357 -530.460970303064</t>
  </si>
  <si>
    <t>-700.382755673326 352.497768739465 -510.772151353772</t>
  </si>
  <si>
    <t>-673.405307979289 384.025485410925 -231.743813016406</t>
  </si>
  <si>
    <t>-459.780014242394 331.017972649152 -157.561696329732</t>
  </si>
  <si>
    <t>-741.252364908051 138.953592657955 -528.185885994706</t>
  </si>
  <si>
    <t>-569.832825696939 47.6311805782184 -290.52747642221</t>
  </si>
  <si>
    <t>-659.273142465918 264.497512413786 -97.7779214787322</t>
  </si>
  <si>
    <t>-678.1539837751 277.429928233878 317.166494255446</t>
  </si>
  <si>
    <t>-705.399042360355 323.073829965282 777.278721417872</t>
  </si>
  <si>
    <t>-556.201929525086 297.56193120334 831.805628765098</t>
  </si>
  <si>
    <t>-690.368621758593 81.2019054396696 -93.5677975936625</t>
  </si>
  <si>
    <t>-677.098078926139 68.0584917008584 321.587330942751</t>
  </si>
  <si>
    <t>-704.523888082612 20.9091468239717 781.461606602635</t>
  </si>
  <si>
    <t>-552.408886928212 12.4587280412054 833.166798863127</t>
  </si>
  <si>
    <t>9763-20170724T120427.651251200.bin</t>
  </si>
  <si>
    <t>-674.44304557235 172.692496354252 -93.9732763055544</t>
  </si>
  <si>
    <t>-697.915123148296 174.117414862663 -202.160837172738</t>
  </si>
  <si>
    <t>-711.34346670804 173.671371457866 -294.059214954129</t>
  </si>
  <si>
    <t>-721.859467349766 172.768293232469 -377.286222535434</t>
  </si>
  <si>
    <t>-730.197949412889 171.268360189303 -460.750932700659</t>
  </si>
  <si>
    <t>-739.995833997254 168.42137519897 -582.983539040214</t>
  </si>
  <si>
    <t>-727.159112372239 162.735143035444 -660.074967239812</t>
  </si>
  <si>
    <t>-730.450720830425 200.568932843529 -530.489135736306</t>
  </si>
  <si>
    <t>-699.797931394161 352.264093946648 -510.822314582351</t>
  </si>
  <si>
    <t>-673.798058671002 384.141235033287 -231.740856812869</t>
  </si>
  <si>
    <t>-460.021880757731 331.551116696563 -157.696566342402</t>
  </si>
  <si>
    <t>-740.942582675184 138.772209108746 -528.2086548564</t>
  </si>
  <si>
    <t>-569.825252322404 48.0595118774102 -289.916906373224</t>
  </si>
  <si>
    <t>-658.962776468087 264.325746734584 -97.7763260285158</t>
  </si>
  <si>
    <t>-678.0004415752 277.311795120826 317.15930902571</t>
  </si>
  <si>
    <t>-705.394214888001 323.084253436139 777.258504926364</t>
  </si>
  <si>
    <t>-556.253819607544 297.315830205331 831.819973129759</t>
  </si>
  <si>
    <t>-690.279326181175 81.0291322984808 -93.5569866268465</t>
  </si>
  <si>
    <t>-677.159982302677 67.8979953747039 321.60330874331</t>
  </si>
  <si>
    <t>-704.625586518291 20.8777078165124 781.491150466506</t>
  </si>
  <si>
    <t>-552.442901205757 12.5078556885508 833.010140391811</t>
  </si>
  <si>
    <t>9763-20170724T120427.718948800.bin</t>
  </si>
  <si>
    <t>-674.186480318744 172.425979675942 -93.9466559555451</t>
  </si>
  <si>
    <t>-697.577636907265 173.832969777824 -202.151879375481</t>
  </si>
  <si>
    <t>-710.922489564294 173.357210719617 -294.062345785145</t>
  </si>
  <si>
    <t>-721.356915919274 172.421609945711 -377.299107240052</t>
  </si>
  <si>
    <t>-729.607711071478 170.883267759622 -460.771930628136</t>
  </si>
  <si>
    <t>-739.270618362528 167.973777303719 -583.013836570479</t>
  </si>
  <si>
    <t>-726.341024929572 162.137527020682 -660.078578718848</t>
  </si>
  <si>
    <t>-729.778704190831 200.147412581435 -530.525664025085</t>
  </si>
  <si>
    <t>-699.250379218641 351.868788880463 -510.859532266793</t>
  </si>
  <si>
    <t>-674.512600266766 384.274841646969 -231.724404380762</t>
  </si>
  <si>
    <t>-460.507325580599 332.108006752908 -158.043369813352</t>
  </si>
  <si>
    <t>-740.282535441287 138.353451459025 -528.224672454719</t>
  </si>
  <si>
    <t>-570.107019864042 48.8123216546101 -288.823853135144</t>
  </si>
  <si>
    <t>-658.66573998363 264.095418062087 -97.7597617762334</t>
  </si>
  <si>
    <t>-677.78154037475 277.192679950066 317.1686798632</t>
  </si>
  <si>
    <t>-705.326308404994 323.126160144823 777.240714602595</t>
  </si>
  <si>
    <t>-556.147428251231 297.689262330027 831.852453187649</t>
  </si>
  <si>
    <t>-690.10009096007 80.7540493303907 -93.5284325011149</t>
  </si>
  <si>
    <t>-677.254761498548 67.5558707936909 321.638309180243</t>
  </si>
  <si>
    <t>-704.851156609631 20.9285255364296 781.531536780691</t>
  </si>
  <si>
    <t>-552.550872806382 12.3313483047298 832.664133486722</t>
  </si>
  <si>
    <t>9763-20170724T120427.750032700.bin</t>
  </si>
  <si>
    <t>-674.117337098535 172.3249386343 -93.9413515664895</t>
  </si>
  <si>
    <t>-697.469620880877 173.704770020525 -202.155334250944</t>
  </si>
  <si>
    <t>-710.764828481561 173.2121798762 -294.072867012438</t>
  </si>
  <si>
    <t>-721.147622356726 172.263171237118 -377.316114746095</t>
  </si>
  <si>
    <t>-729.339963836421 170.713455078823 -460.794246240212</t>
  </si>
  <si>
    <t>-738.910097678864 167.789337971138 -583.043191007325</t>
  </si>
  <si>
    <t>-725.935951587142 161.911623920096 -660.097237047347</t>
  </si>
  <si>
    <t>-729.476280266564 199.97243781798 -530.550409301539</t>
  </si>
  <si>
    <t>-699.226082091365 351.745172138056 -510.897316750276</t>
  </si>
  <si>
    <t>-674.864493805667 384.187752438532 -231.733318910184</t>
  </si>
  <si>
    <t>-460.70341223209 332.617979445129 -158.08476669759</t>
  </si>
  <si>
    <t>-739.945280957276 138.172555305942 -528.252567322766</t>
  </si>
  <si>
    <t>-570.331095086266 49.327805451358 -288.646191017721</t>
  </si>
  <si>
    <t>-658.647718403454 263.945236019859 -97.7573972163912</t>
  </si>
  <si>
    <t>-677.812734042328 277.113600056835 317.16656875318</t>
  </si>
  <si>
    <t>-705.323872529729 323.11260753632 777.227031684023</t>
  </si>
  <si>
    <t>-556.172975643466 297.554232759973 831.858572326959</t>
  </si>
  <si>
    <t>-689.959159955214 80.6703595553743 -93.5245328733531</t>
  </si>
  <si>
    <t>-677.286195740634 67.4439324481532 321.646599844761</t>
  </si>
  <si>
    <t>-704.913342161697 20.9823217901715 781.557092279527</t>
  </si>
  <si>
    <t>-552.565290891698 12.580454521913 832.579783574108</t>
  </si>
  <si>
    <t>9763-20170724T120427.818262700.bin</t>
  </si>
  <si>
    <t>-673.998343358253 172.143471692825 -94.0295997440231</t>
  </si>
  <si>
    <t>-697.261091209813 173.435486481216 -202.263932952631</t>
  </si>
  <si>
    <t>-710.483813951366 172.913065106132 -294.191700768557</t>
  </si>
  <si>
    <t>-720.802884731775 171.952711931157 -377.442762895543</t>
  </si>
  <si>
    <t>-728.933192441496 170.40785927329 -460.927212710326</t>
  </si>
  <si>
    <t>-738.414539877056 167.508177125363 -583.183521840544</t>
  </si>
  <si>
    <t>-725.355305535783 161.55758130176 -660.217624529554</t>
  </si>
  <si>
    <t>-729.05454284138 199.686671726504 -530.674852678496</t>
  </si>
  <si>
    <t>-699.288019715493 351.570576334986 -511.050458821135</t>
  </si>
  <si>
    <t>-675.97265847171 384.262606763947 -231.826180640582</t>
  </si>
  <si>
    <t>-461.573297777314 333.788014932266 -158.111951913056</t>
  </si>
  <si>
    <t>-739.45387046512 137.874195249811 -528.402230041925</t>
  </si>
  <si>
    <t>-570.1149973421 49.8939558547931 -288.228810446706</t>
  </si>
  <si>
    <t>-658.696204308409 263.709765086442 -97.8578405972281</t>
  </si>
  <si>
    <t>-677.891329825203 277.071991270836 317.058535086413</t>
  </si>
  <si>
    <t>-705.318251103527 323.120367223013 777.117568596755</t>
  </si>
  <si>
    <t>-556.190442885846 297.495255609354 831.780843868475</t>
  </si>
  <si>
    <t>-689.675126922039 80.4943659468543 -93.5766512302191</t>
  </si>
  <si>
    <t>-677.263737755151 67.2520939892297 321.601870205734</t>
  </si>
  <si>
    <t>-705.023295206747 21.0409078533637 781.544208542543</t>
  </si>
  <si>
    <t>-552.612388437522 12.5318372415395 832.360872603292</t>
  </si>
  <si>
    <t>9763-20170724T120427.845334500.bin</t>
  </si>
  <si>
    <t>-673.981532298261 172.059261144134 -94.0768816813086</t>
  </si>
  <si>
    <t>-697.178314832463 173.308254164969 -202.325787371664</t>
  </si>
  <si>
    <t>-710.341952080253 172.753724311317 -294.2619224496</t>
  </si>
  <si>
    <t>-720.606482751976 171.765024552281 -377.519329949178</t>
  </si>
  <si>
    <t>-728.680992554958 170.192807144213 -461.008604700796</t>
  </si>
  <si>
    <t>-738.07941813378 167.254469139359 -583.270533086221</t>
  </si>
  <si>
    <t>-724.965203642478 161.252444566256 -660.291372776595</t>
  </si>
  <si>
    <t>-728.779265360568 199.453950777972 -530.763950591983</t>
  </si>
  <si>
    <t>-699.365750747566 351.411196570934 -511.2259018215</t>
  </si>
  <si>
    <t>-676.553227386951 384.42507538653 -231.997897144991</t>
  </si>
  <si>
    <t>-461.988533765989 334.683136006557 -158.266889258281</t>
  </si>
  <si>
    <t>-739.131620160413 137.633735288016 -528.48239497739</t>
  </si>
  <si>
    <t>-570.093903892099 50.1518155531924 -288.445871840294</t>
  </si>
  <si>
    <t>-658.754858982301 263.634568310616 -97.9192000772924</t>
  </si>
  <si>
    <t>-677.928736455833 277.087967344862 316.995245956561</t>
  </si>
  <si>
    <t>-705.297044835729 323.148093188415 777.050440190701</t>
  </si>
  <si>
    <t>-556.137035955985 297.719635949893 831.717732016269</t>
  </si>
  <si>
    <t>-689.588010094672 80.4051841160915 -93.6175325124175</t>
  </si>
  <si>
    <t>-677.33146460834 67.0888902120344 321.563258247488</t>
  </si>
  <si>
    <t>-705.131832232421 20.9901280780098 781.517863092621</t>
  </si>
  <si>
    <t>-552.693912256056 11.8417439405671 832.141925234689</t>
  </si>
  <si>
    <t>9763-20170724T120427.917010600.bin</t>
  </si>
  <si>
    <t>-673.967517422552 171.947797706119 -94.2220008051102</t>
  </si>
  <si>
    <t>-697.024091611081 173.113632053364 -202.501877302434</t>
  </si>
  <si>
    <t>-710.102313389309 172.497726835847 -294.449761917896</t>
  </si>
  <si>
    <t>-720.303225488909 171.455739362281 -377.714322776501</t>
  </si>
  <si>
    <t>-728.32775604536 169.833032772518 -461.207532447015</t>
  </si>
  <si>
    <t>-737.668151866116 166.82377877688 -583.472078762265</t>
  </si>
  <si>
    <t>-724.468560543476 160.679309690861 -660.467132846068</t>
  </si>
  <si>
    <t>-728.428331184974 199.059632726432 -530.9772272464</t>
  </si>
  <si>
    <t>-699.602444079199 351.163529097305 -511.630422073496</t>
  </si>
  <si>
    <t>-678.420225937675 384.99741711463 -232.372188689516</t>
  </si>
  <si>
    <t>-463.306506907535 337.283316347801 -158.901327000267</t>
  </si>
  <si>
    <t>-738.711024890481 137.228840326963 -528.669868071984</t>
  </si>
  <si>
    <t>-569.678819873236 50.4193505181565 -288.627575247092</t>
  </si>
  <si>
    <t>-658.785894336653 263.492207152669 -98.0846553579088</t>
  </si>
  <si>
    <t>-678.04780505262 277.071937070825 316.821596622434</t>
  </si>
  <si>
    <t>-705.24979033507 323.233542026958 776.883369706205</t>
  </si>
  <si>
    <t>-556.040481692714 298.120718844178 831.56195280429</t>
  </si>
  <si>
    <t>-689.526245744331 80.3260471752001 -93.7440941229465</t>
  </si>
  <si>
    <t>-677.612009240276 66.8289106580901 321.440732231066</t>
  </si>
  <si>
    <t>-705.460487503411 21.1244413454729 781.408988143584</t>
  </si>
  <si>
    <t>-552.810367908259 12.2325230659599 831.436104664088</t>
  </si>
  <si>
    <t>9763-20170724T120427.952103400.bin</t>
  </si>
  <si>
    <t>-673.984950746181 171.838955492369 -94.3264983452658</t>
  </si>
  <si>
    <t>-696.97314922126 172.9512699993 -202.621508355393</t>
  </si>
  <si>
    <t>-710.011834326642 172.285858067795 -294.574575339618</t>
  </si>
  <si>
    <t>-720.184544377139 171.196932844317 -377.84203032268</t>
  </si>
  <si>
    <t>-728.188175967352 169.525582534861 -461.336248928286</t>
  </si>
  <si>
    <t>-737.506163424216 166.443277556581 -583.600772360967</t>
  </si>
  <si>
    <t>-724.242806189465 160.198625764049 -660.576793004456</t>
  </si>
  <si>
    <t>-728.297584579369 198.714137239699 -531.121811658065</t>
  </si>
  <si>
    <t>-699.68093295977 350.866600595559 -511.87664468817</t>
  </si>
  <si>
    <t>-679.367937909939 385.299527668436 -232.62697641054</t>
  </si>
  <si>
    <t>-463.935857378607 338.628978718254 -159.418932878308</t>
  </si>
  <si>
    <t>-738.537436852883 136.877360671146 -528.782447926293</t>
  </si>
  <si>
    <t>-569.531119601226 50.5884206373855 -288.809261250374</t>
  </si>
  <si>
    <t>-658.842495532549 263.372208948278 -98.1875730237884</t>
  </si>
  <si>
    <t>-678.14346039818 277.079506312149 316.712653062053</t>
  </si>
  <si>
    <t>-705.237695390645 323.289137265509 776.776307899093</t>
  </si>
  <si>
    <t>-556.033528805975 298.173982404384 831.467836344436</t>
  </si>
  <si>
    <t>-689.505519267401 80.2017892888662 -93.8269452161264</t>
  </si>
  <si>
    <t>-677.712678863845 66.6462771893666 321.359516116941</t>
  </si>
  <si>
    <t>-705.636075048565 21.1083028550186 781.348188128785</t>
  </si>
  <si>
    <t>-552.907367855444 11.8247418861645 831.063112096051</t>
  </si>
  <si>
    <t>9763-20170724T120428.016816800.bin</t>
  </si>
  <si>
    <t>-674.13932958894 171.704949704917 -94.4882753058185</t>
  </si>
  <si>
    <t>-697.028980512446 172.7341632263 -202.80498220565</t>
  </si>
  <si>
    <t>-709.954711116714 171.952061080303 -294.77319826783</t>
  </si>
  <si>
    <t>-720.01352035879 170.73765729354 -378.052566323218</t>
  </si>
  <si>
    <t>-727.891090832883 168.92175358146 -461.555847086883</t>
  </si>
  <si>
    <t>-737.011627348083 165.606916075894 -583.829168544765</t>
  </si>
  <si>
    <t>-723.587523893204 159.113336101726 -660.756589796969</t>
  </si>
  <si>
    <t>-727.94233660874 197.986616321702 -531.392960474966</t>
  </si>
  <si>
    <t>-699.883720173196 350.281755896256 -512.478038818477</t>
  </si>
  <si>
    <t>-680.856731684501 386.264733879037 -233.333314568943</t>
  </si>
  <si>
    <t>-464.954366988553 341.141540983707 -160.541867622326</t>
  </si>
  <si>
    <t>-738.076938870519 136.136195246488 -528.960418231363</t>
  </si>
  <si>
    <t>-569.168129316657 50.6713494041292 -289.004064532814</t>
  </si>
  <si>
    <t>-659.154609983671 263.317941268341 -98.390503198543</t>
  </si>
  <si>
    <t>-678.335600133872 277.120282723295 316.512129662145</t>
  </si>
  <si>
    <t>-705.216291354531 323.354453282213 776.582278515279</t>
  </si>
  <si>
    <t>-556.011524582074 298.288940509247 831.295089812408</t>
  </si>
  <si>
    <t>-689.497740983035 80.0317906027249 -93.9869729904973</t>
  </si>
  <si>
    <t>-677.806850999335 66.3685040364194 321.198839610421</t>
  </si>
  <si>
    <t>-705.920445371478 21.2184978609771 781.228412042069</t>
  </si>
  <si>
    <t>-553.043509358534 11.6199865754506 830.425341967371</t>
  </si>
  <si>
    <t>9763-20170724T120428.053914900.bin</t>
  </si>
  <si>
    <t>-674.248132300783 171.636219070987 -94.5681391425952</t>
  </si>
  <si>
    <t>-697.114013064077 172.623089977541 -202.890324378002</t>
  </si>
  <si>
    <t>-709.980444824794 171.768132334375 -294.866164794887</t>
  </si>
  <si>
    <t>-719.970084237643 170.471592483833 -378.152786837945</t>
  </si>
  <si>
    <t>-727.762759341961 168.557419654662 -461.661644517838</t>
  </si>
  <si>
    <t>-736.74185115978 165.081564637626 -583.940987038887</t>
  </si>
  <si>
    <t>-723.223745462511 158.442087176564 -660.839540891754</t>
  </si>
  <si>
    <t>-727.760088678123 197.534783860752 -531.535160195412</t>
  </si>
  <si>
    <t>-699.95681653756 349.900078113541 -512.825379661145</t>
  </si>
  <si>
    <t>-681.352696941835 386.717654158058 -233.761028573295</t>
  </si>
  <si>
    <t>-465.305410921011 342.179582877144 -161.039146102352</t>
  </si>
  <si>
    <t>-737.843756228602 135.678640316615 -529.036447495547</t>
  </si>
  <si>
    <t>-569.037648128259 50.6033415748864 -288.989491742046</t>
  </si>
  <si>
    <t>-659.37572054742 263.284270067856 -98.4817770660944</t>
  </si>
  <si>
    <t>-678.448262836769 277.133468280373 316.424291890181</t>
  </si>
  <si>
    <t>-705.227763158734 323.352234478962 776.498741623982</t>
  </si>
  <si>
    <t>-556.01728188372 298.318116590336 831.210216462222</t>
  </si>
  <si>
    <t>-689.490010646828 79.9081513278161 -94.0508135318257</t>
  </si>
  <si>
    <t>-677.868620732595 66.2767149657416 321.137932942184</t>
  </si>
  <si>
    <t>-705.992421746103 21.1812050970777 781.187348259084</t>
  </si>
  <si>
    <t>-553.093170519863 11.2258660997416 830.243820369459</t>
  </si>
  <si>
    <t>9763-20170724T120428.115606400.bin</t>
  </si>
  <si>
    <t>-674.530955430735 171.697823589098 -94.6860958220703</t>
  </si>
  <si>
    <t>-697.360157366541 172.598797669297 -203.016629362542</t>
  </si>
  <si>
    <t>-710.153937848915 171.595799732749 -295.001168897769</t>
  </si>
  <si>
    <t>-720.061615565896 170.132389715869 -378.294889535595</t>
  </si>
  <si>
    <t>-727.75594640208 168.018621611801 -461.808053561512</t>
  </si>
  <si>
    <t>-736.573261868183 164.214687825943 -584.089316163405</t>
  </si>
  <si>
    <t>-722.931160555856 157.283539606879 -660.940241918505</t>
  </si>
  <si>
    <t>-727.696971220912 196.81446019093 -531.756690253453</t>
  </si>
  <si>
    <t>-700.402739165358 349.322614503133 -513.495921080984</t>
  </si>
  <si>
    <t>-682.697962341671 387.3956762092 -234.541490032069</t>
  </si>
  <si>
    <t>-466.363768210155 344.237445028342 -161.840897539003</t>
  </si>
  <si>
    <t>-737.711587247711 134.95321397227 -529.110105173071</t>
  </si>
  <si>
    <t>-569.02854646943 50.6140402085177 -288.598724701734</t>
  </si>
  <si>
    <t>-659.87779354648 263.335935376601 -98.6319664845087</t>
  </si>
  <si>
    <t>-678.786231382242 277.233823085778 316.279947568599</t>
  </si>
  <si>
    <t>-705.25239316704 323.349563270583 776.364825286066</t>
  </si>
  <si>
    <t>-556.016168616352 298.423753583752 831.055529004963</t>
  </si>
  <si>
    <t>-689.580254204289 79.9668114398532 -94.1167194924798</t>
  </si>
  <si>
    <t>-677.974734933227 66.3062785706284 321.07152022424</t>
  </si>
  <si>
    <t>-706.068660643579 21.2858691587533 781.139256687301</t>
  </si>
  <si>
    <t>-553.07327079378 11.9175975316984 830.011275857302</t>
  </si>
  <si>
    <t>9763-20170724T120428.148708300.bin</t>
  </si>
  <si>
    <t>-674.722053088846 171.755187930039 -94.7378162970639</t>
  </si>
  <si>
    <t>-697.538263120429 172.623070195733 -203.071355944556</t>
  </si>
  <si>
    <t>-710.310460910698 171.55433504961 -295.05809937123</t>
  </si>
  <si>
    <t>-720.194413786588 170.015920880762 -378.353261620199</t>
  </si>
  <si>
    <t>-727.860616579132 167.812002615114 -461.866796100454</t>
  </si>
  <si>
    <t>-736.632053772716 163.859570078106 -584.146647526636</t>
  </si>
  <si>
    <t>-722.943320417068 156.791530890496 -660.97680064963</t>
  </si>
  <si>
    <t>-727.794014821036 196.525991439397 -531.849011505784</t>
  </si>
  <si>
    <t>-700.681824422561 349.091202702113 -513.798557434749</t>
  </si>
  <si>
    <t>-683.428661758493 387.55614314449 -234.869679593543</t>
  </si>
  <si>
    <t>-466.948791659494 345.112596608484 -162.181605553212</t>
  </si>
  <si>
    <t>-737.772293730124 134.661944376257 -529.133617955481</t>
  </si>
  <si>
    <t>-569.137751320529 50.5882756638418 -288.351994606087</t>
  </si>
  <si>
    <t>-660.102621969686 263.388046844254 -98.7024177988243</t>
  </si>
  <si>
    <t>-678.894199074723 277.328529445023 316.213414421271</t>
  </si>
  <si>
    <t>-705.279288932985 323.335359332078 776.311611407037</t>
  </si>
  <si>
    <t>-556.055931436463 298.311115261285 830.992371165791</t>
  </si>
  <si>
    <t>-689.733074536644 80.0014607430628 -94.1384332958679</t>
  </si>
  <si>
    <t>-678.079015279601 66.3478096557076 321.048736491514</t>
  </si>
  <si>
    <t>-706.074322379603 21.2938276457085 781.120894882716</t>
  </si>
  <si>
    <t>-553.085528629978 11.7139260387116 829.972511576036</t>
  </si>
  <si>
    <t>9763-20170724T120428.216251400.bin</t>
  </si>
  <si>
    <t>-675.214429482546 171.944650272046 -94.7876712115672</t>
  </si>
  <si>
    <t>-698.033223880533 172.788925344609 -203.120910794718</t>
  </si>
  <si>
    <t>-710.71936528965 171.605141728095 -295.118115875047</t>
  </si>
  <si>
    <t>-720.489519671625 169.925657829118 -378.423829557179</t>
  </si>
  <si>
    <t>-728.00543050421 167.544309339756 -461.94622592319</t>
  </si>
  <si>
    <t>-736.516817775273 163.29323127426 -584.234471324643</t>
  </si>
  <si>
    <t>-722.692283808441 155.948893341328 -661.014363037971</t>
  </si>
  <si>
    <t>-727.825523167192 196.092996257668 -531.995809121843</t>
  </si>
  <si>
    <t>-701.114458432756 348.781276634609 -514.357212105668</t>
  </si>
  <si>
    <t>-684.780898776784 388.059083890287 -235.486176913465</t>
  </si>
  <si>
    <t>-468.057224646252 346.872066925702 -162.801864112269</t>
  </si>
  <si>
    <t>-737.738622004094 134.224087750328 -529.15513949744</t>
  </si>
  <si>
    <t>-569.277004907931 50.6910598937332 -287.880340098938</t>
  </si>
  <si>
    <t>-660.538472997404 263.629973541895 -98.8017130984025</t>
  </si>
  <si>
    <t>-679.067162995658 277.495916920728 316.128440017242</t>
  </si>
  <si>
    <t>-705.336510143743 323.294996266375 776.23888207247</t>
  </si>
  <si>
    <t>-556.097632464685 298.255489544426 830.870345741268</t>
  </si>
  <si>
    <t>-690.277987310323 80.1435332664644 -94.1521233844202</t>
  </si>
  <si>
    <t>-678.391648203002 66.5545992176001 321.030603873569</t>
  </si>
  <si>
    <t>-705.946407647667 21.3117951326433 781.123149469455</t>
  </si>
  <si>
    <t>-552.98390867315 12.3335494538301 830.171041904035</t>
  </si>
  <si>
    <t>9763-20170724T120428.248335300.bin</t>
  </si>
  <si>
    <t>-675.47127346371 172.034426078369 -94.8015366876796</t>
  </si>
  <si>
    <t>-698.278899424441 172.878063375911 -203.137105852753</t>
  </si>
  <si>
    <t>-710.923027187722 171.63161379011 -295.139380788132</t>
  </si>
  <si>
    <t>-720.64157798804 169.871803413207 -378.449579564834</t>
  </si>
  <si>
    <t>-728.092202430528 167.386236727544 -461.974645350884</t>
  </si>
  <si>
    <t>-736.493044480976 162.957159839664 -584.264240849829</t>
  </si>
  <si>
    <t>-722.612614710578 155.465836832802 -661.019893956807</t>
  </si>
  <si>
    <t>-727.846554572315 195.83257041018 -532.065690793236</t>
  </si>
  <si>
    <t>-701.238738458584 348.565262131964 -514.635332692436</t>
  </si>
  <si>
    <t>-685.387833092997 388.294272760047 -235.800477551416</t>
  </si>
  <si>
    <t>-468.613616601769 347.410482916898 -163.09576542791</t>
  </si>
  <si>
    <t>-737.767124247217 133.968624726471 -529.14350862086</t>
  </si>
  <si>
    <t>-569.478478239145 50.6075514252539 -287.68957811224</t>
  </si>
  <si>
    <t>-660.723229284596 263.732629385363 -98.8360671047633</t>
  </si>
  <si>
    <t>-679.14413931533 277.564578359936 316.100007924134</t>
  </si>
  <si>
    <t>-705.372192577857 323.260183169424 776.217993439097</t>
  </si>
  <si>
    <t>-556.12215030921 298.220250533646 830.818740187016</t>
  </si>
  <si>
    <t>-690.593132144499 80.2201427047762 -94.1407212968705</t>
  </si>
  <si>
    <t>-678.539719674588 66.6903744452479 321.039061067536</t>
  </si>
  <si>
    <t>-705.739947198279 21.2873880843724 781.146366171351</t>
  </si>
  <si>
    <t>-552.883773695996 12.5007171807256 830.558924236737</t>
  </si>
  <si>
    <t>9763-20170724T120428.316087600.bin</t>
  </si>
  <si>
    <t>-675.912363802684 172.090551439299 -94.7571931146038</t>
  </si>
  <si>
    <t>-698.758402566586 172.958202996894 -203.084553231502</t>
  </si>
  <si>
    <t>-711.369347207149 171.571349376721 -295.089325160469</t>
  </si>
  <si>
    <t>-721.030902119899 169.622085919756 -378.401777793546</t>
  </si>
  <si>
    <t>-728.397581185243 166.883331990295 -461.926528327871</t>
  </si>
  <si>
    <t>-736.645770938334 162.014487524565 -584.20974473059</t>
  </si>
  <si>
    <t>-722.674395330268 154.20861446239 -660.917522538476</t>
  </si>
  <si>
    <t>-728.012132045906 195.068809426372 -532.122143943069</t>
  </si>
  <si>
    <t>-701.299743105654 347.844462022074 -515.220523636327</t>
  </si>
  <si>
    <t>-686.540252935502 388.610636458128 -236.475361192176</t>
  </si>
  <si>
    <t>-469.792720147026 348.047128435883 -163.512157982414</t>
  </si>
  <si>
    <t>-738.040929484684 133.232926992358 -528.983536806743</t>
  </si>
  <si>
    <t>-569.980940025635 50.1473951451364 -287.090567953819</t>
  </si>
  <si>
    <t>-661.098269715311 263.811596578561 -98.8445611926692</t>
  </si>
  <si>
    <t>-679.471126356031 277.517175257931 316.097868046261</t>
  </si>
  <si>
    <t>-705.446874483476 323.213658997926 776.223533303359</t>
  </si>
  <si>
    <t>-556.204561136589 298.001522002983 830.766344253004</t>
  </si>
  <si>
    <t>-691.096892924521 80.2748770312446 -94.0426545465706</t>
  </si>
  <si>
    <t>-678.682288362707 66.8473723962759 321.129829984623</t>
  </si>
  <si>
    <t>-705.290899015307 21.1473748827498 781.293486304266</t>
  </si>
  <si>
    <t>-552.686280388154 12.2882832195367 831.46491605138</t>
  </si>
  <si>
    <t>9763-20170724T120428.349183500.bin</t>
  </si>
  <si>
    <t>-676.155548274342 172.063698818606 -94.7239704265229</t>
  </si>
  <si>
    <t>-699.03787519198 172.94326770512 -203.043511328787</t>
  </si>
  <si>
    <t>-711.644181539679 171.482512476264 -295.047740860369</t>
  </si>
  <si>
    <t>-721.28719003222 169.433407579533 -378.360114737801</t>
  </si>
  <si>
    <t>-728.620773547845 166.561367690434 -461.883134451878</t>
  </si>
  <si>
    <t>-736.804962080557 161.460198044583 -584.161205109559</t>
  </si>
  <si>
    <t>-722.80448640539 153.486352842999 -660.846350190076</t>
  </si>
  <si>
    <t>-728.166868594319 194.608214022223 -532.133961124959</t>
  </si>
  <si>
    <t>-701.30832653295 347.388564512157 -515.509415535041</t>
  </si>
  <si>
    <t>-687.040932219266 388.840717973888 -236.839923165208</t>
  </si>
  <si>
    <t>-470.35011690247 348.286090691685 -163.703290376582</t>
  </si>
  <si>
    <t>-738.260736701467 132.788919585509 -528.879368005383</t>
  </si>
  <si>
    <t>-570.354610010232 49.8975428671342 -286.774389156024</t>
  </si>
  <si>
    <t>-661.315271394553 263.790521932517 -98.827850365949</t>
  </si>
  <si>
    <t>-679.636050318701 277.466664086596 316.117815190159</t>
  </si>
  <si>
    <t>-705.461406333055 323.201251374501 776.246122771228</t>
  </si>
  <si>
    <t>-556.21926106844 297.943691214614 830.768084501326</t>
  </si>
  <si>
    <t>-691.359346377516 80.2503726607827 -93.9947039546416</t>
  </si>
  <si>
    <t>-678.746389487402 66.9444084381385 321.175702179307</t>
  </si>
  <si>
    <t>-705.090279417003 21.1524229592974 781.339150456969</t>
  </si>
  <si>
    <t>-552.590991353968 12.5535960588677 831.874748371502</t>
  </si>
  <si>
    <t>9763-20170724T120428.414991700.bin</t>
  </si>
  <si>
    <t>-676.726077926663 171.899203652455 -94.6182798215049</t>
  </si>
  <si>
    <t>-699.721111272143 172.830169911739 -202.91351113998</t>
  </si>
  <si>
    <t>-712.329943479399 171.233788712243 -294.915196750808</t>
  </si>
  <si>
    <t>-721.937540606803 168.99147061417 -378.226657033039</t>
  </si>
  <si>
    <t>-729.198007943652 165.853988404014 -461.746606843197</t>
  </si>
  <si>
    <t>-737.233830473934 160.285810207185 -584.0140625462</t>
  </si>
  <si>
    <t>-723.219670080205 151.956531045133 -660.658997414147</t>
  </si>
  <si>
    <t>-728.597414878722 193.62206559629 -532.10693864749</t>
  </si>
  <si>
    <t>-701.506851132861 346.420187065425 -516.026087775134</t>
  </si>
  <si>
    <t>-688.093758349414 389.037346025284 -237.489827983643</t>
  </si>
  <si>
    <t>-471.63207639507 348.368156869896 -163.740894154083</t>
  </si>
  <si>
    <t>-738.818134331004 131.836085287644 -528.621469343288</t>
  </si>
  <si>
    <t>-571.291580515819 49.4779054972582 -286.215678139054</t>
  </si>
  <si>
    <t>-661.864541579688 263.655608913893 -98.7450064876776</t>
  </si>
  <si>
    <t>-679.946214686548 277.29365798233 316.212416496837</t>
  </si>
  <si>
    <t>-705.500768113911 323.14195369337 776.336335830503</t>
  </si>
  <si>
    <t>-556.261012802129 297.780743792623 830.816809719122</t>
  </si>
  <si>
    <t>-691.970517762555 80.0555058452833 -93.8782991066957</t>
  </si>
  <si>
    <t>-678.823924837091 67.044397473803 321.284895006863</t>
  </si>
  <si>
    <t>-704.698711378045 20.9858226642882 781.456618857931</t>
  </si>
  <si>
    <t>-552.448100559312 12.132891215123 832.693126086236</t>
  </si>
  <si>
    <t>9763-20170724T120428.449082800.bin</t>
  </si>
  <si>
    <t>-677.078742086471 171.7960910439 -94.5530399275682</t>
  </si>
  <si>
    <t>-700.140374363366 172.767688239323 -202.833801530521</t>
  </si>
  <si>
    <t>-712.743323650643 171.111490003449 -294.835087707475</t>
  </si>
  <si>
    <t>-722.320131790527 168.778377865246 -378.147728792477</t>
  </si>
  <si>
    <t>-729.524107747652 165.513175830162 -461.667634259243</t>
  </si>
  <si>
    <t>-737.449212828505 159.717912885447 -583.931826709685</t>
  </si>
  <si>
    <t>-723.428429983784 151.216533481768 -660.556541541867</t>
  </si>
  <si>
    <t>-728.843043464568 193.147561928142 -532.079807768862</t>
  </si>
  <si>
    <t>-701.638800638234 345.945235946615 -516.254733570594</t>
  </si>
  <si>
    <t>-688.624159784688 388.949447935576 -237.758962365868</t>
  </si>
  <si>
    <t>-472.308362825474 348.224014837195 -163.614349832574</t>
  </si>
  <si>
    <t>-739.100512494135 131.374034078486 -528.486938545917</t>
  </si>
  <si>
    <t>-571.82017306616 49.2718028143247 -285.87181738565</t>
  </si>
  <si>
    <t>-662.178714927251 263.552936058827 -98.6806335688216</t>
  </si>
  <si>
    <t>-680.100687461395 277.175816921183 316.284225121244</t>
  </si>
  <si>
    <t>-705.521561776199 323.096159227812 776.401561832697</t>
  </si>
  <si>
    <t>-556.296511443029 297.615957993663 830.86684467283</t>
  </si>
  <si>
    <t>-692.376591977567 79.9513772341027 -93.8141004780243</t>
  </si>
  <si>
    <t>-678.910660188766 67.1244500955638 321.34455735964</t>
  </si>
  <si>
    <t>-704.53188451513 20.9338093206002 781.514348756455</t>
  </si>
  <si>
    <t>-552.400803895948 11.7728828074776 833.051154856843</t>
  </si>
  <si>
    <t>9763-20170724T120428.517814200.bin</t>
  </si>
  <si>
    <t>-677.820647167542 171.62653532736 -94.4780140300279</t>
  </si>
  <si>
    <t>-700.969059819197 172.650142441518 -202.739785445054</t>
  </si>
  <si>
    <t>-713.530051344096 170.881230826053 -294.744795575525</t>
  </si>
  <si>
    <t>-723.021472158537 168.38584151473 -378.062445638355</t>
  </si>
  <si>
    <t>-730.092354061912 164.897280665801 -461.584603588875</t>
  </si>
  <si>
    <t>-737.77014731581 158.709328896122 -583.845407703917</t>
  </si>
  <si>
    <t>-723.736804692057 149.903649136438 -660.433442741437</t>
  </si>
  <si>
    <t>-729.244315556351 192.301254619934 -532.085079338578</t>
  </si>
  <si>
    <t>-702.038178468516 345.138309645565 -516.683779517658</t>
  </si>
  <si>
    <t>-689.868981902924 388.868725732342 -238.262943260979</t>
  </si>
  <si>
    <t>-473.824788878945 347.789683686257 -163.523696040372</t>
  </si>
  <si>
    <t>-739.558042864642 130.547851253204 -528.311862378293</t>
  </si>
  <si>
    <t>-572.738969401559 48.8751721788899 -285.178926340254</t>
  </si>
  <si>
    <t>-662.760227167143 263.377493001507 -98.5879151420296</t>
  </si>
  <si>
    <t>-680.436652893473 276.996429933336 316.387581165498</t>
  </si>
  <si>
    <t>-705.571172970074 323.019172392422 776.514771288768</t>
  </si>
  <si>
    <t>-556.362166375816 297.344024399064 830.932461739115</t>
  </si>
  <si>
    <t>-693.265847446548 79.8001026020027 -93.7285073787443</t>
  </si>
  <si>
    <t>-679.291293668968 67.2874265689195 321.422972466893</t>
  </si>
  <si>
    <t>-704.347941745205 20.9537385083672 781.583652959026</t>
  </si>
  <si>
    <t>-552.307968327043 12.2154391689169 833.461543521395</t>
  </si>
  <si>
    <t>9763-20170724T120428.545888900.bin</t>
  </si>
  <si>
    <t>-678.230877283977 171.596918997836 -94.4475617472194</t>
  </si>
  <si>
    <t>-701.391150094518 172.625328337456 -202.706714529799</t>
  </si>
  <si>
    <t>-713.916751176522 170.810869555922 -294.715636999192</t>
  </si>
  <si>
    <t>-723.357715416165 168.254680850891 -378.037231327252</t>
  </si>
  <si>
    <t>-730.359407322682 164.686155388683 -461.561931914846</t>
  </si>
  <si>
    <t>-737.915331867146 158.360176528353 -583.823258335411</t>
  </si>
  <si>
    <t>-723.866798054359 149.454002493498 -660.396908425606</t>
  </si>
  <si>
    <t>-729.442163045307 192.010673728329 -532.092331858224</t>
  </si>
  <si>
    <t>-702.322010214113 344.882950121743 -516.869959843112</t>
  </si>
  <si>
    <t>-690.490935171315 388.763793540016 -238.458208588879</t>
  </si>
  <si>
    <t>-474.513119947205 347.681953629677 -163.528903401291</t>
  </si>
  <si>
    <t>-739.757565135228 130.261128006006 -528.259770507285</t>
  </si>
  <si>
    <t>-573.185558928797 48.7122887120154 -284.928911385052</t>
  </si>
  <si>
    <t>-663.124705066647 263.352354250209 -98.5622253915925</t>
  </si>
  <si>
    <t>-680.644426515139 276.971739967558 316.419941349609</t>
  </si>
  <si>
    <t>-705.588120669501 322.993290245689 776.560438720233</t>
  </si>
  <si>
    <t>-556.365436705882 297.330695912576 830.946557043896</t>
  </si>
  <si>
    <t>-693.712845020251 79.8071919508097 -93.7007209454038</t>
  </si>
  <si>
    <t>-679.499593828637 67.3514790678082 321.444387606813</t>
  </si>
  <si>
    <t>-704.285479521402 20.9400314776308 781.606707040446</t>
  </si>
  <si>
    <t>-552.293212372224 12.1717023228944 833.619167140776</t>
  </si>
  <si>
    <t>9763-20170724T120428.615732100.bin</t>
  </si>
  <si>
    <t>-679.02001212014 171.610543021183 -94.3959448717424</t>
  </si>
  <si>
    <t>-702.156176926491 172.619605221778 -202.660416078332</t>
  </si>
  <si>
    <t>-714.602376025591 170.741652013641 -294.678993510745</t>
  </si>
  <si>
    <t>-723.947741201148 168.108948589036 -378.008780377687</t>
  </si>
  <si>
    <t>-730.829864262934 164.444655979046 -461.539353087966</t>
  </si>
  <si>
    <t>-738.184728766559 157.957654120115 -583.804385023856</t>
  </si>
  <si>
    <t>-724.095517259198 148.932989657692 -660.356770533081</t>
  </si>
  <si>
    <t>-729.796963332607 191.676499599482 -532.103909974228</t>
  </si>
  <si>
    <t>-702.755400603463 344.58438006551 -517.067942166056</t>
  </si>
  <si>
    <t>-691.686211345404 388.666645248907 -238.656600673779</t>
  </si>
  <si>
    <t>-475.733672309997 347.922762998096 -163.47050689976</t>
  </si>
  <si>
    <t>-740.117917783116 129.931872693943 -528.207129580777</t>
  </si>
  <si>
    <t>-573.805033969109 48.5302785084862 -284.644408970373</t>
  </si>
  <si>
    <t>-663.892830151224 263.32945068127 -98.5234632232349</t>
  </si>
  <si>
    <t>-681.167060843596 277.015813275214 316.466756492579</t>
  </si>
  <si>
    <t>-705.654484009492 322.913695466845 776.640697384748</t>
  </si>
  <si>
    <t>-556.415006632002 297.188516320614 830.9511968786</t>
  </si>
  <si>
    <t>-694.500157209465 79.8354253780833 -93.6566109127178</t>
  </si>
  <si>
    <t>-679.864702040574 67.5016055849619 321.477427980266</t>
  </si>
  <si>
    <t>-704.17390427901 21.0091812105331 781.656613382612</t>
  </si>
  <si>
    <t>-552.217768723631 12.760875634576 833.859346908621</t>
  </si>
  <si>
    <t>9763-20170724T120428.648823400.bin</t>
  </si>
  <si>
    <t>-679.302849604971 171.618504143604 -94.3807580255285</t>
  </si>
  <si>
    <t>-702.399623340563 172.612556655882 -202.653814466003</t>
  </si>
  <si>
    <t>-714.805142119102 170.712270866891 -294.677300160316</t>
  </si>
  <si>
    <t>-724.110828124604 168.055313743441 -378.01093595848</t>
  </si>
  <si>
    <t>-730.950273111618 164.3627535189 -461.543653864383</t>
  </si>
  <si>
    <t>-738.239552772006 157.82995045391 -583.810225932242</t>
  </si>
  <si>
    <t>-724.118101583102 148.780477597696 -660.353724398985</t>
  </si>
  <si>
    <t>-729.882941513662 191.568516585639 -532.117818565418</t>
  </si>
  <si>
    <t>-702.861680594491 344.489122580317 -517.165879200741</t>
  </si>
  <si>
    <t>-692.235387101543 388.821625205884 -238.777182144412</t>
  </si>
  <si>
    <t>-476.267368265341 348.237888254881 -163.548804479679</t>
  </si>
  <si>
    <t>-740.199269831913 129.82431182925 -528.203738220356</t>
  </si>
  <si>
    <t>-573.856160871054 48.3712580672172 -284.513993466747</t>
  </si>
  <si>
    <t>-664.186022507336 263.293876296819 -98.5113724572958</t>
  </si>
  <si>
    <t>-681.4168790737 277.027286400607 316.479115473403</t>
  </si>
  <si>
    <t>-705.663239212385 322.898900656729 776.672459592128</t>
  </si>
  <si>
    <t>-556.395873673353 297.267756515173 830.950661431992</t>
  </si>
  <si>
    <t>-694.757621842352 79.8850301118143 -93.647359247472</t>
  </si>
  <si>
    <t>-680.039692031781 67.5577995367853 321.483942372702</t>
  </si>
  <si>
    <t>-704.1553658932 21.0644788913621 781.66619233193</t>
  </si>
  <si>
    <t>-552.174920499571 13.4483639621053 833.894106565657</t>
  </si>
  <si>
    <t>9763-20170724T120428.716632100.bin</t>
  </si>
  <si>
    <t>-679.666518896171 171.538216149311 -94.3657850593679</t>
  </si>
  <si>
    <t>-702.735915861664 172.529179538553 -202.644671036662</t>
  </si>
  <si>
    <t>-715.099735044575 170.612886694089 -294.673499391217</t>
  </si>
  <si>
    <t>-724.359833949776 167.936697187393 -378.011435320873</t>
  </si>
  <si>
    <t>-731.145604558069 164.220795008686 -461.547658174857</t>
  </si>
  <si>
    <t>-738.347226593867 157.649925584684 -583.817341382832</t>
  </si>
  <si>
    <t>-724.153198494695 148.588855480366 -660.345987390017</t>
  </si>
  <si>
    <t>-730.066278461145 191.411207408946 -532.127487583094</t>
  </si>
  <si>
    <t>-703.310914820898 344.379141747697 -517.204677751312</t>
  </si>
  <si>
    <t>-693.164621837152 389.009859558971 -238.845708530138</t>
  </si>
  <si>
    <t>-477.130509587016 348.733659624333 -163.641809729008</t>
  </si>
  <si>
    <t>-740.308130127322 129.655114444775 -528.205456202093</t>
  </si>
  <si>
    <t>-573.889199601914 48.3384925539688 -284.555291263436</t>
  </si>
  <si>
    <t>-664.560643581174 263.21198342472 -98.494633637355</t>
  </si>
  <si>
    <t>-681.62760760276 276.995872203743 316.500930030046</t>
  </si>
  <si>
    <t>-705.676679084315 322.885459023875 776.714447677669</t>
  </si>
  <si>
    <t>-556.401684559781 297.229669560306 830.959940312291</t>
  </si>
  <si>
    <t>-695.119798006147 79.8392873103473 -93.6403071958703</t>
  </si>
  <si>
    <t>-680.272981385839 67.5095246402716 321.486369342064</t>
  </si>
  <si>
    <t>-704.134670131848 21.084139547575 781.68230839004</t>
  </si>
  <si>
    <t>-552.158752630065 13.6769588168911 833.953425398787</t>
  </si>
  <si>
    <t>9763-20170724T120428.745708900.bin</t>
  </si>
  <si>
    <t>-679.727048595035 171.48983095419 -94.3644437109045</t>
  </si>
  <si>
    <t>-702.801714764968 172.476451734298 -202.642306469518</t>
  </si>
  <si>
    <t>-715.156686116356 170.570663901092 -294.672433526679</t>
  </si>
  <si>
    <t>-724.403428299916 167.909393521612 -378.012422193679</t>
  </si>
  <si>
    <t>-731.170108622852 164.214711983098 -461.550929782601</t>
  </si>
  <si>
    <t>-738.337599021119 157.681794779861 -583.824687030532</t>
  </si>
  <si>
    <t>-724.108326340664 148.64322060134 -660.34949341258</t>
  </si>
  <si>
    <t>-730.097609630505 191.431453871773 -532.120777997261</t>
  </si>
  <si>
    <t>-703.444215237828 344.41300802948 -517.134624466903</t>
  </si>
  <si>
    <t>-693.520612070769 389.132953819872 -238.781781554713</t>
  </si>
  <si>
    <t>-477.406085103 349.085116432484 -163.687311294978</t>
  </si>
  <si>
    <t>-740.287598496369 129.665131140176 -528.223279157718</t>
  </si>
  <si>
    <t>-573.822727822936 48.4683997391303 -284.673436301564</t>
  </si>
  <si>
    <t>-664.654118239595 263.159761158375 -98.484411116559</t>
  </si>
  <si>
    <t>-681.670148831068 276.946964404138 316.513140603639</t>
  </si>
  <si>
    <t>-705.683759404917 322.867209908514 776.734185570921</t>
  </si>
  <si>
    <t>-556.414927466369 297.16792416842 830.976070044336</t>
  </si>
  <si>
    <t>-695.15355200052 79.7892697883556 -93.644748854533</t>
  </si>
  <si>
    <t>-680.315603356215 67.4789116090644 321.482863476471</t>
  </si>
  <si>
    <t>-704.136770105647 21.1084218275585 781.685156602511</t>
  </si>
  <si>
    <t>-552.176364916548 13.4372247108822 833.963394507834</t>
  </si>
  <si>
    <t>9763-20170724T120428.814734000.bin</t>
  </si>
  <si>
    <t>-679.646690072194 171.4196701042 -94.3439127906047</t>
  </si>
  <si>
    <t>-702.761411221883 172.407492331993 -202.613196570576</t>
  </si>
  <si>
    <t>-715.129314617625 170.540535557667 -294.642475709104</t>
  </si>
  <si>
    <t>-724.379301399262 167.928741983659 -377.983681020911</t>
  </si>
  <si>
    <t>-731.140478861184 164.29910410087 -461.525557107595</t>
  </si>
  <si>
    <t>-738.290178425047 157.878858505053 -583.806229827417</t>
  </si>
  <si>
    <t>-724.005080218885 148.894887858267 -660.327111195939</t>
  </si>
  <si>
    <t>-730.117513067974 191.590905992961 -532.067038679729</t>
  </si>
  <si>
    <t>-703.888415649977 344.635069246105 -516.972286283765</t>
  </si>
  <si>
    <t>-694.297877684851 389.24855047232 -238.590788836471</t>
  </si>
  <si>
    <t>-478.055932204064 349.572976423985 -163.665517460978</t>
  </si>
  <si>
    <t>-740.188432642414 129.80103945036 -528.234094058249</t>
  </si>
  <si>
    <t>-573.58285573947 48.7361819387836 -284.806504361381</t>
  </si>
  <si>
    <t>-664.70309101182 263.04213555699 -98.4338882704178</t>
  </si>
  <si>
    <t>-681.632678759923 276.891425736277 316.565114120423</t>
  </si>
  <si>
    <t>-705.658986045032 322.844839907596 776.780844685008</t>
  </si>
  <si>
    <t>-556.384837650739 297.187756317401 831.028128105033</t>
  </si>
  <si>
    <t>-694.951332486075 79.7685483223527 -93.6383578459524</t>
  </si>
  <si>
    <t>-680.129121915772 67.5125028174464 321.491349777421</t>
  </si>
  <si>
    <t>-704.117775099296 21.1674822472246 781.690611034021</t>
  </si>
  <si>
    <t>-552.140220640691 14.0731771337971 834.00055333582</t>
  </si>
  <si>
    <t>9763-20170724T120428.849826800.bin</t>
  </si>
  <si>
    <t>-679.546445870218 171.377529158683 -94.3300145427147</t>
  </si>
  <si>
    <t>-702.675506265213 172.362061237591 -202.596273330951</t>
  </si>
  <si>
    <t>-715.037664789591 170.521168467202 -294.626878213979</t>
  </si>
  <si>
    <t>-724.275331585191 167.943739908601 -377.970452572879</t>
  </si>
  <si>
    <t>-731.017058344428 164.359844600078 -461.515957709825</t>
  </si>
  <si>
    <t>-738.130062207642 158.019434909508 -583.803038349026</t>
  </si>
  <si>
    <t>-723.810291060957 149.082560231121 -660.322859920025</t>
  </si>
  <si>
    <t>-730.005801875938 191.703197158583 -532.037639978743</t>
  </si>
  <si>
    <t>-704.002306521146 344.778501730152 -516.872474875565</t>
  </si>
  <si>
    <t>-694.613131112696 389.327247220732 -238.473686117175</t>
  </si>
  <si>
    <t>-478.321584316601 349.781645151944 -163.622903007251</t>
  </si>
  <si>
    <t>-740.012043728864 129.899916237107 -528.251224005567</t>
  </si>
  <si>
    <t>-573.277743197774 48.8058008342218 -284.80310393097</t>
  </si>
  <si>
    <t>-664.67640601016 262.99462521083 -98.4071475666782</t>
  </si>
  <si>
    <t>-681.595459286278 276.844192738211 316.59233522104</t>
  </si>
  <si>
    <t>-705.642937164688 322.84450339944 776.805637066421</t>
  </si>
  <si>
    <t>-556.347209316901 297.321764769888 831.056994655413</t>
  </si>
  <si>
    <t>-694.777265261131 79.7150393918466 -93.630671436925</t>
  </si>
  <si>
    <t>-679.993265625895 67.4901357613201 321.501382756175</t>
  </si>
  <si>
    <t>-704.107577473067 21.1422470041973 781.694543822721</t>
  </si>
  <si>
    <t>-552.155430003586 13.6921994006655 834.028853741192</t>
  </si>
  <si>
    <t>9763-20170724T120428.884924600.bin</t>
  </si>
  <si>
    <t>-679.402431488504 171.325524797292 -94.3083024492948</t>
  </si>
  <si>
    <t>-702.550707163271 172.308504897112 -202.570491938935</t>
  </si>
  <si>
    <t>-714.913959165817 170.490009496567 -294.601361020005</t>
  </si>
  <si>
    <t>-724.146434176888 167.942071088261 -377.94632543697</t>
  </si>
  <si>
    <t>-730.876596923248 164.397510642274 -461.494416711521</t>
  </si>
  <si>
    <t>-737.965887112874 158.125157771118 -583.786431005487</t>
  </si>
  <si>
    <t>-723.615640611877 149.241773769557 -660.3067905689</t>
  </si>
  <si>
    <t>-729.881697944123 191.785116332833 -531.999380182372</t>
  </si>
  <si>
    <t>-704.121534696355 344.896295271049 -516.766230732274</t>
  </si>
  <si>
    <t>-694.960721574064 389.370983100215 -238.34812438845</t>
  </si>
  <si>
    <t>-478.6167663143 349.989631556054 -163.562073596298</t>
  </si>
  <si>
    <t>-739.828571945121 129.96979700201 -528.252132219572</t>
  </si>
  <si>
    <t>-573.01404191516 48.8793574984518 -284.827553915153</t>
  </si>
  <si>
    <t>-664.632069400893 262.911649494392 -98.3725826340868</t>
  </si>
  <si>
    <t>-681.544036788687 276.7891231161 316.62621566814</t>
  </si>
  <si>
    <t>-705.63543192126 322.83947548863 776.827375620781</t>
  </si>
  <si>
    <t>-556.34898665283 297.287138065679 831.090096809535</t>
  </si>
  <si>
    <t>-694.540015334281 79.6765262876841 -93.6194498113236</t>
  </si>
  <si>
    <t>-679.86834650899 67.4355584090533 321.516066394257</t>
  </si>
  <si>
    <t>-704.108105126399 21.1545693506628 781.697827607157</t>
  </si>
  <si>
    <t>-552.169087186603 13.551510157439 834.04802668212</t>
  </si>
  <si>
    <t>9763-20170724T120428.947090300.bin</t>
  </si>
  <si>
    <t>-679.024021569401 171.249573228608 -94.2776405656234</t>
  </si>
  <si>
    <t>-702.153139057794 172.238520459013 -202.543821870723</t>
  </si>
  <si>
    <t>-714.514222338561 170.479532514679 -294.5760972594</t>
  </si>
  <si>
    <t>-723.750440173686 168.00665095016 -377.923007558234</t>
  </si>
  <si>
    <t>-730.48982694362 164.559527183966 -461.474376978391</t>
  </si>
  <si>
    <t>-737.598405364094 158.454989213559 -583.773723822712</t>
  </si>
  <si>
    <t>-723.220637786179 149.72190004217 -660.306289300896</t>
  </si>
  <si>
    <t>-729.562909683368 192.053064848813 -531.938986887884</t>
  </si>
  <si>
    <t>-704.232657393886 345.224472133966 -516.610912938478</t>
  </si>
  <si>
    <t>-695.656718576491 389.644374121199 -238.16541186052</t>
  </si>
  <si>
    <t>-479.193630404323 350.619064864454 -163.537733405351</t>
  </si>
  <si>
    <t>-739.395567387072 130.214124625647 -528.280802279885</t>
  </si>
  <si>
    <t>-572.327734680705 49.0552525176431 -285.014053776848</t>
  </si>
  <si>
    <t>-664.331413788548 262.799534172872 -98.3060651593275</t>
  </si>
  <si>
    <t>-681.389105332413 276.730427834059 316.684913794947</t>
  </si>
  <si>
    <t>-705.604088979865 322.842322939938 776.866973597321</t>
  </si>
  <si>
    <t>-556.31158130294 297.376751460209 831.153935386364</t>
  </si>
  <si>
    <t>-694.078782940324 79.6244785085896 -93.6173126319726</t>
  </si>
  <si>
    <t>-679.717490864362 67.2696513350763 321.525719404939</t>
  </si>
  <si>
    <t>-704.148290353233 21.1117458323583 781.697825935597</t>
  </si>
  <si>
    <t>-552.185555927571 13.5996065577751 833.992408298396</t>
  </si>
  <si>
    <t>9763-20170724T120429.015846800.bin</t>
  </si>
  <si>
    <t>-678.492455582963 171.198083940341 -94.2634350923669</t>
  </si>
  <si>
    <t>-701.609309756716 172.199209382099 -202.532174922452</t>
  </si>
  <si>
    <t>-713.969499313731 170.509580952277 -294.565930396461</t>
  </si>
  <si>
    <t>-723.208269560668 168.124260592369 -377.915133432145</t>
  </si>
  <si>
    <t>-729.953267974694 164.790801884922 -461.470669937397</t>
  </si>
  <si>
    <t>-737.07308556763 158.881801948392 -583.778918274739</t>
  </si>
  <si>
    <t>-722.69146927057 150.315065289193 -660.32960792055</t>
  </si>
  <si>
    <t>-729.087289369638 192.405714079337 -531.888462867247</t>
  </si>
  <si>
    <t>-704.139329673727 345.624142744501 -516.439803874882</t>
  </si>
  <si>
    <t>-696.292501330851 389.85015012505 -237.941855504215</t>
  </si>
  <si>
    <t>-479.792146759485 351.034637427834 -163.312781231951</t>
  </si>
  <si>
    <t>-738.810654628201 130.543501085999 -528.333839799954</t>
  </si>
  <si>
    <t>-571.368499862159 49.2414759950855 -285.136422943962</t>
  </si>
  <si>
    <t>-663.744253340113 262.772958301951 -98.288118156122</t>
  </si>
  <si>
    <t>-680.904232691541 276.776942095018 316.696281286917</t>
  </si>
  <si>
    <t>-705.578244348754 322.862525917598 776.872045287722</t>
  </si>
  <si>
    <t>-556.298362523579 297.412410395425 831.200921806397</t>
  </si>
  <si>
    <t>-693.60284965492 79.5171609709059 -93.6292459828809</t>
  </si>
  <si>
    <t>-679.60359637708 67.0740917172625 321.523520252508</t>
  </si>
  <si>
    <t>-704.230020476615 21.0430048690075 781.686896354243</t>
  </si>
  <si>
    <t>-552.273596691535 12.6651576797608 833.868097793018</t>
  </si>
  <si>
    <t>9763-20170724T120429.048945900.bin</t>
  </si>
  <si>
    <t>-678.239853721964 171.21229305249 -94.2718754161751</t>
  </si>
  <si>
    <t>-701.356140587315 172.212111475363 -202.540603162208</t>
  </si>
  <si>
    <t>-713.697930876 170.554337917828 -294.577489736163</t>
  </si>
  <si>
    <t>-722.912748775604 168.211487763105 -377.930521416142</t>
  </si>
  <si>
    <t>-729.626099344934 164.935101493951 -461.490878481628</t>
  </si>
  <si>
    <t>-736.691023969643 159.125972932964 -583.807148430629</t>
  </si>
  <si>
    <t>-722.303322117472 150.651331857255 -660.366774578555</t>
  </si>
  <si>
    <t>-728.752506192221 192.611378582784 -531.884533129366</t>
  </si>
  <si>
    <t>-704.001571759916 345.860881254705 -516.359127461219</t>
  </si>
  <si>
    <t>-696.550173098543 390.09528794126 -237.851721002557</t>
  </si>
  <si>
    <t>-480.076092422403 351.212108753472 -163.18177297368</t>
  </si>
  <si>
    <t>-738.429447527143 130.738655824609 -528.387112452103</t>
  </si>
  <si>
    <t>-570.91133380073 49.4050696978236 -285.259878583769</t>
  </si>
  <si>
    <t>-663.424856219361 262.832257631823 -98.3030477524685</t>
  </si>
  <si>
    <t>-680.539259414265 276.929612780018 316.680045550342</t>
  </si>
  <si>
    <t>-705.535074247012 322.902219984073 776.858938036849</t>
  </si>
  <si>
    <t>-556.251681615997 297.524683221341 831.212208111651</t>
  </si>
  <si>
    <t>-693.416080430142 79.5053461545617 -93.639576805526</t>
  </si>
  <si>
    <t>-679.541231996047 67.0832298215732 321.517941295076</t>
  </si>
  <si>
    <t>-704.278622550587 21.1423125577164 781.672722747632</t>
  </si>
  <si>
    <t>-552.257521774345 13.4072343577936 833.764678188043</t>
  </si>
  <si>
    <t>9763-20170724T120429.115126800.bin</t>
  </si>
  <si>
    <t>-677.7769060624 171.218772732434 -94.294197014696</t>
  </si>
  <si>
    <t>-700.899354791395 172.210781073661 -202.561785701671</t>
  </si>
  <si>
    <t>-713.210742551621 170.58788833492 -294.603274118526</t>
  </si>
  <si>
    <t>-722.383330821667 168.293794371264 -377.962270543861</t>
  </si>
  <si>
    <t>-729.039571991087 165.084185003034 -461.529796578345</t>
  </si>
  <si>
    <t>-736.004586546669 159.392811455951 -583.857319538711</t>
  </si>
  <si>
    <t>-721.637697884452 151.100209894917 -660.440944480639</t>
  </si>
  <si>
    <t>-728.131995046579 192.831941273853 -531.894860929462</t>
  </si>
  <si>
    <t>-703.719091408924 346.12568831914 -516.275151817703</t>
  </si>
  <si>
    <t>-697.179259676785 390.314872838483 -237.737721326554</t>
  </si>
  <si>
    <t>-480.710701075298 351.533850517254 -162.998659329734</t>
  </si>
  <si>
    <t>-737.764757805408 130.948378490404 -528.467262962363</t>
  </si>
  <si>
    <t>-570.345990725773 49.504496445576 -285.399842935201</t>
  </si>
  <si>
    <t>-662.874213363651 262.928670035816 -98.332400721411</t>
  </si>
  <si>
    <t>-679.752804164797 277.156879212449 316.65587491417</t>
  </si>
  <si>
    <t>-705.461135658355 322.946034440801 776.820409747257</t>
  </si>
  <si>
    <t>-556.1436767459 297.912785045997 831.239802602855</t>
  </si>
  <si>
    <t>-693.073342862998 79.4385953380165 -93.6531611715156</t>
  </si>
  <si>
    <t>-679.313389998643 67.0634123779107 321.509608450468</t>
  </si>
  <si>
    <t>-704.279054905298 21.1124832096152 781.673557691224</t>
  </si>
  <si>
    <t>-552.28427802382 12.8924980654299 833.768148656368</t>
  </si>
  <si>
    <t>9763-20170724T120429.148214300.bin</t>
  </si>
  <si>
    <t>-677.630457826024 171.156677390494 -94.2860690034781</t>
  </si>
  <si>
    <t>-700.757110728546 172.158775533391 -202.552657470094</t>
  </si>
  <si>
    <t>-713.052171409859 170.55788087729 -294.596719591169</t>
  </si>
  <si>
    <t>-722.201986038387 168.289369191717 -377.958969021189</t>
  </si>
  <si>
    <t>-728.827353999571 165.110890016306 -461.530044334967</t>
  </si>
  <si>
    <t>-735.738311796845 159.471318664825 -583.863042220293</t>
  </si>
  <si>
    <t>-721.381310891768 151.266814434037 -660.458002440017</t>
  </si>
  <si>
    <t>-727.888672788634 192.888428614952 -531.883116127582</t>
  </si>
  <si>
    <t>-703.551360636763 346.185279194 -516.196085411855</t>
  </si>
  <si>
    <t>-697.441558410074 390.384787728729 -237.650478438699</t>
  </si>
  <si>
    <t>-480.927902614461 351.750549297366 -162.966058937458</t>
  </si>
  <si>
    <t>-737.523002014432 131.003412379415 -528.485851050849</t>
  </si>
  <si>
    <t>-570.127905967481 49.4701796194922 -285.386587897613</t>
  </si>
  <si>
    <t>-662.715154154186 262.867111112242 -98.3181897719963</t>
  </si>
  <si>
    <t>-679.581066007243 277.14433718699 316.668934943761</t>
  </si>
  <si>
    <t>-705.468271390879 322.918674109546 776.810788888507</t>
  </si>
  <si>
    <t>-556.192516576827 297.702295003233 831.259881460547</t>
  </si>
  <si>
    <t>-692.935882928501 79.354232299715 -93.6502234505425</t>
  </si>
  <si>
    <t>-679.213718568764 67.0416825521493 321.515636471868</t>
  </si>
  <si>
    <t>-704.261419075386 21.1512895050669 781.686663479756</t>
  </si>
  <si>
    <t>-552.25015290453 13.3630299240424 833.799573099893</t>
  </si>
  <si>
    <t>9763-20170724T120429.213984800.bin</t>
  </si>
  <si>
    <t>-677.498892209084 170.915809339748 -94.293827517559</t>
  </si>
  <si>
    <t>-700.612992490408 171.934614869363 -202.56297300425</t>
  </si>
  <si>
    <t>-712.8945740107 170.377026306414 -294.609418585974</t>
  </si>
  <si>
    <t>-722.031130814146 168.15920718493 -377.974590606142</t>
  </si>
  <si>
    <t>-728.641963526286 165.04360735428 -461.549297196097</t>
  </si>
  <si>
    <t>-735.53049537821 159.508900085376 -583.888326648564</t>
  </si>
  <si>
    <t>-721.193406421698 151.42902431 -660.500173108848</t>
  </si>
  <si>
    <t>-727.694182028347 192.882013257506 -531.878026112431</t>
  </si>
  <si>
    <t>-703.494013607746 346.189926259538 -516.087017849649</t>
  </si>
  <si>
    <t>-698.071172036878 390.584862051265 -237.55822102108</t>
  </si>
  <si>
    <t>-481.487349597951 352.272376072725 -162.911476582857</t>
  </si>
  <si>
    <t>-737.321565506922 130.99302957408 -528.536010585844</t>
  </si>
  <si>
    <t>-569.83984938008 49.2312660579919 -285.307982075875</t>
  </si>
  <si>
    <t>-662.611327245959 262.59761899399 -98.3022265510477</t>
  </si>
  <si>
    <t>-679.515036958274 277.024580153761 316.678165030182</t>
  </si>
  <si>
    <t>-705.449589667586 322.891191447809 776.803002693661</t>
  </si>
  <si>
    <t>-556.156597481093 297.832204986711 831.277447577718</t>
  </si>
  <si>
    <t>-692.787764274008 79.1369359413854 -93.6586470811403</t>
  </si>
  <si>
    <t>-679.145925421753 66.8638486059547 321.511011147582</t>
  </si>
  <si>
    <t>-704.226077291603 21.1134558536212 781.695760102365</t>
  </si>
  <si>
    <t>-552.256566307449 12.9675189892826 833.875510501536</t>
  </si>
  <si>
    <t>9763-20170724T120429.248075100.bin</t>
  </si>
  <si>
    <t>-677.505495888997 170.750048751475 -94.2873509262021</t>
  </si>
  <si>
    <t>-700.621521383153 171.779940311068 -202.555966688675</t>
  </si>
  <si>
    <t>-712.901914939299 170.244283165078 -294.603111356229</t>
  </si>
  <si>
    <t>-722.036303608331 168.051293920505 -377.969087469604</t>
  </si>
  <si>
    <t>-728.64393856183 164.965251093303 -461.544993892291</t>
  </si>
  <si>
    <t>-735.526522898587 159.479603789465 -583.886650639218</t>
  </si>
  <si>
    <t>-721.189780760719 151.433770782423 -660.502126206513</t>
  </si>
  <si>
    <t>-727.691389695853 192.831690856339 -531.862722188209</t>
  </si>
  <si>
    <t>-703.556278738631 346.145879212659 -516.011435620024</t>
  </si>
  <si>
    <t>-698.444457197142 390.741935863666 -237.50893661061</t>
  </si>
  <si>
    <t>-481.838330442201 352.57175906207 -162.853922052551</t>
  </si>
  <si>
    <t>-737.32164589548 130.941624924937 -528.545749180311</t>
  </si>
  <si>
    <t>-569.780788304243 49.0343675960419 -285.301207112251</t>
  </si>
  <si>
    <t>-662.622387947076 262.410038740581 -98.2975051773531</t>
  </si>
  <si>
    <t>-679.529045275015 276.90212405939 316.680483217821</t>
  </si>
  <si>
    <t>-705.454724465413 322.869090936436 776.800224202773</t>
  </si>
  <si>
    <t>-556.180184594446 297.731653484592 831.289151226574</t>
  </si>
  <si>
    <t>-692.786461263385 78.9811838741243 -93.6628321354083</t>
  </si>
  <si>
    <t>-679.153365130784 66.7545994099196 321.50850106171</t>
  </si>
  <si>
    <t>-704.207076012961 21.0734628757816 781.701257530331</t>
  </si>
  <si>
    <t>-552.248317550671 12.8979667212027 833.907696482287</t>
  </si>
  <si>
    <t>9763-20170724T120429.316361200.bin</t>
  </si>
  <si>
    <t>-677.612003415901 170.460412137379 -94.2797964214257</t>
  </si>
  <si>
    <t>-700.775714394275 171.532623858964 -202.537821298952</t>
  </si>
  <si>
    <t>-713.041437552761 170.042278556982 -294.587562197876</t>
  </si>
  <si>
    <t>-722.140090516345 167.894885009265 -377.958710263536</t>
  </si>
  <si>
    <t>-728.689363084359 164.859282356524 -461.541186259798</t>
  </si>
  <si>
    <t>-735.461675119372 159.452699697892 -583.892413952513</t>
  </si>
  <si>
    <t>-721.082950843249 151.445080169834 -660.504058115952</t>
  </si>
  <si>
    <t>-727.678390384396 192.771975904025 -531.839481671748</t>
  </si>
  <si>
    <t>-703.562192915588 346.071750045261 -515.861946648718</t>
  </si>
  <si>
    <t>-698.960407314642 390.988924898312 -237.402125002682</t>
  </si>
  <si>
    <t>-482.29436022748 352.976233347863 -162.840835934539</t>
  </si>
  <si>
    <t>-737.301672271695 130.878294078775 -528.571903098712</t>
  </si>
  <si>
    <t>-569.796562017847 48.7269201487538 -285.417164345645</t>
  </si>
  <si>
    <t>-662.731099436421 262.132919750332 -98.2730127906434</t>
  </si>
  <si>
    <t>-679.510321887525 276.696379813073 316.707699523819</t>
  </si>
  <si>
    <t>-705.44646467141 322.829024102237 776.80814530224</t>
  </si>
  <si>
    <t>-556.167745269876 297.743328700784 831.309473434436</t>
  </si>
  <si>
    <t>-692.878210638941 78.6876150307301 -93.678423018184</t>
  </si>
  <si>
    <t>-679.162876105683 66.6321231790055 321.495267766633</t>
  </si>
  <si>
    <t>-704.178537300626 21.0965081655856 781.706623875095</t>
  </si>
  <si>
    <t>-552.229300376864 13.0737879253934 833.964609276084</t>
  </si>
  <si>
    <t>9763-20170724T120429.349448300.bin</t>
  </si>
  <si>
    <t>-677.713228185944 170.350764351344 -94.2762095277402</t>
  </si>
  <si>
    <t>-700.90053741452 171.443431897808 -202.528960858791</t>
  </si>
  <si>
    <t>-713.166418604541 169.977737550323 -294.579053657552</t>
  </si>
  <si>
    <t>-722.257128660193 167.85612043886 -377.951719433554</t>
  </si>
  <si>
    <t>-728.790362000954 164.849699029444 -461.536445707945</t>
  </si>
  <si>
    <t>-735.530287000892 159.489666652696 -583.891652015199</t>
  </si>
  <si>
    <t>-721.127871452367 151.500553237346 -660.500665988347</t>
  </si>
  <si>
    <t>-727.761727842578 192.789127087882 -531.82403714982</t>
  </si>
  <si>
    <t>-703.620284769587 346.072729382377 -515.725174864855</t>
  </si>
  <si>
    <t>-699.216992717432 390.953126851482 -237.256297733692</t>
  </si>
  <si>
    <t>-482.489732319413 353.174254010282 -162.753988455732</t>
  </si>
  <si>
    <t>-737.384044335725 130.893999364152 -528.582603780489</t>
  </si>
  <si>
    <t>-569.892119026143 48.686648677399 -285.49409270223</t>
  </si>
  <si>
    <t>-662.83227664671 262.01630208851 -98.260216003012</t>
  </si>
  <si>
    <t>-679.553355484072 276.60548079693 316.721868758881</t>
  </si>
  <si>
    <t>-705.452440568866 322.79582863473 776.81828989479</t>
  </si>
  <si>
    <t>-556.189651643514 297.619196817043 831.321443913645</t>
  </si>
  <si>
    <t>-692.972974610441 78.5979616081459 -93.684041577867</t>
  </si>
  <si>
    <t>-679.184352409848 66.6182517606421 321.489331417198</t>
  </si>
  <si>
    <t>-704.163142302207 21.1768740323471 781.707377100997</t>
  </si>
  <si>
    <t>-552.190663279173 13.7710440271362 833.988754775086</t>
  </si>
  <si>
    <t>9763-20170724T120429.414142600.bin</t>
  </si>
  <si>
    <t>-677.921493563398 170.12585000497 -94.2692451691415</t>
  </si>
  <si>
    <t>-701.13268157171 171.249341263697 -202.516477529681</t>
  </si>
  <si>
    <t>-713.399369660418 169.827178183176 -294.567238284164</t>
  </si>
  <si>
    <t>-722.482747694846 167.752321899622 -377.941912699894</t>
  </si>
  <si>
    <t>-729.000560795514 164.800310496511 -461.529727875536</t>
  </si>
  <si>
    <t>-735.708937426253 159.528480064337 -583.890389025852</t>
  </si>
  <si>
    <t>-721.239978251813 151.560627355081 -660.489173834913</t>
  </si>
  <si>
    <t>-727.961898133107 192.791693408911 -531.796456737524</t>
  </si>
  <si>
    <t>-703.730007629483 346.040495495072 -515.493052658006</t>
  </si>
  <si>
    <t>-699.62759641947 390.685991513766 -236.981902955259</t>
  </si>
  <si>
    <t>-482.77961132062 353.104017292945 -162.73175933339</t>
  </si>
  <si>
    <t>-737.568875983726 130.891676785068 -528.602846279206</t>
  </si>
  <si>
    <t>-570.178873834064 48.5920805889054 -285.565946981525</t>
  </si>
  <si>
    <t>-663.046973195182 261.779616981142 -98.2341069463863</t>
  </si>
  <si>
    <t>-679.690863701081 276.468294011239 316.747616755642</t>
  </si>
  <si>
    <t>-705.447384447514 322.762611448363 776.836869483881</t>
  </si>
  <si>
    <t>-556.151204709347 297.739662066986 831.319236739747</t>
  </si>
  <si>
    <t>-693.181449515701 78.3944179371961 -93.6869995524071</t>
  </si>
  <si>
    <t>-679.285285211478 66.5059241057547 321.485459389019</t>
  </si>
  <si>
    <t>-704.133063498797 21.1684822310524 781.717909055872</t>
  </si>
  <si>
    <t>-552.192287174633 13.560186181694 834.062365199444</t>
  </si>
  <si>
    <t>9763-20170724T120429.448234400.bin</t>
  </si>
  <si>
    <t>-678.089183137397 170.03853984808 -94.255084097851</t>
  </si>
  <si>
    <t>-701.318830164912 171.178365263682 -202.498343681965</t>
  </si>
  <si>
    <t>-713.584863692161 169.780503079156 -294.549476184597</t>
  </si>
  <si>
    <t>-722.661143038072 167.731924556294 -377.925528868827</t>
  </si>
  <si>
    <t>-729.165125952812 164.810838190779 -461.515681884243</t>
  </si>
  <si>
    <t>-735.845920344635 159.589501944601 -583.879883493535</t>
  </si>
  <si>
    <t>-721.329397521543 151.637127816811 -660.471300211421</t>
  </si>
  <si>
    <t>-728.123043057885 192.833288779829 -531.769848760656</t>
  </si>
  <si>
    <t>-703.951599073532 346.078370721623 -515.400340966911</t>
  </si>
  <si>
    <t>-699.938334577122 390.631592375534 -236.873071694328</t>
  </si>
  <si>
    <t>-483.032833600604 353.06484164842 -162.783289697316</t>
  </si>
  <si>
    <t>-737.705848477327 130.92798996337 -528.605177844728</t>
  </si>
  <si>
    <t>-570.374994594893 48.5446604134759 -285.59862273099</t>
  </si>
  <si>
    <t>-663.232744115398 261.69882800288 -98.2179459999181</t>
  </si>
  <si>
    <t>-679.786445951936 276.391820770937 316.767240893565</t>
  </si>
  <si>
    <t>-705.46809885052 322.7238189134 776.851247148321</t>
  </si>
  <si>
    <t>-556.177999244592 297.639877610868 831.322173695484</t>
  </si>
  <si>
    <t>-693.345127233633 78.2834386843047 -93.6898727561999</t>
  </si>
  <si>
    <t>-679.35892853085 66.4419365457968 321.480919884275</t>
  </si>
  <si>
    <t>-704.115878066581 21.1065319822776 781.723349235694</t>
  </si>
  <si>
    <t>-552.213757066375 13.0293503955545 834.109674101706</t>
  </si>
  <si>
    <t>9763-20170724T120429.515551100.bin</t>
  </si>
  <si>
    <t>-678.445265474761 169.936382596525 -94.2568255429468</t>
  </si>
  <si>
    <t>-701.725183477253 171.093597994747 -202.489039660313</t>
  </si>
  <si>
    <t>-714.004214516883 169.740188303428 -294.539092644831</t>
  </si>
  <si>
    <t>-723.080190914793 167.744079309746 -377.916436811747</t>
  </si>
  <si>
    <t>-729.571725549436 164.888251703106 -461.509717541584</t>
  </si>
  <si>
    <t>-736.220609797468 159.776854168142 -583.88052818345</t>
  </si>
  <si>
    <t>-721.594517529468 151.862215510759 -660.454946489036</t>
  </si>
  <si>
    <t>-728.526677549928 192.976134752027 -531.737850253682</t>
  </si>
  <si>
    <t>-704.577256195286 346.259222567944 -515.330966956539</t>
  </si>
  <si>
    <t>-700.876789354591 390.755040398876 -236.790144593207</t>
  </si>
  <si>
    <t>-483.783491308225 353.345818918139 -163.172615108315</t>
  </si>
  <si>
    <t>-738.079565181728 131.063341327113 -528.63268873576</t>
  </si>
  <si>
    <t>-570.655146593764 48.4340396991738 -285.54703505943</t>
  </si>
  <si>
    <t>-663.595229485408 261.58753240318 -98.2009134461121</t>
  </si>
  <si>
    <t>-680.064364050108 276.273170721178 316.787912506518</t>
  </si>
  <si>
    <t>-705.501467047975 322.669179805665 776.878794114542</t>
  </si>
  <si>
    <t>-556.228184573944 297.422469489408 831.320731661978</t>
  </si>
  <si>
    <t>-693.711780473071 78.1920281542905 -93.6961500629964</t>
  </si>
  <si>
    <t>-679.499649279544 66.437353542326 321.469454440721</t>
  </si>
  <si>
    <t>-704.08995825189 21.0801939890382 781.729081014752</t>
  </si>
  <si>
    <t>-552.221195811813 12.6999293898939 834.164589944427</t>
  </si>
  <si>
    <t>9763-20170724T120429.548639600.bin</t>
  </si>
  <si>
    <t>-678.602797579536 169.9512288478 -94.2555321170705</t>
  </si>
  <si>
    <t>-701.900270612219 171.116542471264 -202.483848350689</t>
  </si>
  <si>
    <t>-714.188433818267 169.775207879642 -294.532899565226</t>
  </si>
  <si>
    <t>-723.270246505722 167.792386650261 -377.90999763788</t>
  </si>
  <si>
    <t>-729.765196587022 164.952247839808 -461.503419840505</t>
  </si>
  <si>
    <t>-736.416521963188 159.866327904793 -583.875133691189</t>
  </si>
  <si>
    <t>-721.730566663318 151.96120715187 -660.439047090806</t>
  </si>
  <si>
    <t>-728.724649543801 193.055194874383 -531.725653965204</t>
  </si>
  <si>
    <t>-704.878608066754 346.351958551644 -515.282869807455</t>
  </si>
  <si>
    <t>-701.309189756928 390.88942063136 -236.746915411632</t>
  </si>
  <si>
    <t>-484.110143561977 353.620698667864 -163.370121308086</t>
  </si>
  <si>
    <t>-738.27134627582 131.14069019102 -528.633496018757</t>
  </si>
  <si>
    <t>-570.846526047287 48.3561411747462 -285.572656836777</t>
  </si>
  <si>
    <t>-663.721612127595 261.605162372676 -98.200837506931</t>
  </si>
  <si>
    <t>-680.168283218845 276.266852746939 316.789681946359</t>
  </si>
  <si>
    <t>-705.488175391489 322.680168085849 776.887614462336</t>
  </si>
  <si>
    <t>-556.175445010719 297.627163036213 831.310802897579</t>
  </si>
  <si>
    <t>-693.8906052237 78.2392680054816 -93.6955143243235</t>
  </si>
  <si>
    <t>-679.592118721705 66.4843161055815 321.46701838955</t>
  </si>
  <si>
    <t>-704.09610330378 21.1076864512831 781.728784949225</t>
  </si>
  <si>
    <t>-552.205231337673 13.0262289540688 834.14705173547</t>
  </si>
  <si>
    <t>9763-20170724T120429.615413700.bin</t>
  </si>
  <si>
    <t>-678.870984217544 170.096442305576 -94.2650397275743</t>
  </si>
  <si>
    <t>-702.198824153889 171.264961787856 -202.48681388568</t>
  </si>
  <si>
    <t>-714.509501765851 169.938332320332 -294.533115933574</t>
  </si>
  <si>
    <t>-723.610539569282 167.973281688204 -377.908509878599</t>
  </si>
  <si>
    <t>-730.123454109892 165.155910680851 -461.501371446153</t>
  </si>
  <si>
    <t>-736.799588689127 160.10870032434 -583.873285569148</t>
  </si>
  <si>
    <t>-722.001618043132 152.206396884573 -660.415890339472</t>
  </si>
  <si>
    <t>-729.095961003193 193.280904839424 -531.714768428282</t>
  </si>
  <si>
    <t>-705.32077589001 346.581590771907 -515.233438501446</t>
  </si>
  <si>
    <t>-702.00049474886 391.456664811574 -236.748580937202</t>
  </si>
  <si>
    <t>-484.605267235055 354.584217566955 -163.753759681365</t>
  </si>
  <si>
    <t>-738.644308969646 131.36588227402 -528.640256409014</t>
  </si>
  <si>
    <t>-571.241822138955 48.2250920708514 -285.780336165371</t>
  </si>
  <si>
    <t>-663.919357157532 261.755742668176 -98.2201462265048</t>
  </si>
  <si>
    <t>-680.307384991308 276.381069708092 316.774037951016</t>
  </si>
  <si>
    <t>-705.532848211514 322.651190630015 776.896488263885</t>
  </si>
  <si>
    <t>-556.250539660425 297.383415432614 831.303848845668</t>
  </si>
  <si>
    <t>-694.212354323696 78.3791901648099 -93.6981339110497</t>
  </si>
  <si>
    <t>-679.750546895067 66.6314719520967 321.459004099299</t>
  </si>
  <si>
    <t>-704.119823025526 21.1828482271708 781.714048802623</t>
  </si>
  <si>
    <t>-552.202617074371 13.2829357506907 834.083705642303</t>
  </si>
  <si>
    <t>9763-20170724T120429.649505400.bin</t>
  </si>
  <si>
    <t>-679.021558454002 170.190814149931 -94.2683744451639</t>
  </si>
  <si>
    <t>-702.37280711787 171.373592893821 -202.484852588568</t>
  </si>
  <si>
    <t>-714.703990609308 170.056543159096 -294.528594892922</t>
  </si>
  <si>
    <t>-723.823578433612 168.099939969161 -377.902080701038</t>
  </si>
  <si>
    <t>-730.355153437707 165.290498976221 -461.493872909102</t>
  </si>
  <si>
    <t>-737.058764259908 160.2542098042 -583.864727010803</t>
  </si>
  <si>
    <t>-722.219248999586 152.342909787588 -660.398422790429</t>
  </si>
  <si>
    <t>-729.345294169647 193.422104033551 -531.704860209287</t>
  </si>
  <si>
    <t>-705.545069896784 346.715332773527 -515.200397840232</t>
  </si>
  <si>
    <t>-702.311340673373 391.858213270559 -236.757907292327</t>
  </si>
  <si>
    <t>-484.829727247211 355.175470478426 -163.92462284811</t>
  </si>
  <si>
    <t>-738.889249199802 131.505984057032 -528.633895972324</t>
  </si>
  <si>
    <t>-571.443149446608 48.0333219401243 -285.905829199965</t>
  </si>
  <si>
    <t>-664.033170332818 261.85263011915 -98.22427706296</t>
  </si>
  <si>
    <t>-680.35677816881 276.442966900825 316.773580827672</t>
  </si>
  <si>
    <t>-705.528990000655 322.66069632448 776.90312390114</t>
  </si>
  <si>
    <t>-556.234911913073 297.426964870898 831.293967589333</t>
  </si>
  <si>
    <t>-694.403602798234 78.4718144018182 -93.7002490693342</t>
  </si>
  <si>
    <t>-679.827937149497 66.7363073404986 321.453284347888</t>
  </si>
  <si>
    <t>-704.113125988431 21.2294681724245 781.711661064981</t>
  </si>
  <si>
    <t>-552.175933088125 13.6911967319843 834.076649665963</t>
  </si>
  <si>
    <t>9763-20170724T120429.714237800.bin</t>
  </si>
  <si>
    <t>-679.387324789119 170.354125233576 -94.2689273054139</t>
  </si>
  <si>
    <t>-702.797792258241 171.546773504352 -202.472641920207</t>
  </si>
  <si>
    <t>-715.147672027431 170.223903192994 -294.513756119788</t>
  </si>
  <si>
    <t>-724.271266576423 168.256953124986 -377.886482789423</t>
  </si>
  <si>
    <t>-730.793610555185 165.432766756125 -461.478481947557</t>
  </si>
  <si>
    <t>-737.469019151435 160.370774985368 -583.849816228956</t>
  </si>
  <si>
    <t>-722.546980153647 152.412993116483 -660.362657353535</t>
  </si>
  <si>
    <t>-729.779622979032 193.55148966618 -531.694674990423</t>
  </si>
  <si>
    <t>-706.07253430859 346.863987350267 -515.194148593786</t>
  </si>
  <si>
    <t>-702.915558453464 392.443273371952 -236.821819924266</t>
  </si>
  <si>
    <t>-485.223769970014 356.329630499536 -164.333063848155</t>
  </si>
  <si>
    <t>-739.300235837611 131.632369420408 -528.613945563921</t>
  </si>
  <si>
    <t>-572.047539632216 47.1365269507155 -286.320386005724</t>
  </si>
  <si>
    <t>-664.370670197179 262.064200139804 -98.2371367670276</t>
  </si>
  <si>
    <t>-680.505497054753 276.561716235419 316.771418888619</t>
  </si>
  <si>
    <t>-705.541423107608 322.647900115492 776.92187717669</t>
  </si>
  <si>
    <t>-556.234172705263 297.426718986118 831.282302370459</t>
  </si>
  <si>
    <t>-694.795393726471 78.5754472293158 -93.6973971481012</t>
  </si>
  <si>
    <t>-679.953466343278 66.9010914385003 321.448455206464</t>
  </si>
  <si>
    <t>-704.091358592021 21.2431466715325 781.712506161774</t>
  </si>
  <si>
    <t>-552.175526209251 13.4778643647167 834.106270048594</t>
  </si>
  <si>
    <t>9763-20170724T120429.748327400.bin</t>
  </si>
  <si>
    <t>-679.590492240209 170.431000668884 -94.2676146272197</t>
  </si>
  <si>
    <t>-703.021181640521 171.625602516546 -202.466882712819</t>
  </si>
  <si>
    <t>-715.365039546552 170.284032109643 -294.508606088757</t>
  </si>
  <si>
    <t>-724.47385325958 168.291809629121 -377.88233191253</t>
  </si>
  <si>
    <t>-730.972057496058 165.433817381141 -461.475082383964</t>
  </si>
  <si>
    <t>-737.601773119727 160.313094717387 -583.846457359264</t>
  </si>
  <si>
    <t>-722.638212806541 152.319320769908 -660.347408217264</t>
  </si>
  <si>
    <t>-729.929883255784 193.518497328126 -531.704502658917</t>
  </si>
  <si>
    <t>-706.356942283304 346.859552523325 -515.284535323097</t>
  </si>
  <si>
    <t>-703.295208580665 392.586554207149 -236.935454779739</t>
  </si>
  <si>
    <t>-485.501308841197 356.794953730211 -164.594116119008</t>
  </si>
  <si>
    <t>-739.455541332926 131.601522722403 -528.597380370611</t>
  </si>
  <si>
    <t>-572.457671996595 46.5777114133148 -286.640384985441</t>
  </si>
  <si>
    <t>-664.580970113596 262.157652892839 -98.2337192002675</t>
  </si>
  <si>
    <t>-680.642729713499 276.621793167816 316.778840596192</t>
  </si>
  <si>
    <t>-705.558441572276 322.625709412662 776.939004027194</t>
  </si>
  <si>
    <t>-556.253927284247 297.349141361465 831.281135141927</t>
  </si>
  <si>
    <t>-694.992008611523 78.6388707287449 -93.6926861500872</t>
  </si>
  <si>
    <t>-680.03681139156 66.9739100680224 321.449284372738</t>
  </si>
  <si>
    <t>-704.077556664478 21.1935063934347 781.713388443345</t>
  </si>
  <si>
    <t>-552.191171403825 13.020995868826 834.130510648617</t>
  </si>
  <si>
    <t>9763-20170724T120429.816514400.bin</t>
  </si>
  <si>
    <t>-680.025355850884 170.592931556668 -94.2505078095194</t>
  </si>
  <si>
    <t>-703.49806439233 171.796787421225 -202.440469596673</t>
  </si>
  <si>
    <t>-715.878435291874 170.446247192337 -294.477154891388</t>
  </si>
  <si>
    <t>-725.020578423695 168.439389605156 -377.846915204263</t>
  </si>
  <si>
    <t>-731.552629608356 165.559650758432 -461.436241560788</t>
  </si>
  <si>
    <t>-738.232297638331 160.399413519419 -583.803195901066</t>
  </si>
  <si>
    <t>-723.242129621324 152.355254667196 -660.293827636489</t>
  </si>
  <si>
    <t>-730.523628527454 193.619273103385 -531.675952669357</t>
  </si>
  <si>
    <t>-706.916515393797 346.965257536064 -515.389011016422</t>
  </si>
  <si>
    <t>-704.18976206956 393.156047826099 -237.112978407842</t>
  </si>
  <si>
    <t>-486.247815780583 357.855418808063 -164.976163363832</t>
  </si>
  <si>
    <t>-740.079036915101 131.708107619078 -528.543496413157</t>
  </si>
  <si>
    <t>-573.458022223197 46.1689063899248 -287.728558505256</t>
  </si>
  <si>
    <t>-665.006101156696 262.322656651353 -98.2247859817409</t>
  </si>
  <si>
    <t>-680.92059613148 276.732570810541 316.795314650648</t>
  </si>
  <si>
    <t>-705.599621517274 322.568982899346 776.980192659729</t>
  </si>
  <si>
    <t>-556.292084151281 297.224390681372 831.282350530096</t>
  </si>
  <si>
    <t>-695.438511432438 78.7823190446147 -93.6709949038456</t>
  </si>
  <si>
    <t>-680.199267762738 67.1857297338404 321.462619037393</t>
  </si>
  <si>
    <t>-704.059140600723 21.2621291093469 781.715636229409</t>
  </si>
  <si>
    <t>-552.16805144715 13.2941130522149 834.150512784409</t>
  </si>
  <si>
    <t>9763-20170724T120429.849604000.bin</t>
  </si>
  <si>
    <t>-680.274113748065 170.676083333447 -94.2396913510097</t>
  </si>
  <si>
    <t>-703.791610004971 171.898246834289 -202.419860211892</t>
  </si>
  <si>
    <t>-716.203498057247 170.556238401971 -294.45223142671</t>
  </si>
  <si>
    <t>-725.371293560115 168.555190711408 -377.819404497179</t>
  </si>
  <si>
    <t>-731.926177696747 165.679216516008 -461.40704746795</t>
  </si>
  <si>
    <t>-738.636173189475 160.522101227565 -583.772529580588</t>
  </si>
  <si>
    <t>-723.632001357707 152.446371971409 -660.257015245182</t>
  </si>
  <si>
    <t>-730.900437447165 193.738374377209 -531.646877658237</t>
  </si>
  <si>
    <t>-707.247938948612 347.083493504005 -515.3861813525</t>
  </si>
  <si>
    <t>-704.615611597642 393.599030412465 -237.16328296772</t>
  </si>
  <si>
    <t>-486.57456225319 358.583443674691 -165.187416528604</t>
  </si>
  <si>
    <t>-740.483379478875 131.831542265452 -528.512465465033</t>
  </si>
  <si>
    <t>-573.85531844147 46.1942969897375 -288.286370568256</t>
  </si>
  <si>
    <t>-665.213991424758 262.411608183261 -98.2215870916483</t>
  </si>
  <si>
    <t>-681.059592061472 276.749697184084 316.803602126842</t>
  </si>
  <si>
    <t>-705.612061032786 322.544235633895 777.002628438017</t>
  </si>
  <si>
    <t>-556.282230489025 297.272079231762 831.277407600009</t>
  </si>
  <si>
    <t>-695.743043505436 78.8709553248814 -93.660379435368</t>
  </si>
  <si>
    <t>-680.321856906685 67.3122714620672 321.467478877957</t>
  </si>
  <si>
    <t>-704.055068994041 21.3111499621803 781.718543045518</t>
  </si>
  <si>
    <t>-552.13572691931 13.8859974439861 834.151268175546</t>
  </si>
  <si>
    <t>9763-20170724T120429.913281700.bin</t>
  </si>
  <si>
    <t>-680.776695495827 170.70446366173 -94.2272823380058</t>
  </si>
  <si>
    <t>-704.383837368774 171.987497972774 -202.387172122907</t>
  </si>
  <si>
    <t>-716.856528482962 170.675652487095 -294.411801651855</t>
  </si>
  <si>
    <t>-726.072680193327 168.695177356634 -377.774244004559</t>
  </si>
  <si>
    <t>-732.669255558321 165.83298028196 -461.359055974175</t>
  </si>
  <si>
    <t>-739.432533817132 160.689293641185 -583.722026628562</t>
  </si>
  <si>
    <t>-724.408191447605 152.555430238878 -660.196512150925</t>
  </si>
  <si>
    <t>-731.651661719578 193.896364637735 -531.597360693986</t>
  </si>
  <si>
    <t>-707.934150134266 347.24112125997 -515.352000641079</t>
  </si>
  <si>
    <t>-705.33200112195 394.277931016677 -237.216525488828</t>
  </si>
  <si>
    <t>-487.063620774424 359.714809355205 -165.712573784934</t>
  </si>
  <si>
    <t>-741.278111299087 131.996258101575 -528.463180780446</t>
  </si>
  <si>
    <t>-574.330852525344 46.1993053573676 -289.354112098637</t>
  </si>
  <si>
    <t>-665.628287322877 262.462663600778 -98.19919335473</t>
  </si>
  <si>
    <t>-681.425775462132 276.616859002788 316.834179913201</t>
  </si>
  <si>
    <t>-705.658162443801 322.474577796773 777.049986144797</t>
  </si>
  <si>
    <t>-556.31854476611 297.13487632664 831.266148112945</t>
  </si>
  <si>
    <t>-696.328571316829 78.8885935891874 -93.6511632641431</t>
  </si>
  <si>
    <t>-680.590426733648 67.4275812500427 321.467572805581</t>
  </si>
  <si>
    <t>-704.043149901475 21.300361285111 781.72322373039</t>
  </si>
  <si>
    <t>-552.151514489636 13.5091375761961 834.183285420073</t>
  </si>
  <si>
    <t>9763-20170724T120429.947374500.bin</t>
  </si>
  <si>
    <t>-680.945320805481 170.689289681584 -94.2214473555503</t>
  </si>
  <si>
    <t>-704.565885538491 171.995373674509 -202.37807082416</t>
  </si>
  <si>
    <t>-717.066121709081 170.685272481186 -294.399092457105</t>
  </si>
  <si>
    <t>-726.313614210822 168.699803814251 -377.757751977316</t>
  </si>
  <si>
    <t>-732.948079458796 165.82530585029 -461.339229152462</t>
  </si>
  <si>
    <t>-739.774059394269 160.65556180639 -583.697784381138</t>
  </si>
  <si>
    <t>-724.740689673246 152.489576747626 -660.166913934695</t>
  </si>
  <si>
    <t>-731.947541882139 193.870734064001 -531.584930035144</t>
  </si>
  <si>
    <t>-708.2069530588 347.209853365294 -515.396197709477</t>
  </si>
  <si>
    <t>-705.578376336131 394.505325905606 -237.304859245959</t>
  </si>
  <si>
    <t>-487.252120047726 360.091360719818 -165.905598938724</t>
  </si>
  <si>
    <t>-741.610180276683 131.977390146393 -528.430956967845</t>
  </si>
  <si>
    <t>-574.414619815701 45.9930652390426 -289.630588023766</t>
  </si>
  <si>
    <t>-665.765772049435 262.420693074712 -98.179436052455</t>
  </si>
  <si>
    <t>-681.614527232864 276.521003761085 316.853867347667</t>
  </si>
  <si>
    <t>-705.703572103857 322.41793995053 777.074291410473</t>
  </si>
  <si>
    <t>-556.368029273814 296.971438775324 831.251869475998</t>
  </si>
  <si>
    <t>-696.502226305982 78.915723583086 -93.6557153959293</t>
  </si>
  <si>
    <t>-680.694238884446 67.4451830322992 321.460079709653</t>
  </si>
  <si>
    <t>-704.041664216114 21.2960387696164 781.724208970336</t>
  </si>
  <si>
    <t>-552.173970451445 13.1364379973516 834.197542209433</t>
  </si>
  <si>
    <t>9763-20170724T120430.012061100.bin</t>
  </si>
  <si>
    <t>-681.006972724361 170.722680514943 -94.1815600729691</t>
  </si>
  <si>
    <t>-704.725531325817 172.091833136655 -202.316078055504</t>
  </si>
  <si>
    <t>-717.333243862483 170.79991660343 -294.322547458919</t>
  </si>
  <si>
    <t>-726.688008161279 168.816214266142 -377.669437800224</t>
  </si>
  <si>
    <t>-733.439958125794 165.928521084452 -461.240989491716</t>
  </si>
  <si>
    <t>-740.449138579445 160.721922072749 -583.587600645209</t>
  </si>
  <si>
    <t>-725.419779586246 152.472629643611 -660.0484472794</t>
  </si>
  <si>
    <t>-732.505289640471 193.946481362214 -531.498624293609</t>
  </si>
  <si>
    <t>-708.671322409029 347.276657772178 -515.358387916343</t>
  </si>
  <si>
    <t>-706.079056921936 395.161072302973 -237.367517549848</t>
  </si>
  <si>
    <t>-487.661119345297 360.827112755113 -166.210567557591</t>
  </si>
  <si>
    <t>-742.241888421836 132.066588928782 -528.307329254895</t>
  </si>
  <si>
    <t>-574.571436946476 45.9397840808638 -289.056398431927</t>
  </si>
  <si>
    <t>-665.792611116722 262.420655026978 -98.1222939669949</t>
  </si>
  <si>
    <t>-681.722063262668 276.41354325379 316.91156435778</t>
  </si>
  <si>
    <t>-705.771164766245 322.31368949751 777.1362873956</t>
  </si>
  <si>
    <t>-556.428756667851 296.763301960221 831.245878864266</t>
  </si>
  <si>
    <t>-696.585346563493 79.0031017541125 -93.6507288120415</t>
  </si>
  <si>
    <t>-680.676608754795 67.5502838683869 321.461724081797</t>
  </si>
  <si>
    <t>-704.043932348678 21.3672524580079 781.718426127194</t>
  </si>
  <si>
    <t>-552.168625676412 13.3525004725298 834.19195679795</t>
  </si>
  <si>
    <t>9763-20170724T120430.045148900.bin</t>
  </si>
  <si>
    <t>-680.90753433039 170.786502649401 -94.1562918085224</t>
  </si>
  <si>
    <t>-704.724916422208 172.197811908199 -202.268592442152</t>
  </si>
  <si>
    <t>-717.400165221491 170.925444127874 -294.265970500988</t>
  </si>
  <si>
    <t>-726.809353024669 168.953263261914 -377.607086255306</t>
  </si>
  <si>
    <t>-733.609310092493 166.07026555607 -461.174875825702</t>
  </si>
  <si>
    <t>-740.681273591781 160.863540914429 -583.517823943188</t>
  </si>
  <si>
    <t>-725.670520542734 152.592669987114 -659.980181646345</t>
  </si>
  <si>
    <t>-732.701618714297 194.086757975723 -531.43336486435</t>
  </si>
  <si>
    <t>-708.86895043285 347.410888176015 -515.288659156677</t>
  </si>
  <si>
    <t>-706.197416442845 395.544827608281 -237.341593892752</t>
  </si>
  <si>
    <t>-487.683157986724 361.296619417702 -166.439719078183</t>
  </si>
  <si>
    <t>-742.454638667464 132.209768092823 -528.236190915868</t>
  </si>
  <si>
    <t>-574.670766753743 46.1190686337391 -288.741710400142</t>
  </si>
  <si>
    <t>-665.693025322394 262.483340548902 -98.0736665045065</t>
  </si>
  <si>
    <t>-681.576854989643 276.40174046012 316.964386969543</t>
  </si>
  <si>
    <t>-705.80420869077 322.240643729464 777.192855132964</t>
  </si>
  <si>
    <t>-556.469756109058 296.598023728698 831.280784315486</t>
  </si>
  <si>
    <t>-696.51147876029 79.0669613227617 -93.6469882043028</t>
  </si>
  <si>
    <t>-680.565766472217 67.6535463379007 321.465104605847</t>
  </si>
  <si>
    <t>-704.035318731275 21.3783643072723 781.706361216046</t>
  </si>
  <si>
    <t>-552.160879878814 13.437122336549 834.193659948815</t>
  </si>
  <si>
    <t>9763-20170724T120430.114850400.bin</t>
  </si>
  <si>
    <t>-680.571053053396 170.956971584538 -94.1261485239421</t>
  </si>
  <si>
    <t>-704.610805445338 172.483950577654 -202.187562625803</t>
  </si>
  <si>
    <t>-717.459967700838 171.270100048944 -294.161720716521</t>
  </si>
  <si>
    <t>-727.020095705875 169.336853830366 -377.486416792022</t>
  </si>
  <si>
    <t>-733.964563384749 166.478779609085 -461.043167458204</t>
  </si>
  <si>
    <t>-741.240668481866 161.292959635244 -583.375094169704</t>
  </si>
  <si>
    <t>-726.326312277736 153.006999910695 -659.854730336737</t>
  </si>
  <si>
    <t>-733.131241295752 194.500420628479 -531.300649712175</t>
  </si>
  <si>
    <t>-709.22314198908 347.817994784016 -515.167583290856</t>
  </si>
  <si>
    <t>-706.662943831718 396.342440696602 -237.287373562136</t>
  </si>
  <si>
    <t>-487.917426144507 362.385109343134 -166.960758895884</t>
  </si>
  <si>
    <t>-742.96469032424 132.636598316916 -528.093289408935</t>
  </si>
  <si>
    <t>-574.976852358157 46.5191203688983 -288.1841237957</t>
  </si>
  <si>
    <t>-665.228504223194 262.662727403141 -97.9962879621361</t>
  </si>
  <si>
    <t>-681.196498341819 276.334168578191 317.046703255601</t>
  </si>
  <si>
    <t>-705.809908050912 322.172581967012 777.265901618192</t>
  </si>
  <si>
    <t>-556.468786100623 296.534563045094 831.337535065483</t>
  </si>
  <si>
    <t>-696.350597634956 79.2000879567413 -93.6389376137433</t>
  </si>
  <si>
    <t>-680.222301730921 67.9190591202796 321.469713583063</t>
  </si>
  <si>
    <t>-704.013878819774 21.340996547048 781.670144841779</t>
  </si>
  <si>
    <t>-552.173399202839 13.0328020970476 834.198799872614</t>
  </si>
  <si>
    <t>9763-20170724T120430.148941700.bin</t>
  </si>
  <si>
    <t>-680.372785679781 171.082328493333 -94.1132888392075</t>
  </si>
  <si>
    <t>-704.52124019532 172.669649425689 -202.149652003758</t>
  </si>
  <si>
    <t>-717.45349942808 171.484779844919 -294.112572563266</t>
  </si>
  <si>
    <t>-727.084599377447 169.570512259734 -377.429509498987</t>
  </si>
  <si>
    <t>-734.096128189993 166.723515931568 -460.981132789804</t>
  </si>
  <si>
    <t>-741.465714850584 161.545377916966 -583.307781296528</t>
  </si>
  <si>
    <t>-726.611653376032 153.264649249642 -659.799489151214</t>
  </si>
  <si>
    <t>-733.289011435768 194.744979438969 -531.23879466141</t>
  </si>
  <si>
    <t>-709.270528541071 348.045835738209 -515.101968508077</t>
  </si>
  <si>
    <t>-706.843104746632 396.78031695717 -237.257190550619</t>
  </si>
  <si>
    <t>-487.994162737945 362.968279465505 -167.182954316059</t>
  </si>
  <si>
    <t>-743.175031138757 132.889916867856 -528.024924006756</t>
  </si>
  <si>
    <t>-575.082230634105 46.6734642774898 -288.041868442666</t>
  </si>
  <si>
    <t>-664.903365651475 262.766452091063 -97.9650353197339</t>
  </si>
  <si>
    <t>-681.016228663046 276.32631228326 317.076028511877</t>
  </si>
  <si>
    <t>-705.817989214456 322.138433201299 777.282870646132</t>
  </si>
  <si>
    <t>-556.505472028067 296.346880365403 831.360420073561</t>
  </si>
  <si>
    <t>-696.274082039781 79.3495553734217 -93.6337139680335</t>
  </si>
  <si>
    <t>-680.053675363543 68.0990274737003 321.472195866584</t>
  </si>
  <si>
    <t>-704.02022304747 21.421471749471 781.645752615294</t>
  </si>
  <si>
    <t>-552.139090484251 13.7526088685584 834.154216291188</t>
  </si>
  <si>
    <t>9763-20170724T120430.216268700.bin</t>
  </si>
  <si>
    <t>-679.963228506094 171.366098378313 -94.095245987946</t>
  </si>
  <si>
    <t>-704.281348887984 173.064749808383 -202.091682991414</t>
  </si>
  <si>
    <t>-717.362440463383 171.934678833519 -294.034368459583</t>
  </si>
  <si>
    <t>-727.129828276213 170.056320803945 -377.336179124452</t>
  </si>
  <si>
    <t>-734.279580770277 167.229945661344 -460.876878163343</t>
  </si>
  <si>
    <t>-741.853311356999 162.065170979058 -583.19158799514</t>
  </si>
  <si>
    <t>-727.175111288234 153.813232532802 -659.720372692611</t>
  </si>
  <si>
    <t>-733.502455125423 195.244767693409 -531.137606278769</t>
  </si>
  <si>
    <t>-709.172128618182 348.497757567206 -514.990226116636</t>
  </si>
  <si>
    <t>-707.135515144826 397.83938903493 -237.249612871756</t>
  </si>
  <si>
    <t>-488.148209991694 364.130111956685 -167.559099056777</t>
  </si>
  <si>
    <t>-743.557534931065 133.418197184413 -527.904350784821</t>
  </si>
  <si>
    <t>-575.004077578333 46.8220686526849 -287.875462905926</t>
  </si>
  <si>
    <t>-664.252011904859 263.052368869411 -97.9374110388056</t>
  </si>
  <si>
    <t>-680.670884719424 276.32484243498 317.100957021507</t>
  </si>
  <si>
    <t>-705.796452840261 322.130735981732 777.298823383379</t>
  </si>
  <si>
    <t>-556.489261110638 296.328963494666 831.386214419846</t>
  </si>
  <si>
    <t>-696.077022592622 79.6491755024385 -93.6317250980716</t>
  </si>
  <si>
    <t>-679.725210572336 68.4069899103754 321.469328363481</t>
  </si>
  <si>
    <t>-704.017627970058 21.4273060605944 781.602832466053</t>
  </si>
  <si>
    <t>-552.173933559145 13.2085916596236 834.136197084502</t>
  </si>
  <si>
    <t>9763-20170724T120430.248353700.bin</t>
  </si>
  <si>
    <t>-679.737470450873 171.492426078659 -94.0952832579103</t>
  </si>
  <si>
    <t>-704.122155996675 173.241979440842 -202.076036289533</t>
  </si>
  <si>
    <t>-717.270226642539 172.127640445158 -294.009312344615</t>
  </si>
  <si>
    <t>-727.102371889196 170.253078768106 -377.303699111774</t>
  </si>
  <si>
    <t>-734.321358005056 167.419087688291 -460.838005418601</t>
  </si>
  <si>
    <t>-742.001432067115 162.22999347427 -583.144984579981</t>
  </si>
  <si>
    <t>-727.418332311159 153.978849534877 -659.692213878811</t>
  </si>
  <si>
    <t>-733.55587344838 195.411708223159 -531.107559270759</t>
  </si>
  <si>
    <t>-709.055836218223 348.646738583254 -515.018941775799</t>
  </si>
  <si>
    <t>-707.348079327237 398.329374472822 -237.336863622301</t>
  </si>
  <si>
    <t>-488.344521714973 364.591408083571 -167.711217715715</t>
  </si>
  <si>
    <t>-743.707140098502 133.602000120457 -527.847773454959</t>
  </si>
  <si>
    <t>-574.948060312683 46.7957718983789 -287.712566848623</t>
  </si>
  <si>
    <t>-663.915677255339 263.150970488819 -97.92078083588</t>
  </si>
  <si>
    <t>-680.500006106232 276.328358882068 317.114021606453</t>
  </si>
  <si>
    <t>-705.795839026232 322.119639191557 777.30058482416</t>
  </si>
  <si>
    <t>-556.48479288329 296.356537977808 831.395791533355</t>
  </si>
  <si>
    <t>-695.954309816415 79.7766846099837 -93.6325890731081</t>
  </si>
  <si>
    <t>-679.521791177498 68.5592720624552 321.465894802648</t>
  </si>
  <si>
    <t>-704.015264410452 21.4772469840705 781.576735570392</t>
  </si>
  <si>
    <t>-552.159561999145 13.4978341307549 834.112366584055</t>
  </si>
  <si>
    <t>9763-20170724T120430.315538500.bin</t>
  </si>
  <si>
    <t>-679.328759585241 171.700682318494 -94.0795826299031</t>
  </si>
  <si>
    <t>-703.805929145399 173.553372751316 -202.037629235642</t>
  </si>
  <si>
    <t>-717.058351445671 172.464923897316 -293.956161629528</t>
  </si>
  <si>
    <t>-726.99508539522 170.590603088389 -377.238102644906</t>
  </si>
  <si>
    <t>-734.329339977288 167.731997485329 -460.76154905197</t>
  </si>
  <si>
    <t>-742.189515331938 162.479405533375 -583.054453668942</t>
  </si>
  <si>
    <t>-727.802716586482 154.239067078382 -659.639927995047</t>
  </si>
  <si>
    <t>-733.596093714156 195.676135298443 -531.05090763786</t>
  </si>
  <si>
    <t>-708.885941034923 348.886166036456 -515.13005656894</t>
  </si>
  <si>
    <t>-707.717752705271 399.670612307506 -237.644669883727</t>
  </si>
  <si>
    <t>-488.673103726666 365.979648382622 -168.125705592544</t>
  </si>
  <si>
    <t>-743.884957898454 133.892245010686 -527.735994549765</t>
  </si>
  <si>
    <t>-574.831455161851 46.4569723048685 -286.883892015736</t>
  </si>
  <si>
    <t>-663.348433693932 263.357624613343 -97.8799131510617</t>
  </si>
  <si>
    <t>-680.253358487925 276.3397584805 317.148132606057</t>
  </si>
  <si>
    <t>-705.81045086733 322.076275233003 777.316128478021</t>
  </si>
  <si>
    <t>-556.535132963799 296.140509158624 831.427642328366</t>
  </si>
  <si>
    <t>-695.72114478991 79.9740777156412 -93.654718824932</t>
  </si>
  <si>
    <t>-679.153674046933 68.776247930278 321.438937974945</t>
  </si>
  <si>
    <t>-704.012820264277 21.4660995224799 781.519611700129</t>
  </si>
  <si>
    <t>-552.173103977585 13.2953190613061 834.072072587758</t>
  </si>
  <si>
    <t>9763-20170724T120430.348626400.bin</t>
  </si>
  <si>
    <t>-679.156109037675 171.808210473503 -94.0866521122377</t>
  </si>
  <si>
    <t>-703.681327310859 173.700624247105 -202.03311538809</t>
  </si>
  <si>
    <t>-716.978908978274 172.619080312232 -293.945106757408</t>
  </si>
  <si>
    <t>-726.958226398573 170.740525234767 -377.222035360508</t>
  </si>
  <si>
    <t>-734.336923779001 167.866763757379 -460.740993033407</t>
  </si>
  <si>
    <t>-742.264096121852 162.579913149658 -583.028032294742</t>
  </si>
  <si>
    <t>-727.97012234703 154.352539011671 -659.632327820206</t>
  </si>
  <si>
    <t>-733.61160318623 195.7861263843 -531.040343982941</t>
  </si>
  <si>
    <t>-708.851950986804 349.006321562018 -515.249394359718</t>
  </si>
  <si>
    <t>-707.98034337027 400.343328683038 -237.864634203319</t>
  </si>
  <si>
    <t>-488.914825190577 366.725434859046 -168.37585696856</t>
  </si>
  <si>
    <t>-743.95978634298 134.013487224475 -527.698952213693</t>
  </si>
  <si>
    <t>-574.905990999771 46.469522149154 -286.690258223338</t>
  </si>
  <si>
    <t>-663.111902216249 263.472920542076 -97.8770641228342</t>
  </si>
  <si>
    <t>-680.076531182513 276.40569804026 317.150179675018</t>
  </si>
  <si>
    <t>-705.791187477325 322.068890243397 777.321966162619</t>
  </si>
  <si>
    <t>-556.500576904647 296.227035443399 831.436080584042</t>
  </si>
  <si>
    <t>-695.614942149191 80.0822923421008 -93.6673638957706</t>
  </si>
  <si>
    <t>-679.012795303685 68.8754751762617 321.424628640558</t>
  </si>
  <si>
    <t>-704.016011650765 21.4519344832338 781.486377560355</t>
  </si>
  <si>
    <t>-552.188654901902 13.0557920283854 834.038954935566</t>
  </si>
  <si>
    <t>9763-20170724T120430.416365200.bin</t>
  </si>
  <si>
    <t>-678.966032124687 172.069464486219 -94.0884920812269</t>
  </si>
  <si>
    <t>-703.56610172628 174.037058531718 -202.016520004961</t>
  </si>
  <si>
    <t>-716.970006460443 172.961134295331 -293.913203980826</t>
  </si>
  <si>
    <t>-727.062442420006 171.065939964487 -377.176121429415</t>
  </si>
  <si>
    <t>-734.57172393803 168.152027624244 -460.682082947133</t>
  </si>
  <si>
    <t>-742.708982819309 162.780797641938 -582.951657421074</t>
  </si>
  <si>
    <t>-728.582944278624 154.552587752494 -659.58696318076</t>
  </si>
  <si>
    <t>-733.899229834992 196.011099783309 -531.00585130799</t>
  </si>
  <si>
    <t>-708.92651344671 349.21714661492 -515.49006674589</t>
  </si>
  <si>
    <t>-708.737080446522 401.823518687793 -238.341791751363</t>
  </si>
  <si>
    <t>-489.594164508947 368.495302926135 -168.957664336382</t>
  </si>
  <si>
    <t>-744.377545366715 134.264258148613 -527.59590833249</t>
  </si>
  <si>
    <t>-575.336456605064 46.8527909326472 -286.234946459801</t>
  </si>
  <si>
    <t>-662.734104655148 263.772559496991 -97.870211573999</t>
  </si>
  <si>
    <t>-679.813184821083 276.494803806486 317.158779051755</t>
  </si>
  <si>
    <t>-705.805435056436 322.022345191744 777.328243159749</t>
  </si>
  <si>
    <t>-556.557600211354 295.96966721282 831.459397691952</t>
  </si>
  <si>
    <t>-695.63198388673 80.2897203706893 -93.6976124154389</t>
  </si>
  <si>
    <t>-678.866290936148 69.1187524752929 321.388828794787</t>
  </si>
  <si>
    <t>-704.023769246312 21.4425802285314 781.420845707874</t>
  </si>
  <si>
    <t>-552.236380434232 12.3909869951287 833.980051537273</t>
  </si>
  <si>
    <t>9763-20170724T120430.453464700.bin</t>
  </si>
  <si>
    <t>-678.934471505946 172.216355383176 -94.1025276768866</t>
  </si>
  <si>
    <t>-703.54722934836 174.205083888859 -202.027390380118</t>
  </si>
  <si>
    <t>-717.004938940281 173.12733680392 -293.916162904378</t>
  </si>
  <si>
    <t>-727.163361896783 171.223076911285 -377.170688597785</t>
  </si>
  <si>
    <t>-734.756077086217 168.292561970965 -460.668564364983</t>
  </si>
  <si>
    <t>-743.034449797743 162.888415178402 -582.927272791387</t>
  </si>
  <si>
    <t>-728.985227737925 154.651755546244 -659.575693847837</t>
  </si>
  <si>
    <t>-734.13788482598 196.128055678919 -531.002077798785</t>
  </si>
  <si>
    <t>-709.084287475707 349.341494604217 -515.631030019604</t>
  </si>
  <si>
    <t>-709.22677818276 402.649905779877 -238.617074052615</t>
  </si>
  <si>
    <t>-490.03605819001 369.463527375752 -169.316092262495</t>
  </si>
  <si>
    <t>-744.66612181914 134.391294772765 -527.560335609114</t>
  </si>
  <si>
    <t>-575.458860634481 47.0109693200768 -285.948382568768</t>
  </si>
  <si>
    <t>-662.616632242279 263.924441065358 -97.8731979595032</t>
  </si>
  <si>
    <t>-679.762563143084 276.551908484234 317.155921606646</t>
  </si>
  <si>
    <t>-705.791453382051 322.031589306168 777.323955137277</t>
  </si>
  <si>
    <t>-556.528583626502 296.053863408072 831.449514857054</t>
  </si>
  <si>
    <t>-695.691758668921 80.4389323963237 -93.7076579216099</t>
  </si>
  <si>
    <t>-678.851798220697 69.2426751189312 321.375033940994</t>
  </si>
  <si>
    <t>-704.028342980067 21.4737059741374 781.394946541143</t>
  </si>
  <si>
    <t>-552.230530509723 12.5395654859226 833.944347896997</t>
  </si>
  <si>
    <t>9763-20170724T120430.514210800.bin</t>
  </si>
  <si>
    <t>-679.030181437084 172.520163002136 -94.1342128906796</t>
  </si>
  <si>
    <t>-703.625816392926 174.513747816647 -202.062846992183</t>
  </si>
  <si>
    <t>-717.175875351533 173.392885754019 -293.937565576307</t>
  </si>
  <si>
    <t>-727.460799863935 171.431580573499 -377.17528208627</t>
  </si>
  <si>
    <t>-735.223777535437 168.42420470227 -460.654702354745</t>
  </si>
  <si>
    <t>-743.799109036141 162.885889041236 -582.886929925477</t>
  </si>
  <si>
    <t>-729.882925337222 154.555474879787 -659.549673058728</t>
  </si>
  <si>
    <t>-734.725830176442 196.17359018434 -531.023209273728</t>
  </si>
  <si>
    <t>-709.504503649643 349.390940769719 -515.966869648502</t>
  </si>
  <si>
    <t>-710.440342429667 404.055102668641 -239.218657048892</t>
  </si>
  <si>
    <t>-491.201074997569 370.998198714445 -170.009525368656</t>
  </si>
  <si>
    <t>-745.346852742794 134.458439857855 -527.481740647916</t>
  </si>
  <si>
    <t>-575.803348357379 47.1896172409533 -285.499999063544</t>
  </si>
  <si>
    <t>-662.567688723509 264.200765465722 -97.908472619786</t>
  </si>
  <si>
    <t>-679.792941942072 276.759902637988 317.11940533285</t>
  </si>
  <si>
    <t>-705.784651622701 322.042862234911 777.309712162161</t>
  </si>
  <si>
    <t>-556.494102238814 296.204160818848 831.425578730757</t>
  </si>
  <si>
    <t>-695.896196411275 80.7781264927237 -93.7337808832851</t>
  </si>
  <si>
    <t>-678.937490843607 69.5056953770327 321.342039508522</t>
  </si>
  <si>
    <t>-704.052264544083 21.6373898109173 781.346984232682</t>
  </si>
  <si>
    <t>-552.180030958974 13.6557558131894 833.834523267681</t>
  </si>
  <si>
    <t>9763-20170724T120430.547299300.bin</t>
  </si>
  <si>
    <t>-679.173434987091 172.581446564777 -94.1550784647825</t>
  </si>
  <si>
    <t>-703.734726010291 174.563545900267 -202.091657659164</t>
  </si>
  <si>
    <t>-717.295174245999 173.402021872402 -293.964409662152</t>
  </si>
  <si>
    <t>-727.60563978166 171.390975612382 -377.197697973991</t>
  </si>
  <si>
    <t>-735.410180933442 168.321264114492 -460.671089632361</t>
  </si>
  <si>
    <t>-744.064397342489 162.67686200976 -582.892961537324</t>
  </si>
  <si>
    <t>-730.190211029306 154.270666886855 -659.554830820614</t>
  </si>
  <si>
    <t>-734.940475592273 196.00653295752 -531.065023962079</t>
  </si>
  <si>
    <t>-709.696676524397 349.245999523768 -516.237999525572</t>
  </si>
  <si>
    <t>-711.177409366577 404.506162110611 -239.610776718666</t>
  </si>
  <si>
    <t>-491.920730589093 371.551073302617 -170.408160038714</t>
  </si>
  <si>
    <t>-745.593566621708 134.300583390627 -527.46108009143</t>
  </si>
  <si>
    <t>-575.872374779489 47.0929158959548 -285.309388873449</t>
  </si>
  <si>
    <t>-662.695098715763 264.247742977588 -97.9373621589784</t>
  </si>
  <si>
    <t>-679.899967187536 276.812108115905 317.091264228974</t>
  </si>
  <si>
    <t>-705.801973562473 322.030766022744 777.299669878833</t>
  </si>
  <si>
    <t>-556.564036809854 295.902331142192 831.421425821436</t>
  </si>
  <si>
    <t>-696.050526823422 80.8319419482912 -93.7512058341756</t>
  </si>
  <si>
    <t>-679.048563520855 69.5152740318847 321.321678229292</t>
  </si>
  <si>
    <t>-704.059795330683 21.5871343526444 781.329009237723</t>
  </si>
  <si>
    <t>-552.218190627243 13.0269107762913 833.814024992354</t>
  </si>
  <si>
    <t>9763-20170724T120430.617503300.bin</t>
  </si>
  <si>
    <t>-679.481908816349 172.642474302909 -94.1795114463147</t>
  </si>
  <si>
    <t>-703.936975111629 174.573140628529 -202.141150317118</t>
  </si>
  <si>
    <t>-717.488491209193 173.294773138522 -294.01368346655</t>
  </si>
  <si>
    <t>-727.823705914204 171.148368857598 -377.240481151231</t>
  </si>
  <si>
    <t>-735.686336851597 167.912364857789 -460.702163108488</t>
  </si>
  <si>
    <t>-744.461941575841 161.99126985836 -582.902164597937</t>
  </si>
  <si>
    <t>-730.660967587313 153.402622687669 -659.557143785439</t>
  </si>
  <si>
    <t>-735.267337547178 195.434882283135 -531.160240145474</t>
  </si>
  <si>
    <t>-710.077155138035 348.721687582336 -516.792754278633</t>
  </si>
  <si>
    <t>-712.698420307634 405.278960357983 -240.436161171115</t>
  </si>
  <si>
    <t>-493.373738658878 372.526602123563 -171.352787722024</t>
  </si>
  <si>
    <t>-745.955238933385 133.743934207645 -527.403574953631</t>
  </si>
  <si>
    <t>-575.82482159478 46.19228008035 -284.537894227761</t>
  </si>
  <si>
    <t>-662.922414324877 264.349151837856 -97.9884646788157</t>
  </si>
  <si>
    <t>-680.017543501019 276.947321900449 317.043626940511</t>
  </si>
  <si>
    <t>-705.789154785584 322.062276399473 777.274176852192</t>
  </si>
  <si>
    <t>-556.545199290572 295.967808534115 831.395706543603</t>
  </si>
  <si>
    <t>-696.400866364691 80.8567596484509 -93.7678548955197</t>
  </si>
  <si>
    <t>-679.305575187835 69.5114939106741 321.300389116937</t>
  </si>
  <si>
    <t>-704.081246892101 21.5284477961177 781.313001756683</t>
  </si>
  <si>
    <t>-552.249033785231 12.5413314968641 833.753718730535</t>
  </si>
  <si>
    <t>9763-20170724T120430.649589300.bin</t>
  </si>
  <si>
    <t>-679.635006590334 172.647149308997 -94.2023776244653</t>
  </si>
  <si>
    <t>-703.991071174351 174.528494185983 -202.18728697439</t>
  </si>
  <si>
    <t>-717.514664544276 173.1787071471 -294.06283992034</t>
  </si>
  <si>
    <t>-727.847232470105 170.955573683056 -377.288101323771</t>
  </si>
  <si>
    <t>-735.730130899451 167.630241661793 -460.744328586274</t>
  </si>
  <si>
    <t>-744.560542967247 161.564552248256 -582.93326476945</t>
  </si>
  <si>
    <t>-730.781440428408 152.882396696624 -659.581531533715</t>
  </si>
  <si>
    <t>-735.34095217433 195.06895735321 -531.235116912734</t>
  </si>
  <si>
    <t>-710.11503589102 348.370838480751 -517.08709671661</t>
  </si>
  <si>
    <t>-713.349457846647 405.553557406854 -240.865710512409</t>
  </si>
  <si>
    <t>-493.990159037084 372.964512100613 -171.815268624553</t>
  </si>
  <si>
    <t>-746.030716123629 133.383220355735 -527.40031791051</t>
  </si>
  <si>
    <t>-575.62578735751 45.5357859528629 -284.039609147269</t>
  </si>
  <si>
    <t>-663.046695996861 264.380398191528 -98.0214169281451</t>
  </si>
  <si>
    <t>-680.060344046207 277.050755137899 317.011868902697</t>
  </si>
  <si>
    <t>-705.798075596287 322.0698349243 777.257351411361</t>
  </si>
  <si>
    <t>-556.564661653255 295.910814220895 831.37686207653</t>
  </si>
  <si>
    <t>-696.576628143587 80.8442268179874 -93.7728313277372</t>
  </si>
  <si>
    <t>-679.46274067812 69.4873347041455 321.294313622841</t>
  </si>
  <si>
    <t>-704.102516765254 21.5675632511129 781.314470075167</t>
  </si>
  <si>
    <t>-552.244744901361 12.7246681953573 833.705806719419</t>
  </si>
  <si>
    <t>9763-20170724T120430.718312600.bin</t>
  </si>
  <si>
    <t>-680.08043921499 172.571757831398 -94.2329287373677</t>
  </si>
  <si>
    <t>-704.194743096414 174.361741552856 -202.273722119146</t>
  </si>
  <si>
    <t>-717.615321316555 172.877549526118 -294.162300388047</t>
  </si>
  <si>
    <t>-727.896019477238 170.509311561295 -377.389863906954</t>
  </si>
  <si>
    <t>-735.768071324094 167.016014654609 -460.840170521757</t>
  </si>
  <si>
    <t>-744.627923287597 160.679338311485 -583.013398656902</t>
  </si>
  <si>
    <t>-730.862237160919 151.839627864763 -659.64610968937</t>
  </si>
  <si>
    <t>-735.417378970127 194.302192210617 -531.390646260953</t>
  </si>
  <si>
    <t>-710.411341044409 347.678240493704 -517.670863211679</t>
  </si>
  <si>
    <t>-714.833813678599 406.08046271811 -241.721194626599</t>
  </si>
  <si>
    <t>-495.351692605495 373.948077875338 -172.846982947263</t>
  </si>
  <si>
    <t>-746.063195467007 132.617444972972 -527.419220163088</t>
  </si>
  <si>
    <t>-575.310881036916 44.4189412391293 -283.072045608275</t>
  </si>
  <si>
    <t>-663.541852199461 264.298620228342 -98.0849573886914</t>
  </si>
  <si>
    <t>-680.393155840667 277.118652550495 316.950303577385</t>
  </si>
  <si>
    <t>-705.812556437094 322.074090042285 777.227643511654</t>
  </si>
  <si>
    <t>-556.554519380385 296.00103530694 831.320774564425</t>
  </si>
  <si>
    <t>-697.024623067042 80.799127781657 -93.7880266810527</t>
  </si>
  <si>
    <t>-679.997480699018 69.3255704981939 321.279438169564</t>
  </si>
  <si>
    <t>-704.146637150692 21.6577524714437 781.337070271115</t>
  </si>
  <si>
    <t>-552.237542421039 13.1439287275334 833.633841849781</t>
  </si>
  <si>
    <t>9763-20170724T120430.745384100.bin</t>
  </si>
  <si>
    <t>-680.362763721412 172.492217545093 -94.2496511662773</t>
  </si>
  <si>
    <t>-704.372301492998 174.226641268388 -202.314680511486</t>
  </si>
  <si>
    <t>-717.709954304166 172.673005483629 -294.214113435934</t>
  </si>
  <si>
    <t>-727.91785441381 170.232653393947 -377.448569292251</t>
  </si>
  <si>
    <t>-735.719032585893 166.658637680216 -460.902192051429</t>
  </si>
  <si>
    <t>-744.477293183723 160.195041220597 -583.075993821828</t>
  </si>
  <si>
    <t>-730.680222642003 151.296323692145 -659.696387256946</t>
  </si>
  <si>
    <t>-735.342395271736 193.877199657117 -531.478559219059</t>
  </si>
  <si>
    <t>-710.546094513836 347.304310815486 -517.964433939235</t>
  </si>
  <si>
    <t>-715.594872198829 406.347660296323 -242.161991569634</t>
  </si>
  <si>
    <t>-496.054008887526 374.428251012456 -173.376282163486</t>
  </si>
  <si>
    <t>-745.92607563192 132.185183724748 -527.455855881624</t>
  </si>
  <si>
    <t>-575.210770890547 44.1218625697379 -282.747565817121</t>
  </si>
  <si>
    <t>-663.875667862813 264.196944831078 -98.1116194285718</t>
  </si>
  <si>
    <t>-680.714750298869 277.111215249482 316.92128048201</t>
  </si>
  <si>
    <t>-705.821375592462 322.077973119494 777.213126414344</t>
  </si>
  <si>
    <t>-556.548572134854 296.05278067299 831.288464246268</t>
  </si>
  <si>
    <t>-697.263584517036 80.7203048697468 -93.7892986542109</t>
  </si>
  <si>
    <t>-680.360964777589 69.1618393675312 321.28092468775</t>
  </si>
  <si>
    <t>-704.178863716913 21.6587443526848 781.358232752223</t>
  </si>
  <si>
    <t>-552.261979783172 12.9421940303198 833.599098395676</t>
  </si>
  <si>
    <t>9763-20170724T120430.816606800.bin</t>
  </si>
  <si>
    <t>-680.935358935129 172.237370954103 -94.2964862362402</t>
  </si>
  <si>
    <t>-704.735756527851 173.845701134275 -202.409608272131</t>
  </si>
  <si>
    <t>-717.904698909305 172.138520643569 -294.330736977579</t>
  </si>
  <si>
    <t>-727.963401020641 169.539907582195 -377.578638617045</t>
  </si>
  <si>
    <t>-735.618522193211 165.788409121531 -461.038041651942</t>
  </si>
  <si>
    <t>-744.166664857431 159.044783152407 -583.211494057572</t>
  </si>
  <si>
    <t>-730.256826276113 150.038401647575 -659.79886666666</t>
  </si>
  <si>
    <t>-735.170231114884 192.853948035578 -531.672679173593</t>
  </si>
  <si>
    <t>-710.766297583032 346.378251068089 -518.524267335051</t>
  </si>
  <si>
    <t>-717.193387890125 406.42753178039 -242.967996305777</t>
  </si>
  <si>
    <t>-497.478944232219 375.467873139352 -174.29791957412</t>
  </si>
  <si>
    <t>-745.661325651596 131.153875194651 -527.532910248125</t>
  </si>
  <si>
    <t>-574.938669806609 43.2064435533612 -282.00053972204</t>
  </si>
  <si>
    <t>-664.595596605181 263.91500136247 -98.189176971912</t>
  </si>
  <si>
    <t>-681.13067306307 277.104786961035 316.847206170821</t>
  </si>
  <si>
    <t>-705.821437388738 322.079608410432 777.183116087049</t>
  </si>
  <si>
    <t>-556.491593987578 296.285456285487 831.211650082249</t>
  </si>
  <si>
    <t>-697.652218982426 80.5090523409774 -93.7970138836675</t>
  </si>
  <si>
    <t>-680.998104708222 68.8830202714148 321.28140413372</t>
  </si>
  <si>
    <t>-704.235014993855 21.7386706698826 781.41763895519</t>
  </si>
  <si>
    <t>-552.240927580623 13.6750561211729 833.538789133535</t>
  </si>
  <si>
    <t>9763-20170724T120430.849680200.bin</t>
  </si>
  <si>
    <t>-681.198424571589 172.042478850872 -94.2907224625618</t>
  </si>
  <si>
    <t>-704.933055269386 173.606658034281 -202.418871204489</t>
  </si>
  <si>
    <t>-718.033165265068 171.830062225028 -294.348652278374</t>
  </si>
  <si>
    <t>-728.024386047562 169.155022526232 -377.602177748587</t>
  </si>
  <si>
    <t>-735.606402105356 165.314434462061 -461.064037463344</t>
  </si>
  <si>
    <t>-744.04156132376 158.42624848883 -583.237542218541</t>
  </si>
  <si>
    <t>-730.040617416502 149.354286914143 -659.800350551326</t>
  </si>
  <si>
    <t>-735.122778655452 192.301513523168 -531.728661678448</t>
  </si>
  <si>
    <t>-710.940179896188 345.878170976538 -518.75144534644</t>
  </si>
  <si>
    <t>-717.956802416813 406.559343290671 -243.34773634457</t>
  </si>
  <si>
    <t>-498.137910368739 376.17828537188 -174.753592449923</t>
  </si>
  <si>
    <t>-745.557849184372 130.595936882247 -527.529136706646</t>
  </si>
  <si>
    <t>-574.836995876648 42.6676197214749 -281.565381606393</t>
  </si>
  <si>
    <t>-664.959366561538 263.737610447012 -98.2034138213736</t>
  </si>
  <si>
    <t>-681.339663738986 277.035548002119 316.835733754513</t>
  </si>
  <si>
    <t>-705.849292193724 322.042775957441 777.179482775901</t>
  </si>
  <si>
    <t>-556.532227469507 296.144929346112 831.193767157448</t>
  </si>
  <si>
    <t>-697.837418370045 80.3115136263445 -93.7884692784896</t>
  </si>
  <si>
    <t>-681.243543119214 68.7109657058109 321.293080961013</t>
  </si>
  <si>
    <t>-704.252082533118 21.7516471233346 781.456153619882</t>
  </si>
  <si>
    <t>-552.243845770892 13.7343149271405 833.543062888412</t>
  </si>
  <si>
    <t>9763-20170724T120430.913416800.bin</t>
  </si>
  <si>
    <t>-681.543956616164 171.57888408587 -94.2869414219698</t>
  </si>
  <si>
    <t>-705.162176614515 173.057665282415 -202.441936954846</t>
  </si>
  <si>
    <t>-718.14827665194 171.163583848946 -294.385418395361</t>
  </si>
  <si>
    <t>-728.030091638035 168.363257920141 -377.647772218507</t>
  </si>
  <si>
    <t>-735.495947041489 164.379381324262 -461.113613957743</t>
  </si>
  <si>
    <t>-743.753956035779 157.262200029895 -583.285885782529</t>
  </si>
  <si>
    <t>-729.543404575064 148.073493212846 -659.796231893741</t>
  </si>
  <si>
    <t>-734.965058792325 191.243405225145 -531.824536326178</t>
  </si>
  <si>
    <t>-711.286797894907 344.929801071056 -519.228609634102</t>
  </si>
  <si>
    <t>-719.469961267239 407.077034636521 -244.184394989814</t>
  </si>
  <si>
    <t>-499.34540347352 378.349194138625 -175.858406416738</t>
  </si>
  <si>
    <t>-745.295839731518 129.526761578835 -527.530884756239</t>
  </si>
  <si>
    <t>-574.581196038429 41.7469732003526 -280.794810413749</t>
  </si>
  <si>
    <t>-665.489243453784 263.258242940675 -98.2117443472107</t>
  </si>
  <si>
    <t>-681.720716034325 276.792886832808 316.825587991621</t>
  </si>
  <si>
    <t>-705.873807984551 321.979325149742 777.177841141656</t>
  </si>
  <si>
    <t>-556.559875215939 296.0308865273 831.176475388493</t>
  </si>
  <si>
    <t>-697.983643791961 79.855531994556 -93.7590938079727</t>
  </si>
  <si>
    <t>-681.60267528563 68.3089957014972 321.332364993761</t>
  </si>
  <si>
    <t>-704.262199523811 21.7126863084497 781.541320344994</t>
  </si>
  <si>
    <t>-552.256888320734 13.5250530608012 833.610229384193</t>
  </si>
  <si>
    <t>9763-20170724T120430.945502100.bin</t>
  </si>
  <si>
    <t>-681.666872466784 171.312777604145 -94.2829923363183</t>
  </si>
  <si>
    <t>-705.221330680449 172.744035520668 -202.452495643361</t>
  </si>
  <si>
    <t>-718.160540512447 170.794082023421 -294.40150537338</t>
  </si>
  <si>
    <t>-728.002874229414 167.93665583905 -377.666654993387</t>
  </si>
  <si>
    <t>-735.432081554043 163.889026063615 -461.132587495066</t>
  </si>
  <si>
    <t>-743.639671950618 156.671557830136 -583.302462309</t>
  </si>
  <si>
    <t>-729.328672333263 147.420894355024 -659.786704162499</t>
  </si>
  <si>
    <t>-734.892164546633 190.698493066473 -531.86424174277</t>
  </si>
  <si>
    <t>-711.42132087808 344.431664572087 -519.432651992452</t>
  </si>
  <si>
    <t>-720.197817090896 407.449625519756 -244.604855312064</t>
  </si>
  <si>
    <t>-499.940074737399 379.398447153182 -176.427474301368</t>
  </si>
  <si>
    <t>-745.184305376137 128.978545320809 -527.5265304837</t>
  </si>
  <si>
    <t>-574.46916248049 41.3823810615588 -280.376730147294</t>
  </si>
  <si>
    <t>-665.702702033754 262.97310896869 -98.2139414639332</t>
  </si>
  <si>
    <t>-681.864167133069 276.644981555358 316.821565472584</t>
  </si>
  <si>
    <t>-705.874986231442 321.95521151387 777.173881549776</t>
  </si>
  <si>
    <t>-556.546833670363 296.070518786811 831.163819143407</t>
  </si>
  <si>
    <t>-698.02389843644 79.6150535664756 -93.7349556021866</t>
  </si>
  <si>
    <t>-681.737455088048 68.0730046807653 321.360429682251</t>
  </si>
  <si>
    <t>-704.264873252306 21.689829969428 781.590034758736</t>
  </si>
  <si>
    <t>-552.265154652369 13.4081271452653 833.660282578499</t>
  </si>
  <si>
    <t>9763-20170724T120431.013752900.bin</t>
  </si>
  <si>
    <t>-681.740970399248 170.763161473614 -94.2336303725868</t>
  </si>
  <si>
    <t>-705.171837640418 172.126509378096 -202.430841558887</t>
  </si>
  <si>
    <t>-717.992599879703 170.082528779272 -294.394279391758</t>
  </si>
  <si>
    <t>-727.722467273089 167.124256993049 -377.669205319058</t>
  </si>
  <si>
    <t>-735.033587377402 162.960535524087 -461.13985109901</t>
  </si>
  <si>
    <t>-743.062246591846 155.556971590642 -583.310457756103</t>
  </si>
  <si>
    <t>-728.566459388514 146.192107325645 -659.745952935436</t>
  </si>
  <si>
    <t>-734.42209947293 189.66780093335 -531.909631766493</t>
  </si>
  <si>
    <t>-711.221260353011 343.459101468335 -519.7433456985</t>
  </si>
  <si>
    <t>-721.232820819219 408.132384234408 -245.34263618613</t>
  </si>
  <si>
    <t>-500.658881314214 381.706059655102 -177.538894955207</t>
  </si>
  <si>
    <t>-744.65653674236 127.943437388929 -527.496610520973</t>
  </si>
  <si>
    <t>-574.22847871788 41.0388238884059 -279.688506777781</t>
  </si>
  <si>
    <t>-665.921345465942 262.35301036129 -98.1895751908529</t>
  </si>
  <si>
    <t>-682.030564371602 276.30527975709 316.83866611297</t>
  </si>
  <si>
    <t>-705.869988024764 321.926026346649 777.169325947287</t>
  </si>
  <si>
    <t>-556.532602702399 296.081933399943 831.15322863883</t>
  </si>
  <si>
    <t>-697.928879301322 79.1126740657985 -93.6720686329227</t>
  </si>
  <si>
    <t>-681.917403542215 67.6194860886342 321.435336242126</t>
  </si>
  <si>
    <t>-704.277343383281 21.7368264233432 781.698469165462</t>
  </si>
  <si>
    <t>-552.25359759081 13.7959338326784 833.751867709407</t>
  </si>
  <si>
    <t>9763-20170724T120431.047829800.bin</t>
  </si>
  <si>
    <t>-681.70889754232 170.468574832311 -94.2470474628938</t>
  </si>
  <si>
    <t>-705.072823485583 171.797510447658 -202.459136501056</t>
  </si>
  <si>
    <t>-717.825728317337 169.715251589865 -294.431097490396</t>
  </si>
  <si>
    <t>-727.489752623133 166.718455665644 -377.712393106682</t>
  </si>
  <si>
    <t>-734.730407032081 162.512455342347 -461.187034816906</t>
  </si>
  <si>
    <t>-742.651029254012 155.043056138147 -583.360664638193</t>
  </si>
  <si>
    <t>-728.071321258293 145.624130847962 -659.773580599646</t>
  </si>
  <si>
    <t>-734.070148187952 189.183755829554 -531.969737613543</t>
  </si>
  <si>
    <t>-710.973874069322 343.001329638343 -519.88584380394</t>
  </si>
  <si>
    <t>-721.667646491051 408.42002120497 -245.687689882951</t>
  </si>
  <si>
    <t>-500.92386651592 382.739550396619 -178.150865197317</t>
  </si>
  <si>
    <t>-744.280987546325 127.457185711436 -527.534150468827</t>
  </si>
  <si>
    <t>-574.039245005416 40.8072319888126 -279.36177553531</t>
  </si>
  <si>
    <t>-665.953008162593 262.021290726185 -98.2074950271304</t>
  </si>
  <si>
    <t>-682.067089221931 276.148252169805 316.814635565087</t>
  </si>
  <si>
    <t>-705.872414715393 321.90253745663 777.137254879533</t>
  </si>
  <si>
    <t>-556.535067670997 296.069170130799 831.126372315726</t>
  </si>
  <si>
    <t>-697.845222571092 78.8485686341501 -93.6651844284276</t>
  </si>
  <si>
    <t>-681.997953292817 67.3830296782878 321.449299243511</t>
  </si>
  <si>
    <t>-704.297664667253 21.7242669067787 781.731650037072</t>
  </si>
  <si>
    <t>-552.254852933661 13.9734103219344 833.75790519867</t>
  </si>
  <si>
    <t>9763-20170724T120431.112073500.bin</t>
  </si>
  <si>
    <t>-681.569904351962 169.911221903742 -94.3099572648549</t>
  </si>
  <si>
    <t>-704.76378141798 171.17755924492 -202.559387892582</t>
  </si>
  <si>
    <t>-717.352564733025 169.033227120819 -294.552551530179</t>
  </si>
  <si>
    <t>-726.860172242104 165.97575877298 -377.849560980539</t>
  </si>
  <si>
    <t>-733.936009403612 161.705398862179 -461.335110618083</t>
  </si>
  <si>
    <t>-741.606655007078 154.137730997199 -583.518741721906</t>
  </si>
  <si>
    <t>-726.872030953227 144.618650466363 -659.889418795198</t>
  </si>
  <si>
    <t>-733.169990488997 188.326409814865 -532.135798262397</t>
  </si>
  <si>
    <t>-710.457278379479 342.209340778873 -520.259045994812</t>
  </si>
  <si>
    <t>-722.454118405217 408.875886919336 -246.415542731919</t>
  </si>
  <si>
    <t>-501.388728251168 384.711069347179 -179.373161933715</t>
  </si>
  <si>
    <t>-743.311698378008 126.590249410439 -527.675390586369</t>
  </si>
  <si>
    <t>-573.539886312248 40.2597730048626 -278.877012867355</t>
  </si>
  <si>
    <t>-665.946342139366 261.42260641692 -98.2793726482834</t>
  </si>
  <si>
    <t>-682.058464511829 275.85769778183 316.732173933188</t>
  </si>
  <si>
    <t>-705.830408564717 321.900841298931 777.02950033392</t>
  </si>
  <si>
    <t>-556.473639789034 296.219137581518 831.037132287244</t>
  </si>
  <si>
    <t>-697.564935400087 78.3382536449999 -93.726176826149</t>
  </si>
  <si>
    <t>-682.071598557475 66.8696751829273 321.401542500755</t>
  </si>
  <si>
    <t>-704.334329386229 21.7264923857642 781.728974703597</t>
  </si>
  <si>
    <t>-552.283218352699 13.9213267123973 833.722715489111</t>
  </si>
  <si>
    <t>9763-20170724T120431.149172700.bin</t>
  </si>
  <si>
    <t>-681.461020115945 169.659863092072 -94.3387208318552</t>
  </si>
  <si>
    <t>-704.572919200652 170.902629155913 -202.605896463137</t>
  </si>
  <si>
    <t>-717.082289808203 168.750989201171 -294.60996489607</t>
  </si>
  <si>
    <t>-726.514218572296 165.691371384396 -377.91543097167</t>
  </si>
  <si>
    <t>-733.51041144628 161.423734468625 -461.407862030545</t>
  </si>
  <si>
    <t>-741.060140180804 153.865469377496 -583.59949106547</t>
  </si>
  <si>
    <t>-726.253517661382 144.316934750288 -659.952538099843</t>
  </si>
  <si>
    <t>-732.694580145023 188.053674532958 -532.20452134561</t>
  </si>
  <si>
    <t>-710.121508057265 341.962519369556 -520.349791273579</t>
  </si>
  <si>
    <t>-722.758642180253 409.181022494861 -246.670031013169</t>
  </si>
  <si>
    <t>-501.567965594229 385.661352807552 -179.811866812604</t>
  </si>
  <si>
    <t>-742.800165875871 126.310359614209 -527.761084760489</t>
  </si>
  <si>
    <t>-573.177374252159 40.0483923202019 -278.691229074913</t>
  </si>
  <si>
    <t>-665.918577328589 261.165548649272 -98.3118825412005</t>
  </si>
  <si>
    <t>-682.014827379808 275.737247365657 316.69553017297</t>
  </si>
  <si>
    <t>-705.811202845965 321.893923536404 776.975750040026</t>
  </si>
  <si>
    <t>-556.43606811282 296.331525863877 830.989140212798</t>
  </si>
  <si>
    <t>-697.381598741855 78.1056974719966 -93.761299850453</t>
  </si>
  <si>
    <t>-682.048400442558 66.6069673019374 321.371529372097</t>
  </si>
  <si>
    <t>-704.348270174346 21.7147713565132 781.721470191939</t>
  </si>
  <si>
    <t>-552.292473103635 13.9184059248284 833.702864376058</t>
  </si>
  <si>
    <t>9763-20170724T120431.215354700.bin</t>
  </si>
  <si>
    <t>-681.211637165508 169.270515413569 -94.4033580651848</t>
  </si>
  <si>
    <t>-704.181880644302 170.458624848685 -202.70133451338</t>
  </si>
  <si>
    <t>-716.55200549745 168.297726813855 -294.723848998842</t>
  </si>
  <si>
    <t>-725.850429418457 165.243275735769 -378.044613775653</t>
  </si>
  <si>
    <t>-732.705334410722 160.995248817524 -461.549669194909</t>
  </si>
  <si>
    <t>-740.039958366173 153.481772560414 -583.757238787624</t>
  </si>
  <si>
    <t>-725.062413937956 143.908140669166 -660.073859621126</t>
  </si>
  <si>
    <t>-731.820909601428 187.660478925283 -532.332237120351</t>
  </si>
  <si>
    <t>-709.597428782111 341.620573039949 -520.476561426024</t>
  </si>
  <si>
    <t>-723.189458463534 409.609292446583 -247.032953164802</t>
  </si>
  <si>
    <t>-501.846873360014 387.306905200142 -180.260396573258</t>
  </si>
  <si>
    <t>-741.82219831831 125.896849110124 -527.934712405557</t>
  </si>
  <si>
    <t>-572.468820626748 39.8657035278231 -278.52397977913</t>
  </si>
  <si>
    <t>-665.884318627541 260.70014996513 -98.3747214592288</t>
  </si>
  <si>
    <t>-682.035857546395 275.520014739147 316.621844940433</t>
  </si>
  <si>
    <t>-705.791502461316 321.878130169054 776.874265938454</t>
  </si>
  <si>
    <t>-556.445534908118 296.194097186045 830.91076793143</t>
  </si>
  <si>
    <t>-696.921807257997 77.8044199586016 -93.8204720743583</t>
  </si>
  <si>
    <t>-681.982554573061 66.2248749030678 321.324491109601</t>
  </si>
  <si>
    <t>-704.373878270505 21.6858991806287 781.70480375251</t>
  </si>
  <si>
    <t>-552.319945907652 13.7454368022102 833.669943561825</t>
  </si>
  <si>
    <t>9763-20170724T120431.248441800.bin</t>
  </si>
  <si>
    <t>-681.009594694991 169.134016787982 -94.4251685088009</t>
  </si>
  <si>
    <t>-703.903644075812 170.293777133993 -202.739654861718</t>
  </si>
  <si>
    <t>-716.206592695695 168.135559020109 -294.771179856603</t>
  </si>
  <si>
    <t>-725.443489304314 165.093333473663 -378.09915806757</t>
  </si>
  <si>
    <t>-732.235888888339 160.867780319674 -461.610611649605</t>
  </si>
  <si>
    <t>-739.47827420239 153.398366726126 -583.826267571754</t>
  </si>
  <si>
    <t>-724.408769062744 143.825007933585 -660.124848885688</t>
  </si>
  <si>
    <t>-731.326880350903 187.563186773996 -532.38157969744</t>
  </si>
  <si>
    <t>-709.259361662545 341.542714484352 -520.49905828925</t>
  </si>
  <si>
    <t>-723.380798165582 409.863690829011 -247.165044264506</t>
  </si>
  <si>
    <t>-501.929759537804 388.269666298449 -180.519256706571</t>
  </si>
  <si>
    <t>-741.273852844408 125.788616750425 -528.016719865844</t>
  </si>
  <si>
    <t>-571.944549266058 39.7903125153655 -278.541313926886</t>
  </si>
  <si>
    <t>-665.794304573116 260.540649350094 -98.3971263411702</t>
  </si>
  <si>
    <t>-682.025636060765 275.431148791979 316.593722806227</t>
  </si>
  <si>
    <t>-705.768868445499 321.886544501252 776.831980042047</t>
  </si>
  <si>
    <t>-556.424852406341 296.220114549285 830.882266784256</t>
  </si>
  <si>
    <t>-696.592882790278 77.6952937110584 -93.8454294109591</t>
  </si>
  <si>
    <t>-681.899589909824 66.0423738739537 321.306192932984</t>
  </si>
  <si>
    <t>-704.398694423829 21.6660293875166 781.69241821182</t>
  </si>
  <si>
    <t>-552.357077132708 13.3827575463872 833.640105307887</t>
  </si>
  <si>
    <t>9763-20170724T120431.315131600.bin</t>
  </si>
  <si>
    <t>-680.386757228053 169.030886583148 -94.4458194409146</t>
  </si>
  <si>
    <t>-703.169885642458 170.151738901294 -202.784063704096</t>
  </si>
  <si>
    <t>-715.3663017935 168.009642865308 -294.830212362588</t>
  </si>
  <si>
    <t>-724.502258749148 164.999593494033 -378.17056710306</t>
  </si>
  <si>
    <t>-731.188877194196 160.8249338923 -461.692946240874</t>
  </si>
  <si>
    <t>-738.271382528134 153.450532377097 -583.923839089651</t>
  </si>
  <si>
    <t>-723.049458757441 143.873635316129 -660.191616469439</t>
  </si>
  <si>
    <t>-730.247585839729 187.585225541668 -532.439013379136</t>
  </si>
  <si>
    <t>-708.546090635487 341.615895303746 -520.528334056035</t>
  </si>
  <si>
    <t>-723.528880429829 410.821293063229 -247.462919758624</t>
  </si>
  <si>
    <t>-501.875817626756 389.98981149875 -181.247348598883</t>
  </si>
  <si>
    <t>-740.079666382974 125.787491538304 -528.140892513488</t>
  </si>
  <si>
    <t>-571.022154820383 40.5991886005697 -278.697267290123</t>
  </si>
  <si>
    <t>-665.348762550092 260.378372676237 -98.4077557027591</t>
  </si>
  <si>
    <t>-681.699993297553 275.430613402488 316.572582618429</t>
  </si>
  <si>
    <t>-705.71759699076 321.915344691503 776.772526085167</t>
  </si>
  <si>
    <t>-556.334716192402 296.523731087472 830.845109850276</t>
  </si>
  <si>
    <t>-695.793474255615 77.6520339487734 -93.8858687686044</t>
  </si>
  <si>
    <t>-681.563105593193 65.8208045066199 321.276935366762</t>
  </si>
  <si>
    <t>-704.447369031841 21.6844229597782 781.665392693606</t>
  </si>
  <si>
    <t>-552.364537663152 13.8004678155473 833.554439358779</t>
  </si>
  <si>
    <t>9763-20170724T120431.349221600.bin</t>
  </si>
  <si>
    <t>-680.059053383029 169.028823293193 -94.4495224428704</t>
  </si>
  <si>
    <t>-702.814834197918 170.13649206533 -202.793654249347</t>
  </si>
  <si>
    <t>-714.970095296054 168.000820336659 -294.845307595971</t>
  </si>
  <si>
    <t>-724.061790970264 165.002778649509 -378.191045322963</t>
  </si>
  <si>
    <t>-730.696818731296 160.847093119892 -461.718500532727</t>
  </si>
  <si>
    <t>-737.695935580724 153.508105042849 -583.956348412062</t>
  </si>
  <si>
    <t>-722.407021351617 143.915646383262 -660.208859168122</t>
  </si>
  <si>
    <t>-729.744743666834 187.633998227145 -532.454353507122</t>
  </si>
  <si>
    <t>-708.262941913666 341.694180071695 -520.514236672198</t>
  </si>
  <si>
    <t>-723.589870850182 411.323561132738 -247.575804428222</t>
  </si>
  <si>
    <t>-501.835072756673 390.829694526208 -181.595621598246</t>
  </si>
  <si>
    <t>-739.504803356428 125.822808992686 -528.184445343561</t>
  </si>
  <si>
    <t>-570.711153369638 41.2862788169155 -278.929194736846</t>
  </si>
  <si>
    <t>-665.117042435397 260.375442578087 -98.4041127469546</t>
  </si>
  <si>
    <t>-681.51746375988 275.412873371587 316.574823794987</t>
  </si>
  <si>
    <t>-705.682378199193 321.924029546864 776.756268971319</t>
  </si>
  <si>
    <t>-556.298026553026 296.581590304512 830.84776459612</t>
  </si>
  <si>
    <t>-695.394073563049 77.6295887037627 -93.9014150509025</t>
  </si>
  <si>
    <t>-681.361440732007 65.7370306233702 321.266374559294</t>
  </si>
  <si>
    <t>-704.464906517153 21.667974297166 781.653891112467</t>
  </si>
  <si>
    <t>-552.378566665986 13.7450476454508 833.526844472507</t>
  </si>
  <si>
    <t>9763-20170724T120431.415909600.bin</t>
  </si>
  <si>
    <t>-679.47465488638 169.120371404503 -94.4467028942137</t>
  </si>
  <si>
    <t>-702.184680003957 170.196015857998 -202.800754230233</t>
  </si>
  <si>
    <t>-714.26419076503 168.068333846202 -294.862580397497</t>
  </si>
  <si>
    <t>-723.272676992591 165.089855819788 -378.217934499969</t>
  </si>
  <si>
    <t>-729.809641669873 160.967297885504 -461.754878784391</t>
  </si>
  <si>
    <t>-736.649132153402 153.691491700521 -584.005344966009</t>
  </si>
  <si>
    <t>-721.244413279322 144.045259765897 -660.227722767341</t>
  </si>
  <si>
    <t>-728.820297743529 187.799511777223 -532.472980221312</t>
  </si>
  <si>
    <t>-707.696184106691 341.905185127648 -520.489708323887</t>
  </si>
  <si>
    <t>-723.760754278111 412.331432493354 -247.798235873727</t>
  </si>
  <si>
    <t>-501.731623007201 392.938068864122 -182.411284170966</t>
  </si>
  <si>
    <t>-738.475687191643 125.968627453881 -528.252799716367</t>
  </si>
  <si>
    <t>-570.274601266785 43.0507588722608 -279.490787992617</t>
  </si>
  <si>
    <t>-664.683010832134 260.386770491627 -98.3826567161007</t>
  </si>
  <si>
    <t>-681.246523549579 275.432077995864 316.589507148912</t>
  </si>
  <si>
    <t>-705.646381032473 321.928672389558 776.737028804585</t>
  </si>
  <si>
    <t>-556.233826950395 296.793437678871 830.847460966527</t>
  </si>
  <si>
    <t>-694.667691232523 77.7743967214017 -93.9033296965462</t>
  </si>
  <si>
    <t>-680.990803497286 65.7228559639439 321.271791331481</t>
  </si>
  <si>
    <t>-704.494106464289 21.688495954166 781.636862183119</t>
  </si>
  <si>
    <t>-552.387632898079 13.9293320491015 833.475401280839</t>
  </si>
  <si>
    <t>9763-20170724T120431.448998500.bin</t>
  </si>
  <si>
    <t>-679.242115837336 169.209856133581 -94.4473605928869</t>
  </si>
  <si>
    <t>-701.939476070574 170.280484520761 -202.804053460127</t>
  </si>
  <si>
    <t>-714.001234290758 168.152255392665 -294.868319306231</t>
  </si>
  <si>
    <t>-722.990876350379 165.174506007319 -378.225693651112</t>
  </si>
  <si>
    <t>-729.506082935443 161.054097239168 -461.764305951193</t>
  </si>
  <si>
    <t>-736.310617505931 153.783113267005 -584.017210930318</t>
  </si>
  <si>
    <t>-720.879932849672 144.101241628934 -660.229851503944</t>
  </si>
  <si>
    <t>-728.51987113248 187.89279935251 -532.480134893742</t>
  </si>
  <si>
    <t>-707.518600388832 342.018580801482 -520.523484552822</t>
  </si>
  <si>
    <t>-723.903980467406 412.912374948384 -247.972235665781</t>
  </si>
  <si>
    <t>-501.764192553361 393.955738454448 -182.833178066518</t>
  </si>
  <si>
    <t>-738.129839522694 126.054199541834 -528.267340037842</t>
  </si>
  <si>
    <t>-570.267679321433 44.0631918190022 -279.810568720267</t>
  </si>
  <si>
    <t>-664.507792546087 260.440641120176 -98.3737831933631</t>
  </si>
  <si>
    <t>-681.170788829019 275.463435461338 316.595197781546</t>
  </si>
  <si>
    <t>-705.637717940381 321.921372684241 776.737377748576</t>
  </si>
  <si>
    <t>-556.227211985253 296.800667257211 830.86014198995</t>
  </si>
  <si>
    <t>-694.395200358184 77.8937615623181 -93.9043412236276</t>
  </si>
  <si>
    <t>-680.851415450275 65.7525805144062 321.272426364971</t>
  </si>
  <si>
    <t>-704.505022622532 21.7160965300548 781.624389895526</t>
  </si>
  <si>
    <t>-552.383300711268 14.206803763333 833.454986643392</t>
  </si>
  <si>
    <t>9763-20170724T120431.513711800.bin</t>
  </si>
  <si>
    <t>-678.881808174055 169.479103717544 -94.4409266100896</t>
  </si>
  <si>
    <t>-701.546944071644 170.53188304923 -202.804602070346</t>
  </si>
  <si>
    <t>-713.569892910606 168.379883682913 -294.87330916323</t>
  </si>
  <si>
    <t>-722.519884445629 165.376318251055 -378.234004573401</t>
  </si>
  <si>
    <t>-728.990848384904 161.226175706686 -461.774658765695</t>
  </si>
  <si>
    <t>-735.725401196583 153.907918923617 -584.028610684999</t>
  </si>
  <si>
    <t>-720.298469137672 144.140841314665 -660.231098292568</t>
  </si>
  <si>
    <t>-727.985709012985 188.041106979151 -532.499243648038</t>
  </si>
  <si>
    <t>-707.104744479924 342.184243206931 -520.611388786826</t>
  </si>
  <si>
    <t>-724.538918139668 414.236234602665 -248.429306383478</t>
  </si>
  <si>
    <t>-502.179977135484 396.149728586612 -183.792722512394</t>
  </si>
  <si>
    <t>-737.554898006017 126.197326537421 -528.270030986656</t>
  </si>
  <si>
    <t>-570.08090594006 45.1586122471545 -279.97994648478</t>
  </si>
  <si>
    <t>-664.198565504376 260.699341711936 -98.3689111959125</t>
  </si>
  <si>
    <t>-681.04978338049 275.566166930744 316.598113961118</t>
  </si>
  <si>
    <t>-705.616551703898 321.929565312682 776.734162523607</t>
  </si>
  <si>
    <t>-556.209126509463 296.823823550557 830.87239039714</t>
  </si>
  <si>
    <t>-693.966406112942 78.1459472951733 -93.8942634809929</t>
  </si>
  <si>
    <t>-680.605072425544 65.8299392459796 321.283311734781</t>
  </si>
  <si>
    <t>-704.527791264023 21.6819846405667 781.620436083042</t>
  </si>
  <si>
    <t>-552.431110806621 13.6125158958876 833.440272381781</t>
  </si>
  <si>
    <t>9763-20170724T120431.551792000.bin</t>
  </si>
  <si>
    <t>-678.750918027364 169.674831842172 -94.4433751559068</t>
  </si>
  <si>
    <t>-701.39586493912 170.726343151171 -202.811329458317</t>
  </si>
  <si>
    <t>-713.365084448916 168.555777292735 -294.886592346761</t>
  </si>
  <si>
    <t>-722.251642869757 165.528436121564 -378.253200189462</t>
  </si>
  <si>
    <t>-728.644011011358 161.348053260361 -461.798428285202</t>
  </si>
  <si>
    <t>-735.24715997103 153.978212171134 -584.056323399835</t>
  </si>
  <si>
    <t>-719.816997876525 144.173265357027 -660.253356517992</t>
  </si>
  <si>
    <t>-727.572607788541 188.134652246269 -532.53270089359</t>
  </si>
  <si>
    <t>-706.736468800041 342.289377232955 -520.724935275784</t>
  </si>
  <si>
    <t>-724.772078550365 414.98869189435 -248.754144807275</t>
  </si>
  <si>
    <t>-502.353248447526 397.207781864013 -184.23866527984</t>
  </si>
  <si>
    <t>-737.1268726259 126.289565220642 -528.28858299657</t>
  </si>
  <si>
    <t>-569.83864736055 45.5104221475081 -280.02632353364</t>
  </si>
  <si>
    <t>-664.055726179402 260.899365074567 -98.3715766789658</t>
  </si>
  <si>
    <t>-681.005839091589 275.656990829284 316.595338676355</t>
  </si>
  <si>
    <t>-705.598815199871 321.958206871537 776.733355196184</t>
  </si>
  <si>
    <t>-556.19168837263 296.844229908522 830.868535734225</t>
  </si>
  <si>
    <t>-693.835925386517 78.3395980588107 -93.8931648446581</t>
  </si>
  <si>
    <t>-680.527999094977 65.9591872538749 321.284244426999</t>
  </si>
  <si>
    <t>-704.564545820749 21.7781818425865 781.605947337627</t>
  </si>
  <si>
    <t>-552.407588668244 14.4209718324828 833.354832253906</t>
  </si>
  <si>
    <t>9763-20170724T120431.613464100.bin</t>
  </si>
  <si>
    <t>-678.571849354564 170.11655851057 -94.4728782595275</t>
  </si>
  <si>
    <t>-701.061561783236 171.120662991266 -202.873567744257</t>
  </si>
  <si>
    <t>-712.865065474887 168.862683921142 -294.968126393097</t>
  </si>
  <si>
    <t>-721.587781940025 165.737786165071 -378.348463106852</t>
  </si>
  <si>
    <t>-727.802242241292 161.440754695751 -461.901092071851</t>
  </si>
  <si>
    <t>-734.130017981806 153.879439278921 -584.161980199974</t>
  </si>
  <si>
    <t>-718.709040495835 143.961015403016 -660.346147667074</t>
  </si>
  <si>
    <t>-726.559718532113 188.114606794861 -532.675123820429</t>
  </si>
  <si>
    <t>-705.598648522861 342.268427759765 -520.985085648407</t>
  </si>
  <si>
    <t>-725.039002998533 416.135263552334 -249.425988624268</t>
  </si>
  <si>
    <t>-502.586823402079 399.085154454812 -184.828348873783</t>
  </si>
  <si>
    <t>-736.14715941695 126.280002396988 -528.354838980257</t>
  </si>
  <si>
    <t>-569.553537003715 45.7854529103595 -280.419806797714</t>
  </si>
  <si>
    <t>-663.768850221415 261.325940913486 -98.4025220725812</t>
  </si>
  <si>
    <t>-681.0502492375 275.889579821663 316.557551557326</t>
  </si>
  <si>
    <t>-705.608445577564 321.987185804782 776.719277067002</t>
  </si>
  <si>
    <t>-556.221031924455 296.724208947695 830.839626224337</t>
  </si>
  <si>
    <t>-693.73980603041 78.8064752779003 -93.8990628617765</t>
  </si>
  <si>
    <t>-680.571824960288 66.1508825460635 321.274498323877</t>
  </si>
  <si>
    <t>-704.668859926554 21.7856560536191 781.575542779015</t>
  </si>
  <si>
    <t>-552.454595438039 14.3955125042141 833.150995780968</t>
  </si>
  <si>
    <t>9763-20170724T120431.648557600.bin</t>
  </si>
  <si>
    <t>-678.47413567234 170.356625873596 -94.484657905302</t>
  </si>
  <si>
    <t>-700.861771713231 171.334096950204 -202.90665227626</t>
  </si>
  <si>
    <t>-712.579903455386 169.022158274847 -295.010818534932</t>
  </si>
  <si>
    <t>-721.225943102821 165.835625405703 -378.39685058054</t>
  </si>
  <si>
    <t>-727.36409290191 161.46423902967 -461.951308305594</t>
  </si>
  <si>
    <t>-733.580819741871 153.780147313219 -584.210269350572</t>
  </si>
  <si>
    <t>-718.164973890854 143.794435051476 -660.386627970934</t>
  </si>
  <si>
    <t>-726.049087415791 188.065628057329 -532.75127308242</t>
  </si>
  <si>
    <t>-705.036063955843 342.215589219069 -521.186236855767</t>
  </si>
  <si>
    <t>-725.122348246311 416.775799011517 -249.86365928885</t>
  </si>
  <si>
    <t>-502.702453166017 399.939473506641 -185.098934562708</t>
  </si>
  <si>
    <t>-735.656921865174 126.237937164781 -528.376806885705</t>
  </si>
  <si>
    <t>-569.425433759396 45.7983105348237 -280.487764584664</t>
  </si>
  <si>
    <t>-663.603145325252 261.558091006239 -98.4302906927899</t>
  </si>
  <si>
    <t>-681.076957953961 276.033123733343 316.524801856329</t>
  </si>
  <si>
    <t>-705.620571359832 322.006375517936 776.699484778849</t>
  </si>
  <si>
    <t>-556.261676927938 296.564389887087 830.814532524989</t>
  </si>
  <si>
    <t>-693.687452369542 79.075202804926 -93.9111178948233</t>
  </si>
  <si>
    <t>-680.637753117117 66.2189364373767 321.26005129834</t>
  </si>
  <si>
    <t>-704.759772610042 21.7950498935945 781.557826280609</t>
  </si>
  <si>
    <t>-552.496782951068 14.3147469199594 832.976179272377</t>
  </si>
  <si>
    <t>9763-20170724T120431.716397200.bin</t>
  </si>
  <si>
    <t>-678.209818909902 170.865681963102 -94.5411426001814</t>
  </si>
  <si>
    <t>-700.421279478072 171.80214559327 -202.999814635529</t>
  </si>
  <si>
    <t>-712.018518655004 169.387091395131 -295.11656202582</t>
  </si>
  <si>
    <t>-720.566710497001 166.080110870373 -378.507959969655</t>
  </si>
  <si>
    <t>-726.618494875556 161.560380123213 -462.06083665397</t>
  </si>
  <si>
    <t>-732.721817198523 153.62850976094 -584.309647554074</t>
  </si>
  <si>
    <t>-717.328150114343 143.459654598329 -660.466342894464</t>
  </si>
  <si>
    <t>-725.209652622425 188.013756699013 -532.914348900662</t>
  </si>
  <si>
    <t>-704.073749911064 342.169233546953 -521.609832738754</t>
  </si>
  <si>
    <t>-725.210740288943 417.997150558125 -250.718896975598</t>
  </si>
  <si>
    <t>-502.790432677146 401.703194152043 -185.81714426477</t>
  </si>
  <si>
    <t>-734.877792983776 126.204160612275 -528.421412012116</t>
  </si>
  <si>
    <t>-569.224398411993 46.2519891389741 -281.00986183384</t>
  </si>
  <si>
    <t>-663.13687571048 262.118562684686 -98.518484980651</t>
  </si>
  <si>
    <t>-680.934236832996 276.374242600969 316.430542344973</t>
  </si>
  <si>
    <t>-705.616506974871 322.067749085347 776.631194672823</t>
  </si>
  <si>
    <t>-556.224738606517 296.775152617815 830.72558425242</t>
  </si>
  <si>
    <t>-693.621725980141 79.5282866331215 -93.970965244272</t>
  </si>
  <si>
    <t>-680.810712995074 66.3839231805689 321.198533052151</t>
  </si>
  <si>
    <t>-705.096727338512 21.8069780006044 781.471464923089</t>
  </si>
  <si>
    <t>-552.681549152239 13.3615315308919 832.285914890702</t>
  </si>
  <si>
    <t>9763-20170724T120431.750486100.bin</t>
  </si>
  <si>
    <t>-678.103036640973 171.144639715332 -94.587238528516</t>
  </si>
  <si>
    <t>-700.268807655743 172.066411308587 -203.055334542706</t>
  </si>
  <si>
    <t>-711.835843092464 169.60689219701 -295.174739825417</t>
  </si>
  <si>
    <t>-720.359966989132 166.247403108571 -378.566552181166</t>
  </si>
  <si>
    <t>-726.391185062209 161.661877321424 -462.11731948953</t>
  </si>
  <si>
    <t>-732.468218786368 153.619490065219 -584.360196857885</t>
  </si>
  <si>
    <t>-717.080767280127 143.34558971727 -660.503969589729</t>
  </si>
  <si>
    <t>-724.950289921516 188.048532807353 -532.995125709846</t>
  </si>
  <si>
    <t>-703.71516266694 342.195874459848 -521.81337127474</t>
  </si>
  <si>
    <t>-725.351275435285 418.652346469376 -251.138432720916</t>
  </si>
  <si>
    <t>-502.885164650691 402.773747214104 -186.290328408113</t>
  </si>
  <si>
    <t>-734.653045061171 126.248276668114 -528.447081050477</t>
  </si>
  <si>
    <t>-569.128706121637 46.5899273104301 -281.208514730039</t>
  </si>
  <si>
    <t>-662.930797619449 262.407244492286 -98.5775737047921</t>
  </si>
  <si>
    <t>-680.845855089935 276.515404723812 316.37134790959</t>
  </si>
  <si>
    <t>-705.616400678849 322.088858719168 776.584376602942</t>
  </si>
  <si>
    <t>-556.221880438724 296.810194459701 830.677701821873</t>
  </si>
  <si>
    <t>-693.644515806329 79.7977941941353 -94.0169457865399</t>
  </si>
  <si>
    <t>-680.897874388553 66.5193341466934 321.150255811431</t>
  </si>
  <si>
    <t>-705.291645438776 21.8320994006704 781.403361158478</t>
  </si>
  <si>
    <t>-552.78561575378 12.9804234894918 831.875058119245</t>
  </si>
  <si>
    <t>9763-20170724T120431.815215000.bin</t>
  </si>
  <si>
    <t>-677.990283308424 171.78030359246 -94.690023917001</t>
  </si>
  <si>
    <t>-700.109432083761 172.698276580265 -203.167720251924</t>
  </si>
  <si>
    <t>-711.657390327032 170.167648775125 -295.28764457407</t>
  </si>
  <si>
    <t>-720.1724522017 166.717158931588 -378.676574600914</t>
  </si>
  <si>
    <t>-726.202768722254 162.013304731543 -462.220819319449</t>
  </si>
  <si>
    <t>-732.287560518995 153.768186028482 -584.449801617483</t>
  </si>
  <si>
    <t>-716.924800189425 143.269248409542 -660.567913299197</t>
  </si>
  <si>
    <t>-724.732656934768 188.276995262456 -533.143806523395</t>
  </si>
  <si>
    <t>-703.380622600286 342.425656003485 -522.205277841266</t>
  </si>
  <si>
    <t>-725.821194155561 420.283046031459 -251.995707978981</t>
  </si>
  <si>
    <t>-503.291186437152 404.852285871745 -187.259247137551</t>
  </si>
  <si>
    <t>-734.502515899994 126.495269421916 -528.48977110812</t>
  </si>
  <si>
    <t>-569.201863196625 47.3651892913836 -281.446398736543</t>
  </si>
  <si>
    <t>-662.630492417731 263.060772735789 -98.6881429064749</t>
  </si>
  <si>
    <t>-680.768668396296 276.863995488826 316.261357478826</t>
  </si>
  <si>
    <t>-705.648495594837 322.108618138284 776.489485314198</t>
  </si>
  <si>
    <t>-556.252941308926 296.80960626099 830.570344746435</t>
  </si>
  <si>
    <t>-693.717335726053 80.424160654255 -94.0990300725684</t>
  </si>
  <si>
    <t>-680.992785327724 66.9412999775141 321.062203919288</t>
  </si>
  <si>
    <t>-705.583701327537 21.978859111661 781.294262756584</t>
  </si>
  <si>
    <t>-552.875164978045 13.3090777372213 831.181803002879</t>
  </si>
  <si>
    <t>9763-20170724T120431.848302800.bin</t>
  </si>
  <si>
    <t>-677.913721814094 172.072229132569 -94.7501643491155</t>
  </si>
  <si>
    <t>-700.009114585991 172.983125288095 -203.232672175988</t>
  </si>
  <si>
    <t>-711.543975033656 170.418519295975 -295.353324315515</t>
  </si>
  <si>
    <t>-720.049985689946 166.926274173584 -378.741551275908</t>
  </si>
  <si>
    <t>-726.074423629127 162.168944002884 -462.283107585189</t>
  </si>
  <si>
    <t>-732.153960190051 153.832454739115 -584.506133160189</t>
  </si>
  <si>
    <t>-716.814393464016 143.210225125272 -660.611749708111</t>
  </si>
  <si>
    <t>-724.579236450679 188.376113217897 -533.226484153631</t>
  </si>
  <si>
    <t>-703.151636815933 342.524134107878 -522.380749985469</t>
  </si>
  <si>
    <t>-726.077427232125 421.132863660118 -252.429514205921</t>
  </si>
  <si>
    <t>-503.504130696175 405.931856223888 -187.787534282402</t>
  </si>
  <si>
    <t>-734.39335319176 126.604774386454 -528.525093534874</t>
  </si>
  <si>
    <t>-569.219942780906 47.7316390782914 -281.545126896204</t>
  </si>
  <si>
    <t>-662.469301561025 263.344126902211 -98.7478545419619</t>
  </si>
  <si>
    <t>-680.711190686462 277.043768842169 316.200467604267</t>
  </si>
  <si>
    <t>-705.665585573887 322.117420800347 776.438765318296</t>
  </si>
  <si>
    <t>-556.283421094139 296.732568612782 830.516537296242</t>
  </si>
  <si>
    <t>-693.693882140078 80.7202426776917 -94.1370119981418</t>
  </si>
  <si>
    <t>-680.996184058838 67.1263645445731 321.021517040918</t>
  </si>
  <si>
    <t>-705.696695392417 22.0115156322215 781.24815191551</t>
  </si>
  <si>
    <t>-552.9142535586 13.2744951656043 830.896975185807</t>
  </si>
  <si>
    <t>9763-20170724T120431.912596200.bin</t>
  </si>
  <si>
    <t>-677.748867073498 172.609014216044 -94.8201006145146</t>
  </si>
  <si>
    <t>-699.821182517934 173.500227115537 -203.307455011584</t>
  </si>
  <si>
    <t>-711.349679359774 170.871100099293 -295.427120954241</t>
  </si>
  <si>
    <t>-719.855668574688 167.300401927977 -378.811967277984</t>
  </si>
  <si>
    <t>-725.885885078207 162.444215005442 -462.34748728611</t>
  </si>
  <si>
    <t>-731.980734124435 153.940088979761 -584.558188008823</t>
  </si>
  <si>
    <t>-716.760157976594 143.077423620488 -660.65389934539</t>
  </si>
  <si>
    <t>-724.374412945376 188.5498583484 -533.327808029296</t>
  </si>
  <si>
    <t>-702.882687768665 342.705822794623 -522.670712572426</t>
  </si>
  <si>
    <t>-726.219933466259 422.872492247995 -253.213407555583</t>
  </si>
  <si>
    <t>-503.325774418126 408.720736109821 -189.444706115816</t>
  </si>
  <si>
    <t>-734.238349556562 126.793294269711 -528.538533004596</t>
  </si>
  <si>
    <t>-569.057785324526 48.0053166624905 -281.320442704682</t>
  </si>
  <si>
    <t>-662.220196659608 263.905143037897 -98.8494279167427</t>
  </si>
  <si>
    <t>-680.550762670957 277.348844543197 316.103353643775</t>
  </si>
  <si>
    <t>-705.695231920017 322.145867695696 776.354855238231</t>
  </si>
  <si>
    <t>-556.294392997067 296.838266442011 830.417107071039</t>
  </si>
  <si>
    <t>-693.599062129349 81.2439789370342 -94.1919644100558</t>
  </si>
  <si>
    <t>-680.926358584052 67.4285773518877 320.960016854389</t>
  </si>
  <si>
    <t>-705.866502571987 22.0533376825797 781.169225246676</t>
  </si>
  <si>
    <t>-553.012453513139 12.675219248461 830.479597804646</t>
  </si>
  <si>
    <t>9763-20170724T120431.945684100.bin</t>
  </si>
  <si>
    <t>-677.689905815868 172.90481291372 -94.8322532228161</t>
  </si>
  <si>
    <t>-699.75807984508 173.796202865115 -203.320550830957</t>
  </si>
  <si>
    <t>-711.283203782234 171.137458399982 -295.439733785171</t>
  </si>
  <si>
    <t>-719.78618075525 167.527763386263 -378.823122459383</t>
  </si>
  <si>
    <t>-725.81362011149 162.620233536099 -462.355897758747</t>
  </si>
  <si>
    <t>-731.904568440721 154.027450532644 -584.560538491567</t>
  </si>
  <si>
    <t>-716.754459506252 143.026184186283 -660.650403973285</t>
  </si>
  <si>
    <t>-724.298495369116 188.674097038594 -533.355241964277</t>
  </si>
  <si>
    <t>-702.794441560248 342.829393290884 -522.77626820536</t>
  </si>
  <si>
    <t>-726.177639383631 423.652760180062 -253.519104301747</t>
  </si>
  <si>
    <t>-503.137011938455 409.583100373988 -190.246127437852</t>
  </si>
  <si>
    <t>-734.165338658127 126.921604560638 -528.521368646792</t>
  </si>
  <si>
    <t>-568.829062190725 47.9735992851115 -281.081465531384</t>
  </si>
  <si>
    <t>-662.165283724494 264.194137506083 -98.8692147357053</t>
  </si>
  <si>
    <t>-680.525373428881 277.516613632743 316.086213841925</t>
  </si>
  <si>
    <t>-705.713950503054 322.149266230505 776.331410112125</t>
  </si>
  <si>
    <t>-556.310175924155 296.841823860258 830.385858074132</t>
  </si>
  <si>
    <t>-693.540109260692 81.5370943290191 -94.2115653610904</t>
  </si>
  <si>
    <t>-680.881145873173 67.6425516611548 320.938185142857</t>
  </si>
  <si>
    <t>-705.917666702486 22.1465064885133 781.1366584016</t>
  </si>
  <si>
    <t>-552.979195223055 13.4700659784348 830.313628500354</t>
  </si>
  <si>
    <t>9763-20170724T120431.983436300.bin</t>
  </si>
  <si>
    <t>-677.683519302941 173.175820864539 -94.8559532851422</t>
  </si>
  <si>
    <t>-699.752601882692 174.063622174056 -203.344009358453</t>
  </si>
  <si>
    <t>-711.278322750234 171.373659349852 -295.462287164283</t>
  </si>
  <si>
    <t>-719.78206462301 167.723814886282 -378.843813706266</t>
  </si>
  <si>
    <t>-725.810531994077 162.763801572021 -462.373439129746</t>
  </si>
  <si>
    <t>-731.903564275777 154.080561214844 -584.571644621185</t>
  </si>
  <si>
    <t>-716.827725342413 142.944025168472 -660.656467961406</t>
  </si>
  <si>
    <t>-724.293799120697 188.764626285438 -533.392071168237</t>
  </si>
  <si>
    <t>-702.682039755806 342.90744393517 -522.872637430093</t>
  </si>
  <si>
    <t>-726.025619050289 424.111853750956 -253.726715088116</t>
  </si>
  <si>
    <t>-502.907661768465 410.285082129813 -190.673498799284</t>
  </si>
  <si>
    <t>-734.166229029376 127.016615879943 -528.512171941932</t>
  </si>
  <si>
    <t>-568.733399769649 48.0043632170111 -280.900576954238</t>
  </si>
  <si>
    <t>-662.211084251154 264.460664991898 -98.8875608030608</t>
  </si>
  <si>
    <t>-680.546947647327 277.667748077947 316.072648412609</t>
  </si>
  <si>
    <t>-705.759058757889 322.123116004889 776.322941475931</t>
  </si>
  <si>
    <t>-556.394110665458 296.58745006409 830.377213883365</t>
  </si>
  <si>
    <t>-693.498754392754 81.8013347249375 -94.2246537927758</t>
  </si>
  <si>
    <t>-680.820376826031 67.8285180081709 320.921869561511</t>
  </si>
  <si>
    <t>-705.947398475621 22.1971800667686 781.113093102976</t>
  </si>
  <si>
    <t>-552.992185281225 13.3727079949945 830.211627693915</t>
  </si>
  <si>
    <t>9763-20170724T120432.049611600.bin</t>
  </si>
  <si>
    <t>-677.813130897778 173.757335385935 -94.8636654883204</t>
  </si>
  <si>
    <t>-699.884457459718 174.628958898109 -203.351492577937</t>
  </si>
  <si>
    <t>-711.410393599517 171.916384785533 -295.468966507882</t>
  </si>
  <si>
    <t>-719.914358222929 168.240350702227 -378.849479376548</t>
  </si>
  <si>
    <t>-725.943172292038 163.248788892435 -462.377100705593</t>
  </si>
  <si>
    <t>-732.037263871893 154.512571300023 -584.571532268194</t>
  </si>
  <si>
    <t>-717.110677287393 143.145738809634 -660.651749556456</t>
  </si>
  <si>
    <t>-724.442817166131 189.221391470824 -533.406567435174</t>
  </si>
  <si>
    <t>-702.621119397937 343.332165777972 -522.87804802808</t>
  </si>
  <si>
    <t>-725.634977527273 424.360699139 -253.650772088298</t>
  </si>
  <si>
    <t>-502.526576519864 410.336084448668 -190.607420376431</t>
  </si>
  <si>
    <t>-734.283737407186 127.470296662933 -528.500814082709</t>
  </si>
  <si>
    <t>-568.922477198601 49.0143977004898 -281.266477049245</t>
  </si>
  <si>
    <t>-662.477335207826 265.07536966574 -98.9023661280388</t>
  </si>
  <si>
    <t>-680.615305425108 278.096919023905 316.072379587579</t>
  </si>
  <si>
    <t>-705.799962214325 322.129854220527 776.337928720769</t>
  </si>
  <si>
    <t>-556.384641051234 296.800761815611 830.350204151648</t>
  </si>
  <si>
    <t>-693.513118395088 82.3612533733101 -94.2251138875529</t>
  </si>
  <si>
    <t>-680.705482333838 68.2258710166782 320.911881125256</t>
  </si>
  <si>
    <t>-705.958803137252 22.2331099850289 781.07387541786</t>
  </si>
  <si>
    <t>-552.969225226964 13.5294219316149 830.086582511434</t>
  </si>
  <si>
    <t>9763-20170724T120432.118382500.bin</t>
  </si>
  <si>
    <t>-678.003774735178 174.139338752445 -94.8473913852822</t>
  </si>
  <si>
    <t>-700.04822404977 175.002521573055 -203.340594460667</t>
  </si>
  <si>
    <t>-711.576550251407 172.278894510798 -295.45759286789</t>
  </si>
  <si>
    <t>-720.093405598004 168.58933449241 -378.836103293247</t>
  </si>
  <si>
    <t>-726.146399370931 163.5802200744 -462.360985051733</t>
  </si>
  <si>
    <t>-732.288434233676 154.813608586509 -584.550677933178</t>
  </si>
  <si>
    <t>-717.485369789278 143.234525145219 -660.623230255305</t>
  </si>
  <si>
    <t>-724.677584207989 189.535930478647 -533.39724564043</t>
  </si>
  <si>
    <t>-702.923329029827 343.667654679512 -522.944466091146</t>
  </si>
  <si>
    <t>-725.937931889407 423.736446720552 -253.430189966429</t>
  </si>
  <si>
    <t>-502.90595280784 409.468910764683 -190.171507118304</t>
  </si>
  <si>
    <t>-734.509141721602 127.784745829193 -528.47263480968</t>
  </si>
  <si>
    <t>-569.218912042088 49.8386945224315 -281.551638116922</t>
  </si>
  <si>
    <t>-662.780722571561 265.453053820248 -98.8590158968505</t>
  </si>
  <si>
    <t>-680.885031515784 278.369382333058 316.120543355827</t>
  </si>
  <si>
    <t>-705.886036866892 322.097424055327 776.401375388818</t>
  </si>
  <si>
    <t>-556.462092847949 296.672289564666 830.344588498547</t>
  </si>
  <si>
    <t>-693.536265444989 82.7277724673397 -94.2154752531103</t>
  </si>
  <si>
    <t>-680.648704298182 68.4549770595863 320.914323031206</t>
  </si>
  <si>
    <t>-705.892081872468 22.1974598232423 781.06229618338</t>
  </si>
  <si>
    <t>-552.938006894395 13.1984606788099 830.132692039496</t>
  </si>
  <si>
    <t>9763-20170724T120432.152470000.bin</t>
  </si>
  <si>
    <t>-678.050843506873 174.214074372973 -94.8239901834152</t>
  </si>
  <si>
    <t>-700.071248335864 175.08520814664 -203.322137330098</t>
  </si>
  <si>
    <t>-711.601617471935 172.356498326599 -295.438573727325</t>
  </si>
  <si>
    <t>-720.129931125802 168.656765711728 -378.815580167402</t>
  </si>
  <si>
    <t>-726.203851170012 163.631880200891 -462.338001710203</t>
  </si>
  <si>
    <t>-732.387165099736 154.835713495317 -584.523453611003</t>
  </si>
  <si>
    <t>-717.618985957895 143.163566881805 -660.588360917515</t>
  </si>
  <si>
    <t>-724.747783520247 189.568589698535 -533.381416971652</t>
  </si>
  <si>
    <t>-702.955291535289 343.70116213295 -522.996094225388</t>
  </si>
  <si>
    <t>-726.136438362246 423.488214070112 -253.412550867819</t>
  </si>
  <si>
    <t>-503.154849067271 408.993096156891 -190.02779141167</t>
  </si>
  <si>
    <t>-734.600153911498 127.822320846298 -528.437627356675</t>
  </si>
  <si>
    <t>-569.222294733265 49.9088342394687 -281.418099820718</t>
  </si>
  <si>
    <t>-662.859160191919 265.507288263691 -98.827542509303</t>
  </si>
  <si>
    <t>-680.994915641294 278.437060194302 316.150160483796</t>
  </si>
  <si>
    <t>-705.92788401647 322.074252361594 776.446670706984</t>
  </si>
  <si>
    <t>-556.486429111839 296.67688764794 830.354392842369</t>
  </si>
  <si>
    <t>-693.540999452948 82.8077325645997 -94.2084037034493</t>
  </si>
  <si>
    <t>-680.628065387716 68.4821830828366 320.918863483705</t>
  </si>
  <si>
    <t>-705.851668749531 22.1587137066929 781.05969939292</t>
  </si>
  <si>
    <t>-552.922169432342 13.0149466068092 830.179698935583</t>
  </si>
  <si>
    <t>9763-20170724T120432.212645200.bin</t>
  </si>
  <si>
    <t>-678.071689735177 174.138835502583 -94.7777452534494</t>
  </si>
  <si>
    <t>-700.079769965729 175.042873599115 -203.278164859088</t>
  </si>
  <si>
    <t>-711.618152496679 172.320434159696 -295.393741235307</t>
  </si>
  <si>
    <t>-720.161288314921 168.617832145659 -378.769060073437</t>
  </si>
  <si>
    <t>-726.258298136256 163.58009998848 -462.289017194488</t>
  </si>
  <si>
    <t>-732.484465507722 154.754121681381 -584.47028902435</t>
  </si>
  <si>
    <t>-717.760214922586 142.936543309823 -660.521191823657</t>
  </si>
  <si>
    <t>-724.78357982855 189.492232950798 -533.341036869836</t>
  </si>
  <si>
    <t>-702.8111946373 343.599799972144 -522.99450069478</t>
  </si>
  <si>
    <t>-726.21406366289 423.653124264133 -253.509043391819</t>
  </si>
  <si>
    <t>-503.338299287254 408.596871433926 -189.883418270107</t>
  </si>
  <si>
    <t>-734.721322745633 127.76158087636 -528.375462925282</t>
  </si>
  <si>
    <t>-569.255176499147 49.7661092498413 -281.113878416839</t>
  </si>
  <si>
    <t>-662.892598401698 265.43892982261 -98.7609267501105</t>
  </si>
  <si>
    <t>-681.020644168604 278.368061117521 316.217133392703</t>
  </si>
  <si>
    <t>-705.962888716901 322.043597558872 776.528510505639</t>
  </si>
  <si>
    <t>-556.497304840723 296.739727684471 830.413323297385</t>
  </si>
  <si>
    <t>-693.582460019875 82.7556213004075 -94.2015897487796</t>
  </si>
  <si>
    <t>-680.633219943538 68.4223867452256 320.924229882492</t>
  </si>
  <si>
    <t>-705.791091000166 22.1621308745393 781.068266450267</t>
  </si>
  <si>
    <t>-552.866142408108 13.2645128384029 830.24775233974</t>
  </si>
  <si>
    <t>9763-20170724T120432.251750400.bin</t>
  </si>
  <si>
    <t>-678.050537153872 174.028460794063 -94.7668706623826</t>
  </si>
  <si>
    <t>-700.058628337619 174.951522132611 -203.267143378789</t>
  </si>
  <si>
    <t>-711.625687058532 172.240873098645 -295.379439763333</t>
  </si>
  <si>
    <t>-720.206544974666 168.547179333866 -378.751214344717</t>
  </si>
  <si>
    <t>-726.353383415274 163.515965908152 -462.268001111876</t>
  </si>
  <si>
    <t>-732.665963859687 154.696175133776 -584.44530487572</t>
  </si>
  <si>
    <t>-717.985172932284 142.821510394813 -660.495739105931</t>
  </si>
  <si>
    <t>-724.889332111272 189.425321184774 -533.321290782472</t>
  </si>
  <si>
    <t>-702.735778731719 343.504842779802 -522.955353284573</t>
  </si>
  <si>
    <t>-726.238335154209 423.768905295948 -253.541567045848</t>
  </si>
  <si>
    <t>-503.371748444449 408.721948290171 -189.881393078505</t>
  </si>
  <si>
    <t>-734.902741172538 127.707263274254 -528.348615261452</t>
  </si>
  <si>
    <t>-569.452905998335 49.7158566631192 -281.080817525244</t>
  </si>
  <si>
    <t>-662.850066256174 265.342046662823 -98.7345730254233</t>
  </si>
  <si>
    <t>-680.98803495276 278.250058390239 316.243738518571</t>
  </si>
  <si>
    <t>-705.967748813204 322.039024873305 776.558504889376</t>
  </si>
  <si>
    <t>-556.530488178863 296.609963748823 830.463000839175</t>
  </si>
  <si>
    <t>-693.570966949532 82.6539951868103 -94.1988995217678</t>
  </si>
  <si>
    <t>-680.642227233342 68.3326735462615 320.928017618743</t>
  </si>
  <si>
    <t>-705.780305252054 22.1333522478053 781.07304409523</t>
  </si>
  <si>
    <t>-552.858991573746 13.1598156011385 830.24998199912</t>
  </si>
  <si>
    <t>9763-20170724T120432.313926400.bin</t>
  </si>
  <si>
    <t>-677.822544449731 173.757120485532 -94.7390730706576</t>
  </si>
  <si>
    <t>-699.841788491219 174.711005840619 -203.236715122411</t>
  </si>
  <si>
    <t>-711.511221044114 172.023429431805 -295.33695615948</t>
  </si>
  <si>
    <t>-720.223536757713 168.348055301441 -378.695909640052</t>
  </si>
  <si>
    <t>-726.541890097445 163.330015982341 -462.200549259181</t>
  </si>
  <si>
    <t>-733.150252958876 154.521874426504 -584.363036970316</t>
  </si>
  <si>
    <t>-718.624257978568 142.521225930145 -660.423558241311</t>
  </si>
  <si>
    <t>-725.130808078692 189.226003856871 -533.259847861568</t>
  </si>
  <si>
    <t>-702.487039713809 343.23359534199 -522.860899978489</t>
  </si>
  <si>
    <t>-725.982637307497 423.922861656995 -253.573320437384</t>
  </si>
  <si>
    <t>-503.021860841373 409.14557400889 -190.180334438051</t>
  </si>
  <si>
    <t>-735.370345753844 127.547497300458 -528.258732498224</t>
  </si>
  <si>
    <t>-569.973591828533 49.4288275977005 -281.280185429602</t>
  </si>
  <si>
    <t>-662.63379022426 265.05310674672 -98.6637838790651</t>
  </si>
  <si>
    <t>-680.817131401979 278.058997682399 316.309447303942</t>
  </si>
  <si>
    <t>-705.950786157604 322.056435558251 776.6016250826</t>
  </si>
  <si>
    <t>-556.506191396061 296.757053052587 830.546779689967</t>
  </si>
  <si>
    <t>-693.339792460563 82.4186011320462 -94.2026359265594</t>
  </si>
  <si>
    <t>-680.500971440259 68.1643173434077 320.92939099838</t>
  </si>
  <si>
    <t>-705.797314201166 22.1490524316487 781.07000208059</t>
  </si>
  <si>
    <t>-552.83868232908 13.46205595177 830.182170312462</t>
  </si>
  <si>
    <t>9763-20170724T120432.345008200.bin</t>
  </si>
  <si>
    <t>-677.693104871366 173.607167335528 -94.7268619391605</t>
  </si>
  <si>
    <t>-699.7415515143 174.569850236683 -203.21856673848</t>
  </si>
  <si>
    <t>-711.450493324998 171.887488751087 -295.313766916024</t>
  </si>
  <si>
    <t>-720.2051258679 168.215179808477 -378.668506403053</t>
  </si>
  <si>
    <t>-726.573329995608 163.196780948017 -462.169318255216</t>
  </si>
  <si>
    <t>-733.262873664167 154.384095956747 -584.327147856271</t>
  </si>
  <si>
    <t>-718.807477406778 142.3170202416 -660.390544924076</t>
  </si>
  <si>
    <t>-725.15656988021 189.081259596026 -533.232688458171</t>
  </si>
  <si>
    <t>-702.268715274298 343.045017483183 -522.812120362592</t>
  </si>
  <si>
    <t>-725.68111357755 423.906174082628 -253.569031666463</t>
  </si>
  <si>
    <t>-502.651047361288 409.208542419136 -190.40155929865</t>
  </si>
  <si>
    <t>-735.498475394831 127.420966191161 -528.21793315237</t>
  </si>
  <si>
    <t>-570.102384915914 49.1041213864139 -281.437223552633</t>
  </si>
  <si>
    <t>-662.545062212519 264.893731530471 -98.6430780262247</t>
  </si>
  <si>
    <t>-680.693153918376 277.962102906031 316.329778700142</t>
  </si>
  <si>
    <t>-705.941350222007 322.05496319886 776.616565774422</t>
  </si>
  <si>
    <t>-556.49429674888 296.809091157584 830.579980235639</t>
  </si>
  <si>
    <t>-693.181209350099 82.2478914433921 -94.2069421612266</t>
  </si>
  <si>
    <t>-680.414328766806 68.0665987865884 320.929848644588</t>
  </si>
  <si>
    <t>-705.813846844866 22.1149792795773 781.067570502739</t>
  </si>
  <si>
    <t>-552.860694005213 13.1012217139473 830.138022868081</t>
  </si>
  <si>
    <t>9763-20170724T120432.414722000.bin</t>
  </si>
  <si>
    <t>-677.476493323975 173.342592801626 -94.7223517021911</t>
  </si>
  <si>
    <t>-699.583669442319 174.322488801698 -203.201916978144</t>
  </si>
  <si>
    <t>-711.353406621679 171.660158299945 -295.289983663193</t>
  </si>
  <si>
    <t>-720.168285769152 168.007315710312 -378.639183404086</t>
  </si>
  <si>
    <t>-726.602451018177 163.008642706075 -462.136217064325</t>
  </si>
  <si>
    <t>-733.395662357318 154.223515742033 -584.290241744185</t>
  </si>
  <si>
    <t>-719.171707654642 142.08050634985 -660.385117374879</t>
  </si>
  <si>
    <t>-725.169248283119 188.895949129642 -533.198153765694</t>
  </si>
  <si>
    <t>-701.834287349392 342.788296980832 -522.651690150883</t>
  </si>
  <si>
    <t>-724.957600620031 424.146501496627 -253.533346830429</t>
  </si>
  <si>
    <t>-501.790611503423 409.354569265812 -190.873698076585</t>
  </si>
  <si>
    <t>-735.660490385994 127.260807223939 -528.182093164288</t>
  </si>
  <si>
    <t>-570.12897129109 48.5332704533814 -282.072729137489</t>
  </si>
  <si>
    <t>-662.315979097444 264.626640732261 -98.6170106311454</t>
  </si>
  <si>
    <t>-680.439530458551 277.786104570828 316.354047728998</t>
  </si>
  <si>
    <t>-705.944653528889 322.046772491426 776.618981142053</t>
  </si>
  <si>
    <t>-556.524753980837 296.736843802009 830.627671598392</t>
  </si>
  <si>
    <t>-692.992856449032 81.9577898401249 -94.2069914735882</t>
  </si>
  <si>
    <t>-680.313306358587 67.8843500398748 320.936082645583</t>
  </si>
  <si>
    <t>-705.832087419777 22.0582991576102 781.063268685442</t>
  </si>
  <si>
    <t>-552.877112703192 12.7126798822283 830.065838548534</t>
  </si>
  <si>
    <t>9763-20170724T120432.446807000.bin</t>
  </si>
  <si>
    <t>-677.378517323322 173.278605090914 -94.7140110185293</t>
  </si>
  <si>
    <t>-699.522928553879 174.270691127022 -203.185791738734</t>
  </si>
  <si>
    <t>-711.342235146689 171.607976133069 -295.267596256455</t>
  </si>
  <si>
    <t>-720.209360325022 167.950958587602 -378.611080855753</t>
  </si>
  <si>
    <t>-726.703627853822 162.94309315642 -462.102857638167</t>
  </si>
  <si>
    <t>-733.59340663561 154.138718771515 -584.249983611309</t>
  </si>
  <si>
    <t>-719.483871755554 141.963806672764 -660.361219654922</t>
  </si>
  <si>
    <t>-725.291212175176 188.813007259604 -533.171585178702</t>
  </si>
  <si>
    <t>-701.781283968129 342.674428129388 -522.618262242286</t>
  </si>
  <si>
    <t>-724.765145224462 424.181065561122 -253.532851527432</t>
  </si>
  <si>
    <t>-501.523176108328 409.46325011706 -191.123216244272</t>
  </si>
  <si>
    <t>-735.849243438191 127.191055359552 -528.134330353708</t>
  </si>
  <si>
    <t>-570.196734880835 48.2353247667738 -282.214348073152</t>
  </si>
  <si>
    <t>-662.217545835207 264.572223699176 -98.6172278854938</t>
  </si>
  <si>
    <t>-680.295904723893 277.719801769033 316.356206930269</t>
  </si>
  <si>
    <t>-705.955059776549 322.025238235089 776.613562858496</t>
  </si>
  <si>
    <t>-556.555931598988 296.642179808208 830.645250720186</t>
  </si>
  <si>
    <t>-692.90806020655 81.9124840042989 -94.2090928113744</t>
  </si>
  <si>
    <t>-680.302072656691 67.8517567410129 320.936669058251</t>
  </si>
  <si>
    <t>-705.844738993303 22.0970096927431 781.064117382302</t>
  </si>
  <si>
    <t>-552.848817235692 13.2012582011978 830.022697996232</t>
  </si>
  <si>
    <t>9763-20170724T120432.515538000.bin</t>
  </si>
  <si>
    <t>-677.210502030971 173.272185344015 -94.7177702704782</t>
  </si>
  <si>
    <t>-699.475182678542 174.273328189533 -203.164920960046</t>
  </si>
  <si>
    <t>-711.482035626403 171.596738597825 -295.221994984627</t>
  </si>
  <si>
    <t>-720.553840707265 167.918116765916 -378.542527507765</t>
  </si>
  <si>
    <t>-727.288664090416 162.87846430236 -462.013271108522</t>
  </si>
  <si>
    <t>-734.569719899653 154.016235286153 -584.133705323451</t>
  </si>
  <si>
    <t>-720.754050956382 141.805663331045 -660.292938108186</t>
  </si>
  <si>
    <t>-726.049071317834 188.705042961724 -533.101048642697</t>
  </si>
  <si>
    <t>-702.253754862681 342.530212037639 -522.679360595057</t>
  </si>
  <si>
    <t>-724.525189676825 424.190913343072 -253.580696726995</t>
  </si>
  <si>
    <t>-501.13101212479 409.653425563417 -191.675615873472</t>
  </si>
  <si>
    <t>-736.700554078782 127.104942178574 -527.995572723551</t>
  </si>
  <si>
    <t>-570.49087702463 48.2714222790685 -282.354012251526</t>
  </si>
  <si>
    <t>-662.047288484676 264.581332336279 -98.6343346748816</t>
  </si>
  <si>
    <t>-680.098174673323 277.695651048348 316.341334643541</t>
  </si>
  <si>
    <t>-705.977954009665 321.995380782085 776.594748563053</t>
  </si>
  <si>
    <t>-556.606516091399 296.525650246117 830.662167035849</t>
  </si>
  <si>
    <t>-692.772303194958 81.8960917351192 -94.2037229241982</t>
  </si>
  <si>
    <t>-680.226310935727 67.8664480231855 320.944842685418</t>
  </si>
  <si>
    <t>-705.838576507073 22.0540730193288 781.070807287966</t>
  </si>
  <si>
    <t>-552.869640607576 12.633159499158 830.015469549228</t>
  </si>
  <si>
    <t>9763-20170724T120432.548626600.bin</t>
  </si>
  <si>
    <t>-677.175173455511 173.358190460703 -94.7174999688521</t>
  </si>
  <si>
    <t>-699.539973470261 174.353054245294 -203.144076863386</t>
  </si>
  <si>
    <t>-711.662927082639 171.661836788544 -295.18549627797</t>
  </si>
  <si>
    <t>-720.85255793572 167.965927721095 -378.492326070175</t>
  </si>
  <si>
    <t>-727.718384103031 162.904739009542 -461.951246397962</t>
  </si>
  <si>
    <t>-735.205241290117 154.006322398549 -584.056519476532</t>
  </si>
  <si>
    <t>-721.547241273573 141.810715654779 -660.24665169395</t>
  </si>
  <si>
    <t>-726.592382106043 188.709151838712 -533.048931048899</t>
  </si>
  <si>
    <t>-702.6581071263 342.522933082403 -522.69608784396</t>
  </si>
  <si>
    <t>-724.427935485024 424.161768692523 -253.549661544395</t>
  </si>
  <si>
    <t>-500.867329118856 409.906222598936 -192.182047022089</t>
  </si>
  <si>
    <t>-737.247741346744 127.112701083923 -527.906632252348</t>
  </si>
  <si>
    <t>-570.767462933183 48.5816345406543 -282.532626554038</t>
  </si>
  <si>
    <t>-662.034666088666 264.682912929145 -98.6517950969054</t>
  </si>
  <si>
    <t>-679.99913682514 277.740361875055 316.329390565692</t>
  </si>
  <si>
    <t>-705.97204763481 321.996321549429 776.581835281911</t>
  </si>
  <si>
    <t>-556.574796460235 296.69110114743 830.655242297872</t>
  </si>
  <si>
    <t>-692.720664851757 81.9375174103404 -94.1918768489014</t>
  </si>
  <si>
    <t>-680.131831095685 67.9600773433713 320.95715516725</t>
  </si>
  <si>
    <t>-705.816352980747 22.0300372550373 781.071029870315</t>
  </si>
  <si>
    <t>-552.857544353318 12.5729609341417 830.040204328061</t>
  </si>
  <si>
    <t>9763-20170724T120432.585440200.bin</t>
  </si>
  <si>
    <t>-677.170768427283 173.52452580394 -94.7030207867291</t>
  </si>
  <si>
    <t>-699.650510009362 174.523731413637 -203.105771802685</t>
  </si>
  <si>
    <t>-711.896033406726 171.811138172588 -295.130412741626</t>
  </si>
  <si>
    <t>-721.206869458352 168.085479598652 -378.422384398894</t>
  </si>
  <si>
    <t>-728.204464146529 162.984138186101 -461.867778416704</t>
  </si>
  <si>
    <t>-735.895732922984 154.01526906054 -583.95526972192</t>
  </si>
  <si>
    <t>-722.367256951213 141.795602357362 -660.164602742194</t>
  </si>
  <si>
    <t>-727.190203500699 188.746162766466 -532.982516365892</t>
  </si>
  <si>
    <t>-703.195243145879 342.557656104682 -522.710666834196</t>
  </si>
  <si>
    <t>-724.274545684465 424.110947847409 -253.483404367677</t>
  </si>
  <si>
    <t>-500.4783851304 410.26574411321 -192.885207819585</t>
  </si>
  <si>
    <t>-737.851576319974 127.155222182953 -527.786260064346</t>
  </si>
  <si>
    <t>-571.167820806266 48.978129541149 -282.671390512397</t>
  </si>
  <si>
    <t>-662.056250891812 264.863051371695 -98.66160859561</t>
  </si>
  <si>
    <t>-679.904533491319 277.848775728206 316.326859341953</t>
  </si>
  <si>
    <t>-705.97801902729 321.987556201187 776.577683761508</t>
  </si>
  <si>
    <t>-556.574717575984 296.715584627207 830.649853871553</t>
  </si>
  <si>
    <t>-692.688853201116 82.1075399967806 -94.1695261112185</t>
  </si>
  <si>
    <t>-680.015560934304 68.1578185792255 320.977894031026</t>
  </si>
  <si>
    <t>-705.752996057323 22.096201939632 781.075974931</t>
  </si>
  <si>
    <t>-552.775751293689 13.3925569194118 830.127297355075</t>
  </si>
  <si>
    <t>9763-20170724T120432.645598800.bin</t>
  </si>
  <si>
    <t>-677.245015404591 173.927933785208 -94.6655561877454</t>
  </si>
  <si>
    <t>-699.970741817605 174.920151763 -203.017022257318</t>
  </si>
  <si>
    <t>-712.45283966343 172.148498472467 -295.008007405555</t>
  </si>
  <si>
    <t>-721.989400210763 168.347494823769 -378.27106990817</t>
  </si>
  <si>
    <t>-729.225273608196 163.147912580131 -461.690222594853</t>
  </si>
  <si>
    <t>-737.278857210749 154.01005341632 -583.741745860689</t>
  </si>
  <si>
    <t>-723.920467628201 141.658926638359 -659.959887041027</t>
  </si>
  <si>
    <t>-728.402381108685 188.807960003782 -532.844290099564</t>
  </si>
  <si>
    <t>-704.315110046292 342.620085915931 -522.750522813707</t>
  </si>
  <si>
    <t>-723.915037714198 424.461836105321 -253.499034271184</t>
  </si>
  <si>
    <t>-499.666932830309 411.292352365143 -194.440596732278</t>
  </si>
  <si>
    <t>-739.087632942355 127.231448563745 -527.528913747972</t>
  </si>
  <si>
    <t>-571.831291957352 49.9378921447067 -282.810557085913</t>
  </si>
  <si>
    <t>-662.248503459698 265.2934109542 -98.6605095947048</t>
  </si>
  <si>
    <t>-679.681426729844 278.124620772713 316.350388883905</t>
  </si>
  <si>
    <t>-706.04694229795 321.925129615985 776.606861763979</t>
  </si>
  <si>
    <t>-556.665640929254 296.45012103907 830.644572954756</t>
  </si>
  <si>
    <t>-692.625351653988 82.4698634966453 -94.0736816143294</t>
  </si>
  <si>
    <t>-679.709454600035 68.5605451863141 321.067634968366</t>
  </si>
  <si>
    <t>-705.347995205255 21.9819448352123 781.126390314005</t>
  </si>
  <si>
    <t>-552.617181278734 13.058544429872 830.90091562001</t>
  </si>
  <si>
    <t>9763-20170724T120432.716314000.bin</t>
  </si>
  <si>
    <t>-677.274228094785 174.428849160292 -94.5068098809862</t>
  </si>
  <si>
    <t>-700.209270054243 175.423692332796 -202.814249504616</t>
  </si>
  <si>
    <t>-712.906035526241 172.577900347835 -294.773564592893</t>
  </si>
  <si>
    <t>-722.652630652845 168.678184174934 -378.007817915596</t>
  </si>
  <si>
    <t>-730.115372388966 163.347087716426 -461.398605164866</t>
  </si>
  <si>
    <t>-738.519631561943 153.979860989989 -583.409061168976</t>
  </si>
  <si>
    <t>-725.423611033876 141.524591889033 -659.655811963027</t>
  </si>
  <si>
    <t>-729.455742562215 188.865974503035 -532.604978947665</t>
  </si>
  <si>
    <t>-705.201255493157 342.666755875257 -522.796939055656</t>
  </si>
  <si>
    <t>-723.536164359131 425.305255793042 -253.699884424153</t>
  </si>
  <si>
    <t>-498.971001236091 412.417477768483 -195.795320978282</t>
  </si>
  <si>
    <t>-740.208086400929 127.314275674121 -527.138802951818</t>
  </si>
  <si>
    <t>-572.278416202359 50.5728387432398 -282.365083579342</t>
  </si>
  <si>
    <t>-662.413643866307 265.809161484751 -98.5383675743795</t>
  </si>
  <si>
    <t>-679.571730535325 278.419519057859 316.490800255973</t>
  </si>
  <si>
    <t>-706.1169765312 321.866173175372 776.738908589788</t>
  </si>
  <si>
    <t>-556.716203920538 296.368278315307 830.711927278352</t>
  </si>
  <si>
    <t>-692.488278381535 82.9691432007621 -93.8398218936268</t>
  </si>
  <si>
    <t>-679.108710217982 69.1026497389191 321.288279400717</t>
  </si>
  <si>
    <t>-704.569601193996 21.8849592420113 781.369105123332</t>
  </si>
  <si>
    <t>-552.186357966936 14.3974716268199 832.429117643948</t>
  </si>
  <si>
    <t>9763-20170724T120432.749400800.bin</t>
  </si>
  <si>
    <t>-677.330354944195 174.653778065827 -94.391151959918</t>
  </si>
  <si>
    <t>-700.346182985671 175.642669524525 -202.681511499328</t>
  </si>
  <si>
    <t>-713.130895507378 172.751979655028 -294.627371675282</t>
  </si>
  <si>
    <t>-722.965443712662 168.79486307491 -377.848353385475</t>
  </si>
  <si>
    <t>-730.524951690051 163.389289540907 -461.225632913995</t>
  </si>
  <si>
    <t>-739.080589636315 153.893950656861 -583.215698114733</t>
  </si>
  <si>
    <t>-726.120593299192 141.383045263347 -659.476619754243</t>
  </si>
  <si>
    <t>-729.930573530275 188.829250467804 -532.46091098161</t>
  </si>
  <si>
    <t>-705.580704643305 342.623068731511 -522.808027343562</t>
  </si>
  <si>
    <t>-723.396155582222 425.720944657264 -253.817434552124</t>
  </si>
  <si>
    <t>-498.632482797904 413.110315867967 -196.626793571706</t>
  </si>
  <si>
    <t>-740.722296067607 127.291671749248 -526.914163765019</t>
  </si>
  <si>
    <t>-572.563876581318 50.8275834943549 -282.101570623637</t>
  </si>
  <si>
    <t>-662.517631699881 266.036284737249 -98.4436943551727</t>
  </si>
  <si>
    <t>-679.529502379206 278.56763776661 316.593839120844</t>
  </si>
  <si>
    <t>-706.147705356166 321.834328241256 776.837175943204</t>
  </si>
  <si>
    <t>-556.731378025236 296.33723602575 830.76745038093</t>
  </si>
  <si>
    <t>-692.505307542285 83.1563732889267 -93.694308903993</t>
  </si>
  <si>
    <t>-678.827030628732 69.337729359981 321.425607726213</t>
  </si>
  <si>
    <t>-704.267976194328 21.7839447314918 781.478195680479</t>
  </si>
  <si>
    <t>-552.087937411922 13.7565894252846 833.059415507993</t>
  </si>
  <si>
    <t>9763-20170724T120432.815087400.bin</t>
  </si>
  <si>
    <t>-677.479423916173 175.153875483004 -94.1704670119043</t>
  </si>
  <si>
    <t>-700.650953377388 176.155566668415 -202.427413489132</t>
  </si>
  <si>
    <t>-713.602688576911 173.196211775038 -294.347678402623</t>
  </si>
  <si>
    <t>-723.602868543865 169.145043074153 -377.544570777086</t>
  </si>
  <si>
    <t>-731.343153275901 163.612605308316 -460.896919474925</t>
  </si>
  <si>
    <t>-740.179802359038 153.895971224627 -582.849526175338</t>
  </si>
  <si>
    <t>-727.453733565756 141.249612239436 -659.127435295878</t>
  </si>
  <si>
    <t>-730.876721826277 188.916682968349 -532.181590339561</t>
  </si>
  <si>
    <t>-706.493001517561 342.716968391899 -522.828536002991</t>
  </si>
  <si>
    <t>-723.294068998725 426.854183939513 -254.095839065169</t>
  </si>
  <si>
    <t>-498.166400214981 414.815074661676 -198.229310785519</t>
  </si>
  <si>
    <t>-741.727941153378 127.402517933734 -526.494049216176</t>
  </si>
  <si>
    <t>-573.442144394431 51.1032010926358 -282.068935340996</t>
  </si>
  <si>
    <t>-662.632299549246 266.571710237496 -98.2704642046029</t>
  </si>
  <si>
    <t>-679.441542905146 278.915205198367 316.781008366265</t>
  </si>
  <si>
    <t>-706.213135088255 321.773602395394 777.0419784964</t>
  </si>
  <si>
    <t>-556.773594094873 296.251161222046 830.896016207331</t>
  </si>
  <si>
    <t>-692.729593775942 83.677813847891 -93.4622920341258</t>
  </si>
  <si>
    <t>-678.468107992499 69.8749782583088 321.638509362134</t>
  </si>
  <si>
    <t>-703.90458264877 21.7398898055983 781.60110237969</t>
  </si>
  <si>
    <t>-551.940933069256 13.7333476580236 833.819549432335</t>
  </si>
  <si>
    <t>9763-20170724T120432.845167700.bin</t>
  </si>
  <si>
    <t>-677.541337432767 175.440462076774 -94.0782879708513</t>
  </si>
  <si>
    <t>-700.798184858533 176.466260051045 -202.316713813877</t>
  </si>
  <si>
    <t>-713.829024607667 173.498150457614 -294.225448215714</t>
  </si>
  <si>
    <t>-723.903373156173 169.428329251573 -377.412451462449</t>
  </si>
  <si>
    <t>-731.720812500564 163.865725682971 -460.755747439847</t>
  </si>
  <si>
    <t>-740.673593713885 154.092098284555 -582.695207450317</t>
  </si>
  <si>
    <t>-728.088361891727 141.418706356839 -658.992093857274</t>
  </si>
  <si>
    <t>-731.294497398795 189.131463671442 -532.054086315754</t>
  </si>
  <si>
    <t>-706.793653850957 342.922299526131 -522.763174283396</t>
  </si>
  <si>
    <t>-723.206323955852 427.500584839798 -254.144986093479</t>
  </si>
  <si>
    <t>-497.830073110155 416.179682159332 -199.136730586524</t>
  </si>
  <si>
    <t>-742.195817879752 127.629995960471 -526.324295996488</t>
  </si>
  <si>
    <t>-573.731854698544 51.3226081238199 -282.181462267165</t>
  </si>
  <si>
    <t>-662.615370219534 266.878896486409 -98.1889960616911</t>
  </si>
  <si>
    <t>-679.405201833101 279.035867201801 316.868734215618</t>
  </si>
  <si>
    <t>-706.229369364986 321.772040393611 777.135609574052</t>
  </si>
  <si>
    <t>-556.791098722541 296.204766795431 830.971764053382</t>
  </si>
  <si>
    <t>-692.869607078586 83.9361582024067 -93.3765301209534</t>
  </si>
  <si>
    <t>-678.327034047159 70.1729158580538 321.715865364458</t>
  </si>
  <si>
    <t>-703.770404739851 21.7086373281056 781.640619851276</t>
  </si>
  <si>
    <t>-551.897846184338 13.4638266683723 834.086440513478</t>
  </si>
  <si>
    <t>9763-20170724T120432.914360000.bin</t>
  </si>
  <si>
    <t>-677.587942322499 175.89669977935 -93.9878530610852</t>
  </si>
  <si>
    <t>-701.002010243435 176.992502615002 -202.191704551417</t>
  </si>
  <si>
    <t>-714.187416232402 174.053103643349 -294.079366640107</t>
  </si>
  <si>
    <t>-724.409656785833 169.99900170354 -377.249123437447</t>
  </si>
  <si>
    <t>-732.383251672789 164.441339488343 -460.577797814475</t>
  </si>
  <si>
    <t>-741.573325418715 154.663118724135 -582.499323971235</t>
  </si>
  <si>
    <t>-729.271553688333 142.013991508741 -658.846400159691</t>
  </si>
  <si>
    <t>-732.043128058495 189.694606265316 -531.881006634089</t>
  </si>
  <si>
    <t>-707.318693714759 343.450986347528 -522.587780508739</t>
  </si>
  <si>
    <t>-722.890702191845 429.226866106031 -254.299445213945</t>
  </si>
  <si>
    <t>-496.857894281009 420.061274242205 -201.633818732612</t>
  </si>
  <si>
    <t>-743.038482586207 128.2127995003 -526.121286281974</t>
  </si>
  <si>
    <t>-573.693566370942 51.4454026558549 -282.187019653162</t>
  </si>
  <si>
    <t>-662.436226956087 267.359049803974 -98.0726391884918</t>
  </si>
  <si>
    <t>-679.277680168799 279.247657140798 316.990758231882</t>
  </si>
  <si>
    <t>-706.259934653023 321.761584764854 777.282442969887</t>
  </si>
  <si>
    <t>-556.829802673564 296.111255720025 831.101759413325</t>
  </si>
  <si>
    <t>-693.129015621987 84.3828156608572 -93.3097649165578</t>
  </si>
  <si>
    <t>-678.052700928733 70.6761352107008 321.765531859752</t>
  </si>
  <si>
    <t>-703.615430637297 21.6755653369489 781.617913948171</t>
  </si>
  <si>
    <t>-551.827937715503 13.3251854031755 834.292950168231</t>
  </si>
  <si>
    <t>9763-20170724T120432.947447800.bin</t>
  </si>
  <si>
    <t>-677.544933368755 176.084974623657 -93.9841165214168</t>
  </si>
  <si>
    <t>-701.044309204352 177.222316534598 -202.168956930582</t>
  </si>
  <si>
    <t>-714.315705721587 174.317528365696 -294.045417817392</t>
  </si>
  <si>
    <t>-724.620904865499 170.295572204275 -377.206462802769</t>
  </si>
  <si>
    <t>-732.682576749566 164.770964204157 -460.528834499303</t>
  </si>
  <si>
    <t>-742.006963808264 155.042076575754 -582.444183761229</t>
  </si>
  <si>
    <t>-729.830024322317 142.437809123517 -658.818782779529</t>
  </si>
  <si>
    <t>-732.407046561721 190.050619328027 -531.823099592741</t>
  </si>
  <si>
    <t>-707.647690152192 343.799987758904 -522.478751206171</t>
  </si>
  <si>
    <t>-722.654709364446 430.301132624402 -254.391219566765</t>
  </si>
  <si>
    <t>-496.281039704924 422.224184457242 -203.02731083556</t>
  </si>
  <si>
    <t>-743.423964391324 128.571392050022 -526.074540308806</t>
  </si>
  <si>
    <t>-573.367391612547 51.506476006907 -281.863909755641</t>
  </si>
  <si>
    <t>-662.284848108945 267.564629897773 -98.060466070808</t>
  </si>
  <si>
    <t>-679.214602040173 279.301226471583 317.003679746116</t>
  </si>
  <si>
    <t>-706.271363001785 321.761637919124 777.307575055463</t>
  </si>
  <si>
    <t>-556.852232636507 296.047571124687 831.127041183998</t>
  </si>
  <si>
    <t>-693.190684728031 84.55938007542 -93.3177850675831</t>
  </si>
  <si>
    <t>-677.966020005144 70.863052318331 321.752319621312</t>
  </si>
  <si>
    <t>-703.602651432153 21.689399875635 781.578688432343</t>
  </si>
  <si>
    <t>-551.827694435417 13.194682982976 834.266792586702</t>
  </si>
  <si>
    <t>9763-20170724T120433.014163700.bin</t>
  </si>
  <si>
    <t>-677.341387885461 176.534559392795 -94.0128340216387</t>
  </si>
  <si>
    <t>-700.986437772884 177.753084167688 -202.165120411898</t>
  </si>
  <si>
    <t>-714.392363267015 174.936566690918 -294.024740209566</t>
  </si>
  <si>
    <t>-724.823070408439 171.003840382432 -377.174414345081</t>
  </si>
  <si>
    <t>-733.014011598199 165.577850126613 -460.490644550133</t>
  </si>
  <si>
    <t>-742.531085142347 156.003948820774 -582.403410970205</t>
  </si>
  <si>
    <t>-730.587028499089 143.549223821185 -658.839134428318</t>
  </si>
  <si>
    <t>-732.840227525129 190.946073958439 -531.753826518068</t>
  </si>
  <si>
    <t>-708.119522273141 344.680708950396 -522.179411302483</t>
  </si>
  <si>
    <t>-721.942671903543 432.991184036279 -254.618735087358</t>
  </si>
  <si>
    <t>-494.917630429334 426.80631663024 -205.936620849834</t>
  </si>
  <si>
    <t>-743.869899544279 129.463744517475 -526.064492427224</t>
  </si>
  <si>
    <t>-572.473087228284 51.4014495124052 -280.699862565102</t>
  </si>
  <si>
    <t>-661.926789639801 268.019856624304 -98.055622399418</t>
  </si>
  <si>
    <t>-679.145212280179 279.4184149133 317.006152771211</t>
  </si>
  <si>
    <t>-706.313674756766 321.758868910077 777.322362513752</t>
  </si>
  <si>
    <t>-556.93470760841 295.823350973905 831.147101345519</t>
  </si>
  <si>
    <t>-693.132044445946 85.0393361390411 -93.3769411909868</t>
  </si>
  <si>
    <t>-677.824186763037 71.2164222069011 321.685954817337</t>
  </si>
  <si>
    <t>-703.623010824079 21.7956917274398 781.469545236513</t>
  </si>
  <si>
    <t>-551.801441913666 13.7002503528233 834.085996147948</t>
  </si>
  <si>
    <t>9763-20170724T120433.048252600.bin</t>
  </si>
  <si>
    <t>-677.171109408796 176.803783546685 -94.0418507854238</t>
  </si>
  <si>
    <t>-700.881306343128 178.048093941677 -202.179539057435</t>
  </si>
  <si>
    <t>-714.33743771389 175.283829414802 -294.033426357279</t>
  </si>
  <si>
    <t>-724.811396287065 171.410880518207 -377.180482674716</t>
  </si>
  <si>
    <t>-733.043507772956 166.05693845977 -460.497399686479</t>
  </si>
  <si>
    <t>-742.618297464744 156.601926915004 -582.41483933854</t>
  </si>
  <si>
    <t>-730.766044756375 144.253758235614 -658.882089859262</t>
  </si>
  <si>
    <t>-732.90523655835 191.49485427374 -531.73575058223</t>
  </si>
  <si>
    <t>-708.234864986595 345.230560875468 -521.991603649949</t>
  </si>
  <si>
    <t>-721.503149869282 434.456757763821 -254.706769673518</t>
  </si>
  <si>
    <t>-494.183611038091 429.001412329831 -207.329548254658</t>
  </si>
  <si>
    <t>-743.928785539522 130.006397688555 -526.101340208764</t>
  </si>
  <si>
    <t>-572.044857627444 51.2514627757546 -279.81875327664</t>
  </si>
  <si>
    <t>-661.716184590919 268.280643622587 -98.0647049634968</t>
  </si>
  <si>
    <t>-679.06210418162 279.555099384117 316.99508584312</t>
  </si>
  <si>
    <t>-706.307391328211 321.770226961434 777.324859118497</t>
  </si>
  <si>
    <t>-556.914374049906 295.910742549091 831.147206949039</t>
  </si>
  <si>
    <t>-692.99555392361 85.3081490430579 -93.4171686680335</t>
  </si>
  <si>
    <t>-677.717525158222 71.3991987520776 321.643921636928</t>
  </si>
  <si>
    <t>-703.632978064167 21.7952766239803 781.414433404016</t>
  </si>
  <si>
    <t>-551.81346961161 13.5138091106935 834.00790758834</t>
  </si>
  <si>
    <t>9763-20170724T120433.116485500.bin</t>
  </si>
  <si>
    <t>-676.847201085839 177.353526515891 -94.0825951150964</t>
  </si>
  <si>
    <t>-700.673231132341 178.622308042627 -202.194718495654</t>
  </si>
  <si>
    <t>-714.226588427447 175.980166630721 -294.037804376843</t>
  </si>
  <si>
    <t>-724.78778299201 172.25776211194 -377.180600326503</t>
  </si>
  <si>
    <t>-733.106144275966 167.095909474136 -460.501147781552</t>
  </si>
  <si>
    <t>-742.805408288001 157.96756646393 -582.433575539602</t>
  </si>
  <si>
    <t>-731.01602631167 145.883159808602 -658.952841047042</t>
  </si>
  <si>
    <t>-733.084706086962 192.732841328314 -531.668187778577</t>
  </si>
  <si>
    <t>-708.682690961424 346.487072866163 -521.61797146307</t>
  </si>
  <si>
    <t>-720.824297039281 437.605496726396 -254.918665172274</t>
  </si>
  <si>
    <t>-493.034676431114 433.04859589321 -209.756215574005</t>
  </si>
  <si>
    <t>-744.014210010725 131.21310370947 -526.19305836036</t>
  </si>
  <si>
    <t>-571.684152056692 50.9880683920221 -277.711193135726</t>
  </si>
  <si>
    <t>-661.423727990643 268.823304096506 -98.088416023205</t>
  </si>
  <si>
    <t>-678.877751629296 279.847155561202 316.973572597336</t>
  </si>
  <si>
    <t>-706.368724820371 321.728762203572 777.327724328643</t>
  </si>
  <si>
    <t>-557.020410271057 295.605689803237 831.146583918521</t>
  </si>
  <si>
    <t>-692.670380202151 85.834430077736 -93.4726571011638</t>
  </si>
  <si>
    <t>-677.406856076725 71.7879607680586 321.584355399085</t>
  </si>
  <si>
    <t>-703.645677477641 21.848838849628 781.309234507522</t>
  </si>
  <si>
    <t>-551.801883824752 13.6038577413442 833.838424094255</t>
  </si>
  <si>
    <t>9763-20170724T120433.149560200.bin</t>
  </si>
  <si>
    <t>-676.713588677234 177.618555481915 -94.1017977618465</t>
  </si>
  <si>
    <t>-700.599240159616 178.888758174028 -202.200631848846</t>
  </si>
  <si>
    <t>-714.187166101978 176.320358379711 -294.040766757753</t>
  </si>
  <si>
    <t>-724.773001683996 172.693588799015 -377.18479198665</t>
  </si>
  <si>
    <t>-733.109120201767 167.65694663302 -460.510952333855</t>
  </si>
  <si>
    <t>-742.826594414584 158.743930159666 -582.458019233076</t>
  </si>
  <si>
    <t>-731.093432262674 146.852874305353 -659.016083841919</t>
  </si>
  <si>
    <t>-733.132095264627 193.425725109815 -531.630542262762</t>
  </si>
  <si>
    <t>-708.952076981328 347.199177223839 -521.354822494255</t>
  </si>
  <si>
    <t>-720.207986930253 439.482352278274 -255.017174953835</t>
  </si>
  <si>
    <t>-492.180916893851 435.510586348507 -211.012614189382</t>
  </si>
  <si>
    <t>-743.993168909758 131.884140622886 -526.266989318546</t>
  </si>
  <si>
    <t>-571.351938930951 50.7215236081163 -276.995547882981</t>
  </si>
  <si>
    <t>-661.308050500021 269.109720883792 -98.1046428461304</t>
  </si>
  <si>
    <t>-678.736155595881 280.025395943657 316.96128020179</t>
  </si>
  <si>
    <t>-706.362003438487 321.744483581696 777.324264961444</t>
  </si>
  <si>
    <t>-556.984915269362 295.757273158923 831.129218854563</t>
  </si>
  <si>
    <t>-692.517271355868 86.0548340878979 -93.4905352494724</t>
  </si>
  <si>
    <t>-677.249070073052 71.940974736726 321.563988071187</t>
  </si>
  <si>
    <t>-703.629954165407 21.7276860852623 781.260708431586</t>
  </si>
  <si>
    <t>-551.858037535585 12.376510961526 833.812306708217</t>
  </si>
  <si>
    <t>9763-20170724T120433.211804600.bin</t>
  </si>
  <si>
    <t>-676.555673232787 178.121073181564 -94.1385824544031</t>
  </si>
  <si>
    <t>-700.571996049982 179.403784343659 -202.208292054645</t>
  </si>
  <si>
    <t>-714.178434686435 177.017825896636 -294.050645524752</t>
  </si>
  <si>
    <t>-724.742766041079 173.625159051632 -377.207246186697</t>
  </si>
  <si>
    <t>-733.017756517748 168.894345734794 -460.557548013785</t>
  </si>
  <si>
    <t>-742.601198729793 160.508965802479 -582.552480022377</t>
  </si>
  <si>
    <t>-730.897601211321 149.054200925631 -659.181741698794</t>
  </si>
  <si>
    <t>-733.074047765247 194.99061999841 -531.557511187611</t>
  </si>
  <si>
    <t>-709.226343917346 348.799618709977 -520.738826171749</t>
  </si>
  <si>
    <t>-718.348316254497 444.425452274921 -255.501194819053</t>
  </si>
  <si>
    <t>-489.9147803106 441.073669403712 -213.603662742234</t>
  </si>
  <si>
    <t>-743.717994014304 133.386304096808 -526.486895161666</t>
  </si>
  <si>
    <t>-569.26643504457 50.3005455267912 -274.811109859416</t>
  </si>
  <si>
    <t>-661.17226782547 269.622078370476 -98.1297758903005</t>
  </si>
  <si>
    <t>-678.560254315069 280.297588990832 316.944090420795</t>
  </si>
  <si>
    <t>-706.414350790921 321.719678338716 777.318200431482</t>
  </si>
  <si>
    <t>-557.043590780942 295.661937241214 831.106502810369</t>
  </si>
  <si>
    <t>-692.336203761795 86.5262626631161 -93.5238878183842</t>
  </si>
  <si>
    <t>-677.003917525107 72.3379999978545 321.525814042455</t>
  </si>
  <si>
    <t>-703.630671456884 21.80563902371 781.169622973702</t>
  </si>
  <si>
    <t>-551.827345392676 12.6840084207865 833.6706741845</t>
  </si>
  <si>
    <t>9763-20170724T120433.253918300.bin</t>
  </si>
  <si>
    <t>-676.49995005639 178.292462434184 -94.1547324049729</t>
  </si>
  <si>
    <t>-700.545355715472 179.575428161161 -202.218056022147</t>
  </si>
  <si>
    <t>-714.149467565089 177.232291090794 -294.061780522519</t>
  </si>
  <si>
    <t>-724.700244606735 173.895999841741 -377.222308138088</t>
  </si>
  <si>
    <t>-732.949871947184 169.240036602416 -460.579477630891</t>
  </si>
  <si>
    <t>-742.483180568158 160.98417583024 -582.587142873924</t>
  </si>
  <si>
    <t>-730.752548013191 149.677966991992 -659.234171367229</t>
  </si>
  <si>
    <t>-733.018036437723 195.41880709456 -531.548784013112</t>
  </si>
  <si>
    <t>-709.347935826567 349.24024128912 -520.563650634766</t>
  </si>
  <si>
    <t>-717.500749630967 446.730878731638 -255.973916990995</t>
  </si>
  <si>
    <t>-488.928651998792 443.542615630886 -214.825514123172</t>
  </si>
  <si>
    <t>-743.582088838497 133.79459582053 -526.553538319333</t>
  </si>
  <si>
    <t>-568.488310055911 49.6876497080627 -273.591140348211</t>
  </si>
  <si>
    <t>-661.123678310985 269.804850243496 -98.1407006580801</t>
  </si>
  <si>
    <t>-678.527492878435 280.383261957362 316.934928402735</t>
  </si>
  <si>
    <t>-706.424596426644 321.719394982153 777.310600672445</t>
  </si>
  <si>
    <t>-557.04560302558 295.689392940514 831.089631774982</t>
  </si>
  <si>
    <t>-692.267063299589 86.6920855028095 -93.5484346702427</t>
  </si>
  <si>
    <t>-676.946019789336 72.4441047697749 321.499574635456</t>
  </si>
  <si>
    <t>-703.635069541774 21.820276669032 781.128740626877</t>
  </si>
  <si>
    <t>-551.808766649408 12.8540669733045 833.590151719578</t>
  </si>
  <si>
    <t>9763-20170724T120433.314086500.bin</t>
  </si>
  <si>
    <t>-676.394557745144 178.607766721092 -94.1843784298284</t>
  </si>
  <si>
    <t>-700.490933748013 179.919349331986 -202.236050947886</t>
  </si>
  <si>
    <t>-714.043406208198 177.651634724197 -294.089163599622</t>
  </si>
  <si>
    <t>-724.509094476802 174.403579277257 -377.264104226398</t>
  </si>
  <si>
    <t>-732.634436515807 169.857148666923 -460.639408974142</t>
  </si>
  <si>
    <t>-741.942568375325 161.785589924361 -582.676913575991</t>
  </si>
  <si>
    <t>-730.118495789853 150.704271559099 -659.342349479528</t>
  </si>
  <si>
    <t>-732.623686561256 196.152331585171 -531.565930967771</t>
  </si>
  <si>
    <t>-709.247340593568 349.984070929925 -520.308217335123</t>
  </si>
  <si>
    <t>-715.722734613378 451.59238332404 -257.225643149331</t>
  </si>
  <si>
    <t>-486.894270484258 448.137204296336 -217.549888241202</t>
  </si>
  <si>
    <t>-743.092819552518 134.502301461748 -526.689810342785</t>
  </si>
  <si>
    <t>-567.357041423565 48.3521020135731 -271.57743400629</t>
  </si>
  <si>
    <t>-661.054503913125 270.120694437068 -98.1535773124181</t>
  </si>
  <si>
    <t>-678.557660567516 280.520714729171 316.922424884458</t>
  </si>
  <si>
    <t>-706.454317930325 321.683253547886 777.310887334558</t>
  </si>
  <si>
    <t>-557.088632119207 295.596591490972 831.09943731909</t>
  </si>
  <si>
    <t>-692.130331564477 87.0255506243925 -93.615479288407</t>
  </si>
  <si>
    <t>-676.945557045349 72.5961067302692 321.431275020431</t>
  </si>
  <si>
    <t>-703.679539569624 21.8836149437059 781.043160391036</t>
  </si>
  <si>
    <t>-551.762423621642 13.6921401699431 833.368274514962</t>
  </si>
  <si>
    <t>9763-20170724T120433.347174300.bin</t>
  </si>
  <si>
    <t>-676.376017797907 178.721000084077 -94.2127154940854</t>
  </si>
  <si>
    <t>-700.50117395991 180.030984910835 -202.257845204475</t>
  </si>
  <si>
    <t>-714.046454188607 177.810878695194 -294.113226664572</t>
  </si>
  <si>
    <t>-724.492904720641 174.624961764741 -377.293044429271</t>
  </si>
  <si>
    <t>-732.58616100773 170.160304856837 -460.675865130854</t>
  </si>
  <si>
    <t>-741.833443924448 162.229308496254 -582.727113520966</t>
  </si>
  <si>
    <t>-729.993491626235 151.247719948057 -659.404580331573</t>
  </si>
  <si>
    <t>-732.552538202846 196.539292926178 -531.571143683787</t>
  </si>
  <si>
    <t>-709.236264531848 350.366539222259 -520.138090588789</t>
  </si>
  <si>
    <t>-714.981232115236 454.167225842465 -257.8957486232</t>
  </si>
  <si>
    <t>-486.063665979872 450.32003521093 -218.77422663047</t>
  </si>
  <si>
    <t>-742.999103548225 134.879411529147 -526.773033991722</t>
  </si>
  <si>
    <t>-566.895907154365 48.0610447878958 -270.705271313326</t>
  </si>
  <si>
    <t>-661.065093037564 270.236952704325 -98.1732118757185</t>
  </si>
  <si>
    <t>-678.602481384912 280.561959503704 316.903251901806</t>
  </si>
  <si>
    <t>-706.474638394703 321.670089118877 777.308505318559</t>
  </si>
  <si>
    <t>-557.130360937109 295.479976895898 831.106203051767</t>
  </si>
  <si>
    <t>-692.102975775824 87.1292437551285 -93.6480456613024</t>
  </si>
  <si>
    <t>-676.978191332561 72.6175987475124 321.398046494729</t>
  </si>
  <si>
    <t>-703.746528616518 21.8837939720743 781.005329727863</t>
  </si>
  <si>
    <t>-551.799993372392 13.3687314404183 833.193267591318</t>
  </si>
  <si>
    <t>9763-20170724T120433.414884900.bin</t>
  </si>
  <si>
    <t>-676.487947509826 178.979488006356 -94.2656365620925</t>
  </si>
  <si>
    <t>-700.669348632445 180.272785355161 -202.298435791583</t>
  </si>
  <si>
    <t>-714.216437474976 178.138473249291 -294.155726296515</t>
  </si>
  <si>
    <t>-724.646569517719 175.068946132194 -377.341765768373</t>
  </si>
  <si>
    <t>-732.705790323267 170.75886092381 -460.736024791551</t>
  </si>
  <si>
    <t>-741.883732673225 163.095796291715 -582.809676844814</t>
  </si>
  <si>
    <t>-730.030690183361 152.276871699743 -659.508188682709</t>
  </si>
  <si>
    <t>-732.625132723028 197.292215944073 -531.573669816519</t>
  </si>
  <si>
    <t>-709.403011159082 351.117802418709 -519.826579606507</t>
  </si>
  <si>
    <t>-713.543321631182 458.993211797747 -259.203633771691</t>
  </si>
  <si>
    <t>-484.413194006241 454.381026802585 -221.432695201986</t>
  </si>
  <si>
    <t>-743.087970276112 135.624354477831 -526.915915960672</t>
  </si>
  <si>
    <t>-565.809393077585 47.4918370088371 -268.14814202668</t>
  </si>
  <si>
    <t>-661.19729624558 270.52009016414 -98.2131361748419</t>
  </si>
  <si>
    <t>-678.714516769125 280.676678862967 316.868322701298</t>
  </si>
  <si>
    <t>-706.484284528455 321.680341225594 777.294762721913</t>
  </si>
  <si>
    <t>-557.147997623794 295.476731895743 831.108147077634</t>
  </si>
  <si>
    <t>-692.228687073863 87.332344742531 -93.7115344369305</t>
  </si>
  <si>
    <t>-677.216897154384 72.673115682403 321.333495108297</t>
  </si>
  <si>
    <t>-704.08770318665 21.9458274081919 780.906201430827</t>
  </si>
  <si>
    <t>-551.940557864132 13.0830509687746 832.447737076507</t>
  </si>
  <si>
    <t>9763-20170724T120433.448983300.bin</t>
  </si>
  <si>
    <t>-676.68184456892 179.192090230468 -94.2986897661086</t>
  </si>
  <si>
    <t>-700.883426687101 180.478948114031 -202.327022275866</t>
  </si>
  <si>
    <t>-714.409060426802 178.366644556666 -294.188043375648</t>
  </si>
  <si>
    <t>-724.804271078422 175.327494137608 -377.379587903256</t>
  </si>
  <si>
    <t>-732.812990431657 171.058578329342 -460.780892948747</t>
  </si>
  <si>
    <t>-741.900068257719 163.467036216748 -582.865697295201</t>
  </si>
  <si>
    <t>-730.002237445573 152.69084996837 -659.563396412845</t>
  </si>
  <si>
    <t>-732.683741131814 197.634161373271 -531.602695231149</t>
  </si>
  <si>
    <t>-709.634071688291 351.472369329537 -519.756418648316</t>
  </si>
  <si>
    <t>-712.846662657687 461.356800365384 -259.960972438031</t>
  </si>
  <si>
    <t>-483.617710149276 456.349747887902 -222.845580625296</t>
  </si>
  <si>
    <t>-743.141737128709 135.962073357649 -526.989236951417</t>
  </si>
  <si>
    <t>-565.694285862367 47.0154865871534 -266.592500109903</t>
  </si>
  <si>
    <t>-661.362953645637 270.766564539364 -98.2426270654481</t>
  </si>
  <si>
    <t>-678.905114384645 280.784120285382 316.841081395526</t>
  </si>
  <si>
    <t>-706.491563056516 321.689180451503 777.284484595113</t>
  </si>
  <si>
    <t>-557.138892249298 295.571721211225 831.094244529919</t>
  </si>
  <si>
    <t>-692.477068251097 87.5156386883891 -93.7532701083301</t>
  </si>
  <si>
    <t>-677.527199411876 72.7257735481091 321.289292633559</t>
  </si>
  <si>
    <t>-704.31492636823 21.9775667379301 780.849351053871</t>
  </si>
  <si>
    <t>-552.053325909871 12.6338811136454 831.965930469306</t>
  </si>
  <si>
    <t>9763-20170724T120433.517187600.bin</t>
  </si>
  <si>
    <t>-677.35866331132 179.959560180118 -94.4123524909484</t>
  </si>
  <si>
    <t>-701.572289791307 181.15965334297 -202.439062381352</t>
  </si>
  <si>
    <t>-715.002261482508 179.065763842071 -294.314383257568</t>
  </si>
  <si>
    <t>-725.268912239256 176.078079683574 -377.523772326154</t>
  </si>
  <si>
    <t>-733.106650097665 171.895604992218 -460.945624585309</t>
  </si>
  <si>
    <t>-741.897640911953 164.467912302378 -583.062246777204</t>
  </si>
  <si>
    <t>-729.873593786255 153.838473564866 -659.760729947644</t>
  </si>
  <si>
    <t>-732.809274484929 198.566823317553 -531.730917981696</t>
  </si>
  <si>
    <t>-709.908410592571 352.414749731325 -519.71595626016</t>
  </si>
  <si>
    <t>-711.428369242042 466.579336530747 -261.757291650446</t>
  </si>
  <si>
    <t>-482.07875949836 460.432134174165 -225.570195736553</t>
  </si>
  <si>
    <t>-743.271192985676 136.887477947272 -527.226253246854</t>
  </si>
  <si>
    <t>-565.484096305322 45.0599530158768 -262.585372260377</t>
  </si>
  <si>
    <t>-661.986660063048 271.580739744583 -98.3799344607006</t>
  </si>
  <si>
    <t>-679.350309975483 281.281639789386 316.71876767176</t>
  </si>
  <si>
    <t>-706.548689193423 321.685221756122 777.252603365879</t>
  </si>
  <si>
    <t>-557.190439382111 295.563202287743 831.044618776975</t>
  </si>
  <si>
    <t>-693.195927504392 88.2435570757161 -93.827782854409</t>
  </si>
  <si>
    <t>-678.321639254353 73.0319070616642 321.202303878546</t>
  </si>
  <si>
    <t>-704.745532674181 22.0427861119103 780.766549512247</t>
  </si>
  <si>
    <t>-552.241475704671 12.1181232023896 831.044014391648</t>
  </si>
  <si>
    <t>9763-20170724T120433.551280700.bin</t>
  </si>
  <si>
    <t>-677.821598619151 180.466924440747 -94.4480267790567</t>
  </si>
  <si>
    <t>-701.9886405847 181.62369858549 -202.485570152411</t>
  </si>
  <si>
    <t>-715.354789881125 179.527804454199 -294.370158711028</t>
  </si>
  <si>
    <t>-725.553949605291 176.551849014166 -377.588301465375</t>
  </si>
  <si>
    <t>-733.314665977487 172.394033122924 -461.018700811656</t>
  </si>
  <si>
    <t>-741.982283851295 165.017079528842 -583.147226033322</t>
  </si>
  <si>
    <t>-729.902942065701 154.4664311883 -659.847854247347</t>
  </si>
  <si>
    <t>-732.951990907187 199.095882188947 -531.792239776616</t>
  </si>
  <si>
    <t>-710.124780103812 352.951452504532 -519.775990668564</t>
  </si>
  <si>
    <t>-710.723760643517 469.562373421766 -262.910013600479</t>
  </si>
  <si>
    <t>-481.339763544016 462.626402216687 -227.084969264189</t>
  </si>
  <si>
    <t>-743.406000621527 137.412217145307 -527.324400289296</t>
  </si>
  <si>
    <t>-565.698283929591 43.9234584111268 -260.421747885443</t>
  </si>
  <si>
    <t>-662.379199655395 272.132141657453 -98.4466343665349</t>
  </si>
  <si>
    <t>-679.626701900853 281.64932412774 316.661169092095</t>
  </si>
  <si>
    <t>-706.601736726697 321.691064444594 777.233887182727</t>
  </si>
  <si>
    <t>-557.238707969468 295.536050909597 830.996541770867</t>
  </si>
  <si>
    <t>-693.696902140883 88.6977039697313 -93.8440288914617</t>
  </si>
  <si>
    <t>-678.693175292343 73.3529226936159 321.176415554449</t>
  </si>
  <si>
    <t>-704.90391432445 22.1731600333383 780.744808447345</t>
  </si>
  <si>
    <t>-552.275981140038 12.4293482620906 830.680723605362</t>
  </si>
  <si>
    <t>9763-20170724T120433.614571600.bin</t>
  </si>
  <si>
    <t>-678.82327967704 181.650576016088 -94.5347787869958</t>
  </si>
  <si>
    <t>-702.902173155007 182.741931961956 -202.592743364063</t>
  </si>
  <si>
    <t>-716.131213101518 180.645090353901 -294.497128015687</t>
  </si>
  <si>
    <t>-726.181383860533 177.688915510052 -377.734033085672</t>
  </si>
  <si>
    <t>-733.767578261817 173.572377562606 -461.182412470894</t>
  </si>
  <si>
    <t>-742.152262712901 166.279045150487 -583.335816667817</t>
  </si>
  <si>
    <t>-730.003601256644 155.914352620248 -660.050859725078</t>
  </si>
  <si>
    <t>-733.271277990955 200.327840400835 -531.934927425801</t>
  </si>
  <si>
    <t>-710.653996148291 354.224199700171 -520.066653432429</t>
  </si>
  <si>
    <t>-708.518211498658 477.010430003853 -266.102840611012</t>
  </si>
  <si>
    <t>-479.130051839294 467.371370290693 -230.935998920411</t>
  </si>
  <si>
    <t>-743.674976912641 138.630688809378 -527.537182497196</t>
  </si>
  <si>
    <t>-566.515439303743 41.845885703163 -256.367923219497</t>
  </si>
  <si>
    <t>-663.289779120515 273.376976607355 -98.564759894228</t>
  </si>
  <si>
    <t>-680.346338454781 282.480242531701 316.560282632676</t>
  </si>
  <si>
    <t>-706.728410947666 321.709351927838 777.203625786327</t>
  </si>
  <si>
    <t>-557.32630137774 295.539075877535 830.850118279826</t>
  </si>
  <si>
    <t>-694.792613348761 89.8310100580718 -93.8689021544462</t>
  </si>
  <si>
    <t>-679.269281529741 74.1052183552024 321.118251079238</t>
  </si>
  <si>
    <t>-705.061261024873 22.2569616919839 780.706421337047</t>
  </si>
  <si>
    <t>-552.316828664735 12.202825773313 830.222857886136</t>
  </si>
  <si>
    <t>9763-20170724T120433.647659100.bin</t>
  </si>
  <si>
    <t>-679.386884157755 182.28776651666 -94.5670502606192</t>
  </si>
  <si>
    <t>-703.43234285834 183.350620903323 -202.632696034118</t>
  </si>
  <si>
    <t>-716.592851115252 181.256107261257 -294.546985234284</t>
  </si>
  <si>
    <t>-726.565015725863 178.31214509507 -377.793878496858</t>
  </si>
  <si>
    <t>-734.056767553918 174.218182981726 -461.251973761158</t>
  </si>
  <si>
    <t>-742.285431603007 166.96935265035 -583.418513874086</t>
  </si>
  <si>
    <t>-730.135925726245 156.696886348197 -660.145734557004</t>
  </si>
  <si>
    <t>-733.48114667335 201.001286600975 -531.993273408089</t>
  </si>
  <si>
    <t>-710.874613816433 354.908543256822 -520.174861941029</t>
  </si>
  <si>
    <t>-706.766180392178 481.72257058199 -268.222508178039</t>
  </si>
  <si>
    <t>-477.471481073585 469.82317127336 -233.139195383361</t>
  </si>
  <si>
    <t>-743.868427317873 139.298815710049 -527.632382304304</t>
  </si>
  <si>
    <t>-566.774484216461 40.6542247056198 -253.93771774544</t>
  </si>
  <si>
    <t>-663.807228948581 274.051595510881 -98.6316914804576</t>
  </si>
  <si>
    <t>-680.733249886765 282.954211824696 316.503034869597</t>
  </si>
  <si>
    <t>-706.822415450802 321.688587249798 777.196612051964</t>
  </si>
  <si>
    <t>-557.422870361181 295.359882048017 830.772703070077</t>
  </si>
  <si>
    <t>-695.397125870567 90.4417567568305 -93.8713024345565</t>
  </si>
  <si>
    <t>-679.54449572645 74.5538789756138 321.097243783396</t>
  </si>
  <si>
    <t>-705.087539615385 22.3343465554051 780.679708398004</t>
  </si>
  <si>
    <t>-552.285066961068 12.578418702534 830.076579917326</t>
  </si>
  <si>
    <t>9763-20170724T120433.714376700.bin</t>
  </si>
  <si>
    <t>-680.492459108112 183.51483457167 -94.6178153035542</t>
  </si>
  <si>
    <t>-704.480215498741 184.55490016531 -202.696467133574</t>
  </si>
  <si>
    <t>-717.472108412832 182.401504714902 -294.633537910695</t>
  </si>
  <si>
    <t>-727.243598369912 179.38734183507 -377.901490858204</t>
  </si>
  <si>
    <t>-734.486743860299 175.205241877542 -461.377117709148</t>
  </si>
  <si>
    <t>-742.29932022922 167.807682100198 -583.562141374772</t>
  </si>
  <si>
    <t>-729.984456306731 157.550981679083 -660.265224030093</t>
  </si>
  <si>
    <t>-733.659788491824 201.900504992754 -532.149247094944</t>
  </si>
  <si>
    <t>-711.044624550692 355.834825410425 -520.676593135988</t>
  </si>
  <si>
    <t>-702.278018575078 491.760118144499 -273.641988002477</t>
  </si>
  <si>
    <t>-473.311389062446 474.595301586389 -238.596566954923</t>
  </si>
  <si>
    <t>-744.082591351487 140.206931357134 -527.747623081907</t>
  </si>
  <si>
    <t>-567.683044752528 38.2063120736959 -248.470851355082</t>
  </si>
  <si>
    <t>-664.824373169893 275.361449217078 -98.7211062206674</t>
  </si>
  <si>
    <t>-681.540504892047 283.848918211064 316.430838118519</t>
  </si>
  <si>
    <t>-706.993577688623 321.676407029575 777.19002302745</t>
  </si>
  <si>
    <t>-557.545749434568 295.314062169245 830.614650306616</t>
  </si>
  <si>
    <t>-696.543583111175 91.5861868538798 -93.8974842336468</t>
  </si>
  <si>
    <t>-679.926389777455 75.3936940857552 321.029362332813</t>
  </si>
  <si>
    <t>-704.99764603298 22.3890173967723 780.604879219073</t>
  </si>
  <si>
    <t>-552.15982344565 13.1913844614992 829.99962369966</t>
  </si>
  <si>
    <t>9763-20170724T120433.747463900.bin</t>
  </si>
  <si>
    <t>-681.026465485621 184.039991020648 -94.6465532925688</t>
  </si>
  <si>
    <t>-704.97409940718 185.100624385803 -202.733951350652</t>
  </si>
  <si>
    <t>-717.858065869049 182.911317036241 -294.685157323423</t>
  </si>
  <si>
    <t>-727.502587414415 179.842731466197 -377.966114957851</t>
  </si>
  <si>
    <t>-734.589176995681 175.58365465611 -461.451319962259</t>
  </si>
  <si>
    <t>-742.14079772057 168.048225250594 -583.644173442757</t>
  </si>
  <si>
    <t>-729.719855333108 157.755300355791 -660.325397829115</t>
  </si>
  <si>
    <t>-733.581173623124 202.193812511855 -532.253111687943</t>
  </si>
  <si>
    <t>-710.821609550205 356.120622913864 -521.011966141208</t>
  </si>
  <si>
    <t>-699.535044157388 496.731387326291 -276.717377822139</t>
  </si>
  <si>
    <t>-470.752279557793 476.889783652195 -241.885234445357</t>
  </si>
  <si>
    <t>-744.073293595616 140.51554023154 -527.800933182942</t>
  </si>
  <si>
    <t>-567.988192864072 36.3478531463227 -245.717670559016</t>
  </si>
  <si>
    <t>-665.305907576396 275.919131226726 -98.745568495573</t>
  </si>
  <si>
    <t>-681.961215399934 284.239618483973 316.412175604858</t>
  </si>
  <si>
    <t>-707.090479242072 321.639205158866 777.203259321144</t>
  </si>
  <si>
    <t>-557.629006626895 295.215511245486 830.559395964183</t>
  </si>
  <si>
    <t>-697.119018976781 92.049320026365 -93.9242989885566</t>
  </si>
  <si>
    <t>-680.076551152359 75.7514997741443 320.981156213179</t>
  </si>
  <si>
    <t>-704.90020423794 22.3689906828095 780.558986034887</t>
  </si>
  <si>
    <t>-552.106154222138 12.9794898712753 830.05285890884</t>
  </si>
  <si>
    <t>9763-20170724T120433.815707300.bin</t>
  </si>
  <si>
    <t>-681.975927161898 184.757609975608 -94.6973619606476</t>
  </si>
  <si>
    <t>-705.854610360124 185.897330172058 -202.799118866886</t>
  </si>
  <si>
    <t>-718.498103882324 183.64062945724 -294.78225165814</t>
  </si>
  <si>
    <t>-727.851536967473 180.458554550883 -378.091991822519</t>
  </si>
  <si>
    <t>-734.573205887149 176.03167252817 -461.598680585495</t>
  </si>
  <si>
    <t>-741.510723457656 168.191182659892 -583.808844044578</t>
  </si>
  <si>
    <t>-728.855577130163 157.744482817799 -660.430841727552</t>
  </si>
  <si>
    <t>-733.121162176594 202.449633498944 -532.464689397553</t>
  </si>
  <si>
    <t>-710.049985595002 356.370937965197 -521.80353997152</t>
  </si>
  <si>
    <t>-693.580535935046 505.622860320321 -282.991437821162</t>
  </si>
  <si>
    <t>-465.035434859461 481.129145697187 -249.589366683897</t>
  </si>
  <si>
    <t>-743.812030263693 140.813494856745 -527.903351636645</t>
  </si>
  <si>
    <t>-569.255542125762 33.0307889929165 -239.944096586801</t>
  </si>
  <si>
    <t>-665.967452503802 276.726630419507 -98.7970246530861</t>
  </si>
  <si>
    <t>-682.535215927072 284.841066452185 316.368310927218</t>
  </si>
  <si>
    <t>-707.275946305527 321.546271870654 777.228327527522</t>
  </si>
  <si>
    <t>-557.803969627618 294.939002318034 830.463873655322</t>
  </si>
  <si>
    <t>-698.35956745336 92.6607884811344 -93.9832990634175</t>
  </si>
  <si>
    <t>-680.383406864825 76.298894488936 320.880281748105</t>
  </si>
  <si>
    <t>-704.627163662241 22.279104898482 780.436407525274</t>
  </si>
  <si>
    <t>-551.999344238611 12.1445868751384 830.294852583748</t>
  </si>
  <si>
    <t>9763-20170724T120433.847791500.bin</t>
  </si>
  <si>
    <t>-682.381374569161 185.0720097571 -94.7144507792696</t>
  </si>
  <si>
    <t>-706.271754097307 186.27019646383 -202.81307212382</t>
  </si>
  <si>
    <t>-718.820016707008 183.993077685027 -294.808686380728</t>
  </si>
  <si>
    <t>-728.044387227583 180.766593936868 -378.131137961247</t>
  </si>
  <si>
    <t>-734.59385093159 176.268365758203 -461.647600436326</t>
  </si>
  <si>
    <t>-741.232553933741 168.293408487032 -583.865655657993</t>
  </si>
  <si>
    <t>-728.470164879897 157.762149028774 -660.45830236648</t>
  </si>
  <si>
    <t>-732.91501238964 202.598660532228 -532.541142142888</t>
  </si>
  <si>
    <t>-709.66971572766 356.510503058341 -522.184334488401</t>
  </si>
  <si>
    <t>-690.548777029149 509.828331377073 -286.161833288006</t>
  </si>
  <si>
    <t>-462.111190113691 483.086042911848 -253.763600050797</t>
  </si>
  <si>
    <t>-743.724154418557 140.986723053814 -527.933743357834</t>
  </si>
  <si>
    <t>-570.159969266236 31.8819650518828 -237.352854721912</t>
  </si>
  <si>
    <t>-666.215643300855 277.118816624222 -98.8193691752383</t>
  </si>
  <si>
    <t>-682.664839009941 285.080615353294 316.353674615611</t>
  </si>
  <si>
    <t>-707.386045901312 321.466604188071 777.244718759618</t>
  </si>
  <si>
    <t>-557.937136443176 294.641594051055 830.435557169948</t>
  </si>
  <si>
    <t>-698.945412604998 92.9460146778254 -94.0159756606615</t>
  </si>
  <si>
    <t>-680.521289058654 76.5770563272274 320.827603968708</t>
  </si>
  <si>
    <t>-704.413106174349 22.266634830863 780.383223405385</t>
  </si>
  <si>
    <t>-551.869230448046 12.420015669546 830.555206250082</t>
  </si>
  <si>
    <t>9763-20170724T120433.892570000.bin</t>
  </si>
  <si>
    <t>-682.720267161013 185.357556834788 -94.7310226596535</t>
  </si>
  <si>
    <t>-706.649584209449 186.634015648723 -202.820114279913</t>
  </si>
  <si>
    <t>-719.143313932022 184.349260183986 -294.82294577484</t>
  </si>
  <si>
    <t>-728.282580386138 181.088402185711 -378.153518827865</t>
  </si>
  <si>
    <t>-734.711290556696 176.526866820987 -461.675954153894</t>
  </si>
  <si>
    <t>-741.134129905381 168.428011537341 -583.897427932363</t>
  </si>
  <si>
    <t>-728.276252307532 157.807103355418 -660.461654883675</t>
  </si>
  <si>
    <t>-732.833603251109 202.772236352364 -532.596119162832</t>
  </si>
  <si>
    <t>-709.307230281613 356.660010824413 -522.540558426636</t>
  </si>
  <si>
    <t>-687.570106095463 513.769081850053 -289.253534968689</t>
  </si>
  <si>
    <t>-459.257707060047 484.82455935352 -257.881401571241</t>
  </si>
  <si>
    <t>-743.79803111497 141.191365941326 -527.939334417357</t>
  </si>
  <si>
    <t>-571.131927992416 30.6348385532908 -234.68635482512</t>
  </si>
  <si>
    <t>-666.34166371417 277.461131464024 -98.832058322807</t>
  </si>
  <si>
    <t>-682.684190043793 285.323471182514 316.347017058935</t>
  </si>
  <si>
    <t>-707.47753412912 321.388307412115 777.262724730594</t>
  </si>
  <si>
    <t>-558.041261068401 294.409371766365 830.411188418603</t>
  </si>
  <si>
    <t>-699.481692136711 93.1915494699092 -94.0395185748922</t>
  </si>
  <si>
    <t>-680.577888402116 76.871310348628 320.78439995994</t>
  </si>
  <si>
    <t>-704.131233547764 22.2527727153631 780.335996685618</t>
  </si>
  <si>
    <t>-551.722737740734 12.5962865701511 830.954335156917</t>
  </si>
  <si>
    <t>9763-20170724T120433.949720500.bin</t>
  </si>
  <si>
    <t>-683.255370513071 185.787984077947 -94.7396324101886</t>
  </si>
  <si>
    <t>-707.34256804415 187.277391219097 -202.790835127107</t>
  </si>
  <si>
    <t>-719.788902039475 184.986902309665 -294.800070026523</t>
  </si>
  <si>
    <t>-728.810589811574 181.652650766614 -378.140412922462</t>
  </si>
  <si>
    <t>-735.047063334053 176.946268614476 -461.669450516256</t>
  </si>
  <si>
    <t>-741.106617815959 168.558344677485 -583.889963782255</t>
  </si>
  <si>
    <t>-728.058663387476 157.768061635976 -660.398295081198</t>
  </si>
  <si>
    <t>-732.790604424565 202.992871046005 -532.651880291457</t>
  </si>
  <si>
    <t>-708.663428742343 356.83463000739 -523.293562095922</t>
  </si>
  <si>
    <t>-681.72679105036 520.666371862944 -295.231764510243</t>
  </si>
  <si>
    <t>-453.75424405687 487.415870003187 -265.711220219658</t>
  </si>
  <si>
    <t>-744.104881549158 141.484898081516 -527.869433700426</t>
  </si>
  <si>
    <t>-803.218820044062 1.10678296827405 -209.470958763478</t>
  </si>
  <si>
    <t>-573.486655940548 27.9242956420901 -230.74210239999</t>
  </si>
  <si>
    <t>-666.329499212972 278.041128177876 -98.8299035608547</t>
  </si>
  <si>
    <t>-682.352738745385 285.66744449686 316.366075062221</t>
  </si>
  <si>
    <t>-707.6354858856 321.189014872247 777.304639502164</t>
  </si>
  <si>
    <t>-558.235552691579 293.942203975983 830.418561376634</t>
  </si>
  <si>
    <t>-700.598204250508 93.4749827694909 -94.0487824290835</t>
  </si>
  <si>
    <t>-680.444448623309 77.4780110860295 320.728943988968</t>
  </si>
  <si>
    <t>-703.569645412256 22.1161160014058 780.287789668515</t>
  </si>
  <si>
    <t>-551.459678769066 12.2118204246676 831.749271512076</t>
  </si>
  <si>
    <t>9763-20170724T120434.015442300.bin</t>
  </si>
  <si>
    <t>-683.592461885837 186.208704617241 -94.7477766301253</t>
  </si>
  <si>
    <t>-707.918162494517 187.908952536759 -202.742521561606</t>
  </si>
  <si>
    <t>-720.33119675833 185.644505884419 -294.756732495226</t>
  </si>
  <si>
    <t>-729.225792947081 182.279859031006 -378.10969349407</t>
  </si>
  <si>
    <t>-735.237888925983 177.48615426932 -461.650182172241</t>
  </si>
  <si>
    <t>-740.862582367991 168.908359468091 -583.878200865061</t>
  </si>
  <si>
    <t>-727.662851081044 158.004239855605 -660.344460498773</t>
  </si>
  <si>
    <t>-732.543103176437 203.387135684348 -532.670397830114</t>
  </si>
  <si>
    <t>-707.595819025363 357.130829839751 -523.862621631578</t>
  </si>
  <si>
    <t>-675.320529878751 527.134352745381 -301.071833924074</t>
  </si>
  <si>
    <t>-448.038188306679 488.656928364792 -272.598046426616</t>
  </si>
  <si>
    <t>-744.245953743445 141.957223442155 -527.820808908325</t>
  </si>
  <si>
    <t>-806.486905393189 2.91310916458656 -209.543079038168</t>
  </si>
  <si>
    <t>-576.032221012987 25.2823102181349 -227.948689055822</t>
  </si>
  <si>
    <t>-665.984431590486 278.592472824306 -98.828662943734</t>
  </si>
  <si>
    <t>-681.826894777808 285.922591441675 316.379592592823</t>
  </si>
  <si>
    <t>-707.746251160966 321.034402799318 777.335094032188</t>
  </si>
  <si>
    <t>-558.353179182237 293.751483031034 830.449804971704</t>
  </si>
  <si>
    <t>-701.631770089571 93.7842721377806 -94.0424544839541</t>
  </si>
  <si>
    <t>-680.284898498709 78.2163428506715 320.691843587358</t>
  </si>
  <si>
    <t>-703.216178721569 22.0847347004992 780.182186351386</t>
  </si>
  <si>
    <t>-551.296391957402 11.8006682368289 832.128588429219</t>
  </si>
  <si>
    <t>9763-20170724T120434.046524800.bin</t>
  </si>
  <si>
    <t>-683.731343571084 186.408627683972 -94.7555628264749</t>
  </si>
  <si>
    <t>-708.150428856829 188.196434794946 -202.727861566669</t>
  </si>
  <si>
    <t>-720.557185881738 185.938823536043 -294.743069615397</t>
  </si>
  <si>
    <t>-729.4109538417 182.556354306697 -378.099587974564</t>
  </si>
  <si>
    <t>-735.347180768313 177.718888069904 -461.643003384055</t>
  </si>
  <si>
    <t>-740.822701221058 169.048772209678 -583.871414985777</t>
  </si>
  <si>
    <t>-727.576269605917 158.08032676255 -660.320264203458</t>
  </si>
  <si>
    <t>-732.466938421858 203.547107560832 -532.682462633868</t>
  </si>
  <si>
    <t>-707.072483325644 357.23406387406 -524.111051947366</t>
  </si>
  <si>
    <t>-672.019359254835 529.991193621649 -303.872825405832</t>
  </si>
  <si>
    <t>-445.219156406725 488.695323783404 -275.503500199992</t>
  </si>
  <si>
    <t>-744.373194096221 142.159330867575 -527.794661210453</t>
  </si>
  <si>
    <t>-808.042978015765 3.49422124822536 -209.643767108531</t>
  </si>
  <si>
    <t>-577.33341400548 24.0157984081632 -226.978792986235</t>
  </si>
  <si>
    <t>-665.811195187845 278.823202983019 -98.8305743922884</t>
  </si>
  <si>
    <t>-681.531553921461 286.043525375394 316.384219927154</t>
  </si>
  <si>
    <t>-707.805976135527 320.952937231366 777.339116270737</t>
  </si>
  <si>
    <t>-558.485086689523 293.323868208421 830.477974278861</t>
  </si>
  <si>
    <t>-702.057247775883 93.9877875557108 -94.0452012493871</t>
  </si>
  <si>
    <t>-680.190339651902 78.5622994032983 320.667325973337</t>
  </si>
  <si>
    <t>-703.078226068529 22.138840959554 780.114511604541</t>
  </si>
  <si>
    <t>-551.200118136194 12.174176432904 832.244904256791</t>
  </si>
  <si>
    <t>9763-20170724T120434.118760500.bin</t>
  </si>
  <si>
    <t>-683.768755482601 186.725143134164 -94.7365076301726</t>
  </si>
  <si>
    <t>-708.424614266609 188.722958831256 -202.651227984059</t>
  </si>
  <si>
    <t>-720.939080400002 186.507123865875 -294.652940319101</t>
  </si>
  <si>
    <t>-729.851484679621 183.112763189609 -378.002720961785</t>
  </si>
  <si>
    <t>-735.808252973738 178.210413760078 -461.540780134179</t>
  </si>
  <si>
    <t>-741.271763625626 169.387432526985 -583.75879309998</t>
  </si>
  <si>
    <t>-728.068199555749 158.310225680967 -660.199579516687</t>
  </si>
  <si>
    <t>-732.750584247328 203.91569488178 -532.61752644799</t>
  </si>
  <si>
    <t>-706.578311480933 357.500757645469 -524.524221472923</t>
  </si>
  <si>
    <t>-665.596690994821 535.416890178349 -309.477749890246</t>
  </si>
  <si>
    <t>-439.96640251898 488.473392620492 -280.567284610834</t>
  </si>
  <si>
    <t>-744.998239606712 142.602001553234 -527.643729712188</t>
  </si>
  <si>
    <t>-810.772567132579 4.67452746191975 -209.711112928713</t>
  </si>
  <si>
    <t>-579.695449257514 21.8486644357006 -225.740423779448</t>
  </si>
  <si>
    <t>-665.352358500039 279.183819196898 -98.7980466662251</t>
  </si>
  <si>
    <t>-680.815502555101 286.228802723857 316.42945115852</t>
  </si>
  <si>
    <t>-707.907787086178 320.756312302717 777.362685400115</t>
  </si>
  <si>
    <t>-558.694425117141 292.718891047468 830.589381881683</t>
  </si>
  <si>
    <t>-702.575005690536 94.2819326191348 -94.067095875723</t>
  </si>
  <si>
    <t>-679.793814113999 79.1719614786894 320.607797540453</t>
  </si>
  <si>
    <t>-702.813631772389 22.2428601590177 780.009151190964</t>
  </si>
  <si>
    <t>-551.051426455864 12.1650551114853 832.454279025127</t>
  </si>
  <si>
    <t>9763-20170724T120434.148837000.bin</t>
  </si>
  <si>
    <t>-683.613134181334 186.82054709711 -94.7275356264644</t>
  </si>
  <si>
    <t>-708.415956029326 188.92708149376 -202.606541514718</t>
  </si>
  <si>
    <t>-721.013159778772 186.728891017103 -294.597363033343</t>
  </si>
  <si>
    <t>-729.982633714573 183.323425100072 -377.940479895674</t>
  </si>
  <si>
    <t>-735.97884370189 178.381853491662 -461.473515392177</t>
  </si>
  <si>
    <t>-741.480461242087 169.47080253823 -583.683403948712</t>
  </si>
  <si>
    <t>-728.336806876039 158.345827948623 -660.127406457352</t>
  </si>
  <si>
    <t>-732.877899733567 204.022616054459 -532.571702693831</t>
  </si>
  <si>
    <t>-706.400936349066 357.564526988496 -524.749947337434</t>
  </si>
  <si>
    <t>-662.29588304413 538.108148134825 -312.530167258361</t>
  </si>
  <si>
    <t>-437.323888480678 488.119366369612 -283.594688700352</t>
  </si>
  <si>
    <t>-745.254976054378 142.73908195252 -527.545858364379</t>
  </si>
  <si>
    <t>-811.708645360115 5.17271913541367 -209.677981333924</t>
  </si>
  <si>
    <t>-580.528461857048 21.0678575471213 -225.540383856107</t>
  </si>
  <si>
    <t>-664.967253725746 279.260658394837 -98.7713486769877</t>
  </si>
  <si>
    <t>-680.307186862403 286.252098789998 316.461581458846</t>
  </si>
  <si>
    <t>-707.883455686581 320.691665641862 777.384382709694</t>
  </si>
  <si>
    <t>-558.738588925339 292.548927532459 830.747462800251</t>
  </si>
  <si>
    <t>-702.654713563412 94.3786122873496 -94.0823711279784</t>
  </si>
  <si>
    <t>-679.521936262175 79.4918767361823 320.581201849462</t>
  </si>
  <si>
    <t>-702.718477825506 22.3240339587978 779.948962395444</t>
  </si>
  <si>
    <t>-550.984723293968 12.3320201447825 832.492823478643</t>
  </si>
  <si>
    <t>9763-20170724T120434.215076100.bin</t>
  </si>
  <si>
    <t>-682.891332445643 186.846222684611 -94.708665661354</t>
  </si>
  <si>
    <t>-708.100800157787 189.195280255173 -202.488357897575</t>
  </si>
  <si>
    <t>-720.979838425628 187.051776857237 -294.441465154936</t>
  </si>
  <si>
    <t>-730.176919295892 183.64049526669 -377.759503712435</t>
  </si>
  <si>
    <t>-736.373626671198 178.635983787333 -461.274222339568</t>
  </si>
  <si>
    <t>-742.137658986787 169.571673553626 -583.460692496838</t>
  </si>
  <si>
    <t>-729.204364508708 158.377877977248 -659.93060824908</t>
  </si>
  <si>
    <t>-733.321330922636 204.166110916172 -532.414193374989</t>
  </si>
  <si>
    <t>-706.362376584146 357.652287144318 -525.185836251611</t>
  </si>
  <si>
    <t>-655.96477902062 543.262524248942 -318.818524626826</t>
  </si>
  <si>
    <t>-432.172403370427 487.736288816461 -290.848184371481</t>
  </si>
  <si>
    <t>-745.895567978218 142.931902001304 -527.278443368915</t>
  </si>
  <si>
    <t>-813.019543272661 6.07388157846253 -209.364605328458</t>
  </si>
  <si>
    <t>-581.756841346506 20.2682784190517 -225.631523459444</t>
  </si>
  <si>
    <t>-663.927045914538 279.410049657018 -98.6989975102081</t>
  </si>
  <si>
    <t>-678.831952871801 286.179375780906 316.553477510274</t>
  </si>
  <si>
    <t>-707.83522456543 320.527871063874 777.441639321616</t>
  </si>
  <si>
    <t>-558.799109824929 292.274948277008 831.049821495351</t>
  </si>
  <si>
    <t>-702.266421851899 94.2606007543448 -94.1204877509814</t>
  </si>
  <si>
    <t>-678.784127675291 80.3167809403383 320.556115145671</t>
  </si>
  <si>
    <t>-702.541513187639 22.3328443753117 779.845674071726</t>
  </si>
  <si>
    <t>-550.885253462371 12.0021104474044 832.547553127163</t>
  </si>
  <si>
    <t>9763-20170724T120434.248162600.bin</t>
  </si>
  <si>
    <t>-682.434128440206 186.978578271183 -94.6932953261081</t>
  </si>
  <si>
    <t>-707.861469330716 189.458652320469 -202.418845203091</t>
  </si>
  <si>
    <t>-720.893786956711 187.349016786222 -294.35105101379</t>
  </si>
  <si>
    <t>-730.215608697557 183.940433773914 -377.655510926318</t>
  </si>
  <si>
    <t>-736.52294546064 178.910475870245 -461.160244532998</t>
  </si>
  <si>
    <t>-742.43304193275 169.777928598111 -583.334691240235</t>
  </si>
  <si>
    <t>-729.626549974496 158.55407263818 -659.82155714771</t>
  </si>
  <si>
    <t>-733.507502966599 204.390654827499 -532.319823269115</t>
  </si>
  <si>
    <t>-706.304092027356 357.856016116054 -525.372208273314</t>
  </si>
  <si>
    <t>-653.167917623418 545.507493268359 -321.553479515379</t>
  </si>
  <si>
    <t>-429.787601731345 487.923776261448 -294.463217928709</t>
  </si>
  <si>
    <t>-746.172034585707 143.179646486794 -527.131512430415</t>
  </si>
  <si>
    <t>-813.264077314797 6.64492713676373 -209.100103004514</t>
  </si>
  <si>
    <t>-581.988312819942 20.2454292102398 -225.686045132141</t>
  </si>
  <si>
    <t>-663.265208223205 279.555393407984 -98.6558453884358</t>
  </si>
  <si>
    <t>-678.034202728641 286.200357934371 316.603469136183</t>
  </si>
  <si>
    <t>-707.804466084295 320.461504789131 777.456067525388</t>
  </si>
  <si>
    <t>-558.80036347291 292.255531832738 831.177650157677</t>
  </si>
  <si>
    <t>-702.04000841947 94.4743076445784 -94.1025822395503</t>
  </si>
  <si>
    <t>-678.545825633258 80.8243606534716 320.583231065213</t>
  </si>
  <si>
    <t>-702.450563915452 22.3990339817542 779.794611766872</t>
  </si>
  <si>
    <t>-550.844115288074 11.8437735412458 832.595092585286</t>
  </si>
  <si>
    <t>9763-20170724T120434.314895400.bin</t>
  </si>
  <si>
    <t>-681.007608496061 187.752788765841 -94.6501848027517</t>
  </si>
  <si>
    <t>-706.846960427887 190.501436511237 -202.27106590077</t>
  </si>
  <si>
    <t>-720.177442773301 188.426015001156 -294.161432511124</t>
  </si>
  <si>
    <t>-729.745751421204 184.976705574992 -377.43612544749</t>
  </si>
  <si>
    <t>-736.276369602349 179.833064803511 -460.916841871089</t>
  </si>
  <si>
    <t>-742.486374989352 170.455804066633 -583.057974022297</t>
  </si>
  <si>
    <t>-730.017169552589 159.1945263517 -659.594941871</t>
  </si>
  <si>
    <t>-733.338957784615 205.150248392321 -532.137769851094</t>
  </si>
  <si>
    <t>-705.75118175154 358.563978123959 -525.775965625185</t>
  </si>
  <si>
    <t>-647.884095008849 549.61695677814 -326.455289892</t>
  </si>
  <si>
    <t>-425.111442437616 488.831723497599 -301.435209808874</t>
  </si>
  <si>
    <t>-746.184006614178 143.990707987703 -526.78923766771</t>
  </si>
  <si>
    <t>-812.793340327334 8.30493355619683 -208.401507852482</t>
  </si>
  <si>
    <t>-581.537179960183 21.0615672233403 -225.905737386513</t>
  </si>
  <si>
    <t>-661.495668166323 280.441972956607 -98.5652127138225</t>
  </si>
  <si>
    <t>-676.270345915147 286.194836200381 316.707220423277</t>
  </si>
  <si>
    <t>-707.731817767254 320.33231321146 777.490381955412</t>
  </si>
  <si>
    <t>-558.858999842377 291.940766330247 831.477742883932</t>
  </si>
  <si>
    <t>-700.939220132371 95.1608165524647 -94.0887122613647</t>
  </si>
  <si>
    <t>-677.828658036108 82.1866871207912 320.640314163006</t>
  </si>
  <si>
    <t>-702.131319613434 22.5449302893594 779.711656751924</t>
  </si>
  <si>
    <t>-550.669728267778 11.9887469343903 832.926047567228</t>
  </si>
  <si>
    <t>9763-20170724T120434.348985300.bin</t>
  </si>
  <si>
    <t>-680.287246608852 188.087853996468 -94.5964205471842</t>
  </si>
  <si>
    <t>-706.244112383898 190.967902868099 -202.185613559563</t>
  </si>
  <si>
    <t>-719.689700797116 188.891434579149 -294.059103502794</t>
  </si>
  <si>
    <t>-729.367387753215 185.398893277341 -377.319511155349</t>
  </si>
  <si>
    <t>-736.012352491066 180.169620087379 -460.785833231884</t>
  </si>
  <si>
    <t>-742.394742448923 170.62070109733 -582.904655347704</t>
  </si>
  <si>
    <t>-730.122482873276 159.357474109567 -659.473180898983</t>
  </si>
  <si>
    <t>-733.130787323541 205.377163266556 -532.047828980762</t>
  </si>
  <si>
    <t>-705.359765436594 358.780105018971 -526.056019952031</t>
  </si>
  <si>
    <t>-645.907006859145 551.068375283003 -328.396922484017</t>
  </si>
  <si>
    <t>-423.375561123632 489.106961284583 -304.125936628599</t>
  </si>
  <si>
    <t>-746.057611079189 144.244233813247 -526.592135395302</t>
  </si>
  <si>
    <t>-812.433216944466 9.07979928986128 -207.911904994617</t>
  </si>
  <si>
    <t>-581.223862456398 21.8036424517384 -226.046474748813</t>
  </si>
  <si>
    <t>-660.639181516234 280.670323251562 -98.4492714676745</t>
  </si>
  <si>
    <t>-675.569988237913 286.159555133652 316.821185464094</t>
  </si>
  <si>
    <t>-707.726153322818 320.26075066396 777.524339577714</t>
  </si>
  <si>
    <t>-558.921829433881 291.698444861753 831.610306871918</t>
  </si>
  <si>
    <t>-700.425309503228 95.3990451181655 -93.9700831162456</t>
  </si>
  <si>
    <t>-676.967440520569 83.0615373905043 320.758940237448</t>
  </si>
  <si>
    <t>-701.856365419334 22.5441600185998 779.678257921679</t>
  </si>
  <si>
    <t>-550.628746563005 10.8158988697037 833.311039624255</t>
  </si>
  <si>
    <t>9763-20170724T120434.415669100.bin</t>
  </si>
  <si>
    <t>-679.205103609101 188.480265591497 -94.4317064458628</t>
  </si>
  <si>
    <t>-705.126321057238 191.490646113936 -202.02593768797</t>
  </si>
  <si>
    <t>-718.690873434057 189.349588703524 -293.880498407433</t>
  </si>
  <si>
    <t>-728.534663590703 185.733311988504 -377.116075616377</t>
  </si>
  <si>
    <t>-735.404746490837 180.313748687431 -460.552047655944</t>
  </si>
  <si>
    <t>-742.180191730704 170.415185729674 -582.62184219196</t>
  </si>
  <si>
    <t>-730.363832475577 159.251710368544 -659.27669462034</t>
  </si>
  <si>
    <t>-732.681275694506 205.30169482532 -531.897482202304</t>
  </si>
  <si>
    <t>-704.650318485611 358.680594113406 -526.510901808524</t>
  </si>
  <si>
    <t>-643.540453962821 552.50567549863 -330.868279039652</t>
  </si>
  <si>
    <t>-421.238482784099 489.495255006933 -307.203284579433</t>
  </si>
  <si>
    <t>-745.733104217725 144.215430194842 -526.219733376085</t>
  </si>
  <si>
    <t>-812.016280081423 10.3957223400671 -207.017314737393</t>
  </si>
  <si>
    <t>-580.940761208858 23.5404668748699 -226.507218337121</t>
  </si>
  <si>
    <t>-659.123919013657 280.819088283877 -98.265397656247</t>
  </si>
  <si>
    <t>-675.231465178358 286.078315885679 316.964066307391</t>
  </si>
  <si>
    <t>-707.804333880234 320.150609119462 777.564291648198</t>
  </si>
  <si>
    <t>-559.006796203268 291.500515800468 831.622567318628</t>
  </si>
  <si>
    <t>-699.739625438464 96.1413186261102 -93.8771529694975</t>
  </si>
  <si>
    <t>-676.895807258383 83.9739650426386 320.891104520999</t>
  </si>
  <si>
    <t>-701.418374697313 22.6934206811172 779.656652218286</t>
  </si>
  <si>
    <t>-550.346844030224 11.5102515778167 833.843001646153</t>
  </si>
  <si>
    <t>9763-20170724T120434.447752300.bin</t>
  </si>
  <si>
    <t>-678.713939995852 188.825733699143 -94.4006105003746</t>
  </si>
  <si>
    <t>-704.49112975603 191.828544123486 -202.029624007962</t>
  </si>
  <si>
    <t>-718.038483054224 189.63258074833 -293.885400228698</t>
  </si>
  <si>
    <t>-727.908899513026 185.948748298883 -377.114854610577</t>
  </si>
  <si>
    <t>-734.847798529978 180.443406446765 -460.539485855968</t>
  </si>
  <si>
    <t>-741.77054490881 170.399281718524 -582.589094812359</t>
  </si>
  <si>
    <t>-730.193263717332 159.337614142368 -659.295137214534</t>
  </si>
  <si>
    <t>-732.179776584197 205.33961897127 -531.919352708478</t>
  </si>
  <si>
    <t>-704.076653381333 358.69863277629 -526.705617785053</t>
  </si>
  <si>
    <t>-643.131396869818 552.756513137794 -331.242410463293</t>
  </si>
  <si>
    <t>-420.766157158863 489.839748872311 -307.924875630553</t>
  </si>
  <si>
    <t>-745.285941702038 144.273658354868 -526.150397740941</t>
  </si>
  <si>
    <t>-811.629223069697 11.1420835973281 -206.694001345119</t>
  </si>
  <si>
    <t>-580.627327618664 24.7755681179235 -226.7135109558</t>
  </si>
  <si>
    <t>-658.463324332198 280.877637093366 -98.2418925815462</t>
  </si>
  <si>
    <t>-675.352920268624 286.239058398182 316.955100401885</t>
  </si>
  <si>
    <t>-707.897501760098 320.092439986118 777.55180074881</t>
  </si>
  <si>
    <t>-559.071306916611 291.415035385789 831.516437389788</t>
  </si>
  <si>
    <t>-699.375774225961 96.830716752447 -93.8993046011811</t>
  </si>
  <si>
    <t>-677.786424508901 83.880573457476 320.912469945188</t>
  </si>
  <si>
    <t>-701.365129477552 22.7530954628639 779.639673524488</t>
  </si>
  <si>
    <t>-550.294492457051 11.7317926260191 833.861599634717</t>
  </si>
  <si>
    <t>9763-20170724T120434.512867700.bin</t>
  </si>
  <si>
    <t>-678.228889922206 189.138438173169 -94.4746765272184</t>
  </si>
  <si>
    <t>-703.575964568575 192.086700673528 -202.207435201751</t>
  </si>
  <si>
    <t>-716.954114525651 189.797318024753 -294.085536953334</t>
  </si>
  <si>
    <t>-726.748777572292 186.014534625519 -377.319499076794</t>
  </si>
  <si>
    <t>-733.688889416591 180.396467529795 -460.736571005974</t>
  </si>
  <si>
    <t>-740.697060309571 170.174309510988 -582.76663071697</t>
  </si>
  <si>
    <t>-729.605195949262 159.402853515468 -659.585710402807</t>
  </si>
  <si>
    <t>-731.072808553338 205.188925501767 -532.154486893032</t>
  </si>
  <si>
    <t>-702.998908572087 358.564042952519 -527.083564643926</t>
  </si>
  <si>
    <t>-643.673832196589 552.545843146623 -331.047259887128</t>
  </si>
  <si>
    <t>-421.157854315194 490.039200421344 -308.067073725906</t>
  </si>
  <si>
    <t>-744.171027833014 144.130598828166 -526.28739573889</t>
  </si>
  <si>
    <t>-811.007291927805 12.1104567418438 -206.562454966551</t>
  </si>
  <si>
    <t>-580.089687636002 26.6356646241341 -226.924568240437</t>
  </si>
  <si>
    <t>-657.659786190217 280.782700832818 -98.3339969612663</t>
  </si>
  <si>
    <t>-675.85891400769 286.486720924253 316.803134516719</t>
  </si>
  <si>
    <t>-708.070212729022 320.022554200637 777.484430896765</t>
  </si>
  <si>
    <t>-559.213891656711 291.180130857138 831.277923718165</t>
  </si>
  <si>
    <t>-699.194329300085 97.4152483768346 -94.0341538263071</t>
  </si>
  <si>
    <t>-679.196745413825 83.549145627569 320.82774424899</t>
  </si>
  <si>
    <t>-701.322297822137 22.9200114118796 779.635927174909</t>
  </si>
  <si>
    <t>-550.191801715075 12.3318252342488 833.777280421079</t>
  </si>
  <si>
    <t>9763-20170724T120434.548963700.bin</t>
  </si>
  <si>
    <t>-677.942147285529 189.043611702657 -94.5124987579064</t>
  </si>
  <si>
    <t>-703.088372046881 191.941528397596 -202.293626706884</t>
  </si>
  <si>
    <t>-716.346028438414 189.597849049534 -294.188053227541</t>
  </si>
  <si>
    <t>-726.05119319246 185.762721356438 -377.429973861415</t>
  </si>
  <si>
    <t>-732.920962011128 180.089336000148 -460.849252939909</t>
  </si>
  <si>
    <t>-739.846903393581 169.784331568649 -582.876864598828</t>
  </si>
  <si>
    <t>-728.949395851258 159.162176601337 -659.74448037343</t>
  </si>
  <si>
    <t>-730.278600860365 204.838040313819 -532.281069835314</t>
  </si>
  <si>
    <t>-702.333586872089 358.24761569047 -527.269164118726</t>
  </si>
  <si>
    <t>-644.459591337422 551.730479177614 -330.308231142006</t>
  </si>
  <si>
    <t>-421.814639324619 489.594580369776 -307.572769085977</t>
  </si>
  <si>
    <t>-743.337060629348 143.774207223028 -526.383222089575</t>
  </si>
  <si>
    <t>-810.514501984943 11.8686219426427 -206.61567868502</t>
  </si>
  <si>
    <t>-579.64428604188 27.00434657239 -227.069969181579</t>
  </si>
  <si>
    <t>-657.334649849181 280.617438956447 -98.3975880475332</t>
  </si>
  <si>
    <t>-675.989059050313 286.398513651019 316.718260662484</t>
  </si>
  <si>
    <t>-708.117887841938 320.02076450349 777.441987257498</t>
  </si>
  <si>
    <t>-559.248691349107 291.176139854112 831.19861856983</t>
  </si>
  <si>
    <t>-698.890697012107 97.4333046559998 -94.0732448604537</t>
  </si>
  <si>
    <t>-679.451239767478 83.3777845425086 320.808869841341</t>
  </si>
  <si>
    <t>-701.309338637759 23.0321903549609 779.654888784853</t>
  </si>
  <si>
    <t>-550.136855406402 12.7877100088028 833.745136683817</t>
  </si>
  <si>
    <t>9763-20170724T120434.614695400.bin</t>
  </si>
  <si>
    <t>-677.19060672395 188.704931986262 -94.5518732314749</t>
  </si>
  <si>
    <t>-702.006132476361 191.47403642941 -202.413010191295</t>
  </si>
  <si>
    <t>-714.972860236065 189.024924546488 -294.346062652953</t>
  </si>
  <si>
    <t>-724.410966052865 185.094307469431 -377.614410685693</t>
  </si>
  <si>
    <t>-731.00905332765 179.327204866906 -461.049081283552</t>
  </si>
  <si>
    <t>-737.532857170078 168.88748305839 -583.087455876354</t>
  </si>
  <si>
    <t>-726.825437811594 158.573275709718 -660.023757722534</t>
  </si>
  <si>
    <t>-728.220485907625 204.016191458299 -532.496034175946</t>
  </si>
  <si>
    <t>-700.70113249734 357.493061348345 -527.477251051693</t>
  </si>
  <si>
    <t>-646.712895189605 549.252217459236 -327.746631629946</t>
  </si>
  <si>
    <t>-423.556447252519 488.698119163352 -305.770688136819</t>
  </si>
  <si>
    <t>-741.120064362684 142.920411644093 -526.580110370339</t>
  </si>
  <si>
    <t>-808.931256958011 10.704723779497 -206.776131875198</t>
  </si>
  <si>
    <t>-578.215704345927 27.6050660523385 -227.590654519936</t>
  </si>
  <si>
    <t>-656.804684842496 280.198573182551 -98.4181601072681</t>
  </si>
  <si>
    <t>-676.066913199354 286.157016743102 316.667496508299</t>
  </si>
  <si>
    <t>-708.160302633106 320.000440301879 777.401576268169</t>
  </si>
  <si>
    <t>-559.247177471098 291.384520072269 831.158758201436</t>
  </si>
  <si>
    <t>-698.015192529055 97.3294157523371 -94.0833403690409</t>
  </si>
  <si>
    <t>-678.986438650386 82.6708328399627 320.796935585927</t>
  </si>
  <si>
    <t>-701.294943861779 23.0754001034097 779.697132895926</t>
  </si>
  <si>
    <t>-550.075078963462 13.0012353578436 833.686792984855</t>
  </si>
  <si>
    <t>9763-20170724T120434.647781800.bin</t>
  </si>
  <si>
    <t>-676.707404388272 188.636495812067 -94.5505312935176</t>
  </si>
  <si>
    <t>-701.367718359096 191.309064860697 -202.449739997756</t>
  </si>
  <si>
    <t>-714.189926192598 188.811045108843 -294.401798858528</t>
  </si>
  <si>
    <t>-723.492635086741 184.847222939639 -377.683719697292</t>
  </si>
  <si>
    <t>-729.950225090131 179.059374435458 -461.127924773439</t>
  </si>
  <si>
    <t>-736.263135326216 168.603079364787 -583.175951907076</t>
  </si>
  <si>
    <t>-725.569706297778 158.459708059623 -660.136950540404</t>
  </si>
  <si>
    <t>-727.117433904431 203.7555751785 -532.570734371521</t>
  </si>
  <si>
    <t>-699.962639558706 357.29375695625 -527.475831213152</t>
  </si>
  <si>
    <t>-648.114883970762 548.048753040054 -326.222615974357</t>
  </si>
  <si>
    <t>-424.590129360528 488.807775284344 -304.411824458039</t>
  </si>
  <si>
    <t>-739.86875894953 142.62682211258 -526.674092059035</t>
  </si>
  <si>
    <t>-807.804045219362 10.1298670884553 -206.88921199909</t>
  </si>
  <si>
    <t>-577.183129544473 27.9952384559197 -227.945500724506</t>
  </si>
  <si>
    <t>-656.491149776087 280.029699628295 -98.3963417417676</t>
  </si>
  <si>
    <t>-676.157404617707 286.090000732029 316.668873438891</t>
  </si>
  <si>
    <t>-708.169341162978 320.016481335216 777.389534382544</t>
  </si>
  <si>
    <t>-559.245645379277 291.470928014538 831.154882812596</t>
  </si>
  <si>
    <t>-697.31259552132 97.3923610728104 -94.0738116758678</t>
  </si>
  <si>
    <t>-678.62002881205 82.117498140834 320.79953424656</t>
  </si>
  <si>
    <t>-701.320324199917 23.0655336443629 779.709745638802</t>
  </si>
  <si>
    <t>-550.073911056525 12.8925338977194 833.606551719279</t>
  </si>
  <si>
    <t>9763-20170724T120434.716984700.bin</t>
  </si>
  <si>
    <t>-675.28317409424 188.188673745419 -94.5264418081729</t>
  </si>
  <si>
    <t>-699.601808812117 190.633863810916 -202.50852421524</t>
  </si>
  <si>
    <t>-712.167894215119 188.06180334265 -294.493871899252</t>
  </si>
  <si>
    <t>-721.252987948504 184.074932633731 -377.798839817136</t>
  </si>
  <si>
    <t>-727.505136767699 178.313230860122 -461.26051412828</t>
  </si>
  <si>
    <t>-733.531009309031 167.949791513445 -583.330978919491</t>
  </si>
  <si>
    <t>-722.750194194601 158.189528010571 -660.329186320902</t>
  </si>
  <si>
    <t>-724.733506263291 203.111477011695 -532.670322317696</t>
  </si>
  <si>
    <t>-698.633652767964 356.817654266623 -527.302083349947</t>
  </si>
  <si>
    <t>-651.351721449921 545.192582053597 -322.710106475088</t>
  </si>
  <si>
    <t>-426.948452216349 489.375634402478 -300.888609237935</t>
  </si>
  <si>
    <t>-737.040345044584 141.882883505632 -526.864603529641</t>
  </si>
  <si>
    <t>-804.890796077918 8.54689128092855 -207.185485863837</t>
  </si>
  <si>
    <t>-574.491582962603 28.5324153867844 -228.755938456481</t>
  </si>
  <si>
    <t>-655.568998363774 279.346206066861 -98.3577521585627</t>
  </si>
  <si>
    <t>-676.054848058044 285.740809138562 316.662757000628</t>
  </si>
  <si>
    <t>-708.166681837168 320.060061869411 777.357091549141</t>
  </si>
  <si>
    <t>-559.202475197995 291.772883046785 831.146955582387</t>
  </si>
  <si>
    <t>-695.274621049483 96.9715322532363 -94.0896042563347</t>
  </si>
  <si>
    <t>-678.031737399286 80.8157440306038 320.813078017708</t>
  </si>
  <si>
    <t>-701.525847663297 22.9709603436295 779.771315599774</t>
  </si>
  <si>
    <t>-550.140886379252 12.524423759349 833.224934230856</t>
  </si>
  <si>
    <t>9763-20170724T120434.750071100.bin</t>
  </si>
  <si>
    <t>-674.474916282898 187.739031884541 -94.5159724664261</t>
  </si>
  <si>
    <t>-698.624240556863 190.073022906258 -202.538521639531</t>
  </si>
  <si>
    <t>-711.062726132731 187.481622212908 -294.540562680687</t>
  </si>
  <si>
    <t>-720.038408098799 183.506399130688 -377.857946379919</t>
  </si>
  <si>
    <t>-726.186060990927 177.788435709314 -461.330448845298</t>
  </si>
  <si>
    <t>-732.063927353281 167.525493184874 -583.416602644749</t>
  </si>
  <si>
    <t>-721.19184272419 157.992489368784 -660.430511465426</t>
  </si>
  <si>
    <t>-723.471555413614 202.674443134089 -532.71193518441</t>
  </si>
  <si>
    <t>-697.996323627577 356.486683108076 -527.183829097231</t>
  </si>
  <si>
    <t>-653.079003017705 543.364148237222 -320.694445911124</t>
  </si>
  <si>
    <t>-428.202597177249 489.525579636601 -298.773444176791</t>
  </si>
  <si>
    <t>-735.497977970616 141.383152048 -526.980462073743</t>
  </si>
  <si>
    <t>-803.109866973305 7.417105322015 -207.407805633119</t>
  </si>
  <si>
    <t>-572.88525207009 28.8855582991996 -229.413022894399</t>
  </si>
  <si>
    <t>-655.045159929013 278.880648378209 -98.3513122446949</t>
  </si>
  <si>
    <t>-675.859381175519 285.44609413418 316.650231434369</t>
  </si>
  <si>
    <t>-708.158000235031 320.085810799959 777.335953895104</t>
  </si>
  <si>
    <t>-559.206943323195 291.807759000095 831.166737109418</t>
  </si>
  <si>
    <t>-694.212152010185 96.5046130783664 -94.0963929509553</t>
  </si>
  <si>
    <t>-677.656646972365 80.1958911203183 320.828360061091</t>
  </si>
  <si>
    <t>-701.742416697217 22.9958678782339 779.798961808115</t>
  </si>
  <si>
    <t>-550.199195990755 12.67806544021 832.827308207998</t>
  </si>
  <si>
    <t>9763-20170724T120434.815753800.bin</t>
  </si>
  <si>
    <t>-672.910855752324 186.834641553633 -94.4882500526551</t>
  </si>
  <si>
    <t>-696.709560686008 188.921726119868 -202.593569699305</t>
  </si>
  <si>
    <t>-708.807127007448 186.271800513769 -294.639572219389</t>
  </si>
  <si>
    <t>-717.455958452867 182.301771363519 -377.991595920153</t>
  </si>
  <si>
    <t>-723.25580905008 176.654250213207 -461.493732480309</t>
  </si>
  <si>
    <t>-728.600957572997 166.568423981198 -583.619196835833</t>
  </si>
  <si>
    <t>-717.442773997705 157.549278508964 -660.654058723126</t>
  </si>
  <si>
    <t>-720.552044674809 201.706026158968 -532.817677509787</t>
  </si>
  <si>
    <t>-696.501821527568 355.738023736918 -526.959116764195</t>
  </si>
  <si>
    <t>-656.610263910311 539.300136486335 -316.50193319833</t>
  </si>
  <si>
    <t>-430.75851448394 489.613589716163 -294.804709374227</t>
  </si>
  <si>
    <t>-731.959188600889 140.281737426763 -527.245593820652</t>
  </si>
  <si>
    <t>-799.041245882271 4.59093410038099 -207.964573290721</t>
  </si>
  <si>
    <t>-569.417280759888 30.2153088282284 -231.729881968157</t>
  </si>
  <si>
    <t>-653.928739582119 277.996702432846 -98.3181606682881</t>
  </si>
  <si>
    <t>-675.325302754358 284.894835576296 316.648325739361</t>
  </si>
  <si>
    <t>-708.106672694119 320.198533594589 777.277801588113</t>
  </si>
  <si>
    <t>-559.148512962618 292.147763479155 831.207749416953</t>
  </si>
  <si>
    <t>-692.295994404807 95.7361898864115 -94.0453171495543</t>
  </si>
  <si>
    <t>-676.563291235616 79.036028418343 320.8958720731</t>
  </si>
  <si>
    <t>-702.31099501622 23.071192867191 779.871139656835</t>
  </si>
  <si>
    <t>-550.419521999466 12.3145639140364 831.804710971162</t>
  </si>
  <si>
    <t>9763-20170724T120434.845834500.bin</t>
  </si>
  <si>
    <t>-672.191397648403 186.525079375869 -94.472721512103</t>
  </si>
  <si>
    <t>-695.76101365278 188.423293220796 -202.631773980255</t>
  </si>
  <si>
    <t>-707.676718855027 185.721584101548 -294.699850209837</t>
  </si>
  <si>
    <t>-716.166620249281 181.744962119037 -378.068018316843</t>
  </si>
  <si>
    <t>-721.812007993346 176.134772341627 -461.583183496752</t>
  </si>
  <si>
    <t>-726.936108465554 166.152394071886 -583.72659462488</t>
  </si>
  <si>
    <t>-715.652892514617 157.408044441271 -660.774855267814</t>
  </si>
  <si>
    <t>-719.158651940785 201.280175088001 -532.876007851058</t>
  </si>
  <si>
    <t>-695.933355179137 355.432577374308 -526.829549261048</t>
  </si>
  <si>
    <t>-658.3938580374 537.062855401509 -314.274191332098</t>
  </si>
  <si>
    <t>-432.107295460145 489.292260975488 -292.805955223738</t>
  </si>
  <si>
    <t>-730.21679975197 139.784799449703 -527.386226084312</t>
  </si>
  <si>
    <t>-796.950120592821 2.96013171660661 -208.289599514855</t>
  </si>
  <si>
    <t>-567.684305847046 30.8144460104668 -232.985088299142</t>
  </si>
  <si>
    <t>-653.531062646135 277.635802361701 -98.3107225503976</t>
  </si>
  <si>
    <t>-675.147965744684 284.743460509423 316.640815116518</t>
  </si>
  <si>
    <t>-708.061469164689 320.29935210309 777.238755960587</t>
  </si>
  <si>
    <t>-559.090658949166 292.428256969754 831.226974419836</t>
  </si>
  <si>
    <t>-691.209452098958 95.4878502897102 -94.0055007726985</t>
  </si>
  <si>
    <t>-676.053269625013 78.4980702231524 320.945431834756</t>
  </si>
  <si>
    <t>-702.617265011463 23.0891673151834 779.915185783961</t>
  </si>
  <si>
    <t>-550.538280355632 12.1061109540644 831.249167071752</t>
  </si>
  <si>
    <t>9763-20170724T120434.914531700.bin</t>
  </si>
  <si>
    <t>-670.46605140584 186.014830643973 -94.4286117663628</t>
  </si>
  <si>
    <t>-693.518696419769 187.483425604147 -202.705631214594</t>
  </si>
  <si>
    <t>-705.113465523277 184.672988002701 -294.811590922864</t>
  </si>
  <si>
    <t>-713.363042510869 180.690119448388 -378.203521074775</t>
  </si>
  <si>
    <t>-718.816900979533 175.172624839368 -461.737660510733</t>
  </si>
  <si>
    <t>-723.715216887861 165.434155794914 -583.909943755735</t>
  </si>
  <si>
    <t>-712.215533590211 157.207371780447 -660.983290468762</t>
  </si>
  <si>
    <t>-716.403747436751 200.525819706752 -532.965340591653</t>
  </si>
  <si>
    <t>-694.985295932642 354.91176770692 -526.493071522593</t>
  </si>
  <si>
    <t>-661.692291752297 532.310264693199 -309.698274832351</t>
  </si>
  <si>
    <t>-434.602202867506 488.055044611525 -289.201890063564</t>
  </si>
  <si>
    <t>-726.728053949871 138.888753672541 -527.638372597255</t>
  </si>
  <si>
    <t>-563.652699006612 31.5862932236337 -236.138121338444</t>
  </si>
  <si>
    <t>-652.755128512351 276.885551099819 -98.2815830739928</t>
  </si>
  <si>
    <t>-675.004185359575 284.62706331302 316.625192658364</t>
  </si>
  <si>
    <t>-707.940824950883 320.560801984821 777.16950319192</t>
  </si>
  <si>
    <t>-558.867837767301 293.43947985151 831.25742752064</t>
  </si>
  <si>
    <t>-688.459262794194 95.1603957444031 -93.94784319196</t>
  </si>
  <si>
    <t>-675.145702525727 77.4056082977459 321.034223726424</t>
  </si>
  <si>
    <t>-703.056746945072 23.2468212512326 780.049974480871</t>
  </si>
  <si>
    <t>-550.654187202106 12.5288161986323 830.472198317116</t>
  </si>
  <si>
    <t>9763-20170724T120434.946615700.bin</t>
  </si>
  <si>
    <t>-669.633030359154 185.667383401395 -94.3820990856975</t>
  </si>
  <si>
    <t>-692.409084512261 186.939432747729 -202.720127434628</t>
  </si>
  <si>
    <t>-703.85685436768 184.09531090405 -294.843352557105</t>
  </si>
  <si>
    <t>-712.009788873385 180.130056750769 -378.245687425785</t>
  </si>
  <si>
    <t>-717.403118041202 174.681408824732 -461.788265488929</t>
  </si>
  <si>
    <t>-722.252579425345 165.100063622362 -583.975010796206</t>
  </si>
  <si>
    <t>-710.655244698559 157.142156634762 -661.061876827018</t>
  </si>
  <si>
    <t>-715.157669982972 200.158877351903 -532.977075876872</t>
  </si>
  <si>
    <t>-694.691855155707 354.670228375415 -526.243658295594</t>
  </si>
  <si>
    <t>-663.438721207668 529.769624010136 -307.286774509883</t>
  </si>
  <si>
    <t>-436.012231765265 487.097183510417 -287.167862513199</t>
  </si>
  <si>
    <t>-725.091673861957 138.449665265419 -527.743968337105</t>
  </si>
  <si>
    <t>-561.297012028263 31.9442108574533 -237.727602171122</t>
  </si>
  <si>
    <t>-652.523009962194 276.368440650453 -98.2543443691961</t>
  </si>
  <si>
    <t>-675.076243670807 284.497559730777 316.628611670956</t>
  </si>
  <si>
    <t>-707.875207128165 320.681402372764 777.153323371078</t>
  </si>
  <si>
    <t>-558.758906431527 293.901105425259 831.291722625039</t>
  </si>
  <si>
    <t>-687.00756192849 94.9304679086517 -93.8810993210667</t>
  </si>
  <si>
    <t>-674.771365261854 76.8121963214674 321.118407685108</t>
  </si>
  <si>
    <t>-703.170112156203 23.2890742448071 780.155521154374</t>
  </si>
  <si>
    <t>-550.669392921843 12.6814655853543 830.303470573047</t>
  </si>
  <si>
    <t>9763-20170724T120435.014311100.bin</t>
  </si>
  <si>
    <t>-668.073412886619 184.574088124279 -94.2268177693594</t>
  </si>
  <si>
    <t>-690.432207363216 185.504607263295 -202.655210427697</t>
  </si>
  <si>
    <t>-701.650640447134 182.606597407271 -294.805049148961</t>
  </si>
  <si>
    <t>-709.64814369958 178.677581739888 -378.224085230679</t>
  </si>
  <si>
    <t>-714.936780881716 173.357383214041 -461.781643362051</t>
  </si>
  <si>
    <t>-719.688770563749 164.065896516786 -583.994632027058</t>
  </si>
  <si>
    <t>-707.888424821859 156.611748309319 -661.101011809872</t>
  </si>
  <si>
    <t>-713.023085667862 199.064618985736 -532.897515333604</t>
  </si>
  <si>
    <t>-694.666462281371 353.810410591961 -525.673251597227</t>
  </si>
  <si>
    <t>-667.529602995552 523.540351088886 -301.990639474009</t>
  </si>
  <si>
    <t>-439.46466392335 484.247602929061 -282.21699475446</t>
  </si>
  <si>
    <t>-722.184132863734 137.221276446953 -527.839647032712</t>
  </si>
  <si>
    <t>-556.623097067825 31.8105931408486 -240.984339912301</t>
  </si>
  <si>
    <t>-652.245951397821 275.081827150398 -98.1676160322148</t>
  </si>
  <si>
    <t>-675.011432275266 283.937860352345 316.688882960042</t>
  </si>
  <si>
    <t>-707.762132183889 320.863876618898 777.153302335539</t>
  </si>
  <si>
    <t>-558.61359621325 294.546764049078 831.429770226663</t>
  </si>
  <si>
    <t>-684.241579162215 93.9224304478432 -93.7114668632104</t>
  </si>
  <si>
    <t>-673.671994773792 75.4969620535439 321.320297420048</t>
  </si>
  <si>
    <t>-703.315553068726 23.316072699057 780.37763277207</t>
  </si>
  <si>
    <t>-550.631844306394 13.4980299475174 830.128108134957</t>
  </si>
  <si>
    <t>9763-20170724T120435.049398300.bin</t>
  </si>
  <si>
    <t>-667.296374920974 183.872432988145 -94.1468540284801</t>
  </si>
  <si>
    <t>-689.497163594164 184.656329375102 -202.608894427122</t>
  </si>
  <si>
    <t>-700.618072357465 181.768579571449 -294.770699679138</t>
  </si>
  <si>
    <t>-708.542840961912 177.898322668985 -378.199576416378</t>
  </si>
  <si>
    <t>-713.773557245716 172.690418625165 -461.767764499079</t>
  </si>
  <si>
    <t>-718.45683337663 163.622575632751 -584.000221032036</t>
  </si>
  <si>
    <t>-706.564527169108 156.432669977737 -661.117608877664</t>
  </si>
  <si>
    <t>-712.014859994747 198.556391854645 -532.83029077777</t>
  </si>
  <si>
    <t>-694.684231830571 353.410511216157 -525.292903710121</t>
  </si>
  <si>
    <t>-669.531192073064 520.465137070374 -299.375367563383</t>
  </si>
  <si>
    <t>-441.115574190621 483.14734455993 -279.824690395157</t>
  </si>
  <si>
    <t>-720.78883076744 136.646500132754 -527.901128461922</t>
  </si>
  <si>
    <t>-554.217621239188 31.5638559879683 -242.576560903343</t>
  </si>
  <si>
    <t>-652.074239255287 274.345479567354 -98.0939387261679</t>
  </si>
  <si>
    <t>-674.859173183505 283.541529341751 316.754023090735</t>
  </si>
  <si>
    <t>-707.699087956161 320.944561121462 777.172397601785</t>
  </si>
  <si>
    <t>-558.525385615744 294.91087107952 831.516494923408</t>
  </si>
  <si>
    <t>-682.887481458084 93.2839737569936 -93.6318892208071</t>
  </si>
  <si>
    <t>-673.088204797722 74.8756734120168 321.419530268517</t>
  </si>
  <si>
    <t>-703.386228552558 23.3257061213315 780.482064078657</t>
  </si>
  <si>
    <t>-550.654760926003 13.4374544321854 830.071828541787</t>
  </si>
  <si>
    <t>9763-20170724T120435.113586900.bin</t>
  </si>
  <si>
    <t>-665.836277643873 182.579517605266 -93.9751581063466</t>
  </si>
  <si>
    <t>-687.781234918159 183.092720521567 -202.490784659564</t>
  </si>
  <si>
    <t>-698.775980506528 180.272375123054 -294.670006703532</t>
  </si>
  <si>
    <t>-706.625074983821 176.572437790445 -378.113505152826</t>
  </si>
  <si>
    <t>-711.817466962904 171.652142161344 -461.701660747545</t>
  </si>
  <si>
    <t>-716.486080787396 163.13337081657 -583.974180435767</t>
  </si>
  <si>
    <t>-704.458366325727 156.455720695351 -661.116624662914</t>
  </si>
  <si>
    <t>-710.446492549876 197.89140123904 -532.635615702847</t>
  </si>
  <si>
    <t>-695.238716870614 352.93585179319 -524.377838279292</t>
  </si>
  <si>
    <t>-673.066664501638 514.839127278932 -294.433725889143</t>
  </si>
  <si>
    <t>-443.987294322305 481.533705678408 -275.409223236336</t>
  </si>
  <si>
    <t>-718.428585614045 135.851267712473 -528.008417478717</t>
  </si>
  <si>
    <t>-549.902529846611 30.8722717377862 -245.474684332684</t>
  </si>
  <si>
    <t>-651.789797478376 272.863649198506 -97.9141824529498</t>
  </si>
  <si>
    <t>-674.593774158338 282.723915311345 316.917557782722</t>
  </si>
  <si>
    <t>-707.63347322682 321.029849468253 777.218254512855</t>
  </si>
  <si>
    <t>-558.492217734153 295.068688287369 831.685805257823</t>
  </si>
  <si>
    <t>-680.276153748641 92.2583366963624 -93.4499474855426</t>
  </si>
  <si>
    <t>-671.958886947699 73.5647042082524 321.621063626327</t>
  </si>
  <si>
    <t>-703.456092846057 23.2402140321742 780.671322636645</t>
  </si>
  <si>
    <t>-550.675727971018 13.1698470543445 830.073408826565</t>
  </si>
  <si>
    <t>9763-20170724T120435.147681500.bin</t>
  </si>
  <si>
    <t>-665.061348813946 182.045395608586 -93.8977443465707</t>
  </si>
  <si>
    <t>-686.891060978162 182.416245735706 -202.437320395906</t>
  </si>
  <si>
    <t>-697.84594211558 179.634911516536 -294.622308823959</t>
  </si>
  <si>
    <t>-705.683309951663 176.02930981869 -378.071085776401</t>
  </si>
  <si>
    <t>-710.88819597773 171.2654955179 -461.667512098869</t>
  </si>
  <si>
    <t>-715.601647977727 163.044203835079 -583.958678367631</t>
  </si>
  <si>
    <t>-703.519805081212 156.614819577782 -661.113717577771</t>
  </si>
  <si>
    <t>-709.731767944905 197.701278677736 -532.53230130781</t>
  </si>
  <si>
    <t>-695.486000829418 352.814230754418 -523.892898717464</t>
  </si>
  <si>
    <t>-674.443674435255 512.436358512268 -292.254027322149</t>
  </si>
  <si>
    <t>-445.133749869527 480.719224447855 -273.292604506904</t>
  </si>
  <si>
    <t>-717.335050498233 135.601991420402 -528.064490428616</t>
  </si>
  <si>
    <t>-547.851078439457 30.4113648076227 -246.653317340395</t>
  </si>
  <si>
    <t>-651.615111531174 272.189839782269 -97.8338274347835</t>
  </si>
  <si>
    <t>-674.492775543115 282.347246643865 316.986635975249</t>
  </si>
  <si>
    <t>-707.568929271005 321.120120197313 777.23717789879</t>
  </si>
  <si>
    <t>-558.379087363612 295.528899476727 831.746862293508</t>
  </si>
  <si>
    <t>-678.853856281629 91.8418027649991 -93.3682738620104</t>
  </si>
  <si>
    <t>-671.429311099368 73.0109913249032 321.713515760829</t>
  </si>
  <si>
    <t>-703.478885452601 23.206735097694 780.764083505996</t>
  </si>
  <si>
    <t>-550.6558124169 13.408663426814 830.088875501983</t>
  </si>
  <si>
    <t>9763-20170724T120435.214371600.bin</t>
  </si>
  <si>
    <t>-663.528556869726 180.880218673461 -93.7403207052006</t>
  </si>
  <si>
    <t>-685.17108355052 180.992813115477 -202.317886866429</t>
  </si>
  <si>
    <t>-696.115278656488 178.261680614672 -294.505818218318</t>
  </si>
  <si>
    <t>-704.00514269778 174.798922790766 -377.955759232638</t>
  </si>
  <si>
    <t>-709.324669170906 170.280646547935 -461.558450199903</t>
  </si>
  <si>
    <t>-714.274523727079 162.530006559213 -583.871050616111</t>
  </si>
  <si>
    <t>-702.119762630921 156.558490701543 -661.051422556437</t>
  </si>
  <si>
    <t>-708.599416480708 197.024161583346 -532.313297676496</t>
  </si>
  <si>
    <t>-696.022021143408 352.250283233452 -523.051562364423</t>
  </si>
  <si>
    <t>-676.96458181768 507.584875922688 -288.346271333263</t>
  </si>
  <si>
    <t>-447.252458830035 478.557002470655 -269.954988282417</t>
  </si>
  <si>
    <t>-715.60577362871 134.837512019809 -528.089269838384</t>
  </si>
  <si>
    <t>-544.352555579925 29.7825017476443 -248.857207695298</t>
  </si>
  <si>
    <t>-651.173326882859 270.713004285067 -97.6701375363255</t>
  </si>
  <si>
    <t>-674.161866091213 281.563833760901 317.1266423916</t>
  </si>
  <si>
    <t>-707.460106465726 321.296317995257 777.267660320693</t>
  </si>
  <si>
    <t>-558.240050473496 296.089049609611 831.873400535259</t>
  </si>
  <si>
    <t>-676.239763331269 90.9075351129143 -93.1959290588562</t>
  </si>
  <si>
    <t>-670.181573490754 71.9124676116958 321.900532276577</t>
  </si>
  <si>
    <t>-703.585326533523 23.1694078650535 780.919668883076</t>
  </si>
  <si>
    <t>-550.660292427238 13.7899688419202 830.009362463568</t>
  </si>
  <si>
    <t>9763-20170724T120435.247461900.bin</t>
  </si>
  <si>
    <t>-662.808932432725 180.276824584138 -93.6521357905231</t>
  </si>
  <si>
    <t>-684.392604781406 180.280428363541 -202.241438062554</t>
  </si>
  <si>
    <t>-695.33909657504 177.570214326734 -294.429677647169</t>
  </si>
  <si>
    <t>-703.25291349597 174.167600290315 -377.879883387544</t>
  </si>
  <si>
    <t>-708.618526448187 169.752265722785 -461.485065367427</t>
  </si>
  <si>
    <t>-713.660290212473 162.199143724652 -583.806240423992</t>
  </si>
  <si>
    <t>-701.483484182168 156.452943709853 -661.000336176314</t>
  </si>
  <si>
    <t>-708.068788520254 196.623854648717 -532.193165634528</t>
  </si>
  <si>
    <t>-696.202127114866 351.882617884968 -522.665718038343</t>
  </si>
  <si>
    <t>-678.0068064015 505.280577185237 -286.62199321269</t>
  </si>
  <si>
    <t>-448.146404797032 477.267017396574 -268.512957111023</t>
  </si>
  <si>
    <t>-714.827175361264 134.40299391 -528.072512989484</t>
  </si>
  <si>
    <t>-542.704388788975 29.7220254653448 -249.958337820228</t>
  </si>
  <si>
    <t>-650.945405763989 270.030298076069 -97.5925251270761</t>
  </si>
  <si>
    <t>-673.909810377333 281.166338676444 317.198098291336</t>
  </si>
  <si>
    <t>-707.402710955879 321.376331096676 777.282334109805</t>
  </si>
  <si>
    <t>-558.189382295136 296.249666782386 831.943698088642</t>
  </si>
  <si>
    <t>-675.039610093219 90.3952751136715 -93.1113649693993</t>
  </si>
  <si>
    <t>-669.584577431405 71.3882706466009 321.992840380983</t>
  </si>
  <si>
    <t>-703.653217055426 23.0967633451248 780.980834978714</t>
  </si>
  <si>
    <t>-550.727330805834 13.1311308453555 829.951956139324</t>
  </si>
  <si>
    <t>9763-20170724T120435.315684500.bin</t>
  </si>
  <si>
    <t>-661.457313236428 179.250139492165 -93.6129661253847</t>
  </si>
  <si>
    <t>-682.941221429986 179.063172088074 -202.221872938334</t>
  </si>
  <si>
    <t>-693.922052762093 176.414076598124 -294.40783884857</t>
  </si>
  <si>
    <t>-701.916476148031 173.148575727821 -377.855765067448</t>
  </si>
  <si>
    <t>-707.412359221646 168.95636712358 -461.46416352537</t>
  </si>
  <si>
    <t>-712.699329911758 161.823299360922 -583.80009827865</t>
  </si>
  <si>
    <t>-700.542077933003 156.468388257146 -661.025299960212</t>
  </si>
  <si>
    <t>-707.223118483057 196.09401149979 -532.07232699761</t>
  </si>
  <si>
    <t>-696.565645864861 351.413715032524 -522.099084493888</t>
  </si>
  <si>
    <t>-679.411428717978 501.763511251822 -284.024858176751</t>
  </si>
  <si>
    <t>-449.308834778009 475.460518334109 -266.433019974997</t>
  </si>
  <si>
    <t>-713.535810993755 133.812387612981 -528.167974472516</t>
  </si>
  <si>
    <t>-540.108251448837 30.2043985031225 -252.200587718562</t>
  </si>
  <si>
    <t>-650.382818820317 268.897885236012 -97.5602245633697</t>
  </si>
  <si>
    <t>-673.352031567485 280.485017682224 317.2177219989</t>
  </si>
  <si>
    <t>-707.226159011248 321.627157292279 777.185561091618</t>
  </si>
  <si>
    <t>-557.972531784548 297.028762254326 831.976863214975</t>
  </si>
  <si>
    <t>-672.906160652358 89.440135147921 -93.0362605882323</t>
  </si>
  <si>
    <t>-668.531369634483 70.4671100820397 322.082441327341</t>
  </si>
  <si>
    <t>-703.784861419044 23.0299590054781 781.024529598137</t>
  </si>
  <si>
    <t>-550.729174564977 13.8446695301188 829.742086005078</t>
  </si>
  <si>
    <t>9763-20170724T120435.347768100.bin</t>
  </si>
  <si>
    <t>-660.897381277989 178.646296026666 -93.6483356745035</t>
  </si>
  <si>
    <t>-682.274788558571 178.385074548363 -202.278089267183</t>
  </si>
  <si>
    <t>-693.26071518598 175.768606207962 -294.464307092379</t>
  </si>
  <si>
    <t>-701.298807124169 172.568071414753 -377.910705033989</t>
  </si>
  <si>
    <t>-706.877445489293 168.477927309838 -461.518703436489</t>
  </si>
  <si>
    <t>-712.328602248503 161.534416091947 -583.858293680181</t>
  </si>
  <si>
    <t>-700.200152923918 156.321617871437 -661.097809786967</t>
  </si>
  <si>
    <t>-706.875078069501 195.734391559091 -532.081207428372</t>
  </si>
  <si>
    <t>-696.726801598475 351.082807121322 -521.929960687079</t>
  </si>
  <si>
    <t>-679.879357329714 500.155162259988 -283.032114756243</t>
  </si>
  <si>
    <t>-449.688142008923 474.548649827925 -265.572049409202</t>
  </si>
  <si>
    <t>-712.998286494548 133.427925126412 -528.272183912635</t>
  </si>
  <si>
    <t>-539.087733694912 30.2965798306873 -253.116002570816</t>
  </si>
  <si>
    <t>-650.108647759291 268.309044153027 -97.5820653627499</t>
  </si>
  <si>
    <t>-673.17433758422 280.127174468401 317.184083049833</t>
  </si>
  <si>
    <t>-707.148805096396 321.745533655892 777.109408706735</t>
  </si>
  <si>
    <t>-557.879515593051 297.389630088012 831.966387955908</t>
  </si>
  <si>
    <t>-672.052566558991 88.7932392034663 -93.0630019648979</t>
  </si>
  <si>
    <t>-668.104500049196 69.8441605585656 322.06098477174</t>
  </si>
  <si>
    <t>-703.827162162393 23.014019662661 781.025755354364</t>
  </si>
  <si>
    <t>-550.731139379381 14.1137543634268 829.669619334956</t>
  </si>
  <si>
    <t>9763-20170724T120435.417463200.bin</t>
  </si>
  <si>
    <t>-659.971416574319 177.612059921395 -93.6862939341074</t>
  </si>
  <si>
    <t>-681.072397838173 177.220465248752 -202.36974685753</t>
  </si>
  <si>
    <t>-692.050594882343 174.648451589441 -294.558175278445</t>
  </si>
  <si>
    <t>-700.173880908512 171.545616764774 -377.999827239814</t>
  </si>
  <si>
    <t>-705.930320624165 167.612648678684 -461.603250574937</t>
  </si>
  <si>
    <t>-711.743311991597 160.963744404407 -583.942643215859</t>
  </si>
  <si>
    <t>-699.711706314462 155.932040037115 -661.20922085284</t>
  </si>
  <si>
    <t>-706.261708017274 195.051277559983 -532.094516459743</t>
  </si>
  <si>
    <t>-696.847833774236 350.420704872936 -521.616822089928</t>
  </si>
  <si>
    <t>-680.501926822978 496.951790637375 -281.117280333988</t>
  </si>
  <si>
    <t>-450.176639600769 472.438577392684 -263.858054903374</t>
  </si>
  <si>
    <t>-712.12353761139 132.711144399613 -528.427837020356</t>
  </si>
  <si>
    <t>-537.57273120516 30.1768069586237 -254.414341492997</t>
  </si>
  <si>
    <t>-649.592726527112 267.31744860747 -97.6534098401546</t>
  </si>
  <si>
    <t>-672.949931164602 279.591173607073 317.083151269525</t>
  </si>
  <si>
    <t>-706.985518128331 321.994916478763 776.942704633808</t>
  </si>
  <si>
    <t>-557.71117047952 297.998323441994 831.944080567084</t>
  </si>
  <si>
    <t>-670.70036372858 87.7470446134305 -93.1076203325904</t>
  </si>
  <si>
    <t>-667.363397362288 68.8342187435198 322.023333729169</t>
  </si>
  <si>
    <t>-703.871542612734 22.9099373401102 781.021347769463</t>
  </si>
  <si>
    <t>-550.76490116421 13.893655011768 829.610362339269</t>
  </si>
  <si>
    <t>9763-20170724T120435.450551400.bin</t>
  </si>
  <si>
    <t>-659.515492603171 177.178737671271 -93.7004437390808</t>
  </si>
  <si>
    <t>-680.543298961146 176.73266646348 -202.397952704363</t>
  </si>
  <si>
    <t>-691.544851946703 174.171721164231 -294.583880315346</t>
  </si>
  <si>
    <t>-699.723984941472 171.100104995507 -378.021288432511</t>
  </si>
  <si>
    <t>-705.571525062637 167.219614061456 -461.620732497031</t>
  </si>
  <si>
    <t>-711.556400344997 160.670500629281 -583.957166108366</t>
  </si>
  <si>
    <t>-699.578374046815 155.685969760227 -661.2352412741</t>
  </si>
  <si>
    <t>-706.032574235643 194.718656873744 -532.08768299358</t>
  </si>
  <si>
    <t>-696.852901849302 350.091102713641 -521.473221959059</t>
  </si>
  <si>
    <t>-681.04874260729 495.347026004664 -280.165242213715</t>
  </si>
  <si>
    <t>-450.651344791934 471.428534823199 -263.033506750861</t>
  </si>
  <si>
    <t>-711.828028895325 132.36960662704 -528.466479484563</t>
  </si>
  <si>
    <t>-537.083890864614 30.0702880772849 -254.983524886628</t>
  </si>
  <si>
    <t>-649.291952381258 266.911558267476 -97.6886493142999</t>
  </si>
  <si>
    <t>-672.752606069277 279.385903771765 317.036060302313</t>
  </si>
  <si>
    <t>-706.906282795622 322.120670503925 776.858364627202</t>
  </si>
  <si>
    <t>-557.655667895298 298.143257676097 831.932352675023</t>
  </si>
  <si>
    <t>-670.073026877309 87.2947507034701 -93.120210081095</t>
  </si>
  <si>
    <t>-666.977249444478 68.4584187087537 322.016143614474</t>
  </si>
  <si>
    <t>-703.875251662583 22.8437114753563 781.021032285224</t>
  </si>
  <si>
    <t>-550.752181200906 14.0852967247354 829.605342565691</t>
  </si>
  <si>
    <t>9763-20170724T120435.516319400.bin</t>
  </si>
  <si>
    <t>-658.812306447249 176.516413732844 -93.7112896409758</t>
  </si>
  <si>
    <t>-679.80580280995 176.030216835486 -202.415126983881</t>
  </si>
  <si>
    <t>-690.889204741622 173.513031484121 -294.592542902959</t>
  </si>
  <si>
    <t>-699.187556279237 170.510571770172 -378.02075352665</t>
  </si>
  <si>
    <t>-705.200028279105 166.72864401111 -461.613052991173</t>
  </si>
  <si>
    <t>-711.476316722093 160.355785389784 -583.944217578995</t>
  </si>
  <si>
    <t>-699.629352301853 155.446020090276 -661.247151252302</t>
  </si>
  <si>
    <t>-705.841440351049 194.330521232155 -532.038335416532</t>
  </si>
  <si>
    <t>-696.868594888159 349.699254835657 -521.236950409256</t>
  </si>
  <si>
    <t>-682.826438937392 492.75362313626 -278.508762312086</t>
  </si>
  <si>
    <t>-452.31233714673 469.938275720883 -261.44334530265</t>
  </si>
  <si>
    <t>-711.603153042703 131.973898752644 -528.494244942607</t>
  </si>
  <si>
    <t>-536.69668622551 30.5086189717886 -256.283082337116</t>
  </si>
  <si>
    <t>-648.734102036478 266.357790728901 -97.73445435858</t>
  </si>
  <si>
    <t>-672.278100723635 279.068390494871 316.978419736057</t>
  </si>
  <si>
    <t>-706.763380706592 322.369014796994 776.702745422165</t>
  </si>
  <si>
    <t>-557.485254372373 298.804945177097 831.880610094653</t>
  </si>
  <si>
    <t>-669.267924176296 86.4992810641252 -93.1173770767157</t>
  </si>
  <si>
    <t>-666.289653801337 67.9534606873085 322.032912667826</t>
  </si>
  <si>
    <t>-703.878907245823 22.6574668130775 781.022331408826</t>
  </si>
  <si>
    <t>-550.788088985052 13.4777602206052 829.630523438697</t>
  </si>
  <si>
    <t>9763-20170724T120435.552425700.bin</t>
  </si>
  <si>
    <t>-658.659581864561 176.290407528894 -93.7217997578587</t>
  </si>
  <si>
    <t>-679.665611448099 175.803839997224 -202.423296303005</t>
  </si>
  <si>
    <t>-690.77470208659 173.310431278945 -294.598073593042</t>
  </si>
  <si>
    <t>-699.102440481821 170.339417744808 -378.024558863803</t>
  </si>
  <si>
    <t>-705.150385971375 166.599090949712 -461.616145643338</t>
  </si>
  <si>
    <t>-711.485319028796 160.298075396336 -583.948114521178</t>
  </si>
  <si>
    <t>-699.693254934093 155.419473167 -661.261497810436</t>
  </si>
  <si>
    <t>-705.821332872614 194.241822346572 -532.02526547613</t>
  </si>
  <si>
    <t>-696.807006764178 349.605722361216 -521.116837218862</t>
  </si>
  <si>
    <t>-683.670593281947 491.69131638568 -277.770095175858</t>
  </si>
  <si>
    <t>-453.153054376038 469.254714396435 -260.253665672078</t>
  </si>
  <si>
    <t>-711.589856771816 131.88401625452 -528.514630107007</t>
  </si>
  <si>
    <t>-536.607728622514 30.7156874992011 -256.525833560823</t>
  </si>
  <si>
    <t>-648.581273056109 266.213155586019 -97.7606388602469</t>
  </si>
  <si>
    <t>-672.109976869398 278.980298427417 316.951297901686</t>
  </si>
  <si>
    <t>-706.718590378913 322.459247656597 776.640254234491</t>
  </si>
  <si>
    <t>-557.45415221964 298.89547838235 831.855232766829</t>
  </si>
  <si>
    <t>-669.150016334818 86.1894214473441 -93.1152156143919</t>
  </si>
  <si>
    <t>-666.149920276842 67.7894977791916 322.041440677663</t>
  </si>
  <si>
    <t>-703.852451666304 22.5168416564052 781.021815971867</t>
  </si>
  <si>
    <t>-550.823621281219 12.7237727282959 829.705324861608</t>
  </si>
  <si>
    <t>9763-20170724T120435.612582200.bin</t>
  </si>
  <si>
    <t>-658.639928668624 176.104936464833 -93.7704966298271</t>
  </si>
  <si>
    <t>-679.651522063999 175.633703075489 -202.470829109087</t>
  </si>
  <si>
    <t>-690.763332478453 173.151034470934 -294.645651372116</t>
  </si>
  <si>
    <t>-699.092573328763 170.190895967236 -378.072349626852</t>
  </si>
  <si>
    <t>-705.140915878053 166.462021007892 -461.664446459023</t>
  </si>
  <si>
    <t>-711.475415963838 160.177801713298 -583.997329224322</t>
  </si>
  <si>
    <t>-699.757026141718 155.291888090233 -661.321399592161</t>
  </si>
  <si>
    <t>-705.749963119803 194.108501355868 -532.072521848185</t>
  </si>
  <si>
    <t>-696.49219199545 349.446864925901 -521.019250313449</t>
  </si>
  <si>
    <t>-685.407189218045 489.915183095622 -276.633624086409</t>
  </si>
  <si>
    <t>-454.95324693233 467.968242274146 -257.716955494093</t>
  </si>
  <si>
    <t>-711.641806862762 131.762103654159 -528.564820208152</t>
  </si>
  <si>
    <t>-536.935669929372 30.8174696840547 -256.716869763688</t>
  </si>
  <si>
    <t>-648.363223047606 266.08019604025 -97.8317842354882</t>
  </si>
  <si>
    <t>-671.996644132803 278.872672242067 316.873418671508</t>
  </si>
  <si>
    <t>-706.6933719517 322.580270634965 776.531594804281</t>
  </si>
  <si>
    <t>-557.449154604684 298.96492660221 831.779351516534</t>
  </si>
  <si>
    <t>-669.270953534308 85.9811005234214 -93.114579058014</t>
  </si>
  <si>
    <t>-666.241908494861 67.6684614509854 322.045715929718</t>
  </si>
  <si>
    <t>-703.7036488406 22.4388159677089 781.056229371717</t>
  </si>
  <si>
    <t>-550.714256668607 13.5252750555603 830.031978335481</t>
  </si>
  <si>
    <t>9763-20170724T120435.646683800.bin</t>
  </si>
  <si>
    <t>-658.734234583434 176.112028770124 -93.7790427869576</t>
  </si>
  <si>
    <t>-679.726971760287 175.665505415292 -202.483386451738</t>
  </si>
  <si>
    <t>-690.813227474144 173.187552805129 -294.66129386686</t>
  </si>
  <si>
    <t>-699.115196432324 170.226755989882 -378.090639534478</t>
  </si>
  <si>
    <t>-705.132138671969 166.491488257694 -461.684654958867</t>
  </si>
  <si>
    <t>-711.416075724497 160.192113795874 -584.019301094267</t>
  </si>
  <si>
    <t>-699.715466156322 155.28506775736 -661.34480009144</t>
  </si>
  <si>
    <t>-705.675552652475 194.12575980698 -532.098268946728</t>
  </si>
  <si>
    <t>-696.210884450776 349.44794084944 -521.000637951802</t>
  </si>
  <si>
    <t>-685.974542341479 489.35310900394 -276.25491612006</t>
  </si>
  <si>
    <t>-455.552192813672 467.561073324892 -256.782068553703</t>
  </si>
  <si>
    <t>-711.641863141349 131.786853155924 -528.581794706861</t>
  </si>
  <si>
    <t>-537.238649329707 30.8322434437293 -256.684406601759</t>
  </si>
  <si>
    <t>-648.329616195203 266.103330962646 -97.853194483262</t>
  </si>
  <si>
    <t>-672.013809361601 278.895311722115 316.849090646291</t>
  </si>
  <si>
    <t>-706.684070966401 322.648693835248 776.493487274787</t>
  </si>
  <si>
    <t>-557.440284984229 299.01641155586 831.735202685774</t>
  </si>
  <si>
    <t>-669.482787789304 85.9836584743041 -93.1030853300175</t>
  </si>
  <si>
    <t>-666.3332323947 67.6942146501806 322.057380817036</t>
  </si>
  <si>
    <t>-703.545815584498 22.3741470786085 781.09959237799</t>
  </si>
  <si>
    <t>-550.613845062876 14.0919392684002 830.364616475345</t>
  </si>
  <si>
    <t>9763-20170724T120435.712393300.bin</t>
  </si>
  <si>
    <t>-658.972851306973 176.24538556069 -93.756794007876</t>
  </si>
  <si>
    <t>-679.951396649654 175.818845877553 -202.463893042817</t>
  </si>
  <si>
    <t>-690.974119805606 173.337885425127 -294.649322985882</t>
  </si>
  <si>
    <t>-699.197491210878 170.36853994062 -378.086093601256</t>
  </si>
  <si>
    <t>-705.114779615625 166.617698033172 -461.68675423123</t>
  </si>
  <si>
    <t>-711.229664281243 160.288333348959 -584.028285884708</t>
  </si>
  <si>
    <t>-699.526823489686 155.326764529871 -661.34996602069</t>
  </si>
  <si>
    <t>-705.496378272396 194.2282829696 -532.11057581371</t>
  </si>
  <si>
    <t>-695.679859052978 349.530454109731 -521.002880451965</t>
  </si>
  <si>
    <t>-686.297939125547 488.778987883792 -275.849005962129</t>
  </si>
  <si>
    <t>-455.913426146458 467.251563271429 -255.648209079141</t>
  </si>
  <si>
    <t>-711.596614560803 131.903042715025 -528.581202820281</t>
  </si>
  <si>
    <t>-537.704096430423 30.9635862889377 -256.458020791673</t>
  </si>
  <si>
    <t>-648.465838531527 266.33012067806 -97.8789570214134</t>
  </si>
  <si>
    <t>-672.14397173147 279.018458997168 316.826929400622</t>
  </si>
  <si>
    <t>-706.688544938547 322.773816490881 776.475339350571</t>
  </si>
  <si>
    <t>-557.420291415885 299.165634570489 831.660965938808</t>
  </si>
  <si>
    <t>-669.776380199695 86.0587761440106 -93.0361965870919</t>
  </si>
  <si>
    <t>-666.375650631124 67.7542041726224 322.121665828379</t>
  </si>
  <si>
    <t>-702.93735988869 22.0200482605569 781.250576333116</t>
  </si>
  <si>
    <t>-550.375191958088 13.522593472921 831.613297078157</t>
  </si>
  <si>
    <t>9763-20170724T120435.750495000.bin</t>
  </si>
  <si>
    <t>-659.156568498507 176.378938758811 -93.7043347044307</t>
  </si>
  <si>
    <t>-680.128569000478 175.968281939754 -202.412722164442</t>
  </si>
  <si>
    <t>-691.130080146917 173.474657789825 -294.600416876282</t>
  </si>
  <si>
    <t>-699.327935088859 170.483635991033 -378.039016107384</t>
  </si>
  <si>
    <t>-705.21345684959 166.700100372617 -461.640355160504</t>
  </si>
  <si>
    <t>-711.27520790363 160.310422247608 -583.981415781815</t>
  </si>
  <si>
    <t>-699.568598060448 155.285196026827 -661.298374708933</t>
  </si>
  <si>
    <t>-705.530892253732 194.272538283461 -532.079293983963</t>
  </si>
  <si>
    <t>-695.513393226831 349.570248560204 -520.997939259496</t>
  </si>
  <si>
    <t>-686.22662321694 488.706508683462 -275.776786387682</t>
  </si>
  <si>
    <t>-455.852588115276 467.237785884015 -255.395128676761</t>
  </si>
  <si>
    <t>-711.699865182586 131.955725142266 -528.519012314056</t>
  </si>
  <si>
    <t>-538.056371960567 30.9788189732867 -256.071231479485</t>
  </si>
  <si>
    <t>-648.659433010033 266.493140711044 -97.851124891563</t>
  </si>
  <si>
    <t>-672.247208210237 279.152714940554 316.86073689288</t>
  </si>
  <si>
    <t>-706.705812975428 322.824367934609 776.506987401262</t>
  </si>
  <si>
    <t>-557.446857207747 299.088187385753 831.663040328565</t>
  </si>
  <si>
    <t>-669.967530363923 86.1701218214703 -92.9603319081986</t>
  </si>
  <si>
    <t>-666.35195448026 67.8820493614446 322.196401509471</t>
  </si>
  <si>
    <t>-702.719354347924 21.852652039463 781.350883902693</t>
  </si>
  <si>
    <t>-550.305185417522 13.0742041028245 832.111865678111</t>
  </si>
  <si>
    <t>9763-20170724T120435.814180100.bin</t>
  </si>
  <si>
    <t>-659.668415728784 176.795483441409 -93.5923366490649</t>
  </si>
  <si>
    <t>-680.689400845559 176.439091174401 -202.291356867463</t>
  </si>
  <si>
    <t>-691.654793109594 173.90574503673 -294.482398490204</t>
  </si>
  <si>
    <t>-699.788619855713 170.844908671043 -377.924707407711</t>
  </si>
  <si>
    <t>-705.578620035952 166.956692658115 -461.527806191527</t>
  </si>
  <si>
    <t>-711.466127208653 160.375311049127 -583.867343073172</t>
  </si>
  <si>
    <t>-699.707855886592 155.178663287561 -661.165061402559</t>
  </si>
  <si>
    <t>-705.741035800563 194.413083319181 -532.012825308609</t>
  </si>
  <si>
    <t>-695.400434357846 349.696806306019 -521.088792151038</t>
  </si>
  <si>
    <t>-686.01646602899 489.059954535419 -276.000099620125</t>
  </si>
  <si>
    <t>-455.665314922179 467.488677382947 -255.467788230092</t>
  </si>
  <si>
    <t>-712.024470829447 132.113267971247 -528.358789307608</t>
  </si>
  <si>
    <t>-539.044273302463 30.9594033525004 -255.210659689433</t>
  </si>
  <si>
    <t>-649.125611486633 266.912516949818 -97.7359655843759</t>
  </si>
  <si>
    <t>-672.571815121299 279.470728818485 316.98704701675</t>
  </si>
  <si>
    <t>-706.74196835393 322.917152342689 776.631649009705</t>
  </si>
  <si>
    <t>-557.476721802879 299.003990492519 831.694008062113</t>
  </si>
  <si>
    <t>-670.552768151102 86.6085316742694 -92.8544282290046</t>
  </si>
  <si>
    <t>-666.45653181425 68.3667758336469 322.299834947079</t>
  </si>
  <si>
    <t>-702.564639834261 21.7183557468343 781.388281867806</t>
  </si>
  <si>
    <t>-550.258182536579 13.1229958580072 832.502760951284</t>
  </si>
  <si>
    <t>9763-20170724T120435.846264000.bin</t>
  </si>
  <si>
    <t>-659.997270802148 177.045524206978 -93.5637352642376</t>
  </si>
  <si>
    <t>-681.046058931888 176.704612862667 -202.257519015893</t>
  </si>
  <si>
    <t>-691.999427448223 174.143738132388 -294.449164012624</t>
  </si>
  <si>
    <t>-700.108077260243 171.041865200263 -377.892328330776</t>
  </si>
  <si>
    <t>-705.858587446272 167.095721263782 -461.495515025631</t>
  </si>
  <si>
    <t>-711.672751468387 160.410965689978 -583.833014032527</t>
  </si>
  <si>
    <t>-699.887606219624 155.125914118438 -661.120716228085</t>
  </si>
  <si>
    <t>-705.951699013211 194.489851785808 -532.004894678325</t>
  </si>
  <si>
    <t>-695.457133957197 349.766220117693 -521.160347992223</t>
  </si>
  <si>
    <t>-686.008411315567 489.408670395006 -276.233340783984</t>
  </si>
  <si>
    <t>-455.673828122113 467.741782399565 -255.615644116167</t>
  </si>
  <si>
    <t>-712.291361157259 132.198664979761 -528.29986559727</t>
  </si>
  <si>
    <t>-539.712951180105 31.1413553720924 -254.820305554282</t>
  </si>
  <si>
    <t>-649.431385248531 267.166821362365 -97.7016770202129</t>
  </si>
  <si>
    <t>-672.778908617543 279.630964506752 317.029775093903</t>
  </si>
  <si>
    <t>-706.751537130202 322.963097644566 776.704590433401</t>
  </si>
  <si>
    <t>-557.470023194903 299.039299295911 831.718361983974</t>
  </si>
  <si>
    <t>-670.903236949864 86.8312261665778 -92.8310628973686</t>
  </si>
  <si>
    <t>-666.567037990656 68.606053894581 322.321497055771</t>
  </si>
  <si>
    <t>-702.50281075889 21.6756049983571 781.392815925355</t>
  </si>
  <si>
    <t>-550.221507090317 13.3709900491549 832.630210244245</t>
  </si>
  <si>
    <t>9763-20170724T120435.916456300.bin</t>
  </si>
  <si>
    <t>-660.712288720999 177.443963512464 -93.5157940884845</t>
  </si>
  <si>
    <t>-681.82115863459 177.127875701658 -202.197882304155</t>
  </si>
  <si>
    <t>-692.763267188242 174.521077423385 -294.389532743746</t>
  </si>
  <si>
    <t>-700.836669382944 171.351096650953 -377.833732212302</t>
  </si>
  <si>
    <t>-706.526715067764 167.309578309703 -461.436459024774</t>
  </si>
  <si>
    <t>-712.22499518438 160.454978054216 -583.769951222131</t>
  </si>
  <si>
    <t>-700.391167735926 155.015566089101 -661.039458303747</t>
  </si>
  <si>
    <t>-706.510956848221 194.601231314912 -531.985628220456</t>
  </si>
  <si>
    <t>-695.766578890413 349.868871217351 -521.336779071478</t>
  </si>
  <si>
    <t>-685.984067178394 490.113209524153 -276.766995273219</t>
  </si>
  <si>
    <t>-455.68868567373 468.26070286783 -255.909298339825</t>
  </si>
  <si>
    <t>-712.938375211722 132.324085765446 -528.196625026975</t>
  </si>
  <si>
    <t>-540.932249584587 31.5726521144513 -254.287286399589</t>
  </si>
  <si>
    <t>-650.089307179847 267.643350211034 -97.6405318954834</t>
  </si>
  <si>
    <t>-673.160960101142 279.976781816127 317.110251803058</t>
  </si>
  <si>
    <t>-706.76501855686 323.063423271732 776.846182836094</t>
  </si>
  <si>
    <t>-557.438815472448 299.21747308304 831.772256119006</t>
  </si>
  <si>
    <t>-671.662782058436 87.1332404744728 -92.7938736234735</t>
  </si>
  <si>
    <t>-666.850396100755 68.9778566192383 322.356471399705</t>
  </si>
  <si>
    <t>-702.453317896941 21.595334121959 781.420681962132</t>
  </si>
  <si>
    <t>-550.218460210728 13.2001231133765 832.780976407751</t>
  </si>
  <si>
    <t>9763-20170724T120435.948540600.bin</t>
  </si>
  <si>
    <t>-661.094391523552 177.610916040817 -93.4941778520647</t>
  </si>
  <si>
    <t>-682.219920206964 177.316470486928 -202.173157775287</t>
  </si>
  <si>
    <t>-693.156683162986 174.702041793869 -294.365175271528</t>
  </si>
  <si>
    <t>-701.217320961773 171.515119729812 -377.809895910052</t>
  </si>
  <si>
    <t>-706.886790979281 167.4461415846 -461.412671332949</t>
  </si>
  <si>
    <t>-712.54625679121 160.539929895573 -583.745160218941</t>
  </si>
  <si>
    <t>-700.688558218274 155.034479283641 -661.006314035926</t>
  </si>
  <si>
    <t>-706.831210505341 194.706240068384 -531.973946730359</t>
  </si>
  <si>
    <t>-695.963737253057 349.97050503919 -521.380510352081</t>
  </si>
  <si>
    <t>-685.952116242964 490.433597463094 -276.945642724068</t>
  </si>
  <si>
    <t>-455.66296144623 468.494636616299 -256.10944300259</t>
  </si>
  <si>
    <t>-713.294663081846 132.434422813788 -528.159378255823</t>
  </si>
  <si>
    <t>-541.387335231002 31.8042161027736 -254.144226647279</t>
  </si>
  <si>
    <t>-650.399525408521 267.856654599199 -97.6121125462528</t>
  </si>
  <si>
    <t>-673.395115341788 280.105802199125 317.145340660411</t>
  </si>
  <si>
    <t>-706.772317885679 323.110215045169 776.911380336679</t>
  </si>
  <si>
    <t>-557.447410446319 299.178532416222 831.803716367802</t>
  </si>
  <si>
    <t>-672.127400006277 87.2635225304109 -92.7876613382389</t>
  </si>
  <si>
    <t>-667.085175792154 69.1270744672424 322.360849175412</t>
  </si>
  <si>
    <t>-702.48353091171 21.5460221829458 781.415412079012</t>
  </si>
  <si>
    <t>-550.240455282354 13.0854108510969 832.740888494035</t>
  </si>
  <si>
    <t>9763-20170724T120436.015725500.bin</t>
  </si>
  <si>
    <t>-661.858541307286 177.965390509011 -93.5052702749746</t>
  </si>
  <si>
    <t>-683.033275729504 177.709488562605 -202.174735809351</t>
  </si>
  <si>
    <t>-694.004218779515 175.105241274307 -294.363119533457</t>
  </si>
  <si>
    <t>-702.092299230992 171.920118524225 -377.805092465528</t>
  </si>
  <si>
    <t>-707.785862296238 167.844949614598 -461.406019619306</t>
  </si>
  <si>
    <t>-713.476612674364 160.921442199369 -583.735893487776</t>
  </si>
  <si>
    <t>-701.581789565137 155.312400299596 -660.983964063827</t>
  </si>
  <si>
    <t>-707.720882422569 195.092039713997 -531.97219313804</t>
  </si>
  <si>
    <t>-696.604800872551 350.343360289811 -521.407898545548</t>
  </si>
  <si>
    <t>-686.065099774184 491.064417317588 -277.143542952</t>
  </si>
  <si>
    <t>-455.78914858633 468.812344941029 -256.495094518452</t>
  </si>
  <si>
    <t>-714.238301344336 132.82663140697 -528.145021279066</t>
  </si>
  <si>
    <t>-542.12796732803 32.159983137858 -253.916758409917</t>
  </si>
  <si>
    <t>-650.944604773139 268.289021815698 -97.5993448192992</t>
  </si>
  <si>
    <t>-673.807186714839 280.377371409425 317.170215214203</t>
  </si>
  <si>
    <t>-706.79871576308 323.205170579039 776.998527828535</t>
  </si>
  <si>
    <t>-557.467036014344 299.168184191454 831.826380094097</t>
  </si>
  <si>
    <t>-673.095358111084 87.5726060763172 -92.8131887058105</t>
  </si>
  <si>
    <t>-667.606955434372 69.4517238046749 322.330286445106</t>
  </si>
  <si>
    <t>-702.592162954725 21.5298862370146 781.393310007686</t>
  </si>
  <si>
    <t>-550.278460240174 13.3401618156929 832.552695164833</t>
  </si>
  <si>
    <t>9763-20170724T120436.049816500.bin</t>
  </si>
  <si>
    <t>-662.235413052721 178.146412378101 -93.514908849764</t>
  </si>
  <si>
    <t>-683.44693251062 177.905404736897 -202.177282478151</t>
  </si>
  <si>
    <t>-694.437852032556 175.312221446327 -294.363527735186</t>
  </si>
  <si>
    <t>-702.539352701039 172.137021762797 -377.804663069764</t>
  </si>
  <si>
    <t>-708.241486852662 168.072191439921 -461.40542093509</t>
  </si>
  <si>
    <t>-713.939486702435 161.164140824879 -583.735907548275</t>
  </si>
  <si>
    <t>-702.015899727454 155.528228457594 -660.977607273958</t>
  </si>
  <si>
    <t>-708.177924484599 195.327996660078 -531.968336605534</t>
  </si>
  <si>
    <t>-697.002130965434 350.572358234509 -521.401682272081</t>
  </si>
  <si>
    <t>-686.179277253841 491.333064329971 -277.172380523179</t>
  </si>
  <si>
    <t>-455.911446616289 468.953364329272 -256.571726571278</t>
  </si>
  <si>
    <t>-714.700564917619 133.062684538432 -528.148437692811</t>
  </si>
  <si>
    <t>-542.592819775571 32.3455698008881 -253.9300930308</t>
  </si>
  <si>
    <t>-651.224489861555 268.503121068361 -97.6045049778302</t>
  </si>
  <si>
    <t>-673.97715055603 280.511312280409 317.173373104561</t>
  </si>
  <si>
    <t>-706.80494200907 323.257514976462 777.027417203394</t>
  </si>
  <si>
    <t>-557.47883720889 299.131030868055 831.831128160419</t>
  </si>
  <si>
    <t>-673.561270412328 87.7196636842966 -92.8306162316626</t>
  </si>
  <si>
    <t>-667.876611864753 69.6189933043568 322.311128169241</t>
  </si>
  <si>
    <t>-702.652909652251 21.5356999856801 781.374229744135</t>
  </si>
  <si>
    <t>-550.270145888603 13.9801293876562 832.425405858173</t>
  </si>
  <si>
    <t>9763-20170724T120436.114504400.bin</t>
  </si>
  <si>
    <t>-662.946170460438 178.399366885951 -93.5393172605814</t>
  </si>
  <si>
    <t>-684.212699330004 178.179502837069 -202.19093802687</t>
  </si>
  <si>
    <t>-695.203360648548 175.619144938557 -294.378115827549</t>
  </si>
  <si>
    <t>-703.285700499842 172.480514723334 -377.822646147323</t>
  </si>
  <si>
    <t>-708.949837938525 168.45847054204 -461.427975476904</t>
  </si>
  <si>
    <t>-714.571706278912 161.619780607746 -583.765870089858</t>
  </si>
  <si>
    <t>-702.566967854632 155.970796727334 -660.993958430835</t>
  </si>
  <si>
    <t>-708.811216284429 195.750912519755 -531.976692020817</t>
  </si>
  <si>
    <t>-697.439055116465 350.980433144581 -521.318303307535</t>
  </si>
  <si>
    <t>-686.337602863461 491.66204602928 -277.055997135259</t>
  </si>
  <si>
    <t>-456.082537955393 469.102796936201 -256.508305615959</t>
  </si>
  <si>
    <t>-715.398564793379 133.490161679004 -528.193497007036</t>
  </si>
  <si>
    <t>-543.380828114646 32.5387483350826 -254.087124646711</t>
  </si>
  <si>
    <t>-651.823253041693 268.858955372887 -97.6260524991574</t>
  </si>
  <si>
    <t>-674.351717714679 280.733394069104 317.168027609593</t>
  </si>
  <si>
    <t>-706.821883245122 323.341635975169 777.077752768117</t>
  </si>
  <si>
    <t>-557.477967507662 299.208795240862 831.830111911579</t>
  </si>
  <si>
    <t>-674.361447627105 87.8685352591622 -92.851375187997</t>
  </si>
  <si>
    <t>-668.289224967784 69.8718079636858 322.289439746184</t>
  </si>
  <si>
    <t>-702.685793214915 21.4886624918308 781.370555462129</t>
  </si>
  <si>
    <t>-550.297878288951 13.766555440915 832.381563159794</t>
  </si>
  <si>
    <t>9763-20170724T120436.146589100.bin</t>
  </si>
  <si>
    <t>-663.276258612551 178.444779963277 -93.5445920748581</t>
  </si>
  <si>
    <t>-684.550505113974 178.242252564884 -202.194716948195</t>
  </si>
  <si>
    <t>-695.545350293952 175.70189934071 -294.38211473145</t>
  </si>
  <si>
    <t>-703.630764506019 172.583459977776 -377.826908347518</t>
  </si>
  <si>
    <t>-709.29734333927 168.583036675163 -461.433168906693</t>
  </si>
  <si>
    <t>-714.922195153368 161.77733466066 -583.772864207992</t>
  </si>
  <si>
    <t>-702.887266933787 156.130581084717 -660.996319387411</t>
  </si>
  <si>
    <t>-709.134440439638 195.891749750465 -531.975555879022</t>
  </si>
  <si>
    <t>-697.633044357756 351.101821957681 -521.244600588468</t>
  </si>
  <si>
    <t>-686.545842849875 491.688824814576 -276.927193284371</t>
  </si>
  <si>
    <t>-456.298837817683 469.055489585664 -256.37032501984</t>
  </si>
  <si>
    <t>-715.773631242099 133.635552328471 -528.207032801327</t>
  </si>
  <si>
    <t>-543.86840483036 32.5166369612527 -254.15311963331</t>
  </si>
  <si>
    <t>-652.094991776961 268.954834003832 -97.6239073107164</t>
  </si>
  <si>
    <t>-674.545890146483 280.822294489169 317.174474937593</t>
  </si>
  <si>
    <t>-706.813123080502 323.399591004281 777.098711733799</t>
  </si>
  <si>
    <t>-557.449933033922 299.320078490355 831.822097307696</t>
  </si>
  <si>
    <t>-674.741640193504 87.8564138601832 -92.859053929144</t>
  </si>
  <si>
    <t>-668.493104740738 69.9341630150623 322.282273655244</t>
  </si>
  <si>
    <t>-702.702329609736 21.4161328310599 781.374011160484</t>
  </si>
  <si>
    <t>-550.309131960079 13.6551331212345 832.363290934549</t>
  </si>
  <si>
    <t>9763-20170724T120436.214788100.bin</t>
  </si>
  <si>
    <t>-663.915128710373 178.45001609501 -93.5614330762623</t>
  </si>
  <si>
    <t>-685.199135646928 178.282204967749 -202.209681863956</t>
  </si>
  <si>
    <t>-696.229978335665 175.794533812186 -294.394175542724</t>
  </si>
  <si>
    <t>-704.359104233441 172.733522329937 -377.836888806857</t>
  </si>
  <si>
    <t>-710.081203395079 168.799000129589 -461.442573777111</t>
  </si>
  <si>
    <t>-715.80010453632 162.098557042856 -583.783507262981</t>
  </si>
  <si>
    <t>-703.760825758113 156.469046941159 -661.007779775256</t>
  </si>
  <si>
    <t>-709.924330924979 196.163009377958 -531.96337423727</t>
  </si>
  <si>
    <t>-698.206059058325 351.34490949542 -521.022560005277</t>
  </si>
  <si>
    <t>-687.070081885654 491.459402264113 -276.436053611115</t>
  </si>
  <si>
    <t>-456.826789546078 468.726548115196 -255.948346479865</t>
  </si>
  <si>
    <t>-716.657050980635 133.914277462521 -528.239415917159</t>
  </si>
  <si>
    <t>-544.906067912275 32.5702600782363 -254.20809550533</t>
  </si>
  <si>
    <t>-652.653591547942 269.032948088967 -97.6251112860336</t>
  </si>
  <si>
    <t>-674.913962196009 280.890729527447 317.183894010095</t>
  </si>
  <si>
    <t>-706.819465302156 323.482914458467 777.13983064217</t>
  </si>
  <si>
    <t>-557.443322042842 299.392249967417 831.822750424074</t>
  </si>
  <si>
    <t>-675.469827973324 87.807895764349 -92.8861845197995</t>
  </si>
  <si>
    <t>-668.940357707009 69.9317922363728 322.252813719932</t>
  </si>
  <si>
    <t>-702.780094654361 21.3485808339467 781.365647807596</t>
  </si>
  <si>
    <t>-550.355043851823 13.4896313222725 832.244566508445</t>
  </si>
  <si>
    <t>9763-20170724T120436.248880500.bin</t>
  </si>
  <si>
    <t>-664.21035181354 178.407365550304 -93.5621108997365</t>
  </si>
  <si>
    <t>-685.505465012109 178.266349449493 -202.208243200208</t>
  </si>
  <si>
    <t>-696.558376972489 175.818011311406 -294.391093212259</t>
  </si>
  <si>
    <t>-704.712842697379 172.799041180373 -377.832847731716</t>
  </si>
  <si>
    <t>-710.465495376674 168.913274380292 -461.43877749436</t>
  </si>
  <si>
    <t>-716.235066775223 162.29090666534 -583.781679145284</t>
  </si>
  <si>
    <t>-704.22292458726 156.68042216063 -661.011454771421</t>
  </si>
  <si>
    <t>-710.317596952778 196.320087615039 -531.942959594252</t>
  </si>
  <si>
    <t>-698.507636399334 351.48556212351 -520.898039692778</t>
  </si>
  <si>
    <t>-687.329076990421 491.291599927458 -276.137247705612</t>
  </si>
  <si>
    <t>-457.086804280771 468.465715797051 -255.740580284361</t>
  </si>
  <si>
    <t>-717.089280800293 134.073414203513 -528.254344382999</t>
  </si>
  <si>
    <t>-545.404052401794 32.5884121873005 -254.280207891094</t>
  </si>
  <si>
    <t>-652.905898483574 269.010084510041 -97.6002809894677</t>
  </si>
  <si>
    <t>-675.09114055747 280.899117804028 317.211872893386</t>
  </si>
  <si>
    <t>-706.835095807257 323.506176348646 777.191850474091</t>
  </si>
  <si>
    <t>-557.459306539289 299.360908412706 831.851734747402</t>
  </si>
  <si>
    <t>-675.79761017259 87.7489329882726 -92.9170324409697</t>
  </si>
  <si>
    <t>-669.133596405142 69.9115071657561 322.221513006578</t>
  </si>
  <si>
    <t>-702.754651404465 21.297773098473 781.328947649829</t>
  </si>
  <si>
    <t>-550.342948554488 13.6203395363495 832.275568442583</t>
  </si>
  <si>
    <t>9763-20170724T120436.316339000.bin</t>
  </si>
  <si>
    <t>-664.737584443444 178.202730486915 -93.5708261366808</t>
  </si>
  <si>
    <t>-686.060782190258 178.11973697526 -202.211528857185</t>
  </si>
  <si>
    <t>-697.11139995951 175.763907255117 -294.397083911951</t>
  </si>
  <si>
    <t>-705.253453234861 172.846705429698 -377.843711440494</t>
  </si>
  <si>
    <t>-710.983714931829 169.079347015685 -461.456490919542</t>
  </si>
  <si>
    <t>-716.709696535757 162.648360658446 -583.811696804902</t>
  </si>
  <si>
    <t>-704.702498768631 157.071252590771 -661.044680257501</t>
  </si>
  <si>
    <t>-710.761776765446 196.590899886497 -531.919754780122</t>
  </si>
  <si>
    <t>-698.710583472184 351.724226955032 -520.625043656586</t>
  </si>
  <si>
    <t>-687.589654716521 491.049022383724 -275.587311507445</t>
  </si>
  <si>
    <t>-457.365978472647 468.009992942444 -255.221811823608</t>
  </si>
  <si>
    <t>-717.632613407237 134.349564481609 -528.326894156938</t>
  </si>
  <si>
    <t>-545.974896605603 32.5777403958487 -254.478216207897</t>
  </si>
  <si>
    <t>-653.445795532929 268.864606024692 -97.5719384117482</t>
  </si>
  <si>
    <t>-675.341124670339 280.829778208899 317.253395795173</t>
  </si>
  <si>
    <t>-706.837814451058 323.549591341643 777.248318395531</t>
  </si>
  <si>
    <t>-557.437822776247 299.449397931927 831.861876211269</t>
  </si>
  <si>
    <t>-676.320484981178 87.4566109273067 -92.9575424084254</t>
  </si>
  <si>
    <t>-669.26869728102 69.8228828933261 322.183312432284</t>
  </si>
  <si>
    <t>-702.48146932789 21.1340011065997 781.350478425982</t>
  </si>
  <si>
    <t>-550.238563178669 13.39700150725 832.790369819347</t>
  </si>
  <si>
    <t>9763-20170724T120436.349428200.bin</t>
  </si>
  <si>
    <t>-664.98319637732 177.990995944287 -93.5726530376456</t>
  </si>
  <si>
    <t>-686.305046289198 177.923496436244 -202.213720007064</t>
  </si>
  <si>
    <t>-697.339214827565 175.595195781585 -294.401865876674</t>
  </si>
  <si>
    <t>-705.460467099845 172.708553336916 -377.851554620762</t>
  </si>
  <si>
    <t>-711.16403133701 168.977051031852 -461.467730656983</t>
  </si>
  <si>
    <t>-716.844543426776 162.604227566335 -583.828144505175</t>
  </si>
  <si>
    <t>-704.813410839472 157.032650779975 -661.057822989918</t>
  </si>
  <si>
    <t>-710.889116889063 196.51908777839 -531.919050260848</t>
  </si>
  <si>
    <t>-698.71238633159 351.634505615011 -520.512582959056</t>
  </si>
  <si>
    <t>-687.668245771776 490.721745451166 -275.336489812156</t>
  </si>
  <si>
    <t>-457.465517057377 467.562226055631 -254.869693998209</t>
  </si>
  <si>
    <t>-717.81485132898 134.282090636384 -528.356022199285</t>
  </si>
  <si>
    <t>-546.269202547713 32.3533625564764 -254.650369493464</t>
  </si>
  <si>
    <t>-653.701819032549 268.691373337334 -97.5605349510506</t>
  </si>
  <si>
    <t>-675.49719613626 280.72087636392 317.268105635761</t>
  </si>
  <si>
    <t>-706.845798176415 323.557145545505 777.268572843126</t>
  </si>
  <si>
    <t>-557.438743263591 299.454977935723 831.861852336563</t>
  </si>
  <si>
    <t>-676.568773320526 87.2179785055419 -92.9592300583905</t>
  </si>
  <si>
    <t>-669.340257608419 69.6904966499794 322.183118981435</t>
  </si>
  <si>
    <t>-702.361307910717 20.9702718859016 781.374124914647</t>
  </si>
  <si>
    <t>-550.20994565183 12.9562665393103 833.042005859597</t>
  </si>
  <si>
    <t>9763-20170724T120436.412209900.bin</t>
  </si>
  <si>
    <t>-665.507613014354 177.578503926587 -93.565335030779</t>
  </si>
  <si>
    <t>-686.842457388733 177.550060172582 -202.203907940178</t>
  </si>
  <si>
    <t>-697.868600683277 175.272998719502 -294.394318180571</t>
  </si>
  <si>
    <t>-705.975267241316 172.439527034479 -377.847158593922</t>
  </si>
  <si>
    <t>-711.657104309267 168.767260100066 -461.467494795865</t>
  </si>
  <si>
    <t>-717.298352210767 162.486724176679 -583.83446592236</t>
  </si>
  <si>
    <t>-705.190617906703 156.928925776272 -661.053106588425</t>
  </si>
  <si>
    <t>-711.311269998318 196.356808861424 -531.899848874159</t>
  </si>
  <si>
    <t>-698.754729867163 351.402100121701 -519.969298914907</t>
  </si>
  <si>
    <t>-687.793256415372 489.898933534678 -274.455545052698</t>
  </si>
  <si>
    <t>-457.583965638913 466.627561221705 -254.191267941741</t>
  </si>
  <si>
    <t>-718.334799184151 134.128288916641 -528.381994307849</t>
  </si>
  <si>
    <t>-546.982427601514 31.7588127736904 -254.763415457479</t>
  </si>
  <si>
    <t>-654.252584650735 268.296489694181 -97.5354985613365</t>
  </si>
  <si>
    <t>-675.946270423935 280.416147182965 317.295940490248</t>
  </si>
  <si>
    <t>-706.855056322256 323.573152986768 777.297118868896</t>
  </si>
  <si>
    <t>-557.468356170339 299.310412096241 831.875159845086</t>
  </si>
  <si>
    <t>-677.085187445721 86.7848939707603 -92.9822953506718</t>
  </si>
  <si>
    <t>-669.600695956962 69.3790153821949 322.160542044865</t>
  </si>
  <si>
    <t>-702.182173333978 20.7694906490935 781.380823341616</t>
  </si>
  <si>
    <t>-550.159158547486 12.7334860043959 833.421655586024</t>
  </si>
  <si>
    <t>9763-20170724T120436.451315500.bin</t>
  </si>
  <si>
    <t>-665.730942266856 177.379228314887 -93.5781413677063</t>
  </si>
  <si>
    <t>-687.060859152496 177.359266449375 -202.217643332594</t>
  </si>
  <si>
    <t>-698.090204391778 175.098608414138 -294.407975589233</t>
  </si>
  <si>
    <t>-706.202750259703 172.28374653495 -377.860942690174</t>
  </si>
  <si>
    <t>-711.893808469647 168.632842884968 -461.481722569775</t>
  </si>
  <si>
    <t>-717.552370658788 162.386307426285 -583.849529624281</t>
  </si>
  <si>
    <t>-705.418817424272 156.822375226111 -661.063668938343</t>
  </si>
  <si>
    <t>-711.524313937094 196.238138118908 -531.907590387956</t>
  </si>
  <si>
    <t>-698.597332310583 351.212662417052 -519.483648808513</t>
  </si>
  <si>
    <t>-687.754111735774 489.295082673711 -273.731199369616</t>
  </si>
  <si>
    <t>-457.524844837307 466.033474619741 -253.682653118371</t>
  </si>
  <si>
    <t>-718.61455191235 134.016339890745 -528.403574674981</t>
  </si>
  <si>
    <t>-547.248787240257 31.4827294355819 -254.681146200291</t>
  </si>
  <si>
    <t>-654.45853218604 268.104613589865 -97.5387074983221</t>
  </si>
  <si>
    <t>-676.1386764774 280.285549539325 317.291617706064</t>
  </si>
  <si>
    <t>-706.847470231074 323.595881687855 777.302087266752</t>
  </si>
  <si>
    <t>-557.469413119359 299.272909415385 831.876896932788</t>
  </si>
  <si>
    <t>-677.309146419207 86.5732497496149 -92.9986875356369</t>
  </si>
  <si>
    <t>-669.776767461108 69.2075813683052 322.144977096236</t>
  </si>
  <si>
    <t>-702.128164718096 20.7030481363915 781.390500646825</t>
  </si>
  <si>
    <t>-550.130663528571 12.8495676892496 833.533608010233</t>
  </si>
  <si>
    <t>9763-20170724T120436.517504900.bin</t>
  </si>
  <si>
    <t>-665.879893984974 177.029754298853 -93.6052137011239</t>
  </si>
  <si>
    <t>-687.2231600233 177.044620055228 -202.242044903627</t>
  </si>
  <si>
    <t>-698.251068830558 174.802460876452 -294.433123312966</t>
  </si>
  <si>
    <t>-706.357110125255 172.000982688842 -377.887133149881</t>
  </si>
  <si>
    <t>-712.036489782822 168.359507053105 -461.509039990299</t>
  </si>
  <si>
    <t>-717.671979835539 162.122799666507 -583.878504073137</t>
  </si>
  <si>
    <t>-705.464217886863 156.541442761587 -661.079660584387</t>
  </si>
  <si>
    <t>-711.621658487762 195.966758020401 -531.933973926738</t>
  </si>
  <si>
    <t>-698.162110293215 350.845813931347 -518.958168559992</t>
  </si>
  <si>
    <t>-687.918237335878 487.867126416387 -272.586942444077</t>
  </si>
  <si>
    <t>-457.604454964696 465.060235015068 -252.992668724927</t>
  </si>
  <si>
    <t>-718.776621126513 133.752160866801 -528.433614882209</t>
  </si>
  <si>
    <t>-547.643170802237 31.1290432558312 -254.428786260473</t>
  </si>
  <si>
    <t>-654.528474587679 267.780550019035 -97.5538272026158</t>
  </si>
  <si>
    <t>-676.173409305223 280.139933141721 317.273049573215</t>
  </si>
  <si>
    <t>-706.803181570915 323.70334360769 777.286675662115</t>
  </si>
  <si>
    <t>-557.425258181891 299.379900937415 831.861585483748</t>
  </si>
  <si>
    <t>-677.52553238046 86.2231443561705 -93.0552774186579</t>
  </si>
  <si>
    <t>-670.120584466073 68.9097662103709 322.092846351859</t>
  </si>
  <si>
    <t>-702.149510241407 20.668156855462 781.375550374715</t>
  </si>
  <si>
    <t>-550.151711603547 12.947850092964 833.537530161749</t>
  </si>
  <si>
    <t>9763-20170724T120436.545580700.bin</t>
  </si>
  <si>
    <t>-665.890829659007 176.924031434395 -93.6170956640842</t>
  </si>
  <si>
    <t>-687.25414111023 176.958571320754 -202.249980193744</t>
  </si>
  <si>
    <t>-698.274013288171 174.732446919247 -294.44246395406</t>
  </si>
  <si>
    <t>-706.362259858583 171.946632570652 -377.898699783185</t>
  </si>
  <si>
    <t>-712.013315423886 168.321991614202 -461.523351301976</t>
  </si>
  <si>
    <t>-717.595794380499 162.111413014417 -583.896527396783</t>
  </si>
  <si>
    <t>-705.355796454692 156.539512279414 -661.093176463293</t>
  </si>
  <si>
    <t>-711.566439282967 195.944028779997 -531.942190696604</t>
  </si>
  <si>
    <t>-697.932922682142 350.784163090788 -518.72470811393</t>
  </si>
  <si>
    <t>-688.218170195856 487.393930548287 -272.103676416902</t>
  </si>
  <si>
    <t>-457.876252378307 464.765739543417 -252.634119283063</t>
  </si>
  <si>
    <t>-718.726078022764 133.729069508612 -528.458153873879</t>
  </si>
  <si>
    <t>-547.891938972794 31.0398880206562 -254.262869317505</t>
  </si>
  <si>
    <t>-654.491017174666 267.719811206133 -97.5630612383013</t>
  </si>
  <si>
    <t>-676.154076998387 280.094373483151 317.262367780794</t>
  </si>
  <si>
    <t>-706.779137938513 323.765819269956 777.275299488835</t>
  </si>
  <si>
    <t>-557.397370861302 299.471138301969 831.852740484082</t>
  </si>
  <si>
    <t>-677.614987548414 86.0839935128263 -93.0714192594013</t>
  </si>
  <si>
    <t>-670.244446546141 68.8340643386548 322.080023279319</t>
  </si>
  <si>
    <t>-702.20636058805 20.6658589416563 781.371934448929</t>
  </si>
  <si>
    <t>-550.16162073831 13.2926511851933 833.447528952943</t>
  </si>
  <si>
    <t>9763-20170724T120436.614409800.bin</t>
  </si>
  <si>
    <t>-665.837804214774 176.710504959059 -93.6662126600613</t>
  </si>
  <si>
    <t>-687.195611585429 176.735194431119 -202.300087585448</t>
  </si>
  <si>
    <t>-698.189594474618 174.504604743435 -294.495566235046</t>
  </si>
  <si>
    <t>-706.245772769698 171.71764534118 -377.954971735596</t>
  </si>
  <si>
    <t>-711.855716602772 168.09477142206 -461.582324749058</t>
  </si>
  <si>
    <t>-717.368344942694 161.890064538206 -583.958940207158</t>
  </si>
  <si>
    <t>-705.094854926577 156.33039474594 -661.151315640118</t>
  </si>
  <si>
    <t>-711.348246243839 195.717779950624 -532.000495002273</t>
  </si>
  <si>
    <t>-697.264908339422 350.487856962909 -518.316725901702</t>
  </si>
  <si>
    <t>-689.410039291945 486.413741856647 -271.251987412697</t>
  </si>
  <si>
    <t>-459.060475444562 464.289872422825 -251.297365191607</t>
  </si>
  <si>
    <t>-718.550692534303 133.50744860884 -528.521795319357</t>
  </si>
  <si>
    <t>-548.412475922652 30.7673217144393 -253.908381755032</t>
  </si>
  <si>
    <t>-654.330985223321 267.622346105492 -97.6160015448704</t>
  </si>
  <si>
    <t>-676.124836347046 280.078822111197 317.20020746974</t>
  </si>
  <si>
    <t>-706.731270651341 323.913658386184 777.230408203843</t>
  </si>
  <si>
    <t>-557.378946040356 299.463746644675 831.818921665448</t>
  </si>
  <si>
    <t>-677.688726790131 85.7214075624915 -93.1000665249392</t>
  </si>
  <si>
    <t>-670.490305688543 68.5861865714469 322.059171823354</t>
  </si>
  <si>
    <t>-702.498335777559 20.5862775949627 781.363614197666</t>
  </si>
  <si>
    <t>-550.33044571763 12.4140192889415 832.957883157162</t>
  </si>
  <si>
    <t>9763-20170724T120436.647497200.bin</t>
  </si>
  <si>
    <t>-665.851314171088 176.647825796335 -93.6935339302481</t>
  </si>
  <si>
    <t>-687.197647602514 176.647281398723 -202.329759573429</t>
  </si>
  <si>
    <t>-698.191043207621 174.396115972332 -294.524756445025</t>
  </si>
  <si>
    <t>-706.250214950708 171.591200448307 -377.983252455071</t>
  </si>
  <si>
    <t>-711.866819617019 167.951025301893 -461.609461636761</t>
  </si>
  <si>
    <t>-717.392959379005 161.722020680394 -583.984156542812</t>
  </si>
  <si>
    <t>-705.069493351353 156.167757913599 -661.16900230964</t>
  </si>
  <si>
    <t>-711.362336271714 195.559543847435 -532.033160660662</t>
  </si>
  <si>
    <t>-697.115977518114 350.290695982113 -518.139465374179</t>
  </si>
  <si>
    <t>-690.53196825096 485.706112853052 -270.75736801398</t>
  </si>
  <si>
    <t>-460.194170810249 464.010742904969 -250.206532352376</t>
  </si>
  <si>
    <t>-718.573896580457 133.350992377725 -528.541234759117</t>
  </si>
  <si>
    <t>-548.665646413541 30.6764721493455 -253.658086803246</t>
  </si>
  <si>
    <t>-654.277884476055 267.660522500894 -97.663873834228</t>
  </si>
  <si>
    <t>-676.126270132315 280.118650398262 317.149374269994</t>
  </si>
  <si>
    <t>-706.685788303277 324.023942219034 777.19504683399</t>
  </si>
  <si>
    <t>-557.299619910769 299.777598871709 831.781892586864</t>
  </si>
  <si>
    <t>-677.79131512124 85.5556558704507 -93.1112513685237</t>
  </si>
  <si>
    <t>-670.652302653079 68.4489811488525 322.050160164777</t>
  </si>
  <si>
    <t>-702.795897820019 20.6489332294684 781.354422288033</t>
  </si>
  <si>
    <t>-550.462180269251 12.3145141538789 832.430918855371</t>
  </si>
  <si>
    <t>9763-20170724T120436.712676100.bin</t>
  </si>
  <si>
    <t>-665.988071176532 176.540806544035 -93.7105178668019</t>
  </si>
  <si>
    <t>-687.390786087002 176.55496172354 -202.335663210667</t>
  </si>
  <si>
    <t>-698.450252246928 174.253447480305 -294.521501954371</t>
  </si>
  <si>
    <t>-706.575923738759 171.380004024821 -377.971236315255</t>
  </si>
  <si>
    <t>-712.265372333683 167.6487725113 -461.588523103409</t>
  </si>
  <si>
    <t>-717.9046695276 161.262582150909 -583.949928605652</t>
  </si>
  <si>
    <t>-705.436933461071 155.765387405843 -661.115795000372</t>
  </si>
  <si>
    <t>-711.826612133673 195.166861089929 -532.048037785252</t>
  </si>
  <si>
    <t>-697.347914321359 349.855939345675 -517.996978045131</t>
  </si>
  <si>
    <t>-693.745698805357 484.131124681215 -269.932794277933</t>
  </si>
  <si>
    <t>-463.46500885345 463.301603288715 -247.899493968767</t>
  </si>
  <si>
    <t>-719.033746407344 132.962747295192 -528.469504069771</t>
  </si>
  <si>
    <t>-548.987920817491 30.5648326751 -253.144012887628</t>
  </si>
  <si>
    <t>-654.158477801009 267.678425548402 -97.7121630165508</t>
  </si>
  <si>
    <t>-676.226188737329 280.020835058518 317.093002261365</t>
  </si>
  <si>
    <t>-706.605527714732 324.113895867202 777.151337844767</t>
  </si>
  <si>
    <t>-557.299944990447 299.620402889895 831.848099655567</t>
  </si>
  <si>
    <t>-678.194584942351 85.3253314825949 -93.158614851585</t>
  </si>
  <si>
    <t>-671.077072289182 68.3821406779932 322.009881243472</t>
  </si>
  <si>
    <t>-703.463007166674 20.7608414764493 781.300546670911</t>
  </si>
  <si>
    <t>-550.743288369537 12.4429247311737 831.213782923286</t>
  </si>
  <si>
    <t>9763-20170724T120436.747771000.bin</t>
  </si>
  <si>
    <t>-666.002054045479 176.701934209046 -93.7419422377865</t>
  </si>
  <si>
    <t>-687.523681382138 176.741401942058 -202.343634893158</t>
  </si>
  <si>
    <t>-698.653054319017 174.404227928922 -294.520051329258</t>
  </si>
  <si>
    <t>-706.82884871715 171.477473379192 -377.963067395427</t>
  </si>
  <si>
    <t>-712.555188264417 167.67192159722 -461.574440633961</t>
  </si>
  <si>
    <t>-718.233599565136 161.15463647351 -583.927247101828</t>
  </si>
  <si>
    <t>-705.632058810703 155.813887411377 -661.082181343825</t>
  </si>
  <si>
    <t>-712.142527791716 195.114972895243 -532.063467327094</t>
  </si>
  <si>
    <t>-697.586718353666 349.799233072545 -518.066178343938</t>
  </si>
  <si>
    <t>-695.667212553973 483.81789486617 -269.844687448902</t>
  </si>
  <si>
    <t>-465.45026758326 463.192591139531 -246.968773697092</t>
  </si>
  <si>
    <t>-719.341373979666 132.913860113712 -528.41626412442</t>
  </si>
  <si>
    <t>-549.146055752047 30.876269144956 -253.028796199686</t>
  </si>
  <si>
    <t>-654.108952158338 267.813704436342 -97.7506736588041</t>
  </si>
  <si>
    <t>-676.129956660685 280.030715174444 317.060685906364</t>
  </si>
  <si>
    <t>-706.547904928013 324.153050443463 777.113501064009</t>
  </si>
  <si>
    <t>-557.256764314916 299.687892665277 831.862281511573</t>
  </si>
  <si>
    <t>-678.263518379141 85.5350949901158 -93.1827697297384</t>
  </si>
  <si>
    <t>-671.212336123301 68.7009405619406 321.991308081548</t>
  </si>
  <si>
    <t>-703.645197756409 20.7337876251938 781.251736516147</t>
  </si>
  <si>
    <t>-550.847696816131 11.9648454534818 830.848607144856</t>
  </si>
  <si>
    <t>9763-20170724T120436.815499600.bin</t>
  </si>
  <si>
    <t>-665.996357284661 176.890740727585 -93.9021649144346</t>
  </si>
  <si>
    <t>-687.795521575067 176.976967843008 -202.448383675503</t>
  </si>
  <si>
    <t>-699.10971347032 174.568480878342 -294.600717622105</t>
  </si>
  <si>
    <t>-707.430857445094 171.537529572209 -378.025481380411</t>
  </si>
  <si>
    <t>-713.280352445962 167.588203645188 -461.621710548685</t>
  </si>
  <si>
    <t>-719.113588507892 160.819198290028 -583.953554060452</t>
  </si>
  <si>
    <t>-706.102913394994 155.941849126766 -661.071295968706</t>
  </si>
  <si>
    <t>-712.943221692227 194.884490316446 -532.168171581834</t>
  </si>
  <si>
    <t>-698.466189515841 349.596395087149 -518.389219602155</t>
  </si>
  <si>
    <t>-699.839526600696 483.370750031085 -270.0321649898</t>
  </si>
  <si>
    <t>-469.740914896219 462.829193944259 -245.924407480343</t>
  </si>
  <si>
    <t>-720.164777332504 132.6943393108 -528.382622108468</t>
  </si>
  <si>
    <t>-549.848758426333 31.6291144000738 -253.215544689966</t>
  </si>
  <si>
    <t>-653.806951982456 268.160466022685 -97.9414782179256</t>
  </si>
  <si>
    <t>-675.830055851793 280.09377326061 316.877980162924</t>
  </si>
  <si>
    <t>-706.49766675467 324.212549043713 776.95474887403</t>
  </si>
  <si>
    <t>-557.232385364264 299.709025175833 831.756935684098</t>
  </si>
  <si>
    <t>-678.533547081623 85.4514996652713 -93.2559650546042</t>
  </si>
  <si>
    <t>-671.817850218428 68.8171253068429 321.931678339277</t>
  </si>
  <si>
    <t>-703.763397164576 20.6729478669049 781.235840408768</t>
  </si>
  <si>
    <t>-550.949723423934 11.1637612990733 830.646266018568</t>
  </si>
  <si>
    <t>9763-20170724T120436.849600800.bin</t>
  </si>
  <si>
    <t>-666.285024071269 176.939188037147 -93.9960152419108</t>
  </si>
  <si>
    <t>-688.161714861327 177.045789082008 -202.526704661193</t>
  </si>
  <si>
    <t>-699.550596688367 174.625387609213 -294.669173571008</t>
  </si>
  <si>
    <t>-707.941942016524 171.575178753552 -378.086493497924</t>
  </si>
  <si>
    <t>-713.863883318129 167.598885219421 -461.676111801702</t>
  </si>
  <si>
    <t>-719.804917255728 160.783050673337 -584.000235218069</t>
  </si>
  <si>
    <t>-706.569560874934 156.122947878441 -661.093255350337</t>
  </si>
  <si>
    <t>-713.588634088191 194.868026699977 -532.233432156887</t>
  </si>
  <si>
    <t>-699.179063629313 349.59644204937 -518.46767642097</t>
  </si>
  <si>
    <t>-701.954277213028 482.989521781782 -269.917563182613</t>
  </si>
  <si>
    <t>-471.895159691451 462.516809435401 -245.377829335765</t>
  </si>
  <si>
    <t>-720.807449852399 132.679354964754 -528.417591425258</t>
  </si>
  <si>
    <t>-550.508411393847 31.9795720088287 -253.379679078146</t>
  </si>
  <si>
    <t>-653.84209754001 268.283475540989 -98.0676945890732</t>
  </si>
  <si>
    <t>-675.776935447852 280.14879131362 316.758403338467</t>
  </si>
  <si>
    <t>-706.482345562705 324.266175462551 776.843040603605</t>
  </si>
  <si>
    <t>-557.189365181421 299.891094080481 831.627012054067</t>
  </si>
  <si>
    <t>-679.086501386691 85.4067553114005 -93.2935872030404</t>
  </si>
  <si>
    <t>-672.167086970851 68.848873025081 321.893745316816</t>
  </si>
  <si>
    <t>-703.779429061997 20.6634011429378 781.240451820798</t>
  </si>
  <si>
    <t>-550.95380093928 11.2405352700134 830.630269624793</t>
  </si>
  <si>
    <t>9763-20170724T120436.913751800.bin</t>
  </si>
  <si>
    <t>-667.32381428796 176.864333356605 -94.1587557949573</t>
  </si>
  <si>
    <t>-689.285624258626 177.003285238255 -202.672110230705</t>
  </si>
  <si>
    <t>-700.751250545193 174.583130303768 -294.805305734886</t>
  </si>
  <si>
    <t>-709.21221641098 171.528437733738 -378.215196243976</t>
  </si>
  <si>
    <t>-715.203471618017 167.543181619508 -461.799730128605</t>
  </si>
  <si>
    <t>-721.244716186446 160.711352559138 -584.118006577286</t>
  </si>
  <si>
    <t>-707.53467382334 156.331681014153 -661.144289664119</t>
  </si>
  <si>
    <t>-714.969887567516 194.801340536304 -532.361435548513</t>
  </si>
  <si>
    <t>-700.633473190343 349.532512199915 -518.470154418475</t>
  </si>
  <si>
    <t>-706.095667603463 481.023974097074 -268.953051004485</t>
  </si>
  <si>
    <t>-476.053080677469 461.243545719605 -243.700462559696</t>
  </si>
  <si>
    <t>-722.217819081777 132.616884895056 -528.530140806665</t>
  </si>
  <si>
    <t>-551.995802193411 32.2629115301706 -254.06905384671</t>
  </si>
  <si>
    <t>-654.4497106918 268.421966886775 -98.3195588673769</t>
  </si>
  <si>
    <t>-676.074129627186 280.195285114038 316.525428875766</t>
  </si>
  <si>
    <t>-706.529296163167 324.296269190815 776.619011006053</t>
  </si>
  <si>
    <t>-557.258074700932 299.653743213777 831.342737952976</t>
  </si>
  <si>
    <t>-680.534200023508 85.1474686417014 -93.3791344969701</t>
  </si>
  <si>
    <t>-672.908867555108 68.9723257336773 321.810964513256</t>
  </si>
  <si>
    <t>-703.797238233484 20.6468934468576 781.244722543687</t>
  </si>
  <si>
    <t>-550.960361244737 11.3572263146618 830.625065277209</t>
  </si>
  <si>
    <t>9763-20170724T120436.947842100.bin</t>
  </si>
  <si>
    <t>-667.973986092204 176.779023787938 -94.2415350966438</t>
  </si>
  <si>
    <t>-689.958497676772 176.92844308253 -202.750380926716</t>
  </si>
  <si>
    <t>-701.439399709652 174.526748299488 -294.882027137571</t>
  </si>
  <si>
    <t>-709.912022529625 171.494895706155 -378.291579173364</t>
  </si>
  <si>
    <t>-715.912554886028 167.538991893265 -461.876871989296</t>
  </si>
  <si>
    <t>-721.964534176082 160.757825765974 -584.197354126887</t>
  </si>
  <si>
    <t>-708.035513469838 156.47177342255 -661.189711274815</t>
  </si>
  <si>
    <t>-715.68706888182 194.826614120015 -532.427039954202</t>
  </si>
  <si>
    <t>-701.404986820372 349.546441181998 -518.427774488027</t>
  </si>
  <si>
    <t>-708.072955488118 479.786231871101 -268.28437944759</t>
  </si>
  <si>
    <t>-478.061792301211 460.301067956584 -242.522052183228</t>
  </si>
  <si>
    <t>-722.930814133328 132.640283733634 -528.621259405144</t>
  </si>
  <si>
    <t>-552.662071352371 32.1375297783813 -254.480364817423</t>
  </si>
  <si>
    <t>-654.908957666269 268.434375839348 -98.4421236418463</t>
  </si>
  <si>
    <t>-676.369539832403 280.233043608288 316.41069341479</t>
  </si>
  <si>
    <t>-706.559214437269 324.296395250577 776.518620076411</t>
  </si>
  <si>
    <t>-557.278650043083 299.593384404365 831.189346055742</t>
  </si>
  <si>
    <t>-681.3771860948 84.993370336676 -93.4205081926685</t>
  </si>
  <si>
    <t>-673.328146084943 68.9994371569007 321.768627780195</t>
  </si>
  <si>
    <t>-703.810337302688 20.6263591680686 781.242054291504</t>
  </si>
  <si>
    <t>-550.989237654199 11.0440452576463 830.615377284372</t>
  </si>
  <si>
    <t>9763-20170724T120437.013021200.bin</t>
  </si>
  <si>
    <t>-669.488063210024 176.482046827527 -94.4149900033959</t>
  </si>
  <si>
    <t>-691.518080794296 176.67505973722 -202.91451291392</t>
  </si>
  <si>
    <t>-703.018499089466 174.349710273325 -295.045752580766</t>
  </si>
  <si>
    <t>-711.499555009377 171.407814596048 -378.457572533353</t>
  </si>
  <si>
    <t>-717.498861894873 167.564456373153 -462.048099279532</t>
  </si>
  <si>
    <t>-723.53773529991 160.974914660162 -584.379948582922</t>
  </si>
  <si>
    <t>-709.332224738587 156.888419777578 -661.332590174743</t>
  </si>
  <si>
    <t>-717.317610970256 194.968590516883 -532.553381395929</t>
  </si>
  <si>
    <t>-703.367788014539 349.689382674761 -518.267133201109</t>
  </si>
  <si>
    <t>-712.144595293695 478.050737727645 -267.219423772951</t>
  </si>
  <si>
    <t>-482.464504195817 458.409125303232 -238.763009047691</t>
  </si>
  <si>
    <t>-724.458284019078 132.764091593388 -528.850214374366</t>
  </si>
  <si>
    <t>-553.86691884412 31.3028617473094 -255.012666254477</t>
  </si>
  <si>
    <t>-656.128776958632 268.333392810505 -98.6782348517712</t>
  </si>
  <si>
    <t>-677.061053960182 280.128749000914 316.201654147283</t>
  </si>
  <si>
    <t>-706.582745617595 324.270394723766 776.351276136978</t>
  </si>
  <si>
    <t>-557.29246829903 299.507249648978 830.968439390542</t>
  </si>
  <si>
    <t>-683.211379452473 84.4949483871465 -93.5535456776088</t>
  </si>
  <si>
    <t>-674.234676479944 68.8311591728066 321.629204453493</t>
  </si>
  <si>
    <t>-703.863726943015 20.5885806081571 781.212571017209</t>
  </si>
  <si>
    <t>-551.058674667422 10.4516655391567 830.524577462189</t>
  </si>
  <si>
    <t>9763-20170724T120437.045106900.bin</t>
  </si>
  <si>
    <t>-670.377259942272 176.321506399722 -94.4996765653076</t>
  </si>
  <si>
    <t>-692.442338983143 176.534259528741 -202.9920417331</t>
  </si>
  <si>
    <t>-703.923550046746 174.263125712168 -295.127108789125</t>
  </si>
  <si>
    <t>-712.366999144644 171.387656255601 -378.545041137955</t>
  </si>
  <si>
    <t>-718.307960602912 167.629655309669 -462.143600174425</t>
  </si>
  <si>
    <t>-724.238545378248 161.186906095809 -584.48843721286</t>
  </si>
  <si>
    <t>-709.934578385388 157.2140001343 -661.428842717477</t>
  </si>
  <si>
    <t>-718.09973116808 195.122611732691 -532.614239356453</t>
  </si>
  <si>
    <t>-704.271184137094 349.841012596416 -518.149464770884</t>
  </si>
  <si>
    <t>-714.257052282853 477.519701993788 -266.799090973487</t>
  </si>
  <si>
    <t>-484.739984265693 457.934958700867 -237.01856723991</t>
  </si>
  <si>
    <t>-725.172747558481 132.905400654834 -528.994987470956</t>
  </si>
  <si>
    <t>-554.456993301253 30.9129344334722 -255.307286125392</t>
  </si>
  <si>
    <t>-656.895139277125 268.316340338365 -98.7820792577458</t>
  </si>
  <si>
    <t>-677.477825466163 280.070525163992 316.1164114586</t>
  </si>
  <si>
    <t>-706.591387997783 324.243034290077 776.288139124861</t>
  </si>
  <si>
    <t>-557.300801451924 299.460488188448 830.895454250747</t>
  </si>
  <si>
    <t>-684.227657113877 84.2162618575212 -93.6329845897144</t>
  </si>
  <si>
    <t>-674.665567402939 68.7834445215128 321.54529821026</t>
  </si>
  <si>
    <t>-703.893415354368 20.6156747507578 781.198422690825</t>
  </si>
  <si>
    <t>-551.068394164908 10.5349416000911 830.460243380277</t>
  </si>
  <si>
    <t>9763-20170724T120437.115978700.bin</t>
  </si>
  <si>
    <t>-672.191719323227 176.077990354837 -94.6832450933806</t>
  </si>
  <si>
    <t>-694.288603328289 176.284594686491 -203.169095021369</t>
  </si>
  <si>
    <t>-705.699991021872 174.099764181953 -295.314817791113</t>
  </si>
  <si>
    <t>-714.040797532727 171.341942906065 -378.747272734353</t>
  </si>
  <si>
    <t>-719.839246224365 167.743124531315 -462.362761474189</t>
  </si>
  <si>
    <t>-725.517339751968 161.580903835983 -584.733899263206</t>
  </si>
  <si>
    <t>-711.01499270313 157.777400521225 -661.645785455324</t>
  </si>
  <si>
    <t>-719.559419031024 195.406049014935 -532.766498696881</t>
  </si>
  <si>
    <t>-706.002100221071 350.114859551682 -517.822836953794</t>
  </si>
  <si>
    <t>-718.280469813266 476.050839275505 -265.696022706567</t>
  </si>
  <si>
    <t>-489.049751595293 456.603907336563 -233.700921757388</t>
  </si>
  <si>
    <t>-726.492290287424 133.163645087455 -529.310486504411</t>
  </si>
  <si>
    <t>-555.699868120923 30.2268857057466 -255.829913164781</t>
  </si>
  <si>
    <t>-658.587696085107 268.293394623265 -98.9890373524172</t>
  </si>
  <si>
    <t>-678.447008471728 280.043715613083 315.944873070267</t>
  </si>
  <si>
    <t>-706.611053260369 324.179365406552 776.185480414472</t>
  </si>
  <si>
    <t>-557.337509409023 299.245039959255 830.770304285668</t>
  </si>
  <si>
    <t>-686.138262016175 83.8277617437807 -93.7669518590735</t>
  </si>
  <si>
    <t>-675.56693716502 68.7769527302103 321.400889732347</t>
  </si>
  <si>
    <t>-703.970644607755 20.6121428231954 781.153793568472</t>
  </si>
  <si>
    <t>-551.146832061074 9.97154080223982 830.301534087087</t>
  </si>
  <si>
    <t>9763-20170724T120437.149067300.bin</t>
  </si>
  <si>
    <t>-673.04627953932 176.063437909459 -94.7612208006963</t>
  </si>
  <si>
    <t>-695.15601837477 176.246152263287 -203.24451107752</t>
  </si>
  <si>
    <t>-706.550611443943 174.090286345694 -295.393116137576</t>
  </si>
  <si>
    <t>-714.865480307037 171.377538374511 -378.829410462668</t>
  </si>
  <si>
    <t>-720.627082959742 167.844036913308 -462.45034702867</t>
  </si>
  <si>
    <t>-726.239263827415 161.799914895115 -584.830458634474</t>
  </si>
  <si>
    <t>-711.621495733292 158.068643966857 -661.724071587496</t>
  </si>
  <si>
    <t>-720.353753081101 195.579754334687 -532.82545550899</t>
  </si>
  <si>
    <t>-706.990265045173 350.270819579586 -517.652828833147</t>
  </si>
  <si>
    <t>-720.3412038103 475.042473034418 -265.002299786334</t>
  </si>
  <si>
    <t>-491.175695377655 455.80797916121 -232.417161163078</t>
  </si>
  <si>
    <t>-727.199633526106 133.324293470875 -529.436798075504</t>
  </si>
  <si>
    <t>-556.375042206739 29.9627416518392 -256.124752271742</t>
  </si>
  <si>
    <t>-659.488649011435 268.351062953553 -99.0831607837138</t>
  </si>
  <si>
    <t>-678.93686054025 280.101879103357 315.87015575875</t>
  </si>
  <si>
    <t>-706.62884697274 324.144301154685 776.1475394702</t>
  </si>
  <si>
    <t>-557.381661427901 299.032415900036 830.723298978817</t>
  </si>
  <si>
    <t>-686.93770655926 83.7729880461602 -93.8291938269138</t>
  </si>
  <si>
    <t>-675.938791531429 68.8101044790933 321.33072383697</t>
  </si>
  <si>
    <t>-704.002353094201 20.6417703892805 781.127924590806</t>
  </si>
  <si>
    <t>-551.139462533819 10.268480205373 830.211123897294</t>
  </si>
  <si>
    <t>9763-20170724T120437.214793300.bin</t>
  </si>
  <si>
    <t>-674.75978066888 176.211444560355 -94.8836499387368</t>
  </si>
  <si>
    <t>-696.910624846334 176.334376349222 -203.35860740721</t>
  </si>
  <si>
    <t>-708.335942316831 174.23782038929 -295.50465441961</t>
  </si>
  <si>
    <t>-716.677861769077 171.620706818981 -378.941482908624</t>
  </si>
  <si>
    <t>-722.465608945753 168.227116332626 -462.566509810714</t>
  </si>
  <si>
    <t>-728.115667349167 162.435524754633 -584.957083039884</t>
  </si>
  <si>
    <t>-713.270709650382 158.820168898468 -661.812591839684</t>
  </si>
  <si>
    <t>-722.305656485366 196.11821503972 -532.880481404659</t>
  </si>
  <si>
    <t>-709.333753553291 350.789127933025 -517.166712473065</t>
  </si>
  <si>
    <t>-724.590729848527 472.215339154639 -262.998627879917</t>
  </si>
  <si>
    <t>-495.445617605056 453.258206339093 -230.109451777045</t>
  </si>
  <si>
    <t>-728.967310188227 133.835457987911 -529.625762985646</t>
  </si>
  <si>
    <t>-557.647635904876 30.0842490938901 -257.120202454854</t>
  </si>
  <si>
    <t>-661.367056309813 268.63272815418 -99.2421274718334</t>
  </si>
  <si>
    <t>-679.982866438072 280.324748842823 315.751043320119</t>
  </si>
  <si>
    <t>-706.663642247152 324.096433021674 776.095217256104</t>
  </si>
  <si>
    <t>-557.405344486832 298.941077205205 830.620299238462</t>
  </si>
  <si>
    <t>-688.517886883479 83.7179630976386 -93.9248117636448</t>
  </si>
  <si>
    <t>-676.719611853406 68.966149403225 321.220715317066</t>
  </si>
  <si>
    <t>-704.042491840499 20.6769670803455 781.087331040263</t>
  </si>
  <si>
    <t>-551.181762849156 9.95194504043911 830.101546301198</t>
  </si>
  <si>
    <t>9763-20170724T120437.248883700.bin</t>
  </si>
  <si>
    <t>-675.647289688231 176.433699870968 -94.9529375865109</t>
  </si>
  <si>
    <t>-697.845933362212 176.503765865388 -203.41827537832</t>
  </si>
  <si>
    <t>-709.303179778636 174.436360229597 -295.560863808958</t>
  </si>
  <si>
    <t>-717.670905614417 171.874250149604 -378.996789322745</t>
  </si>
  <si>
    <t>-723.481696973553 168.565217205502 -462.623563964734</t>
  </si>
  <si>
    <t>-729.162339022066 162.930263146997 -585.020069103011</t>
  </si>
  <si>
    <t>-714.183277959074 159.388985295795 -661.852993098337</t>
  </si>
  <si>
    <t>-723.3962220459 196.552316832886 -532.899522745211</t>
  </si>
  <si>
    <t>-710.552301299124 351.202383388323 -516.799812040266</t>
  </si>
  <si>
    <t>-726.803983229448 470.24538063155 -261.568061149967</t>
  </si>
  <si>
    <t>-497.670701320101 451.325879932409 -228.575047639134</t>
  </si>
  <si>
    <t>-729.943221832792 134.253311023842 -529.727587341134</t>
  </si>
  <si>
    <t>-558.12412692341 30.3760777433447 -257.698490414493</t>
  </si>
  <si>
    <t>-662.359183561969 268.916837988829 -99.334988638611</t>
  </si>
  <si>
    <t>-680.461021843159 280.525475715572 315.683311134741</t>
  </si>
  <si>
    <t>-706.666801651006 324.087031586822 776.078612163784</t>
  </si>
  <si>
    <t>-557.393014189697 298.973426797038 830.580417871039</t>
  </si>
  <si>
    <t>-689.331808797086 83.8761857165139 -93.9492896134153</t>
  </si>
  <si>
    <t>-677.181525396676 69.1719014970718 321.187725460149</t>
  </si>
  <si>
    <t>-704.058135158027 20.7449421440344 781.072785944154</t>
  </si>
  <si>
    <t>-551.134689363246 10.7296086660219 830.04153261971</t>
  </si>
  <si>
    <t>9763-20170724T120437.318816800.bin</t>
  </si>
  <si>
    <t>-677.494113741249 177.091250786091 -95.0706236217502</t>
  </si>
  <si>
    <t>-699.696348756039 177.017837440879 -203.535143442734</t>
  </si>
  <si>
    <t>-711.178232288674 174.988489744818 -295.675722990025</t>
  </si>
  <si>
    <t>-719.578491309785 172.520419951516 -379.111219089439</t>
  </si>
  <si>
    <t>-725.432540925446 169.36681628937 -462.740765276965</t>
  </si>
  <si>
    <t>-731.188752844457 164.026014883796 -585.147064521562</t>
  </si>
  <si>
    <t>-715.994722993976 160.553164616354 -661.940786788339</t>
  </si>
  <si>
    <t>-725.491346114502 197.533493142461 -532.945201356591</t>
  </si>
  <si>
    <t>-712.913165137757 352.121974465646 -516.114810225755</t>
  </si>
  <si>
    <t>-731.422682077582 463.831907038021 -257.741306808583</t>
  </si>
  <si>
    <t>-502.089210090528 446.015089385556 -225.534721118246</t>
  </si>
  <si>
    <t>-731.834598390027 135.205582868751 -529.927396794886</t>
  </si>
  <si>
    <t>-558.703670993078 31.1130276689885 -258.948709341852</t>
  </si>
  <si>
    <t>-664.454937425645 269.635845573043 -99.4948990210221</t>
  </si>
  <si>
    <t>-681.540098663189 281.068904541541 315.57127410215</t>
  </si>
  <si>
    <t>-706.730625163503 324.036437584205 776.05209722479</t>
  </si>
  <si>
    <t>-557.467153145113 298.705168287137 830.48153574369</t>
  </si>
  <si>
    <t>-690.916652741713 84.417919685158 -94.0067748947084</t>
  </si>
  <si>
    <t>-678.89348958498 69.4124711322206 321.123157171749</t>
  </si>
  <si>
    <t>-704.017001724409 20.7795743523059 781.064210861778</t>
  </si>
  <si>
    <t>-551.125936002847 10.5910092197341 830.098362347389</t>
  </si>
  <si>
    <t>9763-20170724T120437.346889700.bin</t>
  </si>
  <si>
    <t>-678.504644444591 177.431557857253 -95.1595096502086</t>
  </si>
  <si>
    <t>-700.599481488104 177.247300070342 -203.645908152753</t>
  </si>
  <si>
    <t>-712.099582537485 175.244999816793 -295.784678705206</t>
  </si>
  <si>
    <t>-720.56155766927 172.84683525553 -379.215937215743</t>
  </si>
  <si>
    <t>-726.522827908307 169.809641391427 -462.842379408044</t>
  </si>
  <si>
    <t>-732.486345429883 164.689066212755 -585.248032900676</t>
  </si>
  <si>
    <t>-717.306647501823 161.212425953753 -662.044582924964</t>
  </si>
  <si>
    <t>-726.750986827012 198.107591153347 -532.993397328958</t>
  </si>
  <si>
    <t>-714.428379607946 352.679124116502 -515.71356553636</t>
  </si>
  <si>
    <t>-733.779118356537 460.002543577012 -255.548639486985</t>
  </si>
  <si>
    <t>-504.285114187383 442.828213833842 -224.14689550807</t>
  </si>
  <si>
    <t>-732.988291375388 135.76413329912 -530.081547466163</t>
  </si>
  <si>
    <t>-558.931483170048 31.3107794333876 -259.505532827971</t>
  </si>
  <si>
    <t>-665.547983423592 269.986892806599 -99.6039507377997</t>
  </si>
  <si>
    <t>-682.201138280059 281.402234934715 315.480304069608</t>
  </si>
  <si>
    <t>-706.782905722453 324.006006248152 776.018722763414</t>
  </si>
  <si>
    <t>-557.488679316024 298.699867736995 830.375464896643</t>
  </si>
  <si>
    <t>-691.823568405093 84.6825980497961 -94.0648128564652</t>
  </si>
  <si>
    <t>-680.320121198342 69.2070730950204 321.062621330143</t>
  </si>
  <si>
    <t>-704.010414376818 20.7216019087998 781.078606756547</t>
  </si>
  <si>
    <t>-551.129464038399 10.4374574803251 830.12429167967</t>
  </si>
  <si>
    <t>9763-20170724T120437.416079600.bin</t>
  </si>
  <si>
    <t>-681.35490565985 178.551861378236 -95.3192855607904</t>
  </si>
  <si>
    <t>-703.062220714759 178.249286766471 -203.883536304698</t>
  </si>
  <si>
    <t>-714.524705110166 176.414633346608 -296.03064625304</t>
  </si>
  <si>
    <t>-723.07095274729 174.274655785279 -379.460375741163</t>
  </si>
  <si>
    <t>-729.235992976854 171.603821123688 -463.084365000632</t>
  </si>
  <si>
    <t>-735.629085219068 167.138395387676 -585.49405625984</t>
  </si>
  <si>
    <t>-720.599575682501 163.770428807941 -662.324910003744</t>
  </si>
  <si>
    <t>-729.832651273429 200.289151366732 -533.075938112084</t>
  </si>
  <si>
    <t>-717.99570306783 354.720433681772 -514.457255476322</t>
  </si>
  <si>
    <t>-738.282805423461 453.346466936632 -250.942542752492</t>
  </si>
  <si>
    <t>-508.495035155862 437.519894004755 -221.015806406927</t>
  </si>
  <si>
    <t>-735.815031412415 137.906321857113 -530.487750905623</t>
  </si>
  <si>
    <t>-560.193761985168 32.419547207327 -260.629787350555</t>
  </si>
  <si>
    <t>-668.269478532639 271.102804869631 -99.8303090599511</t>
  </si>
  <si>
    <t>-683.861152515316 282.295766824261 315.301273885034</t>
  </si>
  <si>
    <t>-707.051964100391 323.743060335124 775.976522641723</t>
  </si>
  <si>
    <t>-557.750184201112 297.976913489135 830.095792450256</t>
  </si>
  <si>
    <t>-694.903495253049 85.7740949457218 -94.1980830888293</t>
  </si>
  <si>
    <t>-683.427377621379 69.225253619353 320.888697537548</t>
  </si>
  <si>
    <t>-704.022817019432 20.6041294895483 781.076455562245</t>
  </si>
  <si>
    <t>-551.20616085477 9.38362569252081 830.117192933576</t>
  </si>
  <si>
    <t>9763-20170724T120437.449165300.bin</t>
  </si>
  <si>
    <t>-683.163444388931 179.450781372402 -95.3655781559223</t>
  </si>
  <si>
    <t>-704.754849585089 179.12153834116 -203.952960299761</t>
  </si>
  <si>
    <t>-716.181098207382 177.415828680742 -296.106927840551</t>
  </si>
  <si>
    <t>-724.720088387331 175.454547459026 -379.541762018625</t>
  </si>
  <si>
    <t>-730.903849253498 173.025384104012 -463.171974311546</t>
  </si>
  <si>
    <t>-737.353278435635 168.983114352113 -585.593326080626</t>
  </si>
  <si>
    <t>-722.410896784899 165.751279782491 -662.447062157305</t>
  </si>
  <si>
    <t>-731.567676812335 201.955930988782 -533.061744301426</t>
  </si>
  <si>
    <t>-719.843587800819 356.293169840378 -513.725483570066</t>
  </si>
  <si>
    <t>-740.473056041553 451.272906629675 -248.901177570742</t>
  </si>
  <si>
    <t>-510.580403074507 436.084653106877 -219.453090028831</t>
  </si>
  <si>
    <t>-737.4789898283 139.55768751896 -530.689969820363</t>
  </si>
  <si>
    <t>-561.485968234178 33.3703336878345 -261.2380556748</t>
  </si>
  <si>
    <t>-669.910353464468 272.110820060145 -99.9589820085819</t>
  </si>
  <si>
    <t>-684.828202847437 282.881813357906 315.208473846572</t>
  </si>
  <si>
    <t>-707.221355592392 323.558926618924 775.978078576331</t>
  </si>
  <si>
    <t>-557.90676501335 297.570548077359 829.955563432953</t>
  </si>
  <si>
    <t>-696.962338337999 86.5795845143016 -94.2305995106574</t>
  </si>
  <si>
    <t>-684.902617264034 69.7225122038712 320.827246340964</t>
  </si>
  <si>
    <t>-704.039492375676 20.6225626294793 781.068806834354</t>
  </si>
  <si>
    <t>-551.194482024938 9.56655446643526 830.058567077879</t>
  </si>
  <si>
    <t>9763-20170724T120437.512941400.bin</t>
  </si>
  <si>
    <t>-687.129514338891 182.051516553077 -95.4832853942135</t>
  </si>
  <si>
    <t>-708.781082277238 181.706996102926 -204.058540035704</t>
  </si>
  <si>
    <t>-720.192281065235 180.314692329024 -296.219706934654</t>
  </si>
  <si>
    <t>-728.692604042058 178.772648185523 -379.66734855395</t>
  </si>
  <si>
    <t>-734.813510115136 176.900067874983 -463.31639909777</t>
  </si>
  <si>
    <t>-741.14560586983 173.823399462717 -585.771898847388</t>
  </si>
  <si>
    <t>-726.362587484521 170.987700665575 -662.672011605557</t>
  </si>
  <si>
    <t>-735.392774555796 206.379258169701 -532.977299942277</t>
  </si>
  <si>
    <t>-723.22464388346 360.503735275806 -512.139613663952</t>
  </si>
  <si>
    <t>-744.7578185255 450.048477090017 -245.500015708231</t>
  </si>
  <si>
    <t>-514.773116589304 435.146227681739 -216.62953587874</t>
  </si>
  <si>
    <t>-741.341434016627 143.967665166847 -531.10166063384</t>
  </si>
  <si>
    <t>-565.315819054885 35.8429500409159 -262.739019629115</t>
  </si>
  <si>
    <t>-673.131322468864 274.98841352935 -100.217858329771</t>
  </si>
  <si>
    <t>-686.721685007699 284.602204309995 315.023586304973</t>
  </si>
  <si>
    <t>-707.596907754019 323.237271325733 776.01056918888</t>
  </si>
  <si>
    <t>-558.347455984863 296.356931187452 829.730883969619</t>
  </si>
  <si>
    <t>-701.73283059024 88.9083791049013 -94.1996867305566</t>
  </si>
  <si>
    <t>-687.379203306047 71.6936684019947 320.770423910795</t>
  </si>
  <si>
    <t>-704.048812334507 20.7369240304347 781.02164528758</t>
  </si>
  <si>
    <t>-551.156423820891 9.78339630655591 829.886479807853</t>
  </si>
  <si>
    <t>9763-20170724T120437.549040500.bin</t>
  </si>
  <si>
    <t>-689.314735040646 183.847522433529 -95.5246313430298</t>
  </si>
  <si>
    <t>-711.069319080468 183.506742298142 -204.079333384312</t>
  </si>
  <si>
    <t>-722.487486272036 182.260047126836 -296.24173433741</t>
  </si>
  <si>
    <t>-730.962331313579 180.910643567969 -379.695213362771</t>
  </si>
  <si>
    <t>-737.0264374082 179.291423115455 -463.35365552312</t>
  </si>
  <si>
    <t>-743.241775297504 176.652670895025 -585.825513937053</t>
  </si>
  <si>
    <t>-728.507044691588 174.013256673859 -662.741804523972</t>
  </si>
  <si>
    <t>-737.492312116506 209.014716612824 -532.911582192572</t>
  </si>
  <si>
    <t>-724.982588714258 363.018378768051 -511.417606240911</t>
  </si>
  <si>
    <t>-746.845986169374 450.728620597321 -244.195817582981</t>
  </si>
  <si>
    <t>-516.861123837814 435.413237579705 -215.543736622713</t>
  </si>
  <si>
    <t>-743.53678515344 146.606214993913 -531.260171705788</t>
  </si>
  <si>
    <t>-567.799950339578 37.2953236728404 -263.595968305292</t>
  </si>
  <si>
    <t>-674.777253082481 277.030538896689 -100.341542965466</t>
  </si>
  <si>
    <t>-687.383851748268 285.803562971164 314.949585694</t>
  </si>
  <si>
    <t>-707.780048834175 323.07027277181 776.064144798904</t>
  </si>
  <si>
    <t>-558.539675591274 295.882114752262 829.654537789784</t>
  </si>
  <si>
    <t>-704.46812136823 90.4675041517473 -94.1329458961022</t>
  </si>
  <si>
    <t>-688.510709137841 73.066725418533 320.770882935668</t>
  </si>
  <si>
    <t>-704.040697486096 20.7524712639934 780.988497276773</t>
  </si>
  <si>
    <t>-551.150677417782 9.47894447609269 829.787726835905</t>
  </si>
  <si>
    <t>9763-20170724T120437.613803600.bin</t>
  </si>
  <si>
    <t>-693.698632178308 188.710167590867 -95.4748823616179</t>
  </si>
  <si>
    <t>-715.927910460369 188.431758779718 -203.933513922953</t>
  </si>
  <si>
    <t>-727.483353001936 187.459865944527 -296.082187477915</t>
  </si>
  <si>
    <t>-735.97572877325 186.46010724737 -379.538702292016</t>
  </si>
  <si>
    <t>-741.952184145347 185.28994838086 -463.211047588406</t>
  </si>
  <si>
    <t>-747.924073390041 183.419710337484 -585.70907419691</t>
  </si>
  <si>
    <t>-733.233781819987 181.079610697225 -662.64370356224</t>
  </si>
  <si>
    <t>-742.078776508137 215.428973627222 -532.591334539002</t>
  </si>
  <si>
    <t>-728.644992006338 369.204924377833 -510.053170776387</t>
  </si>
  <si>
    <t>-750.54686022929 455.256825477319 -242.295942217604</t>
  </si>
  <si>
    <t>-520.585024532362 438.119890747657 -214.503095674417</t>
  </si>
  <si>
    <t>-748.528512279028 153.051854620466 -531.324717683761</t>
  </si>
  <si>
    <t>-771.031056387143 1.47505130181639 -502.026526640465</t>
  </si>
  <si>
    <t>-573.722157608187 41.1920538771776 -265.188464472287</t>
  </si>
  <si>
    <t>-677.676428320471 282.368689573852 -100.533544295897</t>
  </si>
  <si>
    <t>-688.39626920312 289.065275882605 314.849194220124</t>
  </si>
  <si>
    <t>-708.221796813325 322.745061098844 776.195260575416</t>
  </si>
  <si>
    <t>-559.119252094363 294.364404029111 829.55067189209</t>
  </si>
  <si>
    <t>-710.350163266333 94.9021809445417 -93.8645583043004</t>
  </si>
  <si>
    <t>-691.08893029097 76.8118725866502 320.869489257313</t>
  </si>
  <si>
    <t>-703.995908947429 20.9336045224886 780.914814393528</t>
  </si>
  <si>
    <t>-551.089038283096 9.24416437293121 829.563249560618</t>
  </si>
  <si>
    <t>9763-20170724T120437.646892200.bin</t>
  </si>
  <si>
    <t>-695.845854995412 191.768784376329 -95.390521110303</t>
  </si>
  <si>
    <t>-718.466956350833 191.583266847409 -203.76839127586</t>
  </si>
  <si>
    <t>-730.169755120461 190.743207627539 -295.899617181184</t>
  </si>
  <si>
    <t>-738.720150762576 189.893926798665 -379.352035619404</t>
  </si>
  <si>
    <t>-744.679863419192 188.904171542793 -463.027781642724</t>
  </si>
  <si>
    <t>-750.545393751685 187.332203002391 -585.535217756542</t>
  </si>
  <si>
    <t>-735.858423059782 185.066413429465 -662.472644785229</t>
  </si>
  <si>
    <t>-744.586878637982 219.194865021996 -532.341980864177</t>
  </si>
  <si>
    <t>-730.427860197635 372.852349973792 -509.414149512053</t>
  </si>
  <si>
    <t>-752.052290046457 459.056520837237 -241.683283781208</t>
  </si>
  <si>
    <t>-522.13374137382 440.514892449553 -214.440125125406</t>
  </si>
  <si>
    <t>-751.356439614798 156.849084627347 -531.217802198152</t>
  </si>
  <si>
    <t>-774.738422694891 5.34485099615699 -502.254386274119</t>
  </si>
  <si>
    <t>-577.104686271343 43.7979099629219 -265.828729483863</t>
  </si>
  <si>
    <t>-678.79694589537 285.644868668785 -100.602471059164</t>
  </si>
  <si>
    <t>-688.862829375754 291.006632213839 314.815966028625</t>
  </si>
  <si>
    <t>-708.446396863273 322.643648971173 776.263208040532</t>
  </si>
  <si>
    <t>-559.488412755906 293.385545943275 829.54830448563</t>
  </si>
  <si>
    <t>-713.530572824352 97.7564521822312 -93.6354967996257</t>
  </si>
  <si>
    <t>-692.423076779503 79.1882178445826 320.987607841309</t>
  </si>
  <si>
    <t>-703.955142243419 20.988691273684 780.874741679685</t>
  </si>
  <si>
    <t>-551.071936676825 8.70763698823475 829.451705383312</t>
  </si>
  <si>
    <t>9763-20170724T120437.715081600.bin</t>
  </si>
  <si>
    <t>-700.332621162633 198.827222867592 -95.1229606879373</t>
  </si>
  <si>
    <t>-723.85433334219 198.943575462602 -203.308975863799</t>
  </si>
  <si>
    <t>-735.947749699768 198.291823377988 -295.391318557294</t>
  </si>
  <si>
    <t>-744.698006173191 197.608712499627 -378.824559843646</t>
  </si>
  <si>
    <t>-750.704509927362 196.776741047296 -462.498735104785</t>
  </si>
  <si>
    <t>-756.469876245358 195.430136189231 -585.0134622858</t>
  </si>
  <si>
    <t>-741.780237246063 193.094558552903 -661.948423603098</t>
  </si>
  <si>
    <t>-750.114514388544 227.143596969245 -531.777178885437</t>
  </si>
  <si>
    <t>-733.850354246624 380.569583450826 -508.642103042946</t>
  </si>
  <si>
    <t>-754.517756065572 468.266666859929 -241.320787152868</t>
  </si>
  <si>
    <t>-524.781184745247 446.244326106746 -215.155571582651</t>
  </si>
  <si>
    <t>-757.765717955148 164.898269066815 -530.732898216235</t>
  </si>
  <si>
    <t>-783.409165053146 13.7340339877367 -501.940679944526</t>
  </si>
  <si>
    <t>-584.960765078895 49.5565999325077 -266.523067021942</t>
  </si>
  <si>
    <t>-680.780114062783 293.059716064179 -100.647048480921</t>
  </si>
  <si>
    <t>-689.416326473547 295.588131911612 314.830553862233</t>
  </si>
  <si>
    <t>-708.826661444715 322.541437530952 776.475289938504</t>
  </si>
  <si>
    <t>-560.182675190612 291.656329871325 829.719065060155</t>
  </si>
  <si>
    <t>-720.553030620982 104.402450572314 -92.9923408587792</t>
  </si>
  <si>
    <t>-694.727273668549 84.6843482869549 321.310450765728</t>
  </si>
  <si>
    <t>-703.802280811735 21.242201538299 780.786733808593</t>
  </si>
  <si>
    <t>-550.881892369441 8.93831938127732 829.240667461645</t>
  </si>
  <si>
    <t>9763-20170724T120437.748170500.bin</t>
  </si>
  <si>
    <t>-702.702533313556 202.746313561601 -94.8803429288256</t>
  </si>
  <si>
    <t>-726.672283066177 203.076956037289 -202.967596872312</t>
  </si>
  <si>
    <t>-738.965509601033 202.481538647162 -295.023806522504</t>
  </si>
  <si>
    <t>-747.820968007461 201.811906673951 -378.446003429406</t>
  </si>
  <si>
    <t>-753.857246504552 200.951879679738 -462.117720302634</t>
  </si>
  <si>
    <t>-759.58249695684 199.520847516768 -584.633498710911</t>
  </si>
  <si>
    <t>-744.874439056765 197.041393047215 -661.560337489582</t>
  </si>
  <si>
    <t>-752.960805462202 231.234615498694 -531.429865628916</t>
  </si>
  <si>
    <t>-735.330427776221 384.535189573527 -508.475088306</t>
  </si>
  <si>
    <t>-755.325066162023 473.556034199174 -241.54046294678</t>
  </si>
  <si>
    <t>-525.709109311525 449.62012427893 -216.003767789064</t>
  </si>
  <si>
    <t>-761.179785589755 169.062963007266 -530.319526823487</t>
  </si>
  <si>
    <t>-788.24955495917 18.1796407021986 -501.35628116287</t>
  </si>
  <si>
    <t>-811.400253866294 2.01304206637269 -220.676226182827</t>
  </si>
  <si>
    <t>-589.394239607965 52.6287250916112 -266.501183836714</t>
  </si>
  <si>
    <t>-681.735638966148 297.166688423567 -100.567547297994</t>
  </si>
  <si>
    <t>-689.656026738788 298.229388132533 314.930659305387</t>
  </si>
  <si>
    <t>-709.032968065662 322.542108921788 776.630695795067</t>
  </si>
  <si>
    <t>-560.619247454156 290.560095802839 829.869276702736</t>
  </si>
  <si>
    <t>-724.297082159554 108.156003213104 -92.5725526084789</t>
  </si>
  <si>
    <t>-695.681352609908 87.7047111565553 321.511301627305</t>
  </si>
  <si>
    <t>-703.675867269641 21.2883338427293 780.738350646017</t>
  </si>
  <si>
    <t>-550.830348698694 8.11616781957969 829.200232702281</t>
  </si>
  <si>
    <t>9763-20170724T120437.813876100.bin</t>
  </si>
  <si>
    <t>-707.576845146458 211.352735039338 -94.3264458733878</t>
  </si>
  <si>
    <t>-732.372432307043 212.119575698841 -202.22504885435</t>
  </si>
  <si>
    <t>-745.015786834912 211.527476200316 -294.233916988094</t>
  </si>
  <si>
    <t>-754.039330460633 210.737929127603 -377.636927790334</t>
  </si>
  <si>
    <t>-760.095040127011 209.625164090034 -461.304361601623</t>
  </si>
  <si>
    <t>-765.68315334154 207.680777387823 -583.819241953188</t>
  </si>
  <si>
    <t>-750.936294678109 204.699279990326 -660.721007537088</t>
  </si>
  <si>
    <t>-758.46913644639 239.523427876401 -530.769819791357</t>
  </si>
  <si>
    <t>-737.562525804076 392.526955253829 -508.595855330928</t>
  </si>
  <si>
    <t>-756.125461666689 484.383070863242 -242.519912797728</t>
  </si>
  <si>
    <t>-526.816403973777 456.636513793592 -218.106288538244</t>
  </si>
  <si>
    <t>-767.993155846479 177.544465709334 -529.351740024425</t>
  </si>
  <si>
    <t>-798.393026392319 27.4468238508248 -499.614428948459</t>
  </si>
  <si>
    <t>-821.996302219198 13.6158601306461 -218.847287592112</t>
  </si>
  <si>
    <t>-599.149974068972 59.2247474723424 -265.835036740693</t>
  </si>
  <si>
    <t>-683.494629011728 305.989910837879 -100.367641509895</t>
  </si>
  <si>
    <t>-689.996117118424 304.26724877236 315.152952934862</t>
  </si>
  <si>
    <t>-709.022278518631 323.067530232972 776.847822339985</t>
  </si>
  <si>
    <t>-561.285422011803 288.922362159101 830.622919821559</t>
  </si>
  <si>
    <t>-732.219073907295 116.465787133599 -91.6471182419916</t>
  </si>
  <si>
    <t>-696.901227879058 94.4094487051966 321.836577434477</t>
  </si>
  <si>
    <t>-703.309122979011 21.6296576145062 780.410681243115</t>
  </si>
  <si>
    <t>-550.511366431311 8.29701943963073 828.97923933836</t>
  </si>
  <si>
    <t>9763-20170724T120437.847968900.bin</t>
  </si>
  <si>
    <t>-710.092593103586 215.988010122442 -94.1372687597427</t>
  </si>
  <si>
    <t>-735.208620469985 216.96657731118 -201.959955854476</t>
  </si>
  <si>
    <t>-747.937412029332 216.308777461968 -293.95653730314</t>
  </si>
  <si>
    <t>-756.958593064311 215.373736710083 -377.35840028057</t>
  </si>
  <si>
    <t>-762.931887608329 214.023755478657 -461.028298880973</t>
  </si>
  <si>
    <t>-768.310340378289 211.633269848754 -583.544624456821</t>
  </si>
  <si>
    <t>-753.528530574365 208.303196303614 -660.425295336652</t>
  </si>
  <si>
    <t>-760.835389880102 243.612377300503 -530.613582241932</t>
  </si>
  <si>
    <t>-738.157781002207 396.448115929499 -509.014841963231</t>
  </si>
  <si>
    <t>-756.052818534557 489.515917837061 -243.314375647387</t>
  </si>
  <si>
    <t>-526.923001322594 459.989665208386 -219.308854790025</t>
  </si>
  <si>
    <t>-771.065293097225 181.751956392176 -528.957592528604</t>
  </si>
  <si>
    <t>-803.309094982197 32.1598332744234 -498.626928215541</t>
  </si>
  <si>
    <t>-827.419575528213 19.7996667041491 -217.834350598032</t>
  </si>
  <si>
    <t>-604.104911637368 62.5181335376681 -265.312953168369</t>
  </si>
  <si>
    <t>-684.261266051007 310.776136027676 -100.350542748765</t>
  </si>
  <si>
    <t>-690.10487098473 307.780801712443 315.172512030895</t>
  </si>
  <si>
    <t>-708.83795115499 323.65678077911 776.860695670556</t>
  </si>
  <si>
    <t>-561.673582242835 287.902087493105 831.156915037676</t>
  </si>
  <si>
    <t>-736.466979683984 120.976133227084 -91.209932990088</t>
  </si>
  <si>
    <t>-697.24060365598 98.0839336038941 321.875844425278</t>
  </si>
  <si>
    <t>-703.012349554019 21.7703868694309 780.073126206824</t>
  </si>
  <si>
    <t>-550.314822513993 8.11315349129745 828.866259504196</t>
  </si>
  <si>
    <t>9763-20170724T120437.915810300.bin</t>
  </si>
  <si>
    <t>-715.154153638508 225.39135497763 -93.7299496158203</t>
  </si>
  <si>
    <t>-740.580518058848 226.893723415375 -201.473818162553</t>
  </si>
  <si>
    <t>-753.349988839867 226.057308467238 -293.463395978303</t>
  </si>
  <si>
    <t>-762.307221832053 224.737059724328 -376.867008906758</t>
  </si>
  <si>
    <t>-768.115018116417 222.765271126323 -460.536063418346</t>
  </si>
  <si>
    <t>-773.136915748523 219.20745075843 -583.039405227676</t>
  </si>
  <si>
    <t>-758.371501091541 214.970667595961 -659.878308178084</t>
  </si>
  <si>
    <t>-765.045585637829 251.551327067813 -530.42128849569</t>
  </si>
  <si>
    <t>-738.496226083483 403.963994231338 -510.246172210937</t>
  </si>
  <si>
    <t>-755.78195234089 498.579392820551 -245.052448755633</t>
  </si>
  <si>
    <t>-527.253578573181 464.959574522766 -220.700310406735</t>
  </si>
  <si>
    <t>-776.820992306758 189.986028936188 -528.15060163301</t>
  </si>
  <si>
    <t>-812.901328336219 41.5793249787787 -496.394039677768</t>
  </si>
  <si>
    <t>-838.399303527213 32.7306110534482 -215.591295573148</t>
  </si>
  <si>
    <t>-614.063636878363 68.9214747014751 -263.677231193096</t>
  </si>
  <si>
    <t>-685.346197418172 320.480948869508 -100.269264865691</t>
  </si>
  <si>
    <t>-691.291362999608 315.262774608603 315.230474830834</t>
  </si>
  <si>
    <t>-708.935993676348 324.808716126223 776.830555538826</t>
  </si>
  <si>
    <t>-562.649753197239 286.15177578672 831.5096312596</t>
  </si>
  <si>
    <t>-745.440013395342 130.184174814481 -90.3210171503748</t>
  </si>
  <si>
    <t>-696.762849690921 105.852575597199 321.67548770931</t>
  </si>
  <si>
    <t>-702.029743346137 22.0406888688938 779.097461159163</t>
  </si>
  <si>
    <t>-549.77710254594 6.93021065118319 828.843122840865</t>
  </si>
  <si>
    <t>9763-20170724T120437.947905900.bin</t>
  </si>
  <si>
    <t>-717.931821707383 229.859246628103 -93.4453062456787</t>
  </si>
  <si>
    <t>-743.391932322334 231.706641291778 -201.175892033197</t>
  </si>
  <si>
    <t>-756.151063813264 230.789176479864 -293.166051784289</t>
  </si>
  <si>
    <t>-765.076946474574 229.258687063911 -376.569415348394</t>
  </si>
  <si>
    <t>-770.831147712546 226.931951925675 -460.233021568559</t>
  </si>
  <si>
    <t>-775.748497315779 222.697008129716 -582.7189657659</t>
  </si>
  <si>
    <t>-761.032941800993 217.906978634379 -659.535289681582</t>
  </si>
  <si>
    <t>-767.285179646633 255.247900116566 -530.28763309079</t>
  </si>
  <si>
    <t>-738.648680116007 407.385349398449 -510.913525463278</t>
  </si>
  <si>
    <t>-756.018438498949 502.333766312324 -245.844366421346</t>
  </si>
  <si>
    <t>-527.895031592129 466.443363414489 -220.942231231841</t>
  </si>
  <si>
    <t>-779.896408384125 193.862660391497 -527.658948136204</t>
  </si>
  <si>
    <t>-818.04589701391 46.1631415929089 -495.05048329244</t>
  </si>
  <si>
    <t>-844.116487080924 39.339259891234 -214.243927950303</t>
  </si>
  <si>
    <t>-619.275652122975 71.903331519813 -262.562353228146</t>
  </si>
  <si>
    <t>-686.29606956804 325.180381730123 -100.158301084026</t>
  </si>
  <si>
    <t>-692.531636394247 318.565456484545 315.31726227479</t>
  </si>
  <si>
    <t>-709.268320433136 325.177953424491 776.796056708037</t>
  </si>
  <si>
    <t>-563.243801452938 285.263172949206 831.270576142711</t>
  </si>
  <si>
    <t>-750.050421385469 134.509621505379 -89.8824738306754</t>
  </si>
  <si>
    <t>-695.92368618868 109.74402583124 321.407603512208</t>
  </si>
  <si>
    <t>-701.457778035748 22.1646121848551 778.406722362466</t>
  </si>
  <si>
    <t>-549.503883537144 5.94799871161194 828.714304078882</t>
  </si>
  <si>
    <t>9763-20170724T120438.014773700.bin</t>
  </si>
  <si>
    <t>-723.631657843048 238.324072030202 -92.8738294825191</t>
  </si>
  <si>
    <t>-749.054002580358 241.083153482701 -200.593841554766</t>
  </si>
  <si>
    <t>-761.745260857505 240.101999690814 -292.592759951004</t>
  </si>
  <si>
    <t>-770.581188043362 238.204098396036 -375.998117042198</t>
  </si>
  <si>
    <t>-776.216552168274 235.183992124352 -459.647727195353</t>
  </si>
  <si>
    <t>-780.924730933239 229.578091646381 -582.086863647927</t>
  </si>
  <si>
    <t>-766.348611102684 223.600979373664 -658.846365968604</t>
  </si>
  <si>
    <t>-771.698874063558 262.525053662755 -530.032730358538</t>
  </si>
  <si>
    <t>-738.694585059207 413.965759637656 -512.253322478212</t>
  </si>
  <si>
    <t>-756.530517875731 509.460058018864 -247.411267439214</t>
  </si>
  <si>
    <t>-529.279549074141 469.335908002756 -221.037774848505</t>
  </si>
  <si>
    <t>-786.018758770552 201.55071274915 -526.69043925876</t>
  </si>
  <si>
    <t>-828.469942210447 55.4372313643999 -492.270474745428</t>
  </si>
  <si>
    <t>-855.633708146832 53.7029616252869 -211.489978833855</t>
  </si>
  <si>
    <t>-629.888823228193 78.0761634843259 -260.415642658004</t>
  </si>
  <si>
    <t>-688.721351613608 333.782495809785 -99.7865804325008</t>
  </si>
  <si>
    <t>-695.426181441947 324.501233817662 315.630634962848</t>
  </si>
  <si>
    <t>-710.296854504821 325.458575094211 776.828177263428</t>
  </si>
  <si>
    <t>-564.663617732327 283.146653101606 830.535561290096</t>
  </si>
  <si>
    <t>-758.855189861733 142.936267902352 -89.0815891054164</t>
  </si>
  <si>
    <t>-691.669841280285 118.27966909752 320.284697156844</t>
  </si>
  <si>
    <t>-700.059421467415 22.4354180256016 776.375175285782</t>
  </si>
  <si>
    <t>-548.913162662633 3.76254074788562 828.239867413114</t>
  </si>
  <si>
    <t>9763-20170724T120438.049852100.bin</t>
  </si>
  <si>
    <t>-726.157229633187 241.48800035605 -92.6278638456087</t>
  </si>
  <si>
    <t>-751.589408580799 244.891381829722 -200.327095447695</t>
  </si>
  <si>
    <t>-764.223033420926 243.975525974601 -292.334631193215</t>
  </si>
  <si>
    <t>-772.972706618363 241.955614825069 -375.746132740802</t>
  </si>
  <si>
    <t>-778.48719911155 238.624569965614 -459.392009208102</t>
  </si>
  <si>
    <t>-782.978891374115 232.356978546106 -581.807162074233</t>
  </si>
  <si>
    <t>-768.451059810431 225.779827781085 -658.526747856508</t>
  </si>
  <si>
    <t>-773.412240558404 265.479291312952 -529.926342638796</t>
  </si>
  <si>
    <t>-738.221988808692 416.516772996162 -512.884859587872</t>
  </si>
  <si>
    <t>-756.392770511706 512.71994782457 -248.322217313715</t>
  </si>
  <si>
    <t>-529.66070710256 470.378154737228 -220.967671864012</t>
  </si>
  <si>
    <t>-788.603717390725 204.734991994342 -526.258768303153</t>
  </si>
  <si>
    <t>-833.274833786647 59.4783650544548 -491.063604142277</t>
  </si>
  <si>
    <t>-861.037205804821 60.1659202951298 -210.337074909552</t>
  </si>
  <si>
    <t>-634.962517418062 80.4918759805223 -259.587211184214</t>
  </si>
  <si>
    <t>-689.909008755677 337.270106817109 -99.4941006574358</t>
  </si>
  <si>
    <t>-696.588912054148 326.761643468505 315.894349656216</t>
  </si>
  <si>
    <t>-710.810041951361 325.427803644159 776.91077652227</t>
  </si>
  <si>
    <t>-565.312571671491 282.173628956448 830.234269163264</t>
  </si>
  <si>
    <t>-762.49582208224 145.652851240677 -88.8606979570542</t>
  </si>
  <si>
    <t>-687.310413866969 122.038089830646 319.17374129776</t>
  </si>
  <si>
    <t>-699.200202182426 22.5749747595753 775.024349709807</t>
  </si>
  <si>
    <t>-548.816774487322 0.907431719379019 827.931541810531</t>
  </si>
  <si>
    <t>9763-20170724T120438.113563000.bin</t>
  </si>
  <si>
    <t>-730.26722811921 244.906614016716 -91.9930271319097</t>
  </si>
  <si>
    <t>-756.060885507457 249.702163145708 -199.553128712221</t>
  </si>
  <si>
    <t>-768.685026081729 249.031651108895 -291.564175078565</t>
  </si>
  <si>
    <t>-777.286324186933 246.874631725986 -374.987655141376</t>
  </si>
  <si>
    <t>-782.513092324064 243.031684356741 -458.630111292116</t>
  </si>
  <si>
    <t>-786.429179244376 235.60160070933 -580.99997734492</t>
  </si>
  <si>
    <t>-771.899009266892 227.931906474268 -657.617587666326</t>
  </si>
  <si>
    <t>-776.276392205682 268.994541648187 -529.404536562171</t>
  </si>
  <si>
    <t>-736.709415870009 419.081618556172 -513.650818661875</t>
  </si>
  <si>
    <t>-755.274391538804 517.436975717934 -249.908290302626</t>
  </si>
  <si>
    <t>-529.719164988622 470.568463828735 -220.298767415764</t>
  </si>
  <si>
    <t>-793.145245679422 208.729192265616 -525.205594459091</t>
  </si>
  <si>
    <t>-842.022116783101 65.0687745223711 -489.04301552154</t>
  </si>
  <si>
    <t>-871.345151088513 69.3647372991993 -208.507289219108</t>
  </si>
  <si>
    <t>-644.845233818623 82.6856939774259 -258.19507700139</t>
  </si>
  <si>
    <t>-692.788399508943 342.000416638225 -98.6906565928746</t>
  </si>
  <si>
    <t>-698.369115329526 329.677965116913 316.664143233655</t>
  </si>
  <si>
    <t>-711.98150142999 325.090104729943 777.247660278759</t>
  </si>
  <si>
    <t>-566.646299131861 280.277019175952 829.719490067062</t>
  </si>
  <si>
    <t>-767.691709628446 147.717671229684 -88.4206736105134</t>
  </si>
  <si>
    <t>-672.255817943762 126.162526533279 315.472809672865</t>
  </si>
  <si>
    <t>-697.774320656428 23.0040865100409 771.433824268505</t>
  </si>
  <si>
    <t>-548.773621927879 -3.59171416508752 825.979950960134</t>
  </si>
  <si>
    <t>9763-20170724T120438.145648300.bin</t>
  </si>
  <si>
    <t>-730.641969713894 246.811226542813 -91.7312999350448</t>
  </si>
  <si>
    <t>-756.937238926479 252.159793011857 -199.143872556988</t>
  </si>
  <si>
    <t>-769.690108205879 251.60365437604 -291.137818104323</t>
  </si>
  <si>
    <t>-778.285479348162 249.409389433562 -374.561206929444</t>
  </si>
  <si>
    <t>-783.385513611937 245.380517376503 -458.202575194807</t>
  </si>
  <si>
    <t>-786.98433287931 237.512550834125 -580.554754866858</t>
  </si>
  <si>
    <t>-772.404795824683 229.416753990299 -657.119214149947</t>
  </si>
  <si>
    <t>-776.602606994149 270.985646641269 -529.057118785134</t>
  </si>
  <si>
    <t>-735.267993594356 420.65523635255 -513.807533733663</t>
  </si>
  <si>
    <t>-753.367652754391 520.898078957324 -250.744112859269</t>
  </si>
  <si>
    <t>-528.53804976707 471.478297900057 -219.794718081647</t>
  </si>
  <si>
    <t>-794.207875852337 210.944075740776 -524.678216655189</t>
  </si>
  <si>
    <t>-844.855208442197 67.9311848918242 -488.43952440049</t>
  </si>
  <si>
    <t>-875.17422522634 73.3670595703243 -208.029512504382</t>
  </si>
  <si>
    <t>-648.569075299217 83.7449054717683 -257.938943260197</t>
  </si>
  <si>
    <t>-693.838174278259 344.011505758899 -98.3562587623753</t>
  </si>
  <si>
    <t>-698.571602085105 331.40178923912 317.000444815852</t>
  </si>
  <si>
    <t>-712.597253554471 324.83711370726 777.367515028183</t>
  </si>
  <si>
    <t>-567.277685758015 279.350014857552 829.29991509633</t>
  </si>
  <si>
    <t>-766.681979767533 150.095899508177 -88.4860343862794</t>
  </si>
  <si>
    <t>-661.197332426244 130.065052792411 312.9792945486</t>
  </si>
  <si>
    <t>-693.909301956851 28.9792512574991 768.041423321067</t>
  </si>
  <si>
    <t>-545.613268488838 -1.01128268717343 822.746716865286</t>
  </si>
  <si>
    <t>9763-20170724T120438.213334600.bin</t>
  </si>
  <si>
    <t>-721.25651239636 266.237379121352 -94.9303751872733</t>
  </si>
  <si>
    <t>-748.873695296083 272.512924945962 -201.96023496305</t>
  </si>
  <si>
    <t>-762.04588048778 272.335529305201 -293.896725351448</t>
  </si>
  <si>
    <t>-770.745121060257 270.296940487573 -377.313076430464</t>
  </si>
  <si>
    <t>-775.680680079396 266.217686705447 -460.961894287246</t>
  </si>
  <si>
    <t>-778.751204673753 258.035796711583 -583.308009320575</t>
  </si>
  <si>
    <t>-764.041765142396 249.538649813211 -659.804042218907</t>
  </si>
  <si>
    <t>-768.037963722082 291.472611528521 -531.854671316517</t>
  </si>
  <si>
    <t>-724.056874704083 440.352993615557 -516.942816591708</t>
  </si>
  <si>
    <t>-739.719509138862 544.904564323939 -255.404566117951</t>
  </si>
  <si>
    <t>-516.972628889704 489.018421940191 -220.632900356656</t>
  </si>
  <si>
    <t>-786.769840941494 231.779230306687 -527.392609240574</t>
  </si>
  <si>
    <t>-839.680404820116 89.3601384380815 -491.756072603219</t>
  </si>
  <si>
    <t>-871.802014840301 95.6103635240092 -211.563810496318</t>
  </si>
  <si>
    <t>-645.063068156102 102.198117996186 -261.509528008786</t>
  </si>
  <si>
    <t>-691.924800101565 355.324692431845 -99.8930676496586</t>
  </si>
  <si>
    <t>-693.581699086173 342.350236355342 315.476040067512</t>
  </si>
  <si>
    <t>-712.800560987544 325.099321271384 776.837699800335</t>
  </si>
  <si>
    <t>-567.409464955132 279.41527170075 828.39555980222</t>
  </si>
  <si>
    <t>-749.722966992431 180.002861798516 -94.1052196839089</t>
  </si>
  <si>
    <t>-630.167491057437 161.071239386716 303.450711437431</t>
  </si>
  <si>
    <t>-677.399063983325 75.8930498672739 755.288165280312</t>
  </si>
  <si>
    <t>-533.05008580149 30.7661448458573 810.158562221269</t>
  </si>
  <si>
    <t>9763-20170724T120438.246424200.bin</t>
  </si>
  <si>
    <t>-720.056208544588 271.588271441381 -96.8930200211516</t>
  </si>
  <si>
    <t>-748.156253010562 278.289006115836 -203.771358179175</t>
  </si>
  <si>
    <t>-761.558417676064 278.469846522214 -295.674469303528</t>
  </si>
  <si>
    <t>-770.39905496666 276.739108852307 -379.08300955781</t>
  </si>
  <si>
    <t>-775.41254265029 272.94508581011 -462.740710389436</t>
  </si>
  <si>
    <t>-778.530716915059 265.147568636197 -585.110671726473</t>
  </si>
  <si>
    <t>-763.77676882011 256.774550372587 -661.611778842698</t>
  </si>
  <si>
    <t>-767.68832103144 298.388287638624 -533.557359758771</t>
  </si>
  <si>
    <t>-722.980648085496 447.048145273633 -518.489324957511</t>
  </si>
  <si>
    <t>-736.673954695933 553.314201469967 -257.53213951219</t>
  </si>
  <si>
    <t>-515.305769540041 493.532904215 -220.506896429247</t>
  </si>
  <si>
    <t>-786.636556026168 238.749998678642 -529.274309166569</t>
  </si>
  <si>
    <t>-839.739678143011 96.2086645109141 -494.520959772557</t>
  </si>
  <si>
    <t>-872.944822569957 101.785288945584 -214.440802949283</t>
  </si>
  <si>
    <t>-646.127186887896 107.721504614916 -264.110064153642</t>
  </si>
  <si>
    <t>-692.467175982264 358.57813003946 -100.899343631312</t>
  </si>
  <si>
    <t>-692.494422702114 345.582449830831 314.472473806093</t>
  </si>
  <si>
    <t>-712.590595267764 325.442557451416 776.447788853703</t>
  </si>
  <si>
    <t>-567.155570310395 279.979781673865 828.077389118799</t>
  </si>
  <si>
    <t>-748.080781533235 185.539190698089 -96.6267118735587</t>
  </si>
  <si>
    <t>-624.259989255896 166.239507912505 299.603700995848</t>
  </si>
  <si>
    <t>-681.117605264346 83.6627520702486 750.943638424882</t>
  </si>
  <si>
    <t>-539.830505673092 31.1403468550375 807.185732339896</t>
  </si>
  <si>
    <t>9763-20170724T120438.316623900.bin</t>
  </si>
  <si>
    <t>-722.336943595656 271.971678568386 -99.1440051387934</t>
  </si>
  <si>
    <t>-751.090369071238 279.050555489494 -205.824005919148</t>
  </si>
  <si>
    <t>-764.901396026676 279.998974140055 -297.661803218021</t>
  </si>
  <si>
    <t>-774.059219130377 279.126010641558 -381.049655083642</t>
  </si>
  <si>
    <t>-779.33849519348 276.351930925928 -464.730909452123</t>
  </si>
  <si>
    <t>-782.790510762356 270.216748660594 -587.186478865955</t>
  </si>
  <si>
    <t>-767.923339408328 262.621444489978 -663.746815803942</t>
  </si>
  <si>
    <t>-771.88511324782 302.779160806996 -535.215244996993</t>
  </si>
  <si>
    <t>-727.591970144324 451.48107363745 -519.091180326675</t>
  </si>
  <si>
    <t>-736.743490502124 558.101472630136 -258.079831996044</t>
  </si>
  <si>
    <t>-518.315066634172 490.260312455227 -217.643153220186</t>
  </si>
  <si>
    <t>-790.666513255413 243.038371796591 -531.692800603454</t>
  </si>
  <si>
    <t>-843.108898911345 99.6411267938713 -499.635127956233</t>
  </si>
  <si>
    <t>-878.230686869707 100.593121771328 -219.73480278528</t>
  </si>
  <si>
    <t>-651.59533821513 107.739106834561 -270.072710630957</t>
  </si>
  <si>
    <t>-695.474436239708 358.619853655787 -102.302813300655</t>
  </si>
  <si>
    <t>-692.45831288494 346.469577702664 313.083508844154</t>
  </si>
  <si>
    <t>-712.082776989915 326.195105764656 775.735743980335</t>
  </si>
  <si>
    <t>-566.502231871825 281.500639439098 827.625347296055</t>
  </si>
  <si>
    <t>-750.397413815531 184.136373056961 -99.3016460735953</t>
  </si>
  <si>
    <t>-624.992654039841 166.262684792167 296.497294307334</t>
  </si>
  <si>
    <t>-699.062237985769 76.2497280048776 744.689443460432</t>
  </si>
  <si>
    <t>-559.388419855533 24.3008643684916 805.322503458237</t>
  </si>
  <si>
    <t>9763-20170724T120438.348701100.bin</t>
  </si>
  <si>
    <t>-723.903223627706 269.830102701469 -99.5753861196331</t>
  </si>
  <si>
    <t>-752.923127516805 276.826849401243 -206.188661348436</t>
  </si>
  <si>
    <t>-766.945589562806 278.121921275774 -297.990267897577</t>
  </si>
  <si>
    <t>-776.28996444589 277.726966755687 -381.360789101931</t>
  </si>
  <si>
    <t>-781.750470377989 275.598346407202 -465.049513037895</t>
  </si>
  <si>
    <t>-785.460505132373 270.590785758718 -587.548885852598</t>
  </si>
  <si>
    <t>-770.586479379159 263.620725948517 -664.167244937442</t>
  </si>
  <si>
    <t>-774.591403970398 302.719161127029 -535.300654789193</t>
  </si>
  <si>
    <t>-730.717303702715 451.430581546999 -518.051064365636</t>
  </si>
  <si>
    <t>-737.61105668968 556.630248456697 -256.394578719534</t>
  </si>
  <si>
    <t>-520.692540177361 484.653610427609 -214.991434834254</t>
  </si>
  <si>
    <t>-793.073699772623 242.857002828305 -532.293728204636</t>
  </si>
  <si>
    <t>-844.791224664786 98.9042029092739 -501.622237524819</t>
  </si>
  <si>
    <t>-879.984442755932 96.4222668709633 -221.740295831372</t>
  </si>
  <si>
    <t>-653.824673163998 105.40359006084 -273.890235338151</t>
  </si>
  <si>
    <t>-696.998628933152 357.139914690166 -102.685594745302</t>
  </si>
  <si>
    <t>-692.772386162599 345.944760606644 312.717170845131</t>
  </si>
  <si>
    <t>-711.88108111485 326.610887591058 775.473626305815</t>
  </si>
  <si>
    <t>-566.374447108419 281.766587229246 827.441163651395</t>
  </si>
  <si>
    <t>-751.838445315791 181.65593598029 -99.6917437643692</t>
  </si>
  <si>
    <t>-628.03974952195 163.374271485181 296.593823620723</t>
  </si>
  <si>
    <t>-707.953536399048 69.0619823348402 742.867632274658</t>
  </si>
  <si>
    <t>-567.485608320343 23.6926120155629 806.853649597322</t>
  </si>
  <si>
    <t>9763-20170724T120438.415594400.bin</t>
  </si>
  <si>
    <t>-725.830557907367 264.359789505062 -99.4961903078286</t>
  </si>
  <si>
    <t>-755.162896607943 270.709891925105 -206.064435103151</t>
  </si>
  <si>
    <t>-769.592833290175 272.473686792779 -297.794946772957</t>
  </si>
  <si>
    <t>-779.36456788631 272.915314592889 -381.116342811426</t>
  </si>
  <si>
    <t>-785.308084889613 272.050789932391 -464.794612275615</t>
  </si>
  <si>
    <t>-789.782715786143 269.366075251712 -587.341445905355</t>
  </si>
  <si>
    <t>-775.000140736159 263.96421381964 -664.104122613266</t>
  </si>
  <si>
    <t>-779.054517264668 300.639687874282 -534.548399147507</t>
  </si>
  <si>
    <t>-736.502193563985 449.392241244498 -514.593742891226</t>
  </si>
  <si>
    <t>-739.51176497213 547.893577707566 -250.26997957859</t>
  </si>
  <si>
    <t>-524.934279132656 469.349922758743 -208.605658652517</t>
  </si>
  <si>
    <t>-796.584103054222 240.448484878612 -532.589630567524</t>
  </si>
  <si>
    <t>-845.935268934211 95.2089065678738 -504.187734358672</t>
  </si>
  <si>
    <t>-879.366564157797 86.1095219842205 -224.226827261571</t>
  </si>
  <si>
    <t>-654.859142796032 99.8020894344775 -282.170446901863</t>
  </si>
  <si>
    <t>-698.87841963763 352.648097533732 -103.131607319769</t>
  </si>
  <si>
    <t>-694.152387436315 343.760691111269 312.321554327192</t>
  </si>
  <si>
    <t>-711.854583249327 327.069014110865 775.090444709944</t>
  </si>
  <si>
    <t>-566.348643786347 281.994657515333 826.860524964142</t>
  </si>
  <si>
    <t>-753.199332704606 175.739130493455 -99.2212367629721</t>
  </si>
  <si>
    <t>-638.210708007628 157.907705188244 299.730277678551</t>
  </si>
  <si>
    <t>-724.293114966925 58.0207283365016 743.687569659506</t>
  </si>
  <si>
    <t>-581.991785079243 23.3943881494949 810.284661561379</t>
  </si>
  <si>
    <t>9763-20170724T120438.449686100.bin</t>
  </si>
  <si>
    <t>-726.340547358201 261.226973993457 -99.3561953229072</t>
  </si>
  <si>
    <t>-755.84097150761 267.197704276983 -205.900019717454</t>
  </si>
  <si>
    <t>-770.491746461574 269.135587635273 -297.591998642192</t>
  </si>
  <si>
    <t>-780.49586017342 269.937157057192 -380.883149914153</t>
  </si>
  <si>
    <t>-786.703529376231 269.643211388983 -464.54620280864</t>
  </si>
  <si>
    <t>-791.598019384742 268.028208988794 -587.09556033204</t>
  </si>
  <si>
    <t>-776.950490981688 263.446429772058 -663.93756111835</t>
  </si>
  <si>
    <t>-780.961892609961 298.918501153877 -534.058771908689</t>
  </si>
  <si>
    <t>-739.406703731853 447.79361145594 -512.88625266594</t>
  </si>
  <si>
    <t>-741.188818053445 540.889996752089 -246.599784894443</t>
  </si>
  <si>
    <t>-527.771965243242 459.279603256456 -204.867815555494</t>
  </si>
  <si>
    <t>-797.938805602812 238.555301846249 -532.585269376058</t>
  </si>
  <si>
    <t>-845.950432875369 92.6916870045329 -505.110655933736</t>
  </si>
  <si>
    <t>-877.430124889516 80.7228224860057 -225.031331529378</t>
  </si>
  <si>
    <t>-654.0559788793 97.2338879415054 -286.512100727395</t>
  </si>
  <si>
    <t>-699.594182530261 349.829088981002 -103.325454113007</t>
  </si>
  <si>
    <t>-694.794590808495 342.057126254082 312.149161737404</t>
  </si>
  <si>
    <t>-711.848480834215 327.167064861213 774.973086824157</t>
  </si>
  <si>
    <t>-566.187404488868 282.465642118358 826.630118241331</t>
  </si>
  <si>
    <t>-753.610709696239 172.559312000881 -98.766724350194</t>
  </si>
  <si>
    <t>-644.085216513323 154.624204120797 301.714389719046</t>
  </si>
  <si>
    <t>-729.553445462987 54.7410476806747 745.767054902779</t>
  </si>
  <si>
    <t>-586.296696487546 20.8817994290284 810.689164444535</t>
  </si>
  <si>
    <t>9763-20170724T120438.513488300.bin</t>
  </si>
  <si>
    <t>-727.229156156304 253.316224220373 -99.4258108764744</t>
  </si>
  <si>
    <t>-756.741940108011 258.763327857014 -205.994235576248</t>
  </si>
  <si>
    <t>-771.651760932442 261.041597398177 -297.636722091383</t>
  </si>
  <si>
    <t>-781.9943279897 262.472310341177 -380.878012579247</t>
  </si>
  <si>
    <t>-788.643679280922 263.145699340384 -464.50501720025</t>
  </si>
  <si>
    <t>-794.296557921925 263.325246913912 -587.032341335146</t>
  </si>
  <si>
    <t>-780.091194105931 260.281414907306 -664.033279376506</t>
  </si>
  <si>
    <t>-783.898676479292 293.590078087795 -533.589165576261</t>
  </si>
  <si>
    <t>-744.539096437003 442.725274872642 -510.136995888674</t>
  </si>
  <si>
    <t>-746.272753943043 521.376905098882 -239.232049469013</t>
  </si>
  <si>
    <t>-533.130250918372 438.569939444754 -198.466711460064</t>
  </si>
  <si>
    <t>-799.733588529522 232.902782493477 -532.947453347771</t>
  </si>
  <si>
    <t>-844.835146103021 85.8803991422092 -506.745933656697</t>
  </si>
  <si>
    <t>-871.975161769494 69.3257162199482 -226.44617466914</t>
  </si>
  <si>
    <t>-650.927045766728 91.4578365827817 -294.243207183976</t>
  </si>
  <si>
    <t>-700.911509337545 342.120992358926 -103.640456120063</t>
  </si>
  <si>
    <t>-696.093010076459 336.99685514246 311.875096311104</t>
  </si>
  <si>
    <t>-711.955169063136 327.029953356152 774.878133065473</t>
  </si>
  <si>
    <t>-566.25123574756 282.295020294268 826.385152911353</t>
  </si>
  <si>
    <t>-753.741523145913 164.530013545399 -98.6198391390141</t>
  </si>
  <si>
    <t>-655.751407151857 148.102943893034 304.903058074137</t>
  </si>
  <si>
    <t>-731.48411350199 52.3629791730134 751.554201668438</t>
  </si>
  <si>
    <t>-586.28283842022 18.1656457580568 811.811549082973</t>
  </si>
  <si>
    <t>9763-20170724T120438.548581800.bin</t>
  </si>
  <si>
    <t>-727.809665861777 248.582778048762 -99.6896271387142</t>
  </si>
  <si>
    <t>-757.305770037949 253.983351028071 -206.264951805902</t>
  </si>
  <si>
    <t>-772.308459650923 256.488639559832 -297.886398688337</t>
  </si>
  <si>
    <t>-782.781108865599 258.229425224057 -381.105421842374</t>
  </si>
  <si>
    <t>-789.606465897376 259.324220956354 -464.713838158876</t>
  </si>
  <si>
    <t>-795.567593638888 260.243647141088 -587.223284056338</t>
  </si>
  <si>
    <t>-781.62097253024 257.843415590078 -664.294304714424</t>
  </si>
  <si>
    <t>-785.297813251983 290.25269727311 -533.611285530083</t>
  </si>
  <si>
    <t>-746.669572673653 439.395731830085 -508.970099008901</t>
  </si>
  <si>
    <t>-749.473404715175 509.537003399031 -235.746831509194</t>
  </si>
  <si>
    <t>-536.221083258501 426.812420536662 -195.390661979693</t>
  </si>
  <si>
    <t>-800.605978010266 229.427827101656 -533.323062468698</t>
  </si>
  <si>
    <t>-844.263606716749 81.8943406846445 -507.637859314559</t>
  </si>
  <si>
    <t>-869.463086657361 63.792298934 -227.252549635946</t>
  </si>
  <si>
    <t>-649.443238267739 88.5286067553027 -297.451816715701</t>
  </si>
  <si>
    <t>-702.00174417881 337.579330990489 -103.797735716943</t>
  </si>
  <si>
    <t>-696.716512087057 333.445276838708 311.723094645232</t>
  </si>
  <si>
    <t>-712.093522889305 326.707862828546 774.86866218716</t>
  </si>
  <si>
    <t>-566.251382539309 282.294373920235 826.262633753947</t>
  </si>
  <si>
    <t>-753.821628631093 160.054068939769 -99.0101813005873</t>
  </si>
  <si>
    <t>-659.898314699872 144.557660179587 305.5153481675</t>
  </si>
  <si>
    <t>-731.406143000879 51.6593781546164 753.220199272901</t>
  </si>
  <si>
    <t>-585.730813790226 18.258371852754 812.776013551198</t>
  </si>
  <si>
    <t>9763-20170724T120438.589698000.bin</t>
  </si>
  <si>
    <t>-728.527952283233 243.967462674766 -100.020606419766</t>
  </si>
  <si>
    <t>-758.007179923465 249.323813551286 -206.602833195994</t>
  </si>
  <si>
    <t>-773.072867919974 252.033383399418 -298.208127636644</t>
  </si>
  <si>
    <t>-783.637564777278 254.048034576188 -381.409482738639</t>
  </si>
  <si>
    <t>-790.590057742565 255.510697189135 -465.00166625546</t>
  </si>
  <si>
    <t>-796.77627131779 257.070565568632 -587.493345840401</t>
  </si>
  <si>
    <t>-783.068038903444 255.229341385321 -664.62246547019</t>
  </si>
  <si>
    <t>-786.668099621901 286.863330649139 -533.730278521564</t>
  </si>
  <si>
    <t>-748.597643296303 436.013367939699 -508.210961222364</t>
  </si>
  <si>
    <t>-752.677555559664 497.251223517051 -232.871531028044</t>
  </si>
  <si>
    <t>-538.87214952836 415.938225971826 -192.572812989879</t>
  </si>
  <si>
    <t>-801.455489433757 225.908986671889 -533.759734616857</t>
  </si>
  <si>
    <t>-843.804794286827 77.9210831522735 -508.58761563498</t>
  </si>
  <si>
    <t>-867.21810967286 58.3673699588169 -228.144975470854</t>
  </si>
  <si>
    <t>-648.063313845382 85.73621530523 -300.052285576193</t>
  </si>
  <si>
    <t>-703.550647713704 332.907163891314 -103.895604759027</t>
  </si>
  <si>
    <t>-697.100415855288 329.350464135782 311.614163985013</t>
  </si>
  <si>
    <t>-712.368149349403 326.029132218805 774.889749472976</t>
  </si>
  <si>
    <t>-566.430324271812 281.768018288147 826.143415397007</t>
  </si>
  <si>
    <t>-753.857799487229 155.712104286993 -99.6273325589094</t>
  </si>
  <si>
    <t>-663.458858242212 140.890338918901 305.72556325738</t>
  </si>
  <si>
    <t>-731.527819966913 51.5206105218058 754.228128103479</t>
  </si>
  <si>
    <t>-585.52824919784 18.9306732232956 813.438322110048</t>
  </si>
  <si>
    <t>9763-20170724T120438.647852000.bin</t>
  </si>
  <si>
    <t>-728.123900905927 233.985896248485 -101.00461728584</t>
  </si>
  <si>
    <t>-757.602322504743 239.150858452941 -207.596556293722</t>
  </si>
  <si>
    <t>-772.834343192663 242.128784739436 -299.165935482803</t>
  </si>
  <si>
    <t>-783.625943323819 244.534231503064 -382.32772715376</t>
  </si>
  <si>
    <t>-790.881110705452 246.545938811175 -465.882784629408</t>
  </si>
  <si>
    <t>-797.594501948985 249.079619476571 -588.330577218874</t>
  </si>
  <si>
    <t>-784.326275205679 248.168126158931 -665.553156458202</t>
  </si>
  <si>
    <t>-787.869956839 278.586637643804 -534.339543535044</t>
  </si>
  <si>
    <t>-751.132485844248 427.753714998574 -507.131583091102</t>
  </si>
  <si>
    <t>-756.33561823087 473.436293788827 -228.806995306577</t>
  </si>
  <si>
    <t>-541.685488243271 394.479937941915 -188.313330723511</t>
  </si>
  <si>
    <t>-801.427507477647 217.349156885975 -534.863484973745</t>
  </si>
  <si>
    <t>-840.613676033737 68.336278271795 -510.470738711528</t>
  </si>
  <si>
    <t>-862.048239097246 46.8593753496737 -230.010582877443</t>
  </si>
  <si>
    <t>-644.309079820826 79.530700555958 -303.975252238149</t>
  </si>
  <si>
    <t>-705.935004690815 322.107519858544 -104.024908444959</t>
  </si>
  <si>
    <t>-697.119000676831 320.700548677971 311.454179632362</t>
  </si>
  <si>
    <t>-712.390781680661 324.597935678594 774.97544342454</t>
  </si>
  <si>
    <t>-565.952081820908 282.437112711667 826.57005786972</t>
  </si>
  <si>
    <t>-750.393060872346 146.320862020356 -101.589986638147</t>
  </si>
  <si>
    <t>-671.196072077342 133.686915043469 306.173238320667</t>
  </si>
  <si>
    <t>-731.961543056513 51.3278577380904 756.251523264159</t>
  </si>
  <si>
    <t>-585.361918887492 20.2462806367498 814.786255942392</t>
  </si>
  <si>
    <t>9763-20170724T120438.713617200.bin</t>
  </si>
  <si>
    <t>-726.345152878775 222.410882280934 -102.044437093271</t>
  </si>
  <si>
    <t>-755.154935056236 227.239533918094 -208.834862765768</t>
  </si>
  <si>
    <t>-770.318531886533 230.408432670924 -300.40909565224</t>
  </si>
  <si>
    <t>-781.259791863789 233.15221506579 -383.540928443369</t>
  </si>
  <si>
    <t>-788.876677619488 235.679008259511 -467.049736487099</t>
  </si>
  <si>
    <t>-796.353893977804 239.156855551726 -589.430109759039</t>
  </si>
  <si>
    <t>-783.44924425169 239.066841203772 -666.719541054284</t>
  </si>
  <si>
    <t>-786.966233242843 268.387616106416 -535.229713472431</t>
  </si>
  <si>
    <t>-751.897807304673 417.593797360851 -506.226848809377</t>
  </si>
  <si>
    <t>-755.506335928547 453.708084447373 -226.474606253186</t>
  </si>
  <si>
    <t>-539.977323250722 377.112919464776 -186.114256552517</t>
  </si>
  <si>
    <t>-799.179731931802 206.873871465938 -536.231528117558</t>
  </si>
  <si>
    <t>-834.872171757809 56.8245839851738 -512.730226626383</t>
  </si>
  <si>
    <t>-855.108520693254 33.8592020535712 -232.299061090181</t>
  </si>
  <si>
    <t>-638.425681619855 72.1658955019041 -306.660925446021</t>
  </si>
  <si>
    <t>-707.186772064885 309.471694812847 -104.255076726484</t>
  </si>
  <si>
    <t>-698.637894144246 312.103597641995 311.223634369056</t>
  </si>
  <si>
    <t>-712.36493132538 323.521940056722 774.964367044721</t>
  </si>
  <si>
    <t>-565.386211664399 283.454985985557 826.691713535397</t>
  </si>
  <si>
    <t>-745.548564560462 135.402297580906 -103.370032611893</t>
  </si>
  <si>
    <t>-679.301205010274 125.069482576666 306.760596322947</t>
  </si>
  <si>
    <t>-732.423499197071 51.6538505365368 758.862807089677</t>
  </si>
  <si>
    <t>-585.195637915261 21.9611740220637 816.535366012136</t>
  </si>
  <si>
    <t>9763-20170724T120438.744698600.bin</t>
  </si>
  <si>
    <t>-725.413398927995 216.518449103483 -102.328892369077</t>
  </si>
  <si>
    <t>-753.840765215712 221.105277721133 -209.232341688483</t>
  </si>
  <si>
    <t>-768.909632941549 224.307874026409 -300.8210926747</t>
  </si>
  <si>
    <t>-779.862424280301 227.165315221762 -383.947599780472</t>
  </si>
  <si>
    <t>-787.588408915497 229.89360605854 -467.440164916309</t>
  </si>
  <si>
    <t>-795.333343352291 233.76140885378 -589.791990556706</t>
  </si>
  <si>
    <t>-782.53898305002 234.021363190479 -667.099429319968</t>
  </si>
  <si>
    <t>-786.15326990295 262.881974904747 -535.496856840739</t>
  </si>
  <si>
    <t>-751.842462121895 412.099611232209 -505.587361334134</t>
  </si>
  <si>
    <t>-754.24627039275 445.165063935412 -225.445406030909</t>
  </si>
  <si>
    <t>-538.222004971357 369.995242477562 -185.053096830163</t>
  </si>
  <si>
    <t>-797.716577466829 201.246624497167 -536.713301058529</t>
  </si>
  <si>
    <t>-831.756265801425 50.7697666055735 -513.605696448963</t>
  </si>
  <si>
    <t>-851.189172378812 26.7037836199099 -233.209947805085</t>
  </si>
  <si>
    <t>-635.048218474879 68.0189888054779 -307.53810696048</t>
  </si>
  <si>
    <t>-707.910767439215 303.090931258515 -104.295646644737</t>
  </si>
  <si>
    <t>-699.505131054011 308.162881727412 311.163446531904</t>
  </si>
  <si>
    <t>-712.313228675914 323.19334687491 774.929666694728</t>
  </si>
  <si>
    <t>-565.068734352963 284.101345721126 826.64722784697</t>
  </si>
  <si>
    <t>-743.106856467125 129.879595099249 -103.909688143596</t>
  </si>
  <si>
    <t>-682.826420537319 121.160734038723 307.177741645365</t>
  </si>
  <si>
    <t>-732.769963778737 51.6718498665473 760.16873903399</t>
  </si>
  <si>
    <t>-585.116738380517 23.0467668454507 817.291025843836</t>
  </si>
  <si>
    <t>9763-20170724T120438.812884600.bin</t>
  </si>
  <si>
    <t>-723.370007221423 204.422454162815 -102.37025892008</t>
  </si>
  <si>
    <t>-751.578879154783 208.55776572379 -209.3499825621</t>
  </si>
  <si>
    <t>-766.542496397878 211.687083620445 -300.958583003793</t>
  </si>
  <si>
    <t>-777.438512733915 214.578376319963 -384.091321431182</t>
  </si>
  <si>
    <t>-785.144708491291 217.45118368896 -467.580775137205</t>
  </si>
  <si>
    <t>-792.902493986916 221.649649987774 -589.920919332071</t>
  </si>
  <si>
    <t>-780.04974281656 222.353528714714 -667.216066271691</t>
  </si>
  <si>
    <t>-784.337480682003 250.732348038573 -535.50513579729</t>
  </si>
  <si>
    <t>-752.329576394852 400.260712616905 -504.603954382533</t>
  </si>
  <si>
    <t>-751.842165193468 430.197477726733 -224.10055482548</t>
  </si>
  <si>
    <t>-534.293625823919 359.440743946211 -183.917991019748</t>
  </si>
  <si>
    <t>-794.659407965162 188.882429852369 -536.973169330291</t>
  </si>
  <si>
    <t>-825.560471552281 37.6670395871315 -514.259971754937</t>
  </si>
  <si>
    <t>-843.44851538223 11.7340592531541 -233.927852804558</t>
  </si>
  <si>
    <t>-628.542479388842 58.4974045174035 -308.607940569373</t>
  </si>
  <si>
    <t>-709.184689307067 290.115124028112 -104.035958217956</t>
  </si>
  <si>
    <t>-700.09157175398 300.578881852253 311.307745445384</t>
  </si>
  <si>
    <t>-711.861637718569 322.989032233438 774.85624164202</t>
  </si>
  <si>
    <t>-563.884585960086 286.831202714026 826.617492697043</t>
  </si>
  <si>
    <t>-738.188948015655 118.719655687258 -104.162685590893</t>
  </si>
  <si>
    <t>-688.726402554376 112.83889062425 308.416360806148</t>
  </si>
  <si>
    <t>-733.477994172073 51.5478276259473 762.833268072623</t>
  </si>
  <si>
    <t>-584.953267836244 25.6309937542896 818.980818701566</t>
  </si>
  <si>
    <t>9763-20170724T120438.853002200.bin</t>
  </si>
  <si>
    <t>-722.44286872477 198.219629344186 -102.167353436531</t>
  </si>
  <si>
    <t>-750.653435266812 202.194703590397 -209.152697339434</t>
  </si>
  <si>
    <t>-765.587608105546 205.25644138442 -300.768374275237</t>
  </si>
  <si>
    <t>-776.446607234692 208.103785581949 -383.907442353649</t>
  </si>
  <si>
    <t>-784.104256370451 210.955254967492 -467.402103469941</t>
  </si>
  <si>
    <t>-791.778733146632 215.146673612728 -589.747918976958</t>
  </si>
  <si>
    <t>-778.840620619139 215.962720483291 -667.027527404055</t>
  </si>
  <si>
    <t>-783.541897639114 244.279246644403 -535.307957002847</t>
  </si>
  <si>
    <t>-753.017468019842 394.09558111844 -504.34596355547</t>
  </si>
  <si>
    <t>-750.941248069346 423.44651321614 -223.787989408809</t>
  </si>
  <si>
    <t>-532.337022667894 355.834091137758 -183.922016377746</t>
  </si>
  <si>
    <t>-793.280575387015 182.335807666335 -536.819256989903</t>
  </si>
  <si>
    <t>-822.737165108866 30.8307848778943 -514.108165110534</t>
  </si>
  <si>
    <t>-839.772901709301 4.52980602019875 -233.757257535751</t>
  </si>
  <si>
    <t>-625.357103702586 53.277016902613 -308.577875661824</t>
  </si>
  <si>
    <t>-709.732285549862 283.624930767304 -103.701503308129</t>
  </si>
  <si>
    <t>-699.672553654168 296.696169850782 311.546114078957</t>
  </si>
  <si>
    <t>-711.431368065493 323.082921230878 774.843313438308</t>
  </si>
  <si>
    <t>-563.175632044414 288.35405484108 826.785183399422</t>
  </si>
  <si>
    <t>-735.907823777644 112.806648640458 -104.040557945807</t>
  </si>
  <si>
    <t>-691.299224631166 108.263176805443 309.108400023527</t>
  </si>
  <si>
    <t>-733.812862530446 51.4131406007382 764.193464133801</t>
  </si>
  <si>
    <t>-584.918615254064 26.7200657731394 819.912231119823</t>
  </si>
  <si>
    <t>9763-20170724T120438.914164300.bin</t>
  </si>
  <si>
    <t>-720.643095052441 186.422459298378 -101.494025466868</t>
  </si>
  <si>
    <t>-748.676379273461 190.025941271754 -208.539110510393</t>
  </si>
  <si>
    <t>-763.539672778851 192.847851479928 -300.173890758668</t>
  </si>
  <si>
    <t>-774.369736012903 195.495007194325 -383.323500263313</t>
  </si>
  <si>
    <t>-782.03269186265 198.173048974646 -466.823394511074</t>
  </si>
  <si>
    <t>-789.752778016867 202.14165003516 -589.173661873656</t>
  </si>
  <si>
    <t>-776.629228650307 203.015392743337 -666.421449529435</t>
  </si>
  <si>
    <t>-782.04996818609 231.454499922478 -534.752307406445</t>
  </si>
  <si>
    <t>-754.586328491923 381.908328052235 -503.953306173222</t>
  </si>
  <si>
    <t>-748.47066014174 411.501507301702 -223.479715216524</t>
  </si>
  <si>
    <t>-527.320581953002 352.037523509409 -184.6826039091</t>
  </si>
  <si>
    <t>-790.680534913907 169.346041916304 -536.222424560414</t>
  </si>
  <si>
    <t>-817.493885544016 17.3944957972897 -513.184952677253</t>
  </si>
  <si>
    <t>-619.242910736581 43.4973860632222 -307.562744426374</t>
  </si>
  <si>
    <t>-710.175604509538 271.205055619776 -102.795979993541</t>
  </si>
  <si>
    <t>-697.86535142218 289.556800650948 312.191124277022</t>
  </si>
  <si>
    <t>-710.489143024977 323.551888834521 774.867973581722</t>
  </si>
  <si>
    <t>-561.649400903177 292.014646281422 827.174270121172</t>
  </si>
  <si>
    <t>-731.770101204949 101.549998054531 -103.42234900932</t>
  </si>
  <si>
    <t>-695.111405307344 99.0497618512127 310.525104404132</t>
  </si>
  <si>
    <t>-734.42706641123 50.922267077972 766.87532331852</t>
  </si>
  <si>
    <t>-585.054808648529 27.9120168449451 822.032079603382</t>
  </si>
  <si>
    <t>9763-20170724T120438.952266700.bin</t>
  </si>
  <si>
    <t>-719.550459678706 180.875000838988 -100.899257479029</t>
  </si>
  <si>
    <t>-747.386295942188 184.236776567208 -208.003743854914</t>
  </si>
  <si>
    <t>-762.165042117098 186.85910107825 -299.658109953338</t>
  </si>
  <si>
    <t>-772.953379715207 189.323286684084 -382.818761584479</t>
  </si>
  <si>
    <t>-780.609041241868 191.820180659688 -466.324996076187</t>
  </si>
  <si>
    <t>-788.356552494946 195.526962018185 -588.681597831267</t>
  </si>
  <si>
    <t>-775.127440000769 196.319968905588 -665.91240946755</t>
  </si>
  <si>
    <t>-780.872241450607 224.986964660554 -534.309471783598</t>
  </si>
  <si>
    <t>-755.230481989729 375.869897896213 -504.132458026558</t>
  </si>
  <si>
    <t>-747.046415130999 406.714136173998 -223.846354692754</t>
  </si>
  <si>
    <t>-524.553277880119 351.920620712439 -185.859215946428</t>
  </si>
  <si>
    <t>-789.041843129684 162.813827772918 -535.675845882687</t>
  </si>
  <si>
    <t>-814.701455580576 10.7137681199201 -512.32525826963</t>
  </si>
  <si>
    <t>-616.193445353371 38.8758791871085 -306.588682167932</t>
  </si>
  <si>
    <t>-709.884605789595 265.354297797799 -102.264519004518</t>
  </si>
  <si>
    <t>-696.845586073597 286.338628618384 312.575550165089</t>
  </si>
  <si>
    <t>-710.117024224326 323.795635962498 774.889202752332</t>
  </si>
  <si>
    <t>-560.924755821924 293.957459544517 827.188101493291</t>
  </si>
  <si>
    <t>-729.76367039151 96.3643284731206 -102.860340497167</t>
  </si>
  <si>
    <t>-696.581755151481 94.6344492108287 311.384245450703</t>
  </si>
  <si>
    <t>-734.742524663416 50.5868832414903 768.219519612497</t>
  </si>
  <si>
    <t>-585.196975224152 28.1337880331062 823.136005918651</t>
  </si>
  <si>
    <t>9763-20170724T120439.016337200.bin</t>
  </si>
  <si>
    <t>-717.340881880586 170.307118800862 -99.552749856749</t>
  </si>
  <si>
    <t>-744.702151987631 173.386368976328 -206.787881025636</t>
  </si>
  <si>
    <t>-759.262142328046 175.620374936927 -298.487573210087</t>
  </si>
  <si>
    <t>-769.92811149184 177.666197423872 -381.675276444017</t>
  </si>
  <si>
    <t>-777.535935132663 179.684741123158 -465.198873504327</t>
  </si>
  <si>
    <t>-785.295259935032 182.628115600946 -587.575646171037</t>
  </si>
  <si>
    <t>-771.926277854276 183.056449301529 -664.784970814758</t>
  </si>
  <si>
    <t>-778.196851727267 212.475324252045 -533.362966665289</t>
  </si>
  <si>
    <t>-755.77212815984 364.163078739079 -504.622164186752</t>
  </si>
  <si>
    <t>-743.37413058842 400.356012725234 -225.131683245279</t>
  </si>
  <si>
    <t>-518.722065398461 354.748299345176 -187.716325920811</t>
  </si>
  <si>
    <t>-785.584142131898 150.197923589689 -534.392475119801</t>
  </si>
  <si>
    <t>-610.180854668346 30.0096724710731 -303.511187714328</t>
  </si>
  <si>
    <t>-709.327308723234 254.285938410312 -101.005061632257</t>
  </si>
  <si>
    <t>-694.714008590967 280.460675150305 313.487305917705</t>
  </si>
  <si>
    <t>-709.482611744699 324.443602776577 774.924609204002</t>
  </si>
  <si>
    <t>-559.679450811697 297.375025157631 826.98355110016</t>
  </si>
  <si>
    <t>-726.003183317174 86.3159826755241 -101.498847137317</t>
  </si>
  <si>
    <t>-698.399116908374 86.5750968595019 313.15831969961</t>
  </si>
  <si>
    <t>-735.342542034576 49.9581093171012 770.751927814786</t>
  </si>
  <si>
    <t>-585.382846258159 29.3322669790873 825.254158738073</t>
  </si>
  <si>
    <t>9763-20170724T120439.048420800.bin</t>
  </si>
  <si>
    <t>-716.297860787573 165.440972312816 -98.8604127940903</t>
  </si>
  <si>
    <t>-743.419491788193 168.408579510515 -206.159533599273</t>
  </si>
  <si>
    <t>-757.852655029797 170.430589994532 -297.884384565388</t>
  </si>
  <si>
    <t>-768.434944947844 172.234654289558 -381.088292350805</t>
  </si>
  <si>
    <t>-775.989376639824 173.964156298377 -464.623193369409</t>
  </si>
  <si>
    <t>-783.703829478146 176.433942551561 -587.013187060846</t>
  </si>
  <si>
    <t>-770.305365786924 176.606053268372 -664.218508708534</t>
  </si>
  <si>
    <t>-776.780414279021 206.508518940469 -532.903797398776</t>
  </si>
  <si>
    <t>-755.576580703508 358.497003325452 -504.905114192829</t>
  </si>
  <si>
    <t>-741.374736831765 398.91224134929 -226.079972080728</t>
  </si>
  <si>
    <t>-515.918247735147 357.518076158421 -188.604493992974</t>
  </si>
  <si>
    <t>-783.857210813003 144.19188284017 -533.715207412413</t>
  </si>
  <si>
    <t>-607.046491083901 26.0927621429557 -301.18189945906</t>
  </si>
  <si>
    <t>-709.016110207564 249.245427443355 -100.330669086861</t>
  </si>
  <si>
    <t>-693.450757399032 277.860710317549 313.965670280677</t>
  </si>
  <si>
    <t>-709.092974801944 324.900041805746 774.950381185799</t>
  </si>
  <si>
    <t>-559.149012021978 298.657655897465 827.026873270014</t>
  </si>
  <si>
    <t>-724.315901661335 81.6302859294108 -100.779484329788</t>
  </si>
  <si>
    <t>-698.8743768429 82.8898495422238 314.014106341117</t>
  </si>
  <si>
    <t>-735.629053422943 49.6091795060272 771.906283977725</t>
  </si>
  <si>
    <t>-585.530269358091 29.6605510053023 826.277560392019</t>
  </si>
  <si>
    <t>9763-20170724T120439.117225200.bin</t>
  </si>
  <si>
    <t>-714.071317055274 157.353435090361 -97.5773090425448</t>
  </si>
  <si>
    <t>-740.783654552632 160.136751343311 -204.984038646301</t>
  </si>
  <si>
    <t>-755.053967315152 161.737762011265 -296.742545180409</t>
  </si>
  <si>
    <t>-765.56266103112 163.05289161617 -379.964945929579</t>
  </si>
  <si>
    <t>-773.116434599196 164.187257373448 -463.510144131417</t>
  </si>
  <si>
    <t>-780.909231218199 165.671708045611 -585.91110006037</t>
  </si>
  <si>
    <t>-767.532109778704 165.266546601966 -663.119177557134</t>
  </si>
  <si>
    <t>-774.108822619858 196.198340173943 -532.039859035507</t>
  </si>
  <si>
    <t>-755.124798371546 348.848426162376 -506.061728293366</t>
  </si>
  <si>
    <t>-738.354388245311 400.57022640083 -229.254490003482</t>
  </si>
  <si>
    <t>-511.831070522646 366.454733926617 -190.889582510606</t>
  </si>
  <si>
    <t>-780.870884646055 133.842297544066 -532.36537132837</t>
  </si>
  <si>
    <t>-598.101379508895 19.4016468469515 -291.705076335576</t>
  </si>
  <si>
    <t>-707.503986267474 241.470927452985 -99.2133932238763</t>
  </si>
  <si>
    <t>-690.739580288658 274.336447113789 314.720663405598</t>
  </si>
  <si>
    <t>-708.087640801537 326.531580196666 774.907716881495</t>
  </si>
  <si>
    <t>-557.85107639473 302.389672123063 827.156861906948</t>
  </si>
  <si>
    <t>-721.255883458142 73.4672916321624 -99.3582288788666</t>
  </si>
  <si>
    <t>-699.196777367768 76.585105034294 315.619189491405</t>
  </si>
  <si>
    <t>-736.160044286044 48.717689687933 773.997641189427</t>
  </si>
  <si>
    <t>-586.02040775472 28.7641245136322 828.254073790455</t>
  </si>
  <si>
    <t>9763-20170724T120439.147304200.bin</t>
  </si>
  <si>
    <t>-712.873995745993 154.199278342253 -96.9855502237234</t>
  </si>
  <si>
    <t>-739.431834407146 156.852193807338 -204.433776271439</t>
  </si>
  <si>
    <t>-753.663024100162 158.196259367616 -296.202649910625</t>
  </si>
  <si>
    <t>-764.172713409956 159.219821585071 -379.429016553745</t>
  </si>
  <si>
    <t>-771.76364590871 160.002781190056 -462.974723129744</t>
  </si>
  <si>
    <t>-779.650047011275 160.9081626902 -585.375499473827</t>
  </si>
  <si>
    <t>-766.268322207599 160.175804219587 -662.5803931065</t>
  </si>
  <si>
    <t>-772.830875021378 191.691699845978 -531.652915851068</t>
  </si>
  <si>
    <t>-754.360729129733 344.568613774062 -506.636638857344</t>
  </si>
  <si>
    <t>-736.989772750119 402.540729986505 -231.107975541574</t>
  </si>
  <si>
    <t>-509.770577150947 373.751819466935 -192.492386817917</t>
  </si>
  <si>
    <t>-779.548250827539 129.330029693364 -531.681241458517</t>
  </si>
  <si>
    <t>-592.835497481107 17.2078750295354 -284.695379747412</t>
  </si>
  <si>
    <t>-706.30699977008 238.608972594012 -98.7812991754124</t>
  </si>
  <si>
    <t>-688.394346862416 273.660348880815 314.92530163884</t>
  </si>
  <si>
    <t>-707.351780563963 327.760844989424 774.821961380317</t>
  </si>
  <si>
    <t>-557.046946426333 304.465861784861 827.258777542069</t>
  </si>
  <si>
    <t>-719.880523476325 69.9116320222563 -98.6324001243212</t>
  </si>
  <si>
    <t>-698.733587259879 74.0734583016276 316.383416528461</t>
  </si>
  <si>
    <t>-736.383731123931 48.4247173316339 774.925997625834</t>
  </si>
  <si>
    <t>-586.040638675136 29.965053756649 829.147984581617</t>
  </si>
  <si>
    <t>9763-20170724T120439.217136800.bin</t>
  </si>
  <si>
    <t>-710.67230503945 147.323630284663 -95.4441593909447</t>
  </si>
  <si>
    <t>-737.410824608122 149.320160783706 -202.861923148217</t>
  </si>
  <si>
    <t>-751.552625757729 149.830784758811 -294.652916430498</t>
  </si>
  <si>
    <t>-761.88214200288 149.984815572916 -377.907970261359</t>
  </si>
  <si>
    <t>-769.191164142427 149.7864417331 -461.482334375756</t>
  </si>
  <si>
    <t>-776.552850184515 149.135245849954 -583.917205787221</t>
  </si>
  <si>
    <t>-762.966510170026 147.756682746922 -661.077552641366</t>
  </si>
  <si>
    <t>-770.171611005904 180.621400507936 -530.549331336697</t>
  </si>
  <si>
    <t>-754.004582080946 334.147676652934 -507.87857563389</t>
  </si>
  <si>
    <t>-734.705647178084 405.101884223531 -235.53386122417</t>
  </si>
  <si>
    <t>-506.669525237051 383.195359695823 -197.217342145273</t>
  </si>
  <si>
    <t>-776.473680941677 118.220455661847 -529.838451858335</t>
  </si>
  <si>
    <t>-584.372722533658 12.3712429115417 -269.032107781044</t>
  </si>
  <si>
    <t>-704.759772485477 232.061981816035 -97.5058353211505</t>
  </si>
  <si>
    <t>-675.331947021088 275.370870369775 314.757367088882</t>
  </si>
  <si>
    <t>-705.396131521977 329.572423315266 774.635535387117</t>
  </si>
  <si>
    <t>-555.497656691374 307.924973826858 828.909480856307</t>
  </si>
  <si>
    <t>-716.983512907474 62.165307965957 -96.7292785191402</t>
  </si>
  <si>
    <t>-697.367681518571 69.5503718173898 318.316883729087</t>
  </si>
  <si>
    <t>-736.792055933177 47.8079841549215 776.977167505363</t>
  </si>
  <si>
    <t>-586.341008256889 30.3961421476388 831.246207826576</t>
  </si>
  <si>
    <t>9763-20170724T120439.245211500.bin</t>
  </si>
  <si>
    <t>-710.012848403219 143.978457044364 -94.2438786341315</t>
  </si>
  <si>
    <t>-736.983327566318 145.493256613699 -201.611476106457</t>
  </si>
  <si>
    <t>-750.989493541046 145.482948253486 -293.424670456868</t>
  </si>
  <si>
    <t>-761.06153227378 145.11598480012 -376.71057983889</t>
  </si>
  <si>
    <t>-767.976275014173 144.350598715593 -460.315302141656</t>
  </si>
  <si>
    <t>-774.610912346568 142.82103242571 -582.783947680584</t>
  </si>
  <si>
    <t>-760.779488389925 141.152262729134 -659.895068611034</t>
  </si>
  <si>
    <t>-768.734448707767 174.708107246573 -529.596259270849</t>
  </si>
  <si>
    <t>-754.198971250818 328.557710374019 -508.246403576508</t>
  </si>
  <si>
    <t>-733.907365867504 406.08752530316 -237.772737387809</t>
  </si>
  <si>
    <t>-505.457811473856 387.237982156743 -200.302693325458</t>
  </si>
  <si>
    <t>-774.664882310146 112.276349609584 -528.495270922368</t>
  </si>
  <si>
    <t>-581.947602274149 10.2681256683425 -260.899405823536</t>
  </si>
  <si>
    <t>-704.726637152735 229.518209318851 -96.4783799969223</t>
  </si>
  <si>
    <t>-666.103757360441 277.56318203044 314.499113657503</t>
  </si>
  <si>
    <t>-704.310413468925 330.84035016856 774.488509965707</t>
  </si>
  <si>
    <t>-554.776873128429 309.759345565625 829.978351051348</t>
  </si>
  <si>
    <t>-715.848165150439 58.3184780144268 -95.3085056076148</t>
  </si>
  <si>
    <t>-696.590337087113 67.4617474606623 319.719340422305</t>
  </si>
  <si>
    <t>-736.99054389678 47.4524609343016 778.306779546396</t>
  </si>
  <si>
    <t>-586.558665398633 30.0030125241988 832.616891346576</t>
  </si>
  <si>
    <t>9763-20170724T120439.314405600.bin</t>
  </si>
  <si>
    <t>-709.448136906876 137.117487072239 -90.7492722477621</t>
  </si>
  <si>
    <t>-736.929926069916 137.374573352274 -197.997495744652</t>
  </si>
  <si>
    <t>-750.518023753319 136.307482536451 -289.867310589841</t>
  </si>
  <si>
    <t>-759.86780526904 134.976716265821 -373.227626665918</t>
  </si>
  <si>
    <t>-765.712385296675 133.250771922902 -456.899564745469</t>
  </si>
  <si>
    <t>-770.400329808792 130.324959914514 -579.432814589026</t>
  </si>
  <si>
    <t>-755.931044183239 128.330705150299 -656.418991657305</t>
  </si>
  <si>
    <t>-765.895813169929 162.863101358003 -526.506315704967</t>
  </si>
  <si>
    <t>-755.132010223726 317.315311548689 -507.449036140667</t>
  </si>
  <si>
    <t>-732.609403201428 408.518242886292 -241.454039662657</t>
  </si>
  <si>
    <t>-503.402228003859 394.530894671913 -206.569612119398</t>
  </si>
  <si>
    <t>-770.79078288605 100.354519566108 -524.826406346894</t>
  </si>
  <si>
    <t>-580.106974924382 7.56969450910833 -245.537842852694</t>
  </si>
  <si>
    <t>-704.641258366015 223.06097135101 -93.2469008877738</t>
  </si>
  <si>
    <t>-650.978421300224 284.609343428348 314.226585192776</t>
  </si>
  <si>
    <t>-702.393665485625 334.722331127844 773.520828854482</t>
  </si>
  <si>
    <t>-553.425681326257 314.082247558063 830.672723736752</t>
  </si>
  <si>
    <t>-714.695799259209 50.4326780681558 -91.3695627899033</t>
  </si>
  <si>
    <t>-694.37590052092 62.6457798381357 323.528697484677</t>
  </si>
  <si>
    <t>-737.383731681823 46.7411134296005 781.8190161896</t>
  </si>
  <si>
    <t>-586.869871917618 29.8515588756914 836.079048752824</t>
  </si>
  <si>
    <t>9763-20170724T120439.346487000.bin</t>
  </si>
  <si>
    <t>-709.986693154138 134.073484563203 -89.7405784284186</t>
  </si>
  <si>
    <t>-737.621979346417 133.28350342673 -196.946697557673</t>
  </si>
  <si>
    <t>-750.963333015231 131.550644017174 -288.842603370284</t>
  </si>
  <si>
    <t>-759.93927295519 129.698050486621 -372.234033095147</t>
  </si>
  <si>
    <t>-765.258153245869 127.537880848852 -455.930967572494</t>
  </si>
  <si>
    <t>-769.011889719825 124.074586045822 -578.482395826744</t>
  </si>
  <si>
    <t>-754.210697641663 122.015081498656 -655.403680587432</t>
  </si>
  <si>
    <t>-765.23018394919 156.868366338823 -525.65710710829</t>
  </si>
  <si>
    <t>-756.405605035166 311.572588464162 -507.472415559093</t>
  </si>
  <si>
    <t>-732.481413965275 409.339135191793 -243.942701328851</t>
  </si>
  <si>
    <t>-503.035929932457 396.906500889424 -210.05011487146</t>
  </si>
  <si>
    <t>-769.499296812788 94.3202321764427 -523.758626107466</t>
  </si>
  <si>
    <t>-580.453573288154 5.96717473517697 -239.372421249383</t>
  </si>
  <si>
    <t>-706.134673212236 220.424990310457 -92.7307736808971</t>
  </si>
  <si>
    <t>-645.541529624278 288.579008411607 312.714771237976</t>
  </si>
  <si>
    <t>-701.92053031164 337.156441424375 772.017615130002</t>
  </si>
  <si>
    <t>-553.08770160271 315.92754754989 829.305931294703</t>
  </si>
  <si>
    <t>-714.850645066113 47.3017200472768 -89.8973580047655</t>
  </si>
  <si>
    <t>-693.865076225014 59.880704351159 324.956797444201</t>
  </si>
  <si>
    <t>-737.6725198609 46.5049342368118 783.056546954774</t>
  </si>
  <si>
    <t>-586.990028954099 30.4788744620382 837.110020103111</t>
  </si>
  <si>
    <t>9763-20170724T120439.416231500.bin</t>
  </si>
  <si>
    <t>-706.579319226731 135.758992761473 -91.0160571086218</t>
  </si>
  <si>
    <t>-734.667788888897 132.22286322249 -198.048887287481</t>
  </si>
  <si>
    <t>-747.736710443661 128.884798790716 -289.939562190083</t>
  </si>
  <si>
    <t>-756.20439081333 125.858368994493 -373.349908034412</t>
  </si>
  <si>
    <t>-760.752710167093 122.817170979722 -457.064844633942</t>
  </si>
  <si>
    <t>-763.094830663143 118.392765357283 -579.620387167398</t>
  </si>
  <si>
    <t>-747.61704681384 116.137255357972 -656.403037281972</t>
  </si>
  <si>
    <t>-760.581488082969 151.638715048007 -527.002636212491</t>
  </si>
  <si>
    <t>-755.885381821624 306.68177503813 -510.690249087079</t>
  </si>
  <si>
    <t>-728.75368117947 414.556378646477 -251.449941035183</t>
  </si>
  <si>
    <t>-498.998705554359 404.347536387411 -218.938836455839</t>
  </si>
  <si>
    <t>-763.552772264894 89.0296134668019 -524.685560526219</t>
  </si>
  <si>
    <t>-577.682303500397 6.48676156444071 -230.784108201449</t>
  </si>
  <si>
    <t>-699.724518749815 226.31937154791 -96.4553992792468</t>
  </si>
  <si>
    <t>-633.338237088834 306.126414036492 305.945258269139</t>
  </si>
  <si>
    <t>-690.981739413388 364.816809514375 762.723896516694</t>
  </si>
  <si>
    <t>-541.090839497108 339.258905471899 815.2914260345</t>
  </si>
  <si>
    <t>-713.470612713544 46.270304032379 -89.1694141218452</t>
  </si>
  <si>
    <t>-691.830586976279 59.0247461235217 325.645738097374</t>
  </si>
  <si>
    <t>-738.260557268599 46.1782058533772 784.083420485455</t>
  </si>
  <si>
    <t>-587.218279047464 31.3757888954012 837.477673735914</t>
  </si>
  <si>
    <t>9763-20170724T120439.449319700.bin</t>
  </si>
  <si>
    <t>-703.3706011964 140.354372749877 -93.3040618940333</t>
  </si>
  <si>
    <t>-731.64286566778 135.740059707912 -200.24751802232</t>
  </si>
  <si>
    <t>-744.68623981019 131.710301056637 -292.114013695696</t>
  </si>
  <si>
    <t>-753.058382612272 128.150657513243 -375.512848218398</t>
  </si>
  <si>
    <t>-757.439016484382 124.676580407323 -459.220022101867</t>
  </si>
  <si>
    <t>-759.457644312567 119.73435796722 -581.761520379657</t>
  </si>
  <si>
    <t>-743.742548666123 117.286975346294 -658.489987034448</t>
  </si>
  <si>
    <t>-757.334778791311 153.213458134587 -529.274492521427</t>
  </si>
  <si>
    <t>-754.339469494658 308.417145716871 -514.025287300338</t>
  </si>
  <si>
    <t>-725.811591548301 419.898937212538 -256.466560947946</t>
  </si>
  <si>
    <t>-495.937969411666 410.095677572813 -224.676810067084</t>
  </si>
  <si>
    <t>-759.80905767569 90.5924098869627 -526.708259042082</t>
  </si>
  <si>
    <t>-575.526357145774 9.13015281470143 -228.678283619083</t>
  </si>
  <si>
    <t>-695.054607454884 233.237780665077 -100.432807145341</t>
  </si>
  <si>
    <t>-629.185002611969 317.171163354414 301.212502935717</t>
  </si>
  <si>
    <t>-690.50866290283 379.917794226202 755.744211107902</t>
  </si>
  <si>
    <t>-539.888911933982 351.652969519238 804.720023357169</t>
  </si>
  <si>
    <t>-712.156424433697 48.3500304936385 -90.0266224507106</t>
  </si>
  <si>
    <t>-690.487468547108 61.2164241729824 324.783625171206</t>
  </si>
  <si>
    <t>-738.415582380168 46.2748462989557 783.927253281537</t>
  </si>
  <si>
    <t>-587.23374716667 31.8675116065253 837.033853072727</t>
  </si>
  <si>
    <t>9763-20170724T120439.513499200.bin</t>
  </si>
  <si>
    <t>-701.776794117201 146.244551502038 -97.0731293663678</t>
  </si>
  <si>
    <t>-730.106855604225 140.696693260634 -203.956893305513</t>
  </si>
  <si>
    <t>-743.36569440673 135.7787291344 -295.749214388597</t>
  </si>
  <si>
    <t>-751.99963979196 131.39421536048 -379.08210963096</t>
  </si>
  <si>
    <t>-756.709584915287 127.078864144526 -462.732192069154</t>
  </si>
  <si>
    <t>-759.283448853604 120.897458004332 -585.207054633017</t>
  </si>
  <si>
    <t>-743.562464057895 117.799824914159 -661.910811615392</t>
  </si>
  <si>
    <t>-756.988751008545 154.908328328096 -533.0703680074</t>
  </si>
  <si>
    <t>-754.54996414781 310.329332189852 -519.664419661103</t>
  </si>
  <si>
    <t>-724.947417952136 426.647615593826 -264.375537089365</t>
  </si>
  <si>
    <t>-494.722156767316 417.039062330391 -235.177916666042</t>
  </si>
  <si>
    <t>-759.319356071194 92.3113379861813 -529.862059830449</t>
  </si>
  <si>
    <t>-575.778935805709 9.76968228834608 -226.677022872666</t>
  </si>
  <si>
    <t>-693.089010510694 238.847040320343 -106.002177250533</t>
  </si>
  <si>
    <t>-633.912676601048 321.722226497648 296.902898000171</t>
  </si>
  <si>
    <t>-708.503264504838 389.269945911052 747.975732143985</t>
  </si>
  <si>
    <t>-558.804147923143 355.939794366861 796.58745042728</t>
  </si>
  <si>
    <t>-712.346435929518 53.1145655419214 -91.9010804468563</t>
  </si>
  <si>
    <t>-690.438334078292 64.1339192846153 322.949749847554</t>
  </si>
  <si>
    <t>-738.530437957456 46.5756682901736 783.277340198658</t>
  </si>
  <si>
    <t>-587.292298130377 31.4390581158602 836.019599568668</t>
  </si>
  <si>
    <t>9763-20170724T120439.545584500.bin</t>
  </si>
  <si>
    <t>-702.130053080806 149.205004080452 -97.911595144412</t>
  </si>
  <si>
    <t>-730.307594462908 143.816501596135 -204.843798891501</t>
  </si>
  <si>
    <t>-743.808226581852 138.657095231008 -296.58768843601</t>
  </si>
  <si>
    <t>-752.808676668571 133.909252264011 -379.861764356604</t>
  </si>
  <si>
    <t>-758.032631763103 129.079906076488 -463.453236595178</t>
  </si>
  <si>
    <t>-761.517918177793 121.981228146039 -585.855776360098</t>
  </si>
  <si>
    <t>-746.02452145382 118.283814479805 -662.579335746696</t>
  </si>
  <si>
    <t>-758.612039464055 156.372208928103 -533.999707894425</t>
  </si>
  <si>
    <t>-755.119144698734 311.895680249834 -521.647564309832</t>
  </si>
  <si>
    <t>-725.8128582597 429.745653376406 -267.028027964926</t>
  </si>
  <si>
    <t>-495.465972776744 419.414283376725 -239.062160035936</t>
  </si>
  <si>
    <t>-761.365183659032 93.8198429141569 -530.293642779664</t>
  </si>
  <si>
    <t>-577.040716418418 9.53858573266962 -226.320616845693</t>
  </si>
  <si>
    <t>-693.19023143683 241.53339528724 -106.994935168398</t>
  </si>
  <si>
    <t>-637.674774558208 319.672085374288 297.374950288125</t>
  </si>
  <si>
    <t>-723.630702356347 384.931452345246 747.089399803342</t>
  </si>
  <si>
    <t>-573.858338554556 358.919136045283 799.771677207964</t>
  </si>
  <si>
    <t>-713.172742177908 56.5413880138763 -92.4920555694752</t>
  </si>
  <si>
    <t>-690.874137060662 65.6505792455102 322.384368892881</t>
  </si>
  <si>
    <t>-738.544548388299 46.7784413266436 782.962054246698</t>
  </si>
  <si>
    <t>-587.323050238726 30.9766453574025 835.556481295295</t>
  </si>
  <si>
    <t>9763-20170724T120439.614778300.bin</t>
  </si>
  <si>
    <t>-702.259024519897 158.300029658883 -97.9007616107093</t>
  </si>
  <si>
    <t>-729.696288631691 154.123654633953 -205.079270155067</t>
  </si>
  <si>
    <t>-743.832931885363 148.805265657196 -296.718247930722</t>
  </si>
  <si>
    <t>-753.914443798353 143.428406749662 -379.830207611916</t>
  </si>
  <si>
    <t>-760.726101020932 137.455465833071 -463.233208137364</t>
  </si>
  <si>
    <t>-767.084311501875 128.104109870357 -585.368572216406</t>
  </si>
  <si>
    <t>-752.622988903875 122.664252712644 -662.189716717949</t>
  </si>
  <si>
    <t>-762.101518245803 163.391808700097 -534.278474806458</t>
  </si>
  <si>
    <t>-754.020188967742 318.888460199513 -524.293210399474</t>
  </si>
  <si>
    <t>-727.06954839738 439.366876230613 -270.645561969749</t>
  </si>
  <si>
    <t>-496.591902701439 425.64754912796 -245.340124117769</t>
  </si>
  <si>
    <t>-766.487151807808 101.02324168258 -529.274949578239</t>
  </si>
  <si>
    <t>-579.349498395338 13.5998484751171 -226.712105741182</t>
  </si>
  <si>
    <t>-692.119281130992 250.55058291663 -105.798102838638</t>
  </si>
  <si>
    <t>-652.287553870649 319.299353070043 302.110761478193</t>
  </si>
  <si>
    <t>-738.233200757513 385.919204920385 751.996544756207</t>
  </si>
  <si>
    <t>-589.721380398323 362.375066320685 809.212839914205</t>
  </si>
  <si>
    <t>-713.640190587155 66.7710238560467 -93.1472801879239</t>
  </si>
  <si>
    <t>-692.177878359049 70.0594532838804 321.86014427164</t>
  </si>
  <si>
    <t>-738.538677668319 47.2970532194961 782.451560061359</t>
  </si>
  <si>
    <t>-587.364970382586 30.3515030055257 834.826859765088</t>
  </si>
  <si>
    <t>9763-20170724T120439.646862900.bin</t>
  </si>
  <si>
    <t>-702.250331806855 165.938573424482 -97.2578678965124</t>
  </si>
  <si>
    <t>-729.15031911182 162.728501558151 -204.605747129983</t>
  </si>
  <si>
    <t>-743.585153418737 157.502408015851 -296.203691774656</t>
  </si>
  <si>
    <t>-754.24043860606 151.907030943876 -379.229543849439</t>
  </si>
  <si>
    <t>-761.931942005543 145.398681347383 -462.515787710482</t>
  </si>
  <si>
    <t>-769.912356124983 134.906306033105 -584.463247914995</t>
  </si>
  <si>
    <t>-756.178780919993 128.499225875044 -661.343237035827</t>
  </si>
  <si>
    <t>-763.822257354912 170.634530638827 -533.801113939898</t>
  </si>
  <si>
    <t>-753.185742123963 326.035071363035 -524.990322281787</t>
  </si>
  <si>
    <t>-727.332481727627 448.454322624837 -272.159081836229</t>
  </si>
  <si>
    <t>-496.9090665191 431.59770749196 -248.29582762043</t>
  </si>
  <si>
    <t>-768.99900325127 108.386096221134 -528.106379765993</t>
  </si>
  <si>
    <t>-580.254558961297 19.3184067012915 -227.022659662643</t>
  </si>
  <si>
    <t>-691.79096985972 258.183594853495 -104.664016690968</t>
  </si>
  <si>
    <t>-661.509413976112 319.179412409008 305.29349708419</t>
  </si>
  <si>
    <t>-738.662676342805 382.832074788058 757.332198323855</t>
  </si>
  <si>
    <t>-590.283042499152 358.66625835117 814.632288951747</t>
  </si>
  <si>
    <t>-713.680249968033 74.6156877194142 -93.2641383559182</t>
  </si>
  <si>
    <t>-692.969680700927 74.2079878771963 321.794295431938</t>
  </si>
  <si>
    <t>-738.478839240861 47.5810071550225 782.280082093125</t>
  </si>
  <si>
    <t>-587.325800302398 30.4386219245264 834.651107957167</t>
  </si>
  <si>
    <t>9763-20170724T120439.714780100.bin</t>
  </si>
  <si>
    <t>-702.786580198606 181.599916025236 -96.1903500492031</t>
  </si>
  <si>
    <t>-729.306496538695 179.56248126419 -203.661509213957</t>
  </si>
  <si>
    <t>-744.50101228323 174.085742534402 -295.121591926952</t>
  </si>
  <si>
    <t>-756.278170866557 167.763007422844 -377.943502616986</t>
  </si>
  <si>
    <t>-765.530252680371 160.009781196665 -460.963997701559</t>
  </si>
  <si>
    <t>-776.273617931991 147.121203703794 -582.468802518361</t>
  </si>
  <si>
    <t>-764.067996670826 138.762563241768 -659.419179416652</t>
  </si>
  <si>
    <t>-768.467006341201 183.780936201681 -532.715821276091</t>
  </si>
  <si>
    <t>-755.219210264748 339.113259630001 -526.505309542038</t>
  </si>
  <si>
    <t>-728.696549834564 465.324981421647 -275.615306496004</t>
  </si>
  <si>
    <t>-498.880353249996 440.635546481388 -252.736016057745</t>
  </si>
  <si>
    <t>-774.652061805013 121.77218676359 -525.591387243647</t>
  </si>
  <si>
    <t>-584.139864803193 30.5536991956899 -228.061039953868</t>
  </si>
  <si>
    <t>-691.375145948876 273.164989569874 -102.834995780454</t>
  </si>
  <si>
    <t>-673.063752327242 320.70527183856 309.605580870387</t>
  </si>
  <si>
    <t>-737.988699543677 376.342836250591 765.328643202037</t>
  </si>
  <si>
    <t>-589.896603412741 353.26387122197 823.808658032938</t>
  </si>
  <si>
    <t>-714.673479081182 89.1431982933686 -92.9930907780856</t>
  </si>
  <si>
    <t>-694.310911888208 84.9096571233063 322.061181608852</t>
  </si>
  <si>
    <t>-738.140879767046 48.539205449252 782.102876165911</t>
  </si>
  <si>
    <t>-587.010128178122 31.7481970884514 834.651762919047</t>
  </si>
  <si>
    <t>9763-20170724T120439.750876500.bin</t>
  </si>
  <si>
    <t>-702.999831595595 187.871264791036 -96.189989487243</t>
  </si>
  <si>
    <t>-729.649202923902 186.020236950735 -203.632463205624</t>
  </si>
  <si>
    <t>-745.303262554535 180.379902658092 -295.005172769361</t>
  </si>
  <si>
    <t>-757.635960080237 173.785707675 -377.724925755867</t>
  </si>
  <si>
    <t>-767.585264767206 165.630998728605 -460.626341161309</t>
  </si>
  <si>
    <t>-779.503442957162 152.011725926331 -581.941523378588</t>
  </si>
  <si>
    <t>-767.997968679097 142.896289778294 -658.913960730953</t>
  </si>
  <si>
    <t>-770.930779483921 188.937418317737 -532.512593713299</t>
  </si>
  <si>
    <t>-756.502384924408 344.150603610112 -527.358684369782</t>
  </si>
  <si>
    <t>-729.79572905116 472.367719817195 -277.507380648305</t>
  </si>
  <si>
    <t>-500.411055974824 443.970905662882 -254.598625267849</t>
  </si>
  <si>
    <t>-777.616947367404 127.037938802977 -524.906585063805</t>
  </si>
  <si>
    <t>-815.48213892574 4.81583746886986 -201.111434585406</t>
  </si>
  <si>
    <t>-586.95227509573 35.3497278563202 -229.223953378646</t>
  </si>
  <si>
    <t>-691.280044174945 279.348440683098 -102.939970454149</t>
  </si>
  <si>
    <t>-679.159917474835 322.726542816635 310.187172959052</t>
  </si>
  <si>
    <t>-739.130117614558 377.487991952964 766.168173117938</t>
  </si>
  <si>
    <t>-590.558507502245 353.547608285824 823.06422878593</t>
  </si>
  <si>
    <t>-715.404778008401 95.2682125355086 -92.8086161523702</t>
  </si>
  <si>
    <t>-694.717524360349 89.9009110253478 322.216475994002</t>
  </si>
  <si>
    <t>-737.905840948757 48.9544937727535 782.012995790995</t>
  </si>
  <si>
    <t>-586.82590798596 32.3468073441695 834.765961228101</t>
  </si>
  <si>
    <t>9763-20170724T120439.810788300.bin</t>
  </si>
  <si>
    <t>-702.66528489637 200.379319163888 -95.5762525037437</t>
  </si>
  <si>
    <t>-729.11076503431 199.064448575183 -203.076937807048</t>
  </si>
  <si>
    <t>-745.248660050915 193.634236150322 -294.378123914919</t>
  </si>
  <si>
    <t>-758.280782382395 187.147129875212 -376.999077406892</t>
  </si>
  <si>
    <t>-769.194116974062 179.005870380169 -459.780509107591</t>
  </si>
  <si>
    <t>-782.812046084724 165.301767414365 -580.907158518869</t>
  </si>
  <si>
    <t>-772.504082665252 155.5001590186 -657.96480812039</t>
  </si>
  <si>
    <t>-773.004162954775 202.192787377984 -531.682189732217</t>
  </si>
  <si>
    <t>-755.699381153612 357.145177278512 -527.089887010259</t>
  </si>
  <si>
    <t>-728.953038143373 490.128490038388 -279.746675619112</t>
  </si>
  <si>
    <t>-500.490468182364 454.492179703503 -257.759265503114</t>
  </si>
  <si>
    <t>-780.669062068573 140.43718068672 -523.833387549175</t>
  </si>
  <si>
    <t>-818.458071515975 21.484704697157 -199.579577475624</t>
  </si>
  <si>
    <t>-589.769975939964 46.7349131194944 -231.4026837153</t>
  </si>
  <si>
    <t>-688.300879297483 293.039995870278 -102.42364843201</t>
  </si>
  <si>
    <t>-688.764166003126 325.703156008918 311.865450054859</t>
  </si>
  <si>
    <t>-740.224052630739 377.041025398799 768.079006585344</t>
  </si>
  <si>
    <t>-591.127377688982 351.468445759916 822.851723899767</t>
  </si>
  <si>
    <t>-717.288893346117 107.325943900158 -92.1902376070029</t>
  </si>
  <si>
    <t>-695.138035266013 98.8431530353189 322.707347544348</t>
  </si>
  <si>
    <t>-737.458329139506 49.3536641858864 781.945598943193</t>
  </si>
  <si>
    <t>-586.708153674257 31.4708433811352 835.222237262433</t>
  </si>
  <si>
    <t>9763-20170724T120439.847887500.bin</t>
  </si>
  <si>
    <t>-703.603785445706 205.820644434611 -95.3178141995896</t>
  </si>
  <si>
    <t>-729.715340718223 204.850683647814 -202.903832413047</t>
  </si>
  <si>
    <t>-745.844932811142 199.642626551939 -294.21940680949</t>
  </si>
  <si>
    <t>-758.97833305526 193.335547413016 -376.83828391186</t>
  </si>
  <si>
    <t>-770.102422674735 185.349478185477 -459.60660971593</t>
  </si>
  <si>
    <t>-784.148242464081 171.844958340349 -580.706929736572</t>
  </si>
  <si>
    <t>-774.273557434075 162.006029777816 -657.816583355403</t>
  </si>
  <si>
    <t>-773.9640486869 208.626565961064 -531.476433448041</t>
  </si>
  <si>
    <t>-755.579968003713 363.464015174508 -526.659158822893</t>
  </si>
  <si>
    <t>-728.586415741445 498.39686371375 -280.401065543214</t>
  </si>
  <si>
    <t>-500.579921301234 459.610138763242 -259.019075772425</t>
  </si>
  <si>
    <t>-782.00606683555 146.914701137491 -523.661950467246</t>
  </si>
  <si>
    <t>-820.067063383641 27.5870729887142 -199.252757481909</t>
  </si>
  <si>
    <t>-591.387663421973 51.0348940075089 -232.48649286407</t>
  </si>
  <si>
    <t>-688.85924548961 298.683676376706 -102.168954434584</t>
  </si>
  <si>
    <t>-693.071460623664 327.443544318624 312.388275920201</t>
  </si>
  <si>
    <t>-740.616986778867 376.595332618477 769.260909323092</t>
  </si>
  <si>
    <t>-591.44557836012 350.36706729252 823.517779035838</t>
  </si>
  <si>
    <t>-718.902925415423 112.498871564853 -92.0349420243755</t>
  </si>
  <si>
    <t>-696.152365798783 102.313610148437 322.791857623359</t>
  </si>
  <si>
    <t>-737.261162135248 49.5518304063544 781.874369540554</t>
  </si>
  <si>
    <t>-586.63186335086 31.2387289889427 835.346456896044</t>
  </si>
  <si>
    <t>9763-20170724T120439.912795500.bin</t>
  </si>
  <si>
    <t>-704.832920649194 215.420972875089 -95.1186782865005</t>
  </si>
  <si>
    <t>-729.903847218458 215.057871223718 -202.955700701029</t>
  </si>
  <si>
    <t>-745.80464565949 210.40007187351 -294.341086458781</t>
  </si>
  <si>
    <t>-758.991115266563 204.616270010327 -376.989821618156</t>
  </si>
  <si>
    <t>-770.429285705647 197.173065972508 -459.766045529982</t>
  </si>
  <si>
    <t>-785.220703579327 184.482728556229 -580.865442284547</t>
  </si>
  <si>
    <t>-775.972814259975 175.034798585993 -658.101659223707</t>
  </si>
  <si>
    <t>-774.408331726616 220.884751584426 -531.487083554719</t>
  </si>
  <si>
    <t>-754.4780280168 375.511865570862 -526.003087999129</t>
  </si>
  <si>
    <t>-727.63589868769 511.798993138896 -280.475428410003</t>
  </si>
  <si>
    <t>-500.325297055421 468.560527294198 -260.254954985106</t>
  </si>
  <si>
    <t>-783.052400854886 159.217486596854 -523.968979221603</t>
  </si>
  <si>
    <t>-811.321822572254 12.0289045958555 -480.686118109921</t>
  </si>
  <si>
    <t>-822.167688488746 37.5202861129249 -199.952847392618</t>
  </si>
  <si>
    <t>-593.37031491592 57.75692735898 -234.460337810919</t>
  </si>
  <si>
    <t>-687.894229880302 309.400882073176 -101.670677382049</t>
  </si>
  <si>
    <t>-702.42465316142 329.949765585302 313.141603352727</t>
  </si>
  <si>
    <t>-741.583414116309 376.04136670964 771.399149482242</t>
  </si>
  <si>
    <t>-592.210132763015 348.433184907969 824.401361154275</t>
  </si>
  <si>
    <t>-721.56477410246 121.586211649832 -92.0586355618544</t>
  </si>
  <si>
    <t>-698.628153902661 107.46388434994 322.64261410881</t>
  </si>
  <si>
    <t>-736.973176130509 49.7959222349505 781.705438055587</t>
  </si>
  <si>
    <t>-586.631054958945 30.0399178552202 835.471312484007</t>
  </si>
  <si>
    <t>9763-20170724T120439.951900300.bin</t>
  </si>
  <si>
    <t>-705.154827465263 219.350186987798 -94.8657643051183</t>
  </si>
  <si>
    <t>-729.749120561077 219.238165916549 -202.812930433727</t>
  </si>
  <si>
    <t>-745.528263205254 214.895319060001 -294.234936425619</t>
  </si>
  <si>
    <t>-758.718313057346 209.439135813752 -376.905473027502</t>
  </si>
  <si>
    <t>-770.274662288533 202.364267364693 -459.697555667888</t>
  </si>
  <si>
    <t>-785.365442596131 190.255888560808 -580.819636930073</t>
  </si>
  <si>
    <t>-776.323619373605 181.185493984727 -658.1254360617</t>
  </si>
  <si>
    <t>-774.329824786792 226.404728791191 -531.304833507093</t>
  </si>
  <si>
    <t>-753.921361995208 380.973274131915 -525.145426133465</t>
  </si>
  <si>
    <t>-727.598072455668 516.840654911351 -279.329022001777</t>
  </si>
  <si>
    <t>-500.456000428641 472.292612305162 -260.081372624448</t>
  </si>
  <si>
    <t>-783.157685550708 164.733090545794 -524.039835240641</t>
  </si>
  <si>
    <t>-811.968228198084 17.5110214194008 -481.300625851976</t>
  </si>
  <si>
    <t>-822.885883003067 42.0478360721595 -200.485218056224</t>
  </si>
  <si>
    <t>-594.00680919289 60.2577040266285 -235.575318245569</t>
  </si>
  <si>
    <t>-687.743960412271 313.245762479026 -101.164260356799</t>
  </si>
  <si>
    <t>-705.540437292158 331.225576589564 313.640062031766</t>
  </si>
  <si>
    <t>-742.066357288819 375.715962544133 772.350880636466</t>
  </si>
  <si>
    <t>-592.635376778278 347.257222517733 824.736902857813</t>
  </si>
  <si>
    <t>-722.397358371127 125.451345607398 -92.0684292028315</t>
  </si>
  <si>
    <t>-700.15628812978 109.317797541186 322.597237448034</t>
  </si>
  <si>
    <t>-736.900515173859 49.8744844008552 781.644037169571</t>
  </si>
  <si>
    <t>-586.684575271866 29.297770177842 835.454729729894</t>
  </si>
  <si>
    <t>9763-20170724T120440.016805200.bin</t>
  </si>
  <si>
    <t>-705.809520706601 225.884853752873 -94.4292004220911</t>
  </si>
  <si>
    <t>-729.696614274103 225.822907429114 -202.535172300099</t>
  </si>
  <si>
    <t>-745.156115601313 221.939997694653 -294.032479873098</t>
  </si>
  <si>
    <t>-758.171455948403 217.066197578431 -376.766835007302</t>
  </si>
  <si>
    <t>-769.668741602139 210.739691909219 -459.627756581564</t>
  </si>
  <si>
    <t>-784.801330329005 199.906747130295 -580.865406466307</t>
  </si>
  <si>
    <t>-775.973608208657 191.80506370182 -658.303444851517</t>
  </si>
  <si>
    <t>-773.722816263312 235.528465432128 -530.979532404043</t>
  </si>
  <si>
    <t>-753.417278733195 389.993877086917 -523.007562411122</t>
  </si>
  <si>
    <t>-728.074500859124 523.317301525081 -275.69960653301</t>
  </si>
  <si>
    <t>-500.987712302287 477.618071029495 -258.620450152714</t>
  </si>
  <si>
    <t>-782.599794248075 173.791785783258 -524.355124763655</t>
  </si>
  <si>
    <t>-811.904475166954 26.2361974850046 -483.021859297603</t>
  </si>
  <si>
    <t>-823.352565226898 49.3216708688628 -202.10446914271</t>
  </si>
  <si>
    <t>-594.561493190624 64.125048852304 -239.307473078248</t>
  </si>
  <si>
    <t>-687.991045547968 319.878099091032 -100.39610734449</t>
  </si>
  <si>
    <t>-708.58459288271 333.9031837521 314.431380572361</t>
  </si>
  <si>
    <t>-742.649587678403 375.060362260392 773.964470835879</t>
  </si>
  <si>
    <t>-593.218207303145 345.587593997283 825.785747840474</t>
  </si>
  <si>
    <t>-723.689589802919 131.872670884876 -91.9304180392942</t>
  </si>
  <si>
    <t>-703.25534755742 112.236121802943 322.677108028631</t>
  </si>
  <si>
    <t>-736.911058567982 50.0950467357068 781.569263363401</t>
  </si>
  <si>
    <t>-586.638977264201 29.2639651388806 835.124813272221</t>
  </si>
  <si>
    <t>9763-20170724T120440.050895800.bin</t>
  </si>
  <si>
    <t>-706.079616283591 228.273109938295 -94.1812260886137</t>
  </si>
  <si>
    <t>-729.787924965925 228.245111428008 -202.326590811095</t>
  </si>
  <si>
    <t>-745.119600767223 224.626808057619 -293.8562062525</t>
  </si>
  <si>
    <t>-758.029154254095 220.086922532249 -376.626112578216</t>
  </si>
  <si>
    <t>-769.430344113644 214.190262748934 -459.532041659319</t>
  </si>
  <si>
    <t>-784.433158617007 204.091352972309 -580.849204191614</t>
  </si>
  <si>
    <t>-775.629045478547 196.559054097725 -658.347357299456</t>
  </si>
  <si>
    <t>-773.464495628601 239.419260160556 -530.730560279718</t>
  </si>
  <si>
    <t>-753.485949427767 393.881097996336 -521.797607368547</t>
  </si>
  <si>
    <t>-728.589220957613 525.456216195505 -273.510139469241</t>
  </si>
  <si>
    <t>-501.460878033773 479.667233255447 -257.24262657214</t>
  </si>
  <si>
    <t>-782.235555842383 177.626230650737 -524.502023557264</t>
  </si>
  <si>
    <t>-811.544055738233 29.8003517161499 -484.171120447763</t>
  </si>
  <si>
    <t>-823.510086120357 51.6237937484248 -203.174522278307</t>
  </si>
  <si>
    <t>-594.796492774811 65.3471024662267 -241.257479865932</t>
  </si>
  <si>
    <t>-688.016670341767 322.164048507619 -99.9462866502006</t>
  </si>
  <si>
    <t>-709.522290343818 335.015147548968 314.87288184107</t>
  </si>
  <si>
    <t>-742.935818651538 374.713357784649 774.658193047482</t>
  </si>
  <si>
    <t>-593.53798280317 344.735371447969 826.286172602459</t>
  </si>
  <si>
    <t>-724.254922701803 134.276071569388 -91.8158155922188</t>
  </si>
  <si>
    <t>-704.005790719785 113.19789844045 322.730067739736</t>
  </si>
  <si>
    <t>-736.911460936237 50.1516819219012 781.466988468702</t>
  </si>
  <si>
    <t>-586.718172898998 28.4817168573034 834.910600061778</t>
  </si>
  <si>
    <t>9763-20170724T120440.113064700.bin</t>
  </si>
  <si>
    <t>-706.166920011258 230.711839629938 -94.0864499758083</t>
  </si>
  <si>
    <t>-729.824866432092 230.685954428777 -202.242911839125</t>
  </si>
  <si>
    <t>-744.959089346747 227.609455038596 -293.825153592114</t>
  </si>
  <si>
    <t>-757.629585129524 223.774980598662 -376.667795754193</t>
  </si>
  <si>
    <t>-768.730988390001 218.80354245597 -459.674841728377</t>
  </si>
  <si>
    <t>-783.229279996904 210.300043743687 -581.175527267928</t>
  </si>
  <si>
    <t>-774.29579239597 204.00138483758 -658.768796586266</t>
  </si>
  <si>
    <t>-772.645176574751 244.992106790003 -530.532845477906</t>
  </si>
  <si>
    <t>-753.586503991748 399.434514364274 -519.499115090158</t>
  </si>
  <si>
    <t>-729.847102749619 527.342299130353 -269.190193090418</t>
  </si>
  <si>
    <t>-502.51405369377 481.938626611264 -254.811543489577</t>
  </si>
  <si>
    <t>-781.089928858555 183.07064585898 -525.191302363954</t>
  </si>
  <si>
    <t>-809.973934493353 34.6171470036065 -486.958249772902</t>
  </si>
  <si>
    <t>-822.496729263693 52.2666543860105 -205.692707085328</t>
  </si>
  <si>
    <t>-593.856826366532 65.0046081628714 -244.552376178701</t>
  </si>
  <si>
    <t>-688.009767088178 324.592890462986 -99.6317025474258</t>
  </si>
  <si>
    <t>-709.9751052654 336.263660150546 315.198316626166</t>
  </si>
  <si>
    <t>-743.209517402851 374.350512440941 775.208179019816</t>
  </si>
  <si>
    <t>-593.814025008167 344.121789236713 826.696442833605</t>
  </si>
  <si>
    <t>-724.37872150611 136.599822167896 -91.9765312298978</t>
  </si>
  <si>
    <t>-703.927252812788 114.712674612588 322.517458063449</t>
  </si>
  <si>
    <t>-736.961100689994 50.2719466909377 780.920973652432</t>
  </si>
  <si>
    <t>-586.673684087987 28.5071194729114 834.060514862718</t>
  </si>
  <si>
    <t>9763-20170724T120440.147155400.bin</t>
  </si>
  <si>
    <t>-706.065023628677 231.12750739843 -94.1310696881461</t>
  </si>
  <si>
    <t>-729.82000597413 231.091655188905 -202.26618129109</t>
  </si>
  <si>
    <t>-744.876277769718 228.285133109304 -293.870077888005</t>
  </si>
  <si>
    <t>-757.413165531601 224.805577697457 -376.748534334944</t>
  </si>
  <si>
    <t>-768.317901434903 220.302613191069 -459.808466096639</t>
  </si>
  <si>
    <t>-782.459983044001 212.608816725775 -581.40502149774</t>
  </si>
  <si>
    <t>-773.402530081902 206.938255486411 -659.032495280264</t>
  </si>
  <si>
    <t>-772.116241645346 246.97570983566 -530.491743755901</t>
  </si>
  <si>
    <t>-753.610272023178 401.41317651278 -518.456487783332</t>
  </si>
  <si>
    <t>-730.607720532996 527.482780272472 -267.148123204457</t>
  </si>
  <si>
    <t>-503.166731284577 482.378721683633 -253.557020803319</t>
  </si>
  <si>
    <t>-780.392917772492 184.993896710462 -525.607281503056</t>
  </si>
  <si>
    <t>-809.044212197059 36.2213844330686 -488.4365712306</t>
  </si>
  <si>
    <t>-821.615338194641 51.4069752181067 -207.029527976083</t>
  </si>
  <si>
    <t>-592.962571758992 64.3069789757137 -245.759692000616</t>
  </si>
  <si>
    <t>-688.190075263587 325.106692477382 -99.6063002531865</t>
  </si>
  <si>
    <t>-710.240005005203 336.362976192037 315.230684218119</t>
  </si>
  <si>
    <t>-743.370909133125 374.090516435543 775.325325318977</t>
  </si>
  <si>
    <t>-593.997047557381 343.650742428055 826.751885183951</t>
  </si>
  <si>
    <t>-724.117189289646 136.966560848231 -92.0849756807285</t>
  </si>
  <si>
    <t>-703.526230991743 115.330558506999 322.415358216142</t>
  </si>
  <si>
    <t>-737.020131958494 50.3729980481846 780.658628332621</t>
  </si>
  <si>
    <t>-586.667201239138 28.5316915560261 833.580944514849</t>
  </si>
  <si>
    <t>9763-20170724T120440.184918900.bin</t>
  </si>
  <si>
    <t>-705.884065599317 230.98347156136 -94.223191004842</t>
  </si>
  <si>
    <t>-729.77507107018 230.955680742031 -202.328332737961</t>
  </si>
  <si>
    <t>-744.793311272013 228.433385758831 -293.946728102418</t>
  </si>
  <si>
    <t>-757.235824904273 225.320436086596 -376.854048507607</t>
  </si>
  <si>
    <t>-767.986165305501 221.296991551059 -459.95869431277</t>
  </si>
  <si>
    <t>-781.837085995852 214.428739252024 -581.638114850129</t>
  </si>
  <si>
    <t>-772.690061503963 209.388611210157 -659.298526125437</t>
  </si>
  <si>
    <t>-771.725791726154 248.464580018463 -530.456451199675</t>
  </si>
  <si>
    <t>-753.7512901437 402.885137824227 -517.407412637875</t>
  </si>
  <si>
    <t>-731.352150819158 527.163433434926 -265.15379612857</t>
  </si>
  <si>
    <t>-503.815205162648 482.345452816746 -252.237451618636</t>
  </si>
  <si>
    <t>-779.79305283459 186.420324251123 -526.036083591084</t>
  </si>
  <si>
    <t>-808.098660228751 37.3206276954891 -489.9318303672</t>
  </si>
  <si>
    <t>-820.518425295126 50.3075676550993 -208.407858492629</t>
  </si>
  <si>
    <t>-591.883676585572 63.6608582137833 -247.090666975554</t>
  </si>
  <si>
    <t>-688.307781456125 325.140106593877 -99.6137549613987</t>
  </si>
  <si>
    <t>-710.549174952072 336.127028160884 315.220123176771</t>
  </si>
  <si>
    <t>-743.597931254773 373.739146743534 775.403964862959</t>
  </si>
  <si>
    <t>-594.171643265256 343.26483680276 826.65766139025</t>
  </si>
  <si>
    <t>-723.655271423906 136.762035775819 -92.2231306422372</t>
  </si>
  <si>
    <t>-703.107638287905 115.537133363309 322.300570569669</t>
  </si>
  <si>
    <t>-737.145509680586 50.4472346126449 780.422684167771</t>
  </si>
  <si>
    <t>-586.714528787651 28.3508087011846 833.01625617663</t>
  </si>
  <si>
    <t>9763-20170724T120440.246080000.bin</t>
  </si>
  <si>
    <t>-705.570282285685 230.069620117071 -94.4555365635887</t>
  </si>
  <si>
    <t>-729.485271381034 230.050354130268 -202.55534438478</t>
  </si>
  <si>
    <t>-744.379735076419 228.039291442557 -294.206550846812</t>
  </si>
  <si>
    <t>-756.655903237764 225.585180652573 -377.160814622783</t>
  </si>
  <si>
    <t>-767.185932262792 222.422810740404 -460.330833731776</t>
  </si>
  <si>
    <t>-780.65678866381 217.03615535724 -582.127636430081</t>
  </si>
  <si>
    <t>-771.294291371616 213.065345769523 -659.824369266408</t>
  </si>
  <si>
    <t>-770.929976207629 250.47608128916 -530.480704069012</t>
  </si>
  <si>
    <t>-754.379122615638 404.870283553553 -515.427721771379</t>
  </si>
  <si>
    <t>-733.139275522862 525.416298363187 -261.270123621005</t>
  </si>
  <si>
    <t>-505.291941828785 481.842154140863 -249.632806949232</t>
  </si>
  <si>
    <t>-778.561787399862 188.32344848291 -526.887732585967</t>
  </si>
  <si>
    <t>-806.012683081865 38.5751182875083 -492.841601318599</t>
  </si>
  <si>
    <t>-818.780356111676 48.090070259439 -211.194567025153</t>
  </si>
  <si>
    <t>-590.277749297336 63.3219543012251 -249.964314506522</t>
  </si>
  <si>
    <t>-688.762468651655 323.976762613561 -99.6298247641525</t>
  </si>
  <si>
    <t>-711.314894179501 335.038666105286 315.185294916161</t>
  </si>
  <si>
    <t>-744.232139847794 372.888075083032 775.449658931554</t>
  </si>
  <si>
    <t>-594.605248717917 342.507855267641 826.171277761214</t>
  </si>
  <si>
    <t>-722.543306442229 136.200295524728 -92.6215966668969</t>
  </si>
  <si>
    <t>-702.804003524377 115.068101654796 321.946169197475</t>
  </si>
  <si>
    <t>-737.523413126862 50.5817622322713 779.930768733402</t>
  </si>
  <si>
    <t>-586.908019917267 27.8794591417009 831.732676033751</t>
  </si>
  <si>
    <t>9763-20170724T120440.314100600.bin</t>
  </si>
  <si>
    <t>-704.827713731629 228.26793278222 -94.6455751011101</t>
  </si>
  <si>
    <t>-728.696566475214 228.123798446512 -202.755553939059</t>
  </si>
  <si>
    <t>-743.534817310601 226.525583759423 -294.424056937812</t>
  </si>
  <si>
    <t>-755.757175315413 224.645479672158 -377.401178069681</t>
  </si>
  <si>
    <t>-766.231605248411 222.262293290281 -460.604257471978</t>
  </si>
  <si>
    <t>-779.620890847029 218.239906292237 -582.46262893758</t>
  </si>
  <si>
    <t>-770.058421065848 215.167832203558 -660.175826945762</t>
  </si>
  <si>
    <t>-770.131657345355 251.124532266836 -530.416543463597</t>
  </si>
  <si>
    <t>-754.907820503936 405.460436285924 -513.507487571234</t>
  </si>
  <si>
    <t>-734.921578686145 522.940649731701 -257.817239820526</t>
  </si>
  <si>
    <t>-506.714216058604 480.953911626317 -247.470539031395</t>
  </si>
  <si>
    <t>-777.359938617998 188.885171169113 -527.567908953707</t>
  </si>
  <si>
    <t>-803.837363221478 38.5484358300055 -495.371091765909</t>
  </si>
  <si>
    <t>-816.950106159067 45.0315041111894 -213.653868457524</t>
  </si>
  <si>
    <t>-588.607190924903 62.8282975872082 -252.271476871616</t>
  </si>
  <si>
    <t>-689.111507415422 321.805909488166 -99.6566966753054</t>
  </si>
  <si>
    <t>-711.804467328731 333.387121069015 315.136605335594</t>
  </si>
  <si>
    <t>-744.743742200095 372.124568233442 775.424434804831</t>
  </si>
  <si>
    <t>-594.939858348993 341.918408634401 825.72574408797</t>
  </si>
  <si>
    <t>-720.789742585973 134.702291960031 -92.9987936061065</t>
  </si>
  <si>
    <t>-703.45140215068 113.487474047691 321.672112415742</t>
  </si>
  <si>
    <t>-737.794248716552 50.6878318462022 779.678573131966</t>
  </si>
  <si>
    <t>-586.898163495175 28.4811810443769 830.874809905694</t>
  </si>
  <si>
    <t>9763-20170724T120440.346185200.bin</t>
  </si>
  <si>
    <t>-704.370522703301 227.224147319906 -94.7081562671043</t>
  </si>
  <si>
    <t>-728.157163486382 227.016181016143 -202.836066153172</t>
  </si>
  <si>
    <t>-742.960632417307 225.582579028775 -294.512857605897</t>
  </si>
  <si>
    <t>-755.167207504443 223.935653344313 -377.497322261554</t>
  </si>
  <si>
    <t>-765.642078820723 221.871952455956 -460.708796492163</t>
  </si>
  <si>
    <t>-779.050495155897 218.411216029146 -582.582409872483</t>
  </si>
  <si>
    <t>-769.401540514634 215.712282329584 -660.298697650116</t>
  </si>
  <si>
    <t>-769.643524535294 251.066382560252 -530.377076768351</t>
  </si>
  <si>
    <t>-755.010312369517 405.368829434871 -512.672426400494</t>
  </si>
  <si>
    <t>-735.47344815899 521.707707209975 -256.426063799843</t>
  </si>
  <si>
    <t>-507.120262047727 480.384390173743 -246.641794369038</t>
  </si>
  <si>
    <t>-776.690545092853 188.793054707769 -527.833534955337</t>
  </si>
  <si>
    <t>-802.654035524383 38.2072487142154 -496.394878055845</t>
  </si>
  <si>
    <t>-815.867549752746 43.3361149659588 -214.654392236845</t>
  </si>
  <si>
    <t>-587.619165073055 62.4299870942446 -253.211047642618</t>
  </si>
  <si>
    <t>-689.096212139542 320.557844697877 -99.6519324346704</t>
  </si>
  <si>
    <t>-711.776921888991 332.45814108707 315.133029780054</t>
  </si>
  <si>
    <t>-744.912428157753 371.782440662204 775.412389340672</t>
  </si>
  <si>
    <t>-595.054260787786 341.672625229216 825.609582024771</t>
  </si>
  <si>
    <t>-719.902268138846 133.861538098842 -93.1453282269229</t>
  </si>
  <si>
    <t>-703.999469041692 112.41170204729 321.570968898148</t>
  </si>
  <si>
    <t>-737.868604376597 50.631076208643 779.657479150408</t>
  </si>
  <si>
    <t>-586.983787630662 27.9958477057176 830.699020547336</t>
  </si>
  <si>
    <t>9763-20170724T120440.412062500.bin</t>
  </si>
  <si>
    <t>-703.333988044164 225.243586313615 -94.729625313017</t>
  </si>
  <si>
    <t>-727.110000812093 224.943215984822 -202.859682760462</t>
  </si>
  <si>
    <t>-741.971349486677 223.751974741638 -294.530593819105</t>
  </si>
  <si>
    <t>-754.259403253981 222.448630854108 -377.50911396828</t>
  </si>
  <si>
    <t>-764.845960978155 220.855486941037 -460.716810084857</t>
  </si>
  <si>
    <t>-778.451746883348 218.222062146065 -582.589183827008</t>
  </si>
  <si>
    <t>-768.709135734164 216.133808546251 -660.312655938943</t>
  </si>
  <si>
    <t>-769.08942063664 250.537037098346 -530.164689585809</t>
  </si>
  <si>
    <t>-755.323544186482 404.773344253278 -511.2408834209</t>
  </si>
  <si>
    <t>-736.643819325024 519.152323154233 -254.05021601395</t>
  </si>
  <si>
    <t>-508.060019590096 479.104747893508 -244.344368617127</t>
  </si>
  <si>
    <t>-775.873906333868 188.218094955447 -528.060629518168</t>
  </si>
  <si>
    <t>-800.992216386604 37.2809759292943 -497.623310608878</t>
  </si>
  <si>
    <t>-813.808849819728 40.2037969760363 -215.83294168547</t>
  </si>
  <si>
    <t>-585.726769304779 61.3925608235884 -254.279634685888</t>
  </si>
  <si>
    <t>-688.852193399533 318.161631794576 -99.5834517665986</t>
  </si>
  <si>
    <t>-711.591591280285 330.69098190169 315.179774068229</t>
  </si>
  <si>
    <t>-745.040580289275 371.293622942478 775.409595061458</t>
  </si>
  <si>
    <t>-595.119827264711 341.531455837136 825.627315998716</t>
  </si>
  <si>
    <t>-718.188391978554 132.266949605177 -93.2384358593682</t>
  </si>
  <si>
    <t>-704.819859483753 110.474370182794 321.549368261513</t>
  </si>
  <si>
    <t>-737.961984222585 50.6970533014742 779.810384065718</t>
  </si>
  <si>
    <t>-586.841806957072 29.0024286472517 830.563379829684</t>
  </si>
  <si>
    <t>9763-20170724T120440.444144700.bin</t>
  </si>
  <si>
    <t>-702.857101263619 224.28728785673 -94.7055938398219</t>
  </si>
  <si>
    <t>-726.655517558431 223.944890861928 -202.830665778778</t>
  </si>
  <si>
    <t>-741.564411877428 222.830459822688 -294.494826255211</t>
  </si>
  <si>
    <t>-753.907906693052 221.639619150093 -377.466824738842</t>
  </si>
  <si>
    <t>-764.562630656093 220.203241433841 -460.668757278356</t>
  </si>
  <si>
    <t>-778.282429142552 217.847526166208 -582.53390778542</t>
  </si>
  <si>
    <t>-768.51552610308 215.985785204389 -660.260092954512</t>
  </si>
  <si>
    <t>-768.912378733099 250.047574002527 -530.040044727291</t>
  </si>
  <si>
    <t>-755.414915033052 404.266012753016 -510.698582640053</t>
  </si>
  <si>
    <t>-737.252048599061 517.713527282585 -253.058542023631</t>
  </si>
  <si>
    <t>-508.572587749522 478.263737865748 -243.159257129157</t>
  </si>
  <si>
    <t>-775.612230216714 187.714729230619 -528.080821463968</t>
  </si>
  <si>
    <t>-800.414308144954 36.6760268090707 -497.915617373854</t>
  </si>
  <si>
    <t>-812.931218587054 38.979895200049 -216.106194138275</t>
  </si>
  <si>
    <t>-585.05637959363 61.0490337528556 -255.279331470077</t>
  </si>
  <si>
    <t>-688.724657500183 317.04533736599 -99.5350600251104</t>
  </si>
  <si>
    <t>-711.514552305852 329.934753540178 315.214359236243</t>
  </si>
  <si>
    <t>-745.058360234091 371.140141289567 775.410076274333</t>
  </si>
  <si>
    <t>-595.138004392254 341.451974033065 825.672605248269</t>
  </si>
  <si>
    <t>-717.396995272196 131.47267725308 -93.2163983540968</t>
  </si>
  <si>
    <t>-704.947884251875 109.633982824518 321.59769407447</t>
  </si>
  <si>
    <t>-738.030886778054 50.7689281012665 779.921107020921</t>
  </si>
  <si>
    <t>-586.825560225892 29.2666435170815 830.501861627713</t>
  </si>
  <si>
    <t>9763-20170724T120440.515902300.bin</t>
  </si>
  <si>
    <t>-702.19953551425 222.590804198773 -94.5636307571385</t>
  </si>
  <si>
    <t>-726.178065315144 222.135023342615 -202.648484938193</t>
  </si>
  <si>
    <t>-741.13468504374 220.996221408144 -294.304518127615</t>
  </si>
  <si>
    <t>-753.480231595918 219.807469688777 -377.276251552124</t>
  </si>
  <si>
    <t>-764.095449476016 218.400300218896 -460.483576461081</t>
  </si>
  <si>
    <t>-777.712348349706 216.116306244059 -582.361893004725</t>
  </si>
  <si>
    <t>-767.741215035101 214.47779193222 -660.067186303052</t>
  </si>
  <si>
    <t>-768.50281632023 248.298098364502 -529.828375555624</t>
  </si>
  <si>
    <t>-755.746286362198 402.524533099368 -510.116667738751</t>
  </si>
  <si>
    <t>-738.523721459002 514.193496054789 -251.636475684388</t>
  </si>
  <si>
    <t>-509.791154277077 475.265765626223 -240.933910390196</t>
  </si>
  <si>
    <t>-774.971940869801 185.938922299202 -527.937051331867</t>
  </si>
  <si>
    <t>-799.072185327394 34.7652024336635 -497.89179734525</t>
  </si>
  <si>
    <t>-811.907335104176 36.5968962954871 -216.09308267341</t>
  </si>
  <si>
    <t>-584.467801032194 60.6325812477658 -256.616130000807</t>
  </si>
  <si>
    <t>-688.866425171333 315.221015651174 -99.4222196637411</t>
  </si>
  <si>
    <t>-711.155675438279 328.572619118174 315.339842238461</t>
  </si>
  <si>
    <t>-745.06375803962 370.888171078524 775.428328698618</t>
  </si>
  <si>
    <t>-595.101247603754 341.531887288885 825.759864255161</t>
  </si>
  <si>
    <t>-715.998702343544 129.899011438213 -93.1000174777927</t>
  </si>
  <si>
    <t>-704.642081473849 108.226210028207 321.754064145092</t>
  </si>
  <si>
    <t>-738.165799927048 50.8319495975934 780.156617836989</t>
  </si>
  <si>
    <t>-586.861969311467 29.2938231481444 830.426737108913</t>
  </si>
  <si>
    <t>9763-20170724T120440.547987600.bin</t>
  </si>
  <si>
    <t>-701.926576306377 221.84471049968 -94.4865333865249</t>
  </si>
  <si>
    <t>-725.981216520699 221.297752961917 -202.553917597861</t>
  </si>
  <si>
    <t>-740.923630603192 220.084451675389 -294.21131645976</t>
  </si>
  <si>
    <t>-753.22480431383 218.827206963839 -377.188793011937</t>
  </si>
  <si>
    <t>-763.764023675209 217.35127351031 -460.404547867661</t>
  </si>
  <si>
    <t>-777.234830652087 214.966965600992 -582.29700536876</t>
  </si>
  <si>
    <t>-767.169062757123 213.376900898978 -659.991026826169</t>
  </si>
  <si>
    <t>-768.162822637208 247.199987929375 -529.77117379878</t>
  </si>
  <si>
    <t>-755.809817007622 401.461461515121 -510.079698855077</t>
  </si>
  <si>
    <t>-739.21808331354 512.168646537436 -251.144922354282</t>
  </si>
  <si>
    <t>-510.458239511604 473.494987420759 -240.108138455816</t>
  </si>
  <si>
    <t>-774.485049882273 184.82649056319 -527.852254909209</t>
  </si>
  <si>
    <t>-798.27891011654 33.6171319897635 -497.714448915955</t>
  </si>
  <si>
    <t>-811.647992429413 35.5997931422482 -215.941571269784</t>
  </si>
  <si>
    <t>-584.311813137683 59.0744974941867 -257.362937956363</t>
  </si>
  <si>
    <t>-688.994210150356 314.44218530547 -99.3679519213598</t>
  </si>
  <si>
    <t>-711.042860057801 327.970523541075 315.401181670297</t>
  </si>
  <si>
    <t>-745.061808613867 370.782470369495 775.442822358187</t>
  </si>
  <si>
    <t>-595.085348360322 341.549002280909 825.804124637426</t>
  </si>
  <si>
    <t>-715.27896701439 129.111996882631 -93.0141960022939</t>
  </si>
  <si>
    <t>-704.355323290402 107.671175254864 321.863585881906</t>
  </si>
  <si>
    <t>-738.208250146996 50.8388528249575 780.290430460407</t>
  </si>
  <si>
    <t>-586.885848643311 29.1874375496122 830.455891571161</t>
  </si>
  <si>
    <t>9763-20170724T120440.582082200.bin</t>
  </si>
  <si>
    <t>-701.60971468452 221.125208382994 -94.3928033357503</t>
  </si>
  <si>
    <t>-725.767189791276 220.461966666868 -202.436772306752</t>
  </si>
  <si>
    <t>-740.692514590585 219.16335051136 -294.095617934249</t>
  </si>
  <si>
    <t>-752.936785886082 217.830976394721 -377.080213049399</t>
  </si>
  <si>
    <t>-763.377291618167 216.283313910078 -460.307318451656</t>
  </si>
  <si>
    <t>-776.657794358863 213.797585264523 -582.21861148957</t>
  </si>
  <si>
    <t>-766.52863164575 212.240530115056 -659.905146375339</t>
  </si>
  <si>
    <t>-767.726813509014 246.080340008652 -529.699085013955</t>
  </si>
  <si>
    <t>-755.690825013522 400.372856150317 -510.103343769199</t>
  </si>
  <si>
    <t>-739.731473589993 510.169694849975 -250.741575313418</t>
  </si>
  <si>
    <t>-510.913879012866 471.879286476635 -239.565760359429</t>
  </si>
  <si>
    <t>-773.934023666737 183.696189004145 -527.750813933558</t>
  </si>
  <si>
    <t>-797.606158550182 32.4823022356989 -497.513663340864</t>
  </si>
  <si>
    <t>-811.198254458015 34.3048974051451 -215.750467186168</t>
  </si>
  <si>
    <t>-583.921641981499 57.2436441991013 -257.794454204173</t>
  </si>
  <si>
    <t>-689.106751904699 313.668439233229 -99.3018173645611</t>
  </si>
  <si>
    <t>-710.954437558582 327.455767845817 315.46942742835</t>
  </si>
  <si>
    <t>-745.053945646812 370.697095844132 775.460675700529</t>
  </si>
  <si>
    <t>-595.048063587977 341.643767880619 825.838835080078</t>
  </si>
  <si>
    <t>-714.539438427476 128.370025977965 -92.8920452455488</t>
  </si>
  <si>
    <t>-704.045570692358 107.35388474245 322.018549448828</t>
  </si>
  <si>
    <t>-738.248888729267 50.9987872006279 780.433838062414</t>
  </si>
  <si>
    <t>-586.792125934048 30.0158195010686 830.477734701409</t>
  </si>
  <si>
    <t>9763-20170724T120440.649779700.bin</t>
  </si>
  <si>
    <t>-700.852323326643 219.294315309279 -94.1807319199513</t>
  </si>
  <si>
    <t>-725.333495826207 218.387582115567 -202.149959702612</t>
  </si>
  <si>
    <t>-740.30178228857 216.913161963528 -293.799224763909</t>
  </si>
  <si>
    <t>-752.492611333911 215.429169170165 -376.789194625789</t>
  </si>
  <si>
    <t>-762.786660258744 213.73990494578 -460.031645070847</t>
  </si>
  <si>
    <t>-775.750719159742 211.058343783541 -581.972917881879</t>
  </si>
  <si>
    <t>-765.557233523763 209.463902625813 -659.650157934224</t>
  </si>
  <si>
    <t>-767.086705445282 243.438626273905 -529.468680751297</t>
  </si>
  <si>
    <t>-755.482319017258 397.791107753022 -510.029031776659</t>
  </si>
  <si>
    <t>-740.847969424406 505.408404132537 -249.677545114273</t>
  </si>
  <si>
    <t>-511.991292132211 467.512195144104 -237.971578730694</t>
  </si>
  <si>
    <t>-773.037718850012 181.031284861518 -527.463673133614</t>
  </si>
  <si>
    <t>-796.290561830921 29.8086409074281 -496.998430256338</t>
  </si>
  <si>
    <t>-811.010560184689 30.3905080924296 -215.28649283587</t>
  </si>
  <si>
    <t>-584.117996392628 54.0439535782275 -258.976378026283</t>
  </si>
  <si>
    <t>-689.227423547954 311.90584536329 -99.1840123751454</t>
  </si>
  <si>
    <t>-710.564991054045 326.356763671545 315.591206277928</t>
  </si>
  <si>
    <t>-745.045370600344 370.484117986782 775.49391371894</t>
  </si>
  <si>
    <t>-595.000922691299 341.674878254002 825.89746933087</t>
  </si>
  <si>
    <t>-712.91115835328 126.387786019761 -92.5985798027314</t>
  </si>
  <si>
    <t>-703.554880989926 106.808712245269 322.409479722238</t>
  </si>
  <si>
    <t>-738.322909522142 51.0268049154708 780.779214704867</t>
  </si>
  <si>
    <t>-586.87845410334 29.5977290426158 830.671079487189</t>
  </si>
  <si>
    <t>9763-20170724T120440.712792400.bin</t>
  </si>
  <si>
    <t>-700.453253371353 217.751167272169 -94.0097764695082</t>
  </si>
  <si>
    <t>-725.159087334939 216.748800264707 -201.927033435207</t>
  </si>
  <si>
    <t>-740.154262582458 215.164393868394 -293.570108124576</t>
  </si>
  <si>
    <t>-752.303611836737 213.566821348317 -376.564008451344</t>
  </si>
  <si>
    <t>-762.489897681299 211.751573268586 -459.817167716732</t>
  </si>
  <si>
    <t>-775.223208246277 208.872727439514 -581.778181749056</t>
  </si>
  <si>
    <t>-765.024582656034 207.129443943785 -659.451601290912</t>
  </si>
  <si>
    <t>-766.747576194024 241.346607571911 -529.301047579093</t>
  </si>
  <si>
    <t>-755.458545284742 395.758875092779 -510.117094106338</t>
  </si>
  <si>
    <t>-741.989636690121 501.217998191056 -248.82120650563</t>
  </si>
  <si>
    <t>-513.071531478159 463.934632810215 -236.373602432931</t>
  </si>
  <si>
    <t>-772.524358334197 178.92517344722 -527.224321144601</t>
  </si>
  <si>
    <t>-795.387882288111 27.7020154203392 -496.473325649857</t>
  </si>
  <si>
    <t>-810.009218564178 27.5311839531839 -214.755624279573</t>
  </si>
  <si>
    <t>-583.66247427616 53.7120902231368 -259.813925831745</t>
  </si>
  <si>
    <t>-689.405485506045 310.524497630893 -99.0867046501559</t>
  </si>
  <si>
    <t>-710.219513191194 325.319209720044 315.703002510301</t>
  </si>
  <si>
    <t>-744.987834989618 370.276506502441 775.542812379924</t>
  </si>
  <si>
    <t>-594.912304856013 341.734259591631 826.005746020474</t>
  </si>
  <si>
    <t>-711.946048911322 124.940643774676 -92.3365460440302</t>
  </si>
  <si>
    <t>-703.24168446871 106.30444639271 322.729128020333</t>
  </si>
  <si>
    <t>-738.360811142807 51.1459396108455 781.121501976245</t>
  </si>
  <si>
    <t>-586.818761964213 30.2137407732776 830.927904740065</t>
  </si>
  <si>
    <t>9763-20170724T120440.747889100.bin</t>
  </si>
  <si>
    <t>-700.318291545064 217.011699355942 -93.9269192479542</t>
  </si>
  <si>
    <t>-725.084784482371 216.009232116908 -201.830202619502</t>
  </si>
  <si>
    <t>-740.091819259646 214.390134329116 -293.470794202542</t>
  </si>
  <si>
    <t>-752.235799043113 212.74731142698 -376.464632758411</t>
  </si>
  <si>
    <t>-762.400303865282 210.873594390763 -459.718958467896</t>
  </si>
  <si>
    <t>-775.083674863344 207.895120348382 -581.682950802787</t>
  </si>
  <si>
    <t>-764.899770354756 206.056999918931 -659.355984398028</t>
  </si>
  <si>
    <t>-766.659906789871 240.4148420474 -529.225649905331</t>
  </si>
  <si>
    <t>-755.4794343405 394.853994227035 -510.155486813886</t>
  </si>
  <si>
    <t>-742.646829336851 499.451454362571 -248.481553720031</t>
  </si>
  <si>
    <t>-513.671053716317 462.611439289195 -235.774323968738</t>
  </si>
  <si>
    <t>-772.376706727218 177.98936751959 -527.106691182961</t>
  </si>
  <si>
    <t>-795.008709189275 26.7789940059283 -496.117536142308</t>
  </si>
  <si>
    <t>-809.318048479627 26.6868819340655 -214.383945861575</t>
  </si>
  <si>
    <t>-583.183537022622 54.1008152697354 -259.773317628045</t>
  </si>
  <si>
    <t>-689.39823683974 309.782660841601 -98.999449166049</t>
  </si>
  <si>
    <t>-710.079645775889 324.822623271253 315.788006274336</t>
  </si>
  <si>
    <t>-744.953368785559 370.172416267012 775.57832929678</t>
  </si>
  <si>
    <t>-594.87508981662 341.712391738473 826.079376348609</t>
  </si>
  <si>
    <t>-711.689007946626 124.173484294817 -92.2388902935323</t>
  </si>
  <si>
    <t>-703.155544973538 105.898038249046 322.846368998574</t>
  </si>
  <si>
    <t>-738.393478357822 51.1112520917397 781.27491088607</t>
  </si>
  <si>
    <t>-586.938500124682 29.5066755676191 831.058980572278</t>
  </si>
  <si>
    <t>9763-20170724T120440.815800000.bin</t>
  </si>
  <si>
    <t>-699.985217661367 215.839539988042 -93.7696176183595</t>
  </si>
  <si>
    <t>-724.775109522453 214.853054556125 -201.667647368908</t>
  </si>
  <si>
    <t>-739.763753245151 213.145026054109 -293.309642933909</t>
  </si>
  <si>
    <t>-751.875197618112 211.380570169911 -376.305681006529</t>
  </si>
  <si>
    <t>-761.99066229261 209.345149354345 -459.562293457279</t>
  </si>
  <si>
    <t>-774.584135080855 206.08623968393 -581.528323520669</t>
  </si>
  <si>
    <t>-764.454746378444 204.032024146026 -659.203218246098</t>
  </si>
  <si>
    <t>-766.259723601834 238.732086946103 -529.133675338772</t>
  </si>
  <si>
    <t>-755.465933579794 393.218602181392 -510.332784413075</t>
  </si>
  <si>
    <t>-743.652991151511 496.418823620914 -248.056768794265</t>
  </si>
  <si>
    <t>-514.556943134673 460.530225369467 -234.807725822101</t>
  </si>
  <si>
    <t>-771.856729313784 176.300279901143 -526.887769730411</t>
  </si>
  <si>
    <t>-793.950928007555 25.0788602975083 -495.519071010921</t>
  </si>
  <si>
    <t>-808.257565180683 24.9633873971793 -213.78537140299</t>
  </si>
  <si>
    <t>-582.795365548508 55.3837417251457 -260.582076971293</t>
  </si>
  <si>
    <t>-689.261580219923 308.481050588358 -98.8172790380793</t>
  </si>
  <si>
    <t>-709.976819548818 323.957791459698 315.95250965731</t>
  </si>
  <si>
    <t>-744.880117418256 369.978342273155 775.656313259512</t>
  </si>
  <si>
    <t>-594.783263117713 341.742601130157 826.227992486051</t>
  </si>
  <si>
    <t>-711.144865966882 123.165702786034 -92.0995134243509</t>
  </si>
  <si>
    <t>-703.094211084947 105.179233912068 323.008085377575</t>
  </si>
  <si>
    <t>-738.464670424568 51.1533283106537 781.515365323197</t>
  </si>
  <si>
    <t>-586.908884838491 30.0659414828203 831.214533180472</t>
  </si>
  <si>
    <t>9763-20170724T120440.844876500.bin</t>
  </si>
  <si>
    <t>-699.772096500252 215.441955537577 -93.7134767954395</t>
  </si>
  <si>
    <t>-724.565428479293 214.44674354839 -201.610684580596</t>
  </si>
  <si>
    <t>-739.553328099935 212.70770151215 -293.252193399912</t>
  </si>
  <si>
    <t>-751.662702451408 210.904886651186 -376.247611739304</t>
  </si>
  <si>
    <t>-761.774473575649 208.821370313073 -459.503545677547</t>
  </si>
  <si>
    <t>-774.360538044741 205.481820629298 -581.468110367701</t>
  </si>
  <si>
    <t>-764.274401076019 203.348467211777 -659.146526166248</t>
  </si>
  <si>
    <t>-766.072187621686 238.165332024265 -529.09132658038</t>
  </si>
  <si>
    <t>-755.407510022574 392.672311355659 -510.352768089695</t>
  </si>
  <si>
    <t>-744.106226059565 495.577266630748 -247.938159461216</t>
  </si>
  <si>
    <t>-514.968619934442 460.089268855516 -234.333804696709</t>
  </si>
  <si>
    <t>-771.603665155366 175.728917440186 -526.811066042239</t>
  </si>
  <si>
    <t>-793.526129614034 24.505661686406 -495.329807593856</t>
  </si>
  <si>
    <t>-807.855647621615 25.2149670747776 -213.598093405428</t>
  </si>
  <si>
    <t>-582.522423693385 55.6714644624499 -260.988640442017</t>
  </si>
  <si>
    <t>-689.181495223774 308.014854270578 -98.7615956891906</t>
  </si>
  <si>
    <t>-709.941349047903 323.661336661594 315.999560214983</t>
  </si>
  <si>
    <t>-744.849607638596 369.888664431105 775.670280700452</t>
  </si>
  <si>
    <t>-594.760994827608 341.676704610812 826.279799326592</t>
  </si>
  <si>
    <t>-710.801494736414 122.827639141084 -92.0374642327697</t>
  </si>
  <si>
    <t>-702.966999059106 104.965431445082 323.079541464367</t>
  </si>
  <si>
    <t>-738.450587670555 51.1973109041437 781.621013491725</t>
  </si>
  <si>
    <t>-586.924901413271 30.0147861591854 831.371213908835</t>
  </si>
  <si>
    <t>9763-20170724T120440.916591000.bin</t>
  </si>
  <si>
    <t>-699.207244193725 214.847359673742 -93.6764851479206</t>
  </si>
  <si>
    <t>-724.086165712097 213.839594851631 -201.553840233101</t>
  </si>
  <si>
    <t>-739.130992066655 212.018020601833 -293.184502952999</t>
  </si>
  <si>
    <t>-751.28547972004 210.109437913509 -376.170997830686</t>
  </si>
  <si>
    <t>-761.435850999635 207.889405846686 -459.418707080204</t>
  </si>
  <si>
    <t>-774.07083090883 204.316597832308 -581.371591852786</t>
  </si>
  <si>
    <t>-764.09552793307 202.018706921217 -659.059590019572</t>
  </si>
  <si>
    <t>-765.801291245868 237.104004849776 -529.056800222382</t>
  </si>
  <si>
    <t>-755.253475175834 391.65232637157 -510.594229321335</t>
  </si>
  <si>
    <t>-744.868884259142 494.222712942659 -248.010764845827</t>
  </si>
  <si>
    <t>-515.756671051866 459.165602347014 -232.940582020947</t>
  </si>
  <si>
    <t>-771.252058582854 174.664780169791 -526.662608291098</t>
  </si>
  <si>
    <t>-792.974342752671 23.4911608265172 -494.832420844764</t>
  </si>
  <si>
    <t>-807.504648076131 25.515028552757 -213.117351516001</t>
  </si>
  <si>
    <t>-581.855847414412 53.9836771486478 -260.241308139349</t>
  </si>
  <si>
    <t>-688.922636696926 307.343415632152 -98.7387325423454</t>
  </si>
  <si>
    <t>-709.694088949349 323.210451386977 316.013473557934</t>
  </si>
  <si>
    <t>-744.774877029516 369.742496166226 775.617080918812</t>
  </si>
  <si>
    <t>-594.663474486755 341.74098641789 826.275586095773</t>
  </si>
  <si>
    <t>-709.965310835454 122.293409034161 -92.0098999803265</t>
  </si>
  <si>
    <t>-702.459764154275 104.802144820509 323.129093446788</t>
  </si>
  <si>
    <t>-738.492946160067 51.2194991173442 781.678147635883</t>
  </si>
  <si>
    <t>-586.905019145841 30.4194130790163 831.400163124351</t>
  </si>
  <si>
    <t>9763-20170724T120440.944664600.bin</t>
  </si>
  <si>
    <t>-698.844660922166 214.692514076867 -93.684763677609</t>
  </si>
  <si>
    <t>-723.809681272842 213.673087182737 -201.542086740553</t>
  </si>
  <si>
    <t>-738.905693764069 211.8060761329 -293.163376076067</t>
  </si>
  <si>
    <t>-751.097567351311 209.841499200765 -376.143165675343</t>
  </si>
  <si>
    <t>-761.276300016246 207.550773144389 -459.385470126074</t>
  </si>
  <si>
    <t>-773.942908228506 203.857942875917 -581.331509552773</t>
  </si>
  <si>
    <t>-764.045816179636 201.462299320407 -659.026484413045</t>
  </si>
  <si>
    <t>-765.667730123561 236.697447770088 -529.050198231221</t>
  </si>
  <si>
    <t>-755.119755543692 391.262786145089 -510.734299135065</t>
  </si>
  <si>
    <t>-745.221486902616 493.701677326751 -248.080781348771</t>
  </si>
  <si>
    <t>-516.155302435727 458.755768169011 -232.081417493866</t>
  </si>
  <si>
    <t>-771.102109433289 174.259167880508 -526.595022698536</t>
  </si>
  <si>
    <t>-792.722474981164 23.1144867350222 -494.531704994838</t>
  </si>
  <si>
    <t>-807.421142997172 25.4340536672166 -212.827623637735</t>
  </si>
  <si>
    <t>-581.421075619615 52.4671914893881 -259.106164663399</t>
  </si>
  <si>
    <t>-688.659849405501 307.171900671484 -98.750386796205</t>
  </si>
  <si>
    <t>-709.539425986255 322.997639880818 315.997930713522</t>
  </si>
  <si>
    <t>-744.730639792282 369.702172628445 775.575703403206</t>
  </si>
  <si>
    <t>-594.618967720444 341.763174960201 826.268067458882</t>
  </si>
  <si>
    <t>-709.518817458243 122.117783827392 -92.0115007645948</t>
  </si>
  <si>
    <t>-702.172731929018 104.795032344944 323.137320272282</t>
  </si>
  <si>
    <t>-738.540130778845 51.2593279383643 781.664735059135</t>
  </si>
  <si>
    <t>-586.938888056526 30.453283162381 831.343694051195</t>
  </si>
  <si>
    <t>9763-20170724T120441.016067500.bin</t>
  </si>
  <si>
    <t>-698.201580660069 214.733547353363 -93.7332833459445</t>
  </si>
  <si>
    <t>-723.286394084826 213.653712662323 -201.562342340063</t>
  </si>
  <si>
    <t>-738.350404844279 211.684012896417 -293.186641559063</t>
  </si>
  <si>
    <t>-750.459418333137 209.605542088319 -376.17570968172</t>
  </si>
  <si>
    <t>-760.500760717856 207.180266581378 -459.430893088243</t>
  </si>
  <si>
    <t>-772.906391138207 203.268371994023 -581.396953976674</t>
  </si>
  <si>
    <t>-763.063847852734 200.699205552621 -659.093484104628</t>
  </si>
  <si>
    <t>-764.756445210819 236.203064114146 -529.15586514362</t>
  </si>
  <si>
    <t>-754.209002779033 390.788596492326 -511.045093874264</t>
  </si>
  <si>
    <t>-745.458578254622 493.123115977916 -248.310066018223</t>
  </si>
  <si>
    <t>-516.512618859737 458.051643288449 -230.925110264678</t>
  </si>
  <si>
    <t>-770.169376432376 173.766739148591 -526.602764407873</t>
  </si>
  <si>
    <t>-791.708230934179 22.6593649958875 -494.323279562011</t>
  </si>
  <si>
    <t>-807.721341385957 24.8096156282909 -212.68960556728</t>
  </si>
  <si>
    <t>-581.300645993601 50.2427922534644 -257.804568670591</t>
  </si>
  <si>
    <t>-688.099083038235 307.182840323158 -98.8172881699263</t>
  </si>
  <si>
    <t>-709.203567454466 322.841535550479 315.92604399843</t>
  </si>
  <si>
    <t>-744.626590329712 369.674875518922 775.478150550127</t>
  </si>
  <si>
    <t>-594.519731641656 341.840226219031 826.242238296437</t>
  </si>
  <si>
    <t>-708.781180856506 122.207019608759 -91.9918034056482</t>
  </si>
  <si>
    <t>-701.749011157299 104.924547962522 323.164132051366</t>
  </si>
  <si>
    <t>-738.642476711783 51.3962805720528 781.631650689032</t>
  </si>
  <si>
    <t>-586.932946974536 31.0558499720541 831.172659494414</t>
  </si>
  <si>
    <t>9763-20170724T120441.050158200.bin</t>
  </si>
  <si>
    <t>-697.936222505575 214.844549026401 -93.7645089456382</t>
  </si>
  <si>
    <t>-723.010394563396 213.718849841192 -201.595447016945</t>
  </si>
  <si>
    <t>-738.02979529717 211.685858414811 -293.225868989711</t>
  </si>
  <si>
    <t>-750.083922311593 209.540337890101 -376.221205027122</t>
  </si>
  <si>
    <t>-760.055790153431 207.038033115668 -459.482311563019</t>
  </si>
  <si>
    <t>-772.343496310214 203.00267670633 -581.456321186969</t>
  </si>
  <si>
    <t>-762.537485700078 200.369605099269 -659.155390677668</t>
  </si>
  <si>
    <t>-764.249477963378 235.990736084442 -529.240238961505</t>
  </si>
  <si>
    <t>-753.722752945459 390.597855720223 -511.269779099715</t>
  </si>
  <si>
    <t>-745.426787899457 492.799277528085 -248.468215805768</t>
  </si>
  <si>
    <t>-516.533137138283 457.68778806094 -230.483356037416</t>
  </si>
  <si>
    <t>-769.653982898135 173.55608875021 -526.630292833399</t>
  </si>
  <si>
    <t>-791.284284006956 22.4856203092409 -494.270073262259</t>
  </si>
  <si>
    <t>-807.761982739652 24.8668769245537 -212.665024919258</t>
  </si>
  <si>
    <t>-581.281925237569 49.5744920939903 -257.885309073727</t>
  </si>
  <si>
    <t>-687.821564120844 307.27877526496 -98.8755118302163</t>
  </si>
  <si>
    <t>-709.026681164917 322.868276603476 315.86526736338</t>
  </si>
  <si>
    <t>-744.597083532013 369.650788495876 775.418220575096</t>
  </si>
  <si>
    <t>-594.519183933525 341.706737559135 826.207731568975</t>
  </si>
  <si>
    <t>-708.495941900654 122.306913947445 -91.9902192600481</t>
  </si>
  <si>
    <t>-701.657925197913 104.938630336251 323.165431656201</t>
  </si>
  <si>
    <t>-738.687190504846 51.4096454159499 781.621424714478</t>
  </si>
  <si>
    <t>-586.9954554811 30.8254862526123 831.116318456407</t>
  </si>
  <si>
    <t>9763-20170724T120441.116339800.bin</t>
  </si>
  <si>
    <t>-697.401432542296 215.05316152271 -93.8254315956759</t>
  </si>
  <si>
    <t>-722.418550967039 213.850594898136 -201.668827055629</t>
  </si>
  <si>
    <t>-737.365740682709 211.657547067831 -293.307272879717</t>
  </si>
  <si>
    <t>-749.344300428902 209.329865638116 -376.308622069456</t>
  </si>
  <si>
    <t>-759.229887460511 206.607787396178 -459.573243011236</t>
  </si>
  <si>
    <t>-771.379615255202 202.210063375647 -581.548603719461</t>
  </si>
  <si>
    <t>-761.591297366349 199.413497010263 -659.243918983097</t>
  </si>
  <si>
    <t>-763.338072227828 235.352359312795 -529.422179202996</t>
  </si>
  <si>
    <t>-752.747906016134 390.006828686328 -511.828599848126</t>
  </si>
  <si>
    <t>-745.4942964496 491.873392076846 -248.866367337161</t>
  </si>
  <si>
    <t>-516.700844869654 456.529988289348 -230.079755643039</t>
  </si>
  <si>
    <t>-768.758812499252 172.927028420989 -526.631553816314</t>
  </si>
  <si>
    <t>-790.565259349065 22.0062923180258 -493.71254375646</t>
  </si>
  <si>
    <t>-807.191820490639 25.0205315186431 -212.122389177028</t>
  </si>
  <si>
    <t>-580.806292292495 48.5274820078268 -258.442312170228</t>
  </si>
  <si>
    <t>-687.141812686439 307.521824067952 -99.0084404664653</t>
  </si>
  <si>
    <t>-708.738340977669 322.996937742187 315.716430054118</t>
  </si>
  <si>
    <t>-744.525898391453 369.65327179213 775.262472666483</t>
  </si>
  <si>
    <t>-594.443312306997 341.788549486647 826.081665690043</t>
  </si>
  <si>
    <t>-708.083282720195 122.405400792406 -91.9942138538391</t>
  </si>
  <si>
    <t>-701.517265936991 104.841165458371 323.157581125278</t>
  </si>
  <si>
    <t>-738.761212791166 51.4134115024629 781.614755711198</t>
  </si>
  <si>
    <t>-587.136351317968 30.1939025721381 831.046154363258</t>
  </si>
  <si>
    <t>9763-20170724T120441.148425200.bin</t>
  </si>
  <si>
    <t>-697.136249884681 215.224801317928 -93.858314645116</t>
  </si>
  <si>
    <t>-722.109863032724 213.977097623358 -201.711291978736</t>
  </si>
  <si>
    <t>-737.026591920902 211.688951214247 -293.352390410653</t>
  </si>
  <si>
    <t>-748.979839129542 209.253176355252 -376.354306726184</t>
  </si>
  <si>
    <t>-758.84210776554 206.400814177903 -459.617295039234</t>
  </si>
  <si>
    <t>-770.959695632775 201.788564926317 -581.587930856336</t>
  </si>
  <si>
    <t>-761.151513195923 198.88413070731 -659.276786241408</t>
  </si>
  <si>
    <t>-762.937551706456 235.023158400759 -529.517207927069</t>
  </si>
  <si>
    <t>-752.387291040646 389.703716160074 -512.18592708376</t>
  </si>
  <si>
    <t>-745.5157188842 491.483600920395 -249.179883193549</t>
  </si>
  <si>
    <t>-516.787993345573 455.867141345028 -230.110745359788</t>
  </si>
  <si>
    <t>-768.347664235154 172.60160722951 -526.619404570347</t>
  </si>
  <si>
    <t>-790.09108773584 21.734682356494 -493.398701818277</t>
  </si>
  <si>
    <t>-806.671239294492 24.9341524034719 -211.807848653278</t>
  </si>
  <si>
    <t>-580.375408346195 47.9857934709582 -258.790283734434</t>
  </si>
  <si>
    <t>-686.75804267192 307.722778313557 -99.0890073786221</t>
  </si>
  <si>
    <t>-708.57495498646 323.084919066455 315.628544465422</t>
  </si>
  <si>
    <t>-744.49356920927 369.661277969998 775.173902572481</t>
  </si>
  <si>
    <t>-594.419957866988 341.78730489941 826.014703640945</t>
  </si>
  <si>
    <t>-707.937396263337 122.597634170302 -91.9960014629899</t>
  </si>
  <si>
    <t>-701.505395007749 104.85678575076 323.15037048896</t>
  </si>
  <si>
    <t>-738.782752321657 51.4606033657753 781.612424308726</t>
  </si>
  <si>
    <t>-587.137107527851 30.3426454098901 831.023531385353</t>
  </si>
  <si>
    <t>9763-20170724T120441.216133600.bin</t>
  </si>
  <si>
    <t>-696.73902226542 215.690572461855 -93.9244959516561</t>
  </si>
  <si>
    <t>-721.633253272758 214.365113427937 -201.794965552276</t>
  </si>
  <si>
    <t>-736.524839923612 211.941161757253 -293.436559558122</t>
  </si>
  <si>
    <t>-748.471904177567 209.35489016241 -376.434895783001</t>
  </si>
  <si>
    <t>-758.344287998249 206.32462286777 -459.690377423482</t>
  </si>
  <si>
    <t>-770.494334450626 201.422562644797 -581.646450711911</t>
  </si>
  <si>
    <t>-760.823565496164 198.326315907126 -659.345126585861</t>
  </si>
  <si>
    <t>-762.48619379104 234.783189095767 -529.65443407875</t>
  </si>
  <si>
    <t>-751.991169905972 389.513443273588 -512.700098286893</t>
  </si>
  <si>
    <t>-745.691241808966 491.213222687726 -249.648665405963</t>
  </si>
  <si>
    <t>-517.155171055375 454.732994357945 -229.926176644932</t>
  </si>
  <si>
    <t>-767.839849150741 172.363818453708 -526.611917135065</t>
  </si>
  <si>
    <t>-789.473460491166 21.5630158088206 -493.015827009025</t>
  </si>
  <si>
    <t>-805.474564760196 24.9026873135033 -211.39303739075</t>
  </si>
  <si>
    <t>-579.266226789921 47.0752999193451 -259.212577759746</t>
  </si>
  <si>
    <t>-686.210048768429 308.248630667352 -99.2486110798571</t>
  </si>
  <si>
    <t>-708.141158768309 323.439026074498 315.46918202166</t>
  </si>
  <si>
    <t>-744.452193352283 369.648475665064 775.003533152234</t>
  </si>
  <si>
    <t>-594.380114269468 341.783910805312 825.853802761698</t>
  </si>
  <si>
    <t>-707.710409821812 123.027275230866 -91.9951167945286</t>
  </si>
  <si>
    <t>-701.411571337477 105.013281961312 323.14150001295</t>
  </si>
  <si>
    <t>-738.799569977705 51.4470653501999 781.618519878734</t>
  </si>
  <si>
    <t>-587.209354102688 29.9456057908117 831.034301389409</t>
  </si>
  <si>
    <t>9763-20170724T120441.245209700.bin</t>
  </si>
  <si>
    <t>-696.604222479376 215.963306095006 -93.9275559009368</t>
  </si>
  <si>
    <t>-721.451494284752 214.629338998614 -201.808744439951</t>
  </si>
  <si>
    <t>-736.309817941763 212.151975537493 -293.454350997028</t>
  </si>
  <si>
    <t>-748.229031961209 209.499145576269 -376.454601345932</t>
  </si>
  <si>
    <t>-758.075627436646 206.38453711736 -459.710024771691</t>
  </si>
  <si>
    <t>-770.189807298841 201.340312399711 -581.663758597635</t>
  </si>
  <si>
    <t>-760.631133409451 198.150779442335 -659.372612545155</t>
  </si>
  <si>
    <t>-762.227208617522 234.764253543568 -529.70554044722</t>
  </si>
  <si>
    <t>-751.820534807815 389.518204639651 -512.931234630278</t>
  </si>
  <si>
    <t>-745.823014296614 490.997146571043 -249.787480524545</t>
  </si>
  <si>
    <t>-517.389588593343 454.137702270705 -229.586270833846</t>
  </si>
  <si>
    <t>-767.5212076611 172.343092841963 -526.597620344021</t>
  </si>
  <si>
    <t>-788.954724452515 21.5576142148459 -492.808885553271</t>
  </si>
  <si>
    <t>-804.746045809101 24.6013649393947 -211.170929546038</t>
  </si>
  <si>
    <t>-578.652391732012 47.0832661935199 -259.386703238486</t>
  </si>
  <si>
    <t>-686.04027422907 308.564599810272 -99.2912749518962</t>
  </si>
  <si>
    <t>-708.025541855219 323.63474369146 315.42810835555</t>
  </si>
  <si>
    <t>-744.44528714995 369.636956006197 774.945147549752</t>
  </si>
  <si>
    <t>-594.357571833987 341.829435427243 825.780565192538</t>
  </si>
  <si>
    <t>-707.62121881717 123.274523056667 -91.9885078445009</t>
  </si>
  <si>
    <t>-701.312638194989 105.159105921821 323.143585655626</t>
  </si>
  <si>
    <t>-738.80893831985 51.3811994688626 781.612849386115</t>
  </si>
  <si>
    <t>-587.303722432804 29.3111825964352 831.038520237111</t>
  </si>
  <si>
    <t>9763-20170724T120441.315454300.bin</t>
  </si>
  <si>
    <t>-696.284150065781 216.77700015911 -93.9485852359649</t>
  </si>
  <si>
    <t>-721.081213616839 215.402806773019 -201.840687199545</t>
  </si>
  <si>
    <t>-735.913188010306 212.818335502652 -293.487654256302</t>
  </si>
  <si>
    <t>-747.814566493817 210.039167891908 -376.486421091631</t>
  </si>
  <si>
    <t>-757.648669309742 206.770453233832 -459.737419339228</t>
  </si>
  <si>
    <t>-769.750408430529 201.471030536903 -581.681692495209</t>
  </si>
  <si>
    <t>-760.467567707741 198.135066802225 -659.417775413717</t>
  </si>
  <si>
    <t>-761.88268669636 235.011545225814 -529.783973324799</t>
  </si>
  <si>
    <t>-751.835189519947 389.832133963059 -513.35685673485</t>
  </si>
  <si>
    <t>-746.29099720739 490.746391252025 -249.986154449214</t>
  </si>
  <si>
    <t>-518.088235055214 453.555311430985 -227.8765692395</t>
  </si>
  <si>
    <t>-766.997870122354 172.581128874717 -526.563193263939</t>
  </si>
  <si>
    <t>-787.912986860337 21.8062563724898 -492.434962960082</t>
  </si>
  <si>
    <t>-803.284367342081 24.8609399105953 -210.773949281333</t>
  </si>
  <si>
    <t>-577.548850020312 48.2030884978653 -260.242868788858</t>
  </si>
  <si>
    <t>-685.732361546571 309.287162685709 -99.3350072729548</t>
  </si>
  <si>
    <t>-707.981388710453 324.091176114345 315.379868295873</t>
  </si>
  <si>
    <t>-744.450085869641 369.600391804481 774.892807038941</t>
  </si>
  <si>
    <t>-594.354407851791 341.756350047385 825.684581701036</t>
  </si>
  <si>
    <t>-707.284520121453 124.21174409373 -91.9494162344998</t>
  </si>
  <si>
    <t>-701.025009223493 105.749621569921 323.168175132512</t>
  </si>
  <si>
    <t>-738.822307662776 51.481378614312 781.583357280468</t>
  </si>
  <si>
    <t>-587.265437232151 29.7270783617264 830.990760811013</t>
  </si>
  <si>
    <t>9763-20170724T120441.347538200.bin</t>
  </si>
  <si>
    <t>-696.171297935481 217.226036084145 -93.941314646017</t>
  </si>
  <si>
    <t>-720.940324160901 215.815887555789 -201.839444345118</t>
  </si>
  <si>
    <t>-735.777786712511 213.158638184274 -293.483465508792</t>
  </si>
  <si>
    <t>-747.695673965343 210.295705683295 -376.476800434435</t>
  </si>
  <si>
    <t>-757.557550229865 206.926466347872 -459.7205865639</t>
  </si>
  <si>
    <t>-769.712101503762 201.461841615301 -581.652261422581</t>
  </si>
  <si>
    <t>-760.540020782586 198.067894627224 -659.399064344879</t>
  </si>
  <si>
    <t>-761.890614026315 235.078663924711 -529.796819868661</t>
  </si>
  <si>
    <t>-752.212948472628 389.940017868678 -513.619243294062</t>
  </si>
  <si>
    <t>-746.943666692895 490.549672463683 -250.126300951731</t>
  </si>
  <si>
    <t>-518.89327998066 453.24622837487 -226.673819145575</t>
  </si>
  <si>
    <t>-766.866923422098 172.640781506937 -526.502514205686</t>
  </si>
  <si>
    <t>-787.395272244993 21.8399133043224 -492.206213622466</t>
  </si>
  <si>
    <t>-803.05941868694 25.2780989284429 -210.565591628978</t>
  </si>
  <si>
    <t>-577.461609427236 48.7489329106204 -260.598661716904</t>
  </si>
  <si>
    <t>-685.703430493694 309.666473338975 -99.3470496320812</t>
  </si>
  <si>
    <t>-708.020639317066 324.34798115827 315.368433939809</t>
  </si>
  <si>
    <t>-744.442255182656 369.593003173454 774.891942519546</t>
  </si>
  <si>
    <t>-594.340673330066 341.752056373477 825.668086324205</t>
  </si>
  <si>
    <t>-707.072091510359 124.715945387462 -91.9191144976346</t>
  </si>
  <si>
    <t>-700.835887538031 106.082863408311 323.19112447143</t>
  </si>
  <si>
    <t>-738.82687948869 51.550002020803 781.564324059026</t>
  </si>
  <si>
    <t>-587.231043575344 30.0229313173706 830.951581299643</t>
  </si>
  <si>
    <t>9763-20170724T120441.414400400.bin</t>
  </si>
  <si>
    <t>-695.918564645387 218.050784628242 -93.9001477192389</t>
  </si>
  <si>
    <t>-720.60014819408 216.549260445475 -201.817062831261</t>
  </si>
  <si>
    <t>-735.402182063155 213.771925902705 -293.463300214098</t>
  </si>
  <si>
    <t>-747.303471878852 210.780822270173 -376.454452698791</t>
  </si>
  <si>
    <t>-757.16372468515 207.266192082541 -459.692424802518</t>
  </si>
  <si>
    <t>-769.332389764225 201.569845232377 -581.612207127433</t>
  </si>
  <si>
    <t>-760.327511951306 198.190337070694 -659.379055911586</t>
  </si>
  <si>
    <t>-761.634174211488 235.295818694112 -529.809249020759</t>
  </si>
  <si>
    <t>-752.523133586499 390.231190251131 -514.019810272486</t>
  </si>
  <si>
    <t>-748.096751523883 490.35639072567 -250.32687500622</t>
  </si>
  <si>
    <t>-520.373373010752 452.474762893779 -224.722655455049</t>
  </si>
  <si>
    <t>-766.351604362026 172.842924036803 -526.420501860123</t>
  </si>
  <si>
    <t>-786.318936998819 22.0220008006377 -491.888689449875</t>
  </si>
  <si>
    <t>-802.418462943647 26.0054510692896 -210.279887330099</t>
  </si>
  <si>
    <t>-577.024280328461 49.5698214162303 -261.178788565995</t>
  </si>
  <si>
    <t>-685.581477731414 310.392701832552 -99.3287811112086</t>
  </si>
  <si>
    <t>-708.187334549568 324.841664739011 315.379312141514</t>
  </si>
  <si>
    <t>-744.430112019593 369.612220385439 774.924969617057</t>
  </si>
  <si>
    <t>-594.311288729254 341.79725088243 825.664432809466</t>
  </si>
  <si>
    <t>-706.632954302577 125.586591764404 -91.8515540002345</t>
  </si>
  <si>
    <t>-700.437437462376 106.683886984691 323.247078689276</t>
  </si>
  <si>
    <t>-738.866485619519 51.624273695134 781.519062010997</t>
  </si>
  <si>
    <t>-587.258896361738 30.0179682907687 830.835683425605</t>
  </si>
  <si>
    <t>9763-20170724T120441.446485400.bin</t>
  </si>
  <si>
    <t>-695.726085921369 218.478925645363 -93.8717516970747</t>
  </si>
  <si>
    <t>-720.356037512743 216.932164077288 -201.799874192953</t>
  </si>
  <si>
    <t>-735.129239895826 214.104959247611 -293.449078285795</t>
  </si>
  <si>
    <t>-747.010450347902 211.063164436513 -376.441405445966</t>
  </si>
  <si>
    <t>-756.856576928701 207.492633330973 -459.678628671477</t>
  </si>
  <si>
    <t>-769.010612063131 201.710197483392 -581.59572095018</t>
  </si>
  <si>
    <t>-760.042582428906 198.361593012083 -659.368267834004</t>
  </si>
  <si>
    <t>-761.372688262371 235.477071854966 -529.810592661337</t>
  </si>
  <si>
    <t>-752.483061501553 390.435413548664 -514.135914712281</t>
  </si>
  <si>
    <t>-748.383617364878 490.08908058979 -250.259131667274</t>
  </si>
  <si>
    <t>-520.733895293918 452.295390435077 -223.881811481031</t>
  </si>
  <si>
    <t>-765.982373514649 173.017868194394 -526.388557647765</t>
  </si>
  <si>
    <t>-785.692152158243 22.1820705159837 -491.756396100571</t>
  </si>
  <si>
    <t>-801.824040613549 26.3936807706671 -210.152888311075</t>
  </si>
  <si>
    <t>-576.468622701499 50.02122166654 -261.194073832449</t>
  </si>
  <si>
    <t>-685.419711983991 310.769939232765 -99.3143804166904</t>
  </si>
  <si>
    <t>-708.165310141801 325.125763683699 315.389384430915</t>
  </si>
  <si>
    <t>-744.432528741951 369.624213789121 774.946524796824</t>
  </si>
  <si>
    <t>-594.310951998035 341.793298003809 825.66901151748</t>
  </si>
  <si>
    <t>-706.406850823197 126.065008131012 -91.8135864889388</t>
  </si>
  <si>
    <t>-700.227750270126 107.005152751631 323.278154461867</t>
  </si>
  <si>
    <t>-738.883444216474 51.7149947320256 781.497188358705</t>
  </si>
  <si>
    <t>-587.177590458681 30.6775638870149 830.757619804304</t>
  </si>
  <si>
    <t>9763-20170724T120441.515679100.bin</t>
  </si>
  <si>
    <t>-695.450537500275 219.1213944053 -93.8346906395432</t>
  </si>
  <si>
    <t>-719.944407727698 217.470308823706 -201.792206684101</t>
  </si>
  <si>
    <t>-734.640899056058 214.58923612154 -293.452061985795</t>
  </si>
  <si>
    <t>-746.46848328984 211.51111060902 -376.450752037365</t>
  </si>
  <si>
    <t>-756.276550001306 207.918100452775 -459.691444391317</t>
  </si>
  <si>
    <t>-768.392359015807 202.117786993978 -581.61151303316</t>
  </si>
  <si>
    <t>-759.566520130036 198.721914353457 -659.398219571991</t>
  </si>
  <si>
    <t>-760.844800075165 235.89815415382 -529.821846024668</t>
  </si>
  <si>
    <t>-752.243280843878 390.874092521003 -514.127145059672</t>
  </si>
  <si>
    <t>-748.699345807871 489.054845444658 -249.690874606101</t>
  </si>
  <si>
    <t>-521.047331256423 451.898132762094 -222.442638060565</t>
  </si>
  <si>
    <t>-765.307206621194 173.427908652907 -526.406276093453</t>
  </si>
  <si>
    <t>-784.712147092127 22.5737379599577 -491.688772155335</t>
  </si>
  <si>
    <t>-799.82191072323 27.9646019135696 -210.048602124233</t>
  </si>
  <si>
    <t>-574.064316398952 50.6722968953263 -259.711490064558</t>
  </si>
  <si>
    <t>-685.23384506921 311.379380036963 -99.3088119159352</t>
  </si>
  <si>
    <t>-708.183277093736 325.561084062202 315.389648327524</t>
  </si>
  <si>
    <t>-744.426978345999 369.6605861935 774.978592197306</t>
  </si>
  <si>
    <t>-594.308426159014 341.76924995585 825.676745739801</t>
  </si>
  <si>
    <t>-706.077815340234 126.71733576796 -91.7459516188121</t>
  </si>
  <si>
    <t>-700.009562831436 107.281168972944 323.329953384899</t>
  </si>
  <si>
    <t>-738.897055607861 51.7531159124526 781.482743609659</t>
  </si>
  <si>
    <t>-587.171663730841 30.7631492607802 830.70323602669</t>
  </si>
  <si>
    <t>9763-20170724T120441.549768000.bin</t>
  </si>
  <si>
    <t>-695.325341012587 219.391207378516 -93.8310513963454</t>
  </si>
  <si>
    <t>-719.74104891367 217.705580390415 -201.805789129809</t>
  </si>
  <si>
    <t>-734.426503819109 214.830720283701 -293.467647908534</t>
  </si>
  <si>
    <t>-746.266721540784 211.770964846578 -376.465245338357</t>
  </si>
  <si>
    <t>-756.110256640867 208.20926504078 -459.703141251608</t>
  </si>
  <si>
    <t>-768.303166526533 202.468876084546 -581.618313252456</t>
  </si>
  <si>
    <t>-759.584699888556 199.000335693889 -659.414033516729</t>
  </si>
  <si>
    <t>-760.740054341911 236.2250126332 -529.815036081547</t>
  </si>
  <si>
    <t>-752.32318451595 391.207932961089 -514.057727939541</t>
  </si>
  <si>
    <t>-748.995448176833 488.836965644022 -249.414352354752</t>
  </si>
  <si>
    <t>-521.341486366264 452.044591233582 -221.692096030797</t>
  </si>
  <si>
    <t>-765.165956959567 173.750471381827 -526.430815565564</t>
  </si>
  <si>
    <t>-784.391573749593 22.8629972217484 -491.759695318397</t>
  </si>
  <si>
    <t>-799.148812205524 28.0650584672321 -210.097177734887</t>
  </si>
  <si>
    <t>-573.176273432132 50.7491782303414 -258.783686876723</t>
  </si>
  <si>
    <t>-685.187220049046 311.650343991235 -99.3063650860263</t>
  </si>
  <si>
    <t>-708.226342455966 325.687118027511 315.392047258596</t>
  </si>
  <si>
    <t>-744.417309165286 369.663950565542 774.993979387866</t>
  </si>
  <si>
    <t>-594.300468331359 341.768548820855 825.695132689217</t>
  </si>
  <si>
    <t>-705.891243324635 127.054507691329 -91.7320505359143</t>
  </si>
  <si>
    <t>-699.954859773438 107.293705716279 323.330423860435</t>
  </si>
  <si>
    <t>-738.895066055564 51.772296962313 781.481724749726</t>
  </si>
  <si>
    <t>-587.179944663378 30.6834120821006 830.691447837242</t>
  </si>
  <si>
    <t>9763-20170724T120441.610503500.bin</t>
  </si>
  <si>
    <t>-695.061541332918 220.372583386922 -93.7669094706353</t>
  </si>
  <si>
    <t>-719.067669072387 218.713622705175 -201.833767335145</t>
  </si>
  <si>
    <t>-733.602967746092 215.879986839913 -293.520939580159</t>
  </si>
  <si>
    <t>-745.387105712682 212.861439630662 -376.52785597959</t>
  </si>
  <si>
    <t>-755.254672091776 209.344671001885 -459.764909419099</t>
  </si>
  <si>
    <t>-767.570978315106 203.672842536797 -581.670845576343</t>
  </si>
  <si>
    <t>-758.944418931552 200.076771880692 -659.470993020321</t>
  </si>
  <si>
    <t>-760.005117281598 237.403434439201 -529.851523848686</t>
  </si>
  <si>
    <t>-751.830508282643 392.3888588834 -514.034739919606</t>
  </si>
  <si>
    <t>-749.006807041538 489.80757570437 -249.308138151715</t>
  </si>
  <si>
    <t>-521.466937449685 453.378517592622 -220.204252723479</t>
  </si>
  <si>
    <t>-764.328300989513 174.919716942184 -526.50756728356</t>
  </si>
  <si>
    <t>-783.249878783777 23.979661631977 -491.905778239534</t>
  </si>
  <si>
    <t>-797.781364099919 29.1311845300377 -210.230732835687</t>
  </si>
  <si>
    <t>-571.544892947925 51.3848843999751 -257.878883252929</t>
  </si>
  <si>
    <t>-685.033875202553 312.442810069521 -99.1779150970467</t>
  </si>
  <si>
    <t>-708.354879899984 326.214105369294 315.513674505208</t>
  </si>
  <si>
    <t>-744.384466237391 369.698126039037 775.126221115306</t>
  </si>
  <si>
    <t>-594.245565553815 341.934317416857 825.834333962533</t>
  </si>
  <si>
    <t>-705.445619323094 128.362906394063 -91.7170058875438</t>
  </si>
  <si>
    <t>-699.675289043705 107.637051639209 323.300788106144</t>
  </si>
  <si>
    <t>-738.887473065805 51.7827425331732 781.438265391381</t>
  </si>
  <si>
    <t>-587.23071190205 30.2679165398954 830.643641255202</t>
  </si>
  <si>
    <t>9763-20170724T120441.648605200.bin</t>
  </si>
  <si>
    <t>-694.788387299848 221.013039822852 -93.6889682054805</t>
  </si>
  <si>
    <t>-718.692597225051 219.283497318792 -201.777335439617</t>
  </si>
  <si>
    <t>-733.203201714928 216.398604854589 -293.466807259475</t>
  </si>
  <si>
    <t>-744.990288929144 213.334601448109 -376.4717778319</t>
  </si>
  <si>
    <t>-754.886155993522 209.773436764812 -459.703459678434</t>
  </si>
  <si>
    <t>-767.271902348178 204.0374502455 -581.599416309013</t>
  </si>
  <si>
    <t>-758.622838908631 200.431957433515 -659.39657683126</t>
  </si>
  <si>
    <t>-759.697908891397 237.796999820986 -529.800023748681</t>
  </si>
  <si>
    <t>-751.597753856759 392.799839820296 -514.056449140758</t>
  </si>
  <si>
    <t>-749.111096161398 490.558583049998 -249.451851080966</t>
  </si>
  <si>
    <t>-521.633242071839 454.361023047094 -219.583663654072</t>
  </si>
  <si>
    <t>-763.976425996374 175.311663313713 -526.424966052303</t>
  </si>
  <si>
    <t>-782.744018699733 24.3803911973953 -491.729194401546</t>
  </si>
  <si>
    <t>-797.45289570634 29.7798018639369 -210.067808450561</t>
  </si>
  <si>
    <t>-571.134510228184 51.6661687134256 -257.496769806962</t>
  </si>
  <si>
    <t>-684.877247135009 312.938713479885 -99.1031252097051</t>
  </si>
  <si>
    <t>-708.304773372275 326.624173962421 315.585240530564</t>
  </si>
  <si>
    <t>-744.377203130718 369.744982063521 775.206799386782</t>
  </si>
  <si>
    <t>-594.238605236957 341.968841959731 825.909088067824</t>
  </si>
  <si>
    <t>-705.056813697786 129.000883237561 -91.6585011599029</t>
  </si>
  <si>
    <t>-699.415774563692 107.952965897819 323.344792989859</t>
  </si>
  <si>
    <t>-738.883334339817 51.7845356685586 781.420956364754</t>
  </si>
  <si>
    <t>-587.211933874002 30.3486209715579 830.615677613358</t>
  </si>
  <si>
    <t>9763-20170724T120441.713787200.bin</t>
  </si>
  <si>
    <t>-694.156406571052 221.922660224163 -93.5385613417133</t>
  </si>
  <si>
    <t>-718.006841117267 220.028978896183 -201.635980206184</t>
  </si>
  <si>
    <t>-732.493134616502 216.957287628082 -293.323329696566</t>
  </si>
  <si>
    <t>-744.266914340866 213.702043166367 -376.322752656963</t>
  </si>
  <si>
    <t>-754.158198476462 209.927192142981 -459.545590471598</t>
  </si>
  <si>
    <t>-766.546858619632 203.853278826545 -581.424887429941</t>
  </si>
  <si>
    <t>-757.790534181822 200.229709652164 -659.209226720416</t>
  </si>
  <si>
    <t>-758.996013796007 237.758102324349 -529.717180339562</t>
  </si>
  <si>
    <t>-751.04686449419 392.817244121131 -514.400880978063</t>
  </si>
  <si>
    <t>-749.414759781738 491.504599336718 -250.134498322381</t>
  </si>
  <si>
    <t>-522.012446090913 455.750458134619 -219.177675893914</t>
  </si>
  <si>
    <t>-763.225609366401 175.278860731426 -526.173538156422</t>
  </si>
  <si>
    <t>-781.883842664282 24.4662295038383 -490.921839843163</t>
  </si>
  <si>
    <t>-796.567643154249 30.7768733015785 -209.278321548493</t>
  </si>
  <si>
    <t>-570.171300784535 51.6274952251306 -256.802016006403</t>
  </si>
  <si>
    <t>-684.449120458593 313.728181071409 -99.0057685536759</t>
  </si>
  <si>
    <t>-708.031326832032 327.233118459831 315.679824401376</t>
  </si>
  <si>
    <t>-744.368056739235 369.828046940169 775.319157191627</t>
  </si>
  <si>
    <t>-594.200766196864 342.153677559682 825.991789155626</t>
  </si>
  <si>
    <t>-704.220821275739 129.856648664345 -91.4862342190509</t>
  </si>
  <si>
    <t>-698.861322844296 108.524205766964 323.506352796188</t>
  </si>
  <si>
    <t>-738.877514947097 51.8809333830022 781.413695765311</t>
  </si>
  <si>
    <t>-587.126984886934 30.8993148174193 830.560198208301</t>
  </si>
  <si>
    <t>9763-20170724T120441.745872800.bin</t>
  </si>
  <si>
    <t>-693.842622731549 222.112604510029 -93.4979593524944</t>
  </si>
  <si>
    <t>-717.71442746308 220.134482407299 -201.58927121289</t>
  </si>
  <si>
    <t>-732.201250290835 216.955874802066 -293.272770332032</t>
  </si>
  <si>
    <t>-743.968343977175 213.5892677715 -376.268730863972</t>
  </si>
  <si>
    <t>-753.845483206497 209.68870262809 -459.487527803837</t>
  </si>
  <si>
    <t>-766.205378517365 203.414973942866 -581.359653051554</t>
  </si>
  <si>
    <t>-757.357473373767 199.767786128524 -659.132442801305</t>
  </si>
  <si>
    <t>-758.682166845299 237.4056675127 -529.704148392667</t>
  </si>
  <si>
    <t>-750.84329693018 392.481513866343 -514.653812846641</t>
  </si>
  <si>
    <t>-749.509404832355 491.552319367477 -250.529200545195</t>
  </si>
  <si>
    <t>-522.120363152828 455.962476650494 -219.28635590148</t>
  </si>
  <si>
    <t>-762.881748998194 174.930032983006 -526.062187545706</t>
  </si>
  <si>
    <t>-781.513722004333 24.1745777063315 -490.534229580811</t>
  </si>
  <si>
    <t>-796.234312012153 31.1149018071744 -208.907363458556</t>
  </si>
  <si>
    <t>-569.761788059562 51.1827428782283 -256.40483598996</t>
  </si>
  <si>
    <t>-684.172976219905 313.928940275576 -99.0000366202656</t>
  </si>
  <si>
    <t>-707.901240157717 327.36213123023 315.679460233873</t>
  </si>
  <si>
    <t>-744.358760205946 369.868301967255 775.335420811639</t>
  </si>
  <si>
    <t>-594.192239174294 342.182411541562 826.00420675897</t>
  </si>
  <si>
    <t>-703.888068767813 130.017336533918 -91.400862524294</t>
  </si>
  <si>
    <t>-698.690241227231 108.635766044503 323.591181025267</t>
  </si>
  <si>
    <t>-738.875164207696 51.7684589834814 781.42937166624</t>
  </si>
  <si>
    <t>-587.306805355821 29.552168937882 830.595317314182</t>
  </si>
  <si>
    <t>9763-20170724T120441.815630000.bin</t>
  </si>
  <si>
    <t>-693.406602932604 222.260082611255 -93.4817292378779</t>
  </si>
  <si>
    <t>-717.327603536518 220.075409853483 -201.558093577881</t>
  </si>
  <si>
    <t>-731.817352376839 216.712858616775 -293.23467854313</t>
  </si>
  <si>
    <t>-743.571597384935 213.175407722704 -376.225329009147</t>
  </si>
  <si>
    <t>-753.420161298762 209.100018016457 -459.439146051956</t>
  </si>
  <si>
    <t>-765.72095043785 202.56625389815 -581.303567504889</t>
  </si>
  <si>
    <t>-756.777751050361 198.818891099282 -659.0607471229</t>
  </si>
  <si>
    <t>-758.240314158563 236.668321118831 -529.715394039716</t>
  </si>
  <si>
    <t>-750.548434072667 391.791651580984 -515.009175618427</t>
  </si>
  <si>
    <t>-749.580134934209 491.575727464549 -251.151646225597</t>
  </si>
  <si>
    <t>-522.231128940373 455.865278727352 -219.755519544111</t>
  </si>
  <si>
    <t>-762.406587213591 174.198173562902 -525.945463378156</t>
  </si>
  <si>
    <t>-781.068290759336 23.5539980134622 -489.969556473226</t>
  </si>
  <si>
    <t>-795.592257424355 31.4245022986324 -208.356873781667</t>
  </si>
  <si>
    <t>-569.076163522734 50.546235449636 -256.036692528292</t>
  </si>
  <si>
    <t>-683.804752680249 314.092375734479 -99.1057187857999</t>
  </si>
  <si>
    <t>-707.712074385003 327.444811229815 315.566183749229</t>
  </si>
  <si>
    <t>-744.337104049338 369.916867303179 775.275686816721</t>
  </si>
  <si>
    <t>-594.18479344343 342.199368027497 825.969157736028</t>
  </si>
  <si>
    <t>-703.386894667052 130.224315797371 -91.2593383132097</t>
  </si>
  <si>
    <t>-698.638411365565 108.751254972234 323.733412375057</t>
  </si>
  <si>
    <t>-738.873593879697 51.762191125865 781.483099699767</t>
  </si>
  <si>
    <t>-587.305262081566 29.4882493999858 830.62307748178</t>
  </si>
  <si>
    <t>9763-20170724T120441.849720000.bin</t>
  </si>
  <si>
    <t>-693.208797482469 222.291878846397 -93.5032237376748</t>
  </si>
  <si>
    <t>-717.164718170996 220.007854335479 -201.569955611178</t>
  </si>
  <si>
    <t>-731.650446933158 216.57040691236 -293.244241761026</t>
  </si>
  <si>
    <t>-743.387592162648 212.968710148042 -376.234654439244</t>
  </si>
  <si>
    <t>-753.205549284015 208.832544219004 -459.449034726857</t>
  </si>
  <si>
    <t>-765.446767154165 202.214088535503 -581.314814232399</t>
  </si>
  <si>
    <t>-756.427007205405 198.400653493095 -659.059982712947</t>
  </si>
  <si>
    <t>-758.005190259557 236.353080613936 -529.745359794702</t>
  </si>
  <si>
    <t>-750.393818146963 391.486913099067 -515.171594783487</t>
  </si>
  <si>
    <t>-749.593271294728 491.680022719416 -251.468716313543</t>
  </si>
  <si>
    <t>-522.259644493004 455.818214978405 -220.133724157889</t>
  </si>
  <si>
    <t>-762.145678392034 173.883346710859 -525.936753524917</t>
  </si>
  <si>
    <t>-780.786638847144 23.2532735709412 -489.882864496067</t>
  </si>
  <si>
    <t>-795.387922428089 31.2322527138779 -208.277214777611</t>
  </si>
  <si>
    <t>-568.907982312504 50.3356250802069 -256.135661384698</t>
  </si>
  <si>
    <t>-683.644584879874 314.12515900808 -99.1955043986439</t>
  </si>
  <si>
    <t>-707.64275351612 327.444016682265 315.472206124323</t>
  </si>
  <si>
    <t>-744.326315927272 369.938696974367 775.201720245861</t>
  </si>
  <si>
    <t>-594.172658791607 342.25251321883 825.90829301264</t>
  </si>
  <si>
    <t>-703.142703885572 130.335638071099 -91.2198222949356</t>
  </si>
  <si>
    <t>-698.646693867467 108.794637040528 323.772229429725</t>
  </si>
  <si>
    <t>-738.873445306432 51.8711475079974 781.50660431963</t>
  </si>
  <si>
    <t>-587.144258932543 30.6261367372581 830.605747751907</t>
  </si>
  <si>
    <t>9763-20170724T120441.916908700.bin</t>
  </si>
  <si>
    <t>-692.811274750879 222.27145803402 -93.575568059133</t>
  </si>
  <si>
    <t>-716.838314622084 219.814288838729 -201.622697896258</t>
  </si>
  <si>
    <t>-731.359141728773 216.256053071702 -293.286699855144</t>
  </si>
  <si>
    <t>-743.118164029721 212.554232995235 -376.269627522831</t>
  </si>
  <si>
    <t>-752.948238657196 208.327647886304 -459.478078171854</t>
  </si>
  <si>
    <t>-765.196314236917 201.587849907956 -581.336501659581</t>
  </si>
  <si>
    <t>-755.960005951147 197.637665918347 -659.049488546879</t>
  </si>
  <si>
    <t>-757.787820447989 235.780654505164 -529.798116731669</t>
  </si>
  <si>
    <t>-750.333133545335 390.945177229882 -515.354880510316</t>
  </si>
  <si>
    <t>-749.962342748201 492.773339581751 -252.278031844181</t>
  </si>
  <si>
    <t>-522.658252662287 456.367504020082 -221.358682181784</t>
  </si>
  <si>
    <t>-761.856104375269 173.309730162566 -525.933968343994</t>
  </si>
  <si>
    <t>-780.441386560975 22.7081997706816 -489.732805361272</t>
  </si>
  <si>
    <t>-794.881025114577 30.5066781118251 -208.113735758893</t>
  </si>
  <si>
    <t>-568.453328802427 49.6240700208755 -256.213106505309</t>
  </si>
  <si>
    <t>-683.373095055024 314.085657901779 -99.3857100001118</t>
  </si>
  <si>
    <t>-707.498838872289 327.334034809536 315.276816059</t>
  </si>
  <si>
    <t>-744.277285193893 370.018098599592 775.008550371583</t>
  </si>
  <si>
    <t>-594.145985909232 342.333818456078 825.782687181489</t>
  </si>
  <si>
    <t>-702.614570845922 130.347120672659 -91.1599944025401</t>
  </si>
  <si>
    <t>-698.532404394298 108.810403557534 323.836516788179</t>
  </si>
  <si>
    <t>-738.860292262791 51.8612856088052 781.554983026367</t>
  </si>
  <si>
    <t>-587.121145928587 30.6735757879305 830.647973432339</t>
  </si>
  <si>
    <t>9763-20170724T120441.945992900.bin</t>
  </si>
  <si>
    <t>-692.595259530154 222.21746866307 -93.6150925324398</t>
  </si>
  <si>
    <t>-716.639676478833 219.697513881935 -201.656844636076</t>
  </si>
  <si>
    <t>-731.179340212721 216.088798155475 -293.316023721567</t>
  </si>
  <si>
    <t>-742.956961301133 212.341841623535 -376.294267273287</t>
  </si>
  <si>
    <t>-752.807207310885 208.071328833784 -459.498008364838</t>
  </si>
  <si>
    <t>-765.086585203943 201.268527687469 -581.349890228793</t>
  </si>
  <si>
    <t>-755.684893297342 197.240751965498 -659.039026721241</t>
  </si>
  <si>
    <t>-757.701670026353 235.49051783681 -529.82739962129</t>
  </si>
  <si>
    <t>-750.430295583401 390.662222630466 -515.483986584427</t>
  </si>
  <si>
    <t>-750.277833158762 493.606289829334 -252.84143353586</t>
  </si>
  <si>
    <t>-522.897911432018 457.271052842136 -222.400397801334</t>
  </si>
  <si>
    <t>-761.695417938884 173.016376201918 -525.937064593127</t>
  </si>
  <si>
    <t>-780.128503350182 22.4017884678158 -489.702780462751</t>
  </si>
  <si>
    <t>-794.754340505495 30.1252369113986 -208.091378706348</t>
  </si>
  <si>
    <t>-568.344374158452 49.0449951705775 -256.351838170188</t>
  </si>
  <si>
    <t>-683.220102563607 314.004467663058 -99.460061157436</t>
  </si>
  <si>
    <t>-707.437557200944 327.300504914293 315.195647876873</t>
  </si>
  <si>
    <t>-744.263874096552 370.050633399557 774.907595319015</t>
  </si>
  <si>
    <t>-594.156952616101 342.296661735392 825.715521650453</t>
  </si>
  <si>
    <t>-702.348410443404 130.318024592695 -91.1545335738126</t>
  </si>
  <si>
    <t>-698.461676905004 108.757509862981 323.842667515714</t>
  </si>
  <si>
    <t>-738.862139644377 51.8504370395412 781.56318546439</t>
  </si>
  <si>
    <t>-587.106108076415 30.7449561191847 830.63949709106</t>
  </si>
  <si>
    <t>9763-20170724T120442.015176400.bin</t>
  </si>
  <si>
    <t>-692.171904761469 222.059108964041 -93.6805735751105</t>
  </si>
  <si>
    <t>-716.191442931107 219.471135097885 -201.726238483672</t>
  </si>
  <si>
    <t>-730.750338728232 215.824462801574 -293.380886601814</t>
  </si>
  <si>
    <t>-742.56170373942 212.04983427451 -376.353121363415</t>
  </si>
  <si>
    <t>-752.461803150302 207.759804030852 -459.550001105452</t>
  </si>
  <si>
    <t>-764.831934001478 200.93778593599 -581.391522744316</t>
  </si>
  <si>
    <t>-755.097633641739 196.791377596401 -659.033426345712</t>
  </si>
  <si>
    <t>-757.493054890714 235.17373759713 -529.871796332097</t>
  </si>
  <si>
    <t>-750.840355433319 390.395723219889 -515.632617506153</t>
  </si>
  <si>
    <t>-750.830652235693 496.445149136275 -254.22844790657</t>
  </si>
  <si>
    <t>-523.069351786336 461.278776564812 -225.303755274129</t>
  </si>
  <si>
    <t>-761.314999787165 172.688622270269 -525.985241736493</t>
  </si>
  <si>
    <t>-779.577782538203 22.071985221872 -489.679639882365</t>
  </si>
  <si>
    <t>-794.030173399306 30.4532177082883 -208.078016431516</t>
  </si>
  <si>
    <t>-567.665838361043 47.8347004089935 -257.125151178444</t>
  </si>
  <si>
    <t>-682.923951535004 313.82541338022 -99.5689759247095</t>
  </si>
  <si>
    <t>-707.286237821461 327.216351656918 315.07512085681</t>
  </si>
  <si>
    <t>-744.232034452569 370.092883749925 774.744767842069</t>
  </si>
  <si>
    <t>-594.129142948726 342.407468429399 825.601931469022</t>
  </si>
  <si>
    <t>-701.792408789287 130.16977444196 -91.1766348659639</t>
  </si>
  <si>
    <t>-698.282072694345 108.544486749004 323.820515813649</t>
  </si>
  <si>
    <t>-738.856719720059 51.8450778111019 781.563905814278</t>
  </si>
  <si>
    <t>-587.100133173306 30.7002001551264 830.621607006231</t>
  </si>
  <si>
    <t>9763-20170724T120442.050270700.bin</t>
  </si>
  <si>
    <t>-691.919929842545 221.913362904983 -93.6994434196635</t>
  </si>
  <si>
    <t>-715.92375660255 219.318768424924 -201.748489138418</t>
  </si>
  <si>
    <t>-730.471181126348 215.660602487897 -293.404357136588</t>
  </si>
  <si>
    <t>-742.272741636617 211.873215552885 -376.377478298982</t>
  </si>
  <si>
    <t>-752.163782562677 207.568115777238 -459.574551048732</t>
  </si>
  <si>
    <t>-764.521047475082 200.722348026055 -581.416186836206</t>
  </si>
  <si>
    <t>-754.621286081657 196.504871327193 -659.033180186084</t>
  </si>
  <si>
    <t>-757.214946886792 234.970269150427 -529.899639240425</t>
  </si>
  <si>
    <t>-750.823919885984 390.196185584218 -515.759543215822</t>
  </si>
  <si>
    <t>-751.113881887472 498.356135839998 -255.221758854211</t>
  </si>
  <si>
    <t>-523.089366739764 463.995591116139 -227.423977706018</t>
  </si>
  <si>
    <t>-760.982569559737 172.482269455611 -526.006604065335</t>
  </si>
  <si>
    <t>-779.127452261225 21.8640811921387 -489.642038584513</t>
  </si>
  <si>
    <t>-793.682721150113 30.1964439341168 -208.044302164469</t>
  </si>
  <si>
    <t>-567.377162081954 47.9298692994728 -257.23628390194</t>
  </si>
  <si>
    <t>-682.70502919938 313.664812813227 -99.5931703436934</t>
  </si>
  <si>
    <t>-707.247288067575 327.063942933588 315.040093054337</t>
  </si>
  <si>
    <t>-744.211523873885 370.117798541994 774.6796872706</t>
  </si>
  <si>
    <t>-594.10174098302 342.513458456515 825.560682184091</t>
  </si>
  <si>
    <t>-701.509174792498 130.02843101753 -91.1949328313775</t>
  </si>
  <si>
    <t>-698.163459461553 108.388302555074 323.80283424944</t>
  </si>
  <si>
    <t>-738.850140086251 51.7695288104637 781.557318813007</t>
  </si>
  <si>
    <t>-587.115385708639 30.4778391270127 830.619088154679</t>
  </si>
  <si>
    <t>9763-20170724T120442.115453700.bin</t>
  </si>
  <si>
    <t>-691.543986241542 221.467340180613 -93.7880735016407</t>
  </si>
  <si>
    <t>-715.46217904628 218.874940445338 -201.856170793382</t>
  </si>
  <si>
    <t>-729.918259492359 215.248551835741 -293.527857907054</t>
  </si>
  <si>
    <t>-741.629571967224 211.502509294853 -376.515405084647</t>
  </si>
  <si>
    <t>-751.422529227692 207.251863545127 -459.727131137482</t>
  </si>
  <si>
    <t>-763.627895226015 200.500615077915 -581.589088914153</t>
  </si>
  <si>
    <t>-753.364613098142 196.206022120147 -659.154833972629</t>
  </si>
  <si>
    <t>-756.418476986928 234.710641379595 -530.0340271768</t>
  </si>
  <si>
    <t>-750.373430352217 389.953225117619 -515.958489669666</t>
  </si>
  <si>
    <t>-750.955889584871 503.769333032791 -257.842026547818</t>
  </si>
  <si>
    <t>-522.462733925848 470.261753314642 -233.010003816003</t>
  </si>
  <si>
    <t>-760.126143823662 172.215272239814 -526.200332247498</t>
  </si>
  <si>
    <t>-778.202480121396 21.5605443551119 -489.910700811663</t>
  </si>
  <si>
    <t>-793.301577782398 29.4146241986002 -208.327859298509</t>
  </si>
  <si>
    <t>-567.074538418204 49.046393693405 -257.158653950511</t>
  </si>
  <si>
    <t>-682.339719456753 313.258241500667 -99.6603993396739</t>
  </si>
  <si>
    <t>-707.074158030974 326.763058499326 314.958061164092</t>
  </si>
  <si>
    <t>-744.173259694588 370.141165185202 774.56318913962</t>
  </si>
  <si>
    <t>-594.078768529069 342.563975201451 825.504092356995</t>
  </si>
  <si>
    <t>-701.121546081156 129.49417000076 -91.276441157741</t>
  </si>
  <si>
    <t>-698.059589347725 107.888814462876 323.725321749776</t>
  </si>
  <si>
    <t>-738.819400034878 51.771602751229 781.550497353432</t>
  </si>
  <si>
    <t>-587.04451580609 30.8299983359564 830.638636454619</t>
  </si>
  <si>
    <t>9763-20170724T120442.148542200.bin</t>
  </si>
  <si>
    <t>-691.370195094722 221.22718177395 -93.8132083550132</t>
  </si>
  <si>
    <t>-715.217213307635 218.644511918376 -201.897225756359</t>
  </si>
  <si>
    <t>-729.595949958458 215.050292422001 -293.58241962794</t>
  </si>
  <si>
    <t>-741.230586303798 211.34299287136 -376.582511085954</t>
  </si>
  <si>
    <t>-750.939850408478 207.141649419986 -459.806429119384</t>
  </si>
  <si>
    <t>-763.015190963133 200.474348637479 -581.686098140871</t>
  </si>
  <si>
    <t>-752.562451941991 196.179097250616 -659.226435755343</t>
  </si>
  <si>
    <t>-755.882644533543 234.650396131257 -530.097586430416</t>
  </si>
  <si>
    <t>-750.053835125796 389.896826480202 -515.961804702311</t>
  </si>
  <si>
    <t>-750.160853716499 507.860756159703 -259.713579415142</t>
  </si>
  <si>
    <t>-521.548558431084 474.216860258769 -236.19693902742</t>
  </si>
  <si>
    <t>-759.550502053094 172.14958538947 -526.315243970964</t>
  </si>
  <si>
    <t>-777.539765466107 21.4898064705662 -490.01716892283</t>
  </si>
  <si>
    <t>-793.275400899759 29.0600008463298 -208.461358265212</t>
  </si>
  <si>
    <t>-567.018951640109 50.1201813291511 -256.555255404247</t>
  </si>
  <si>
    <t>-682.159118182866 313.057132272526 -99.6831210881469</t>
  </si>
  <si>
    <t>-706.993795720538 326.588275636736 314.928424836041</t>
  </si>
  <si>
    <t>-744.160285413031 370.142004757776 774.513483919524</t>
  </si>
  <si>
    <t>-594.078372112038 342.55661191901 825.486897080114</t>
  </si>
  <si>
    <t>-700.951110221853 129.256408949388 -91.3043274604387</t>
  </si>
  <si>
    <t>-698.023980333807 107.602577018784 323.69581590556</t>
  </si>
  <si>
    <t>-738.790737205199 51.7177760170625 781.553253455612</t>
  </si>
  <si>
    <t>-587.077393771146 30.4578478815217 830.694829512153</t>
  </si>
  <si>
    <t>9763-20170724T120442.215229200.bin</t>
  </si>
  <si>
    <t>-691.157862628246 220.762103441175 -93.9161827037774</t>
  </si>
  <si>
    <t>-714.804074015571 218.140345270263 -202.043405633555</t>
  </si>
  <si>
    <t>-728.997189791035 214.61401026791 -293.760079370087</t>
  </si>
  <si>
    <t>-740.458193041512 211.008713162957 -376.788765813453</t>
  </si>
  <si>
    <t>-749.988118561191 206.950426167424 -460.040525516591</t>
  </si>
  <si>
    <t>-761.795361603923 200.536998834983 -581.960074190994</t>
  </si>
  <si>
    <t>-750.943857497647 196.361424982164 -659.452266861729</t>
  </si>
  <si>
    <t>-754.767622458111 234.604853182729 -530.285841267692</t>
  </si>
  <si>
    <t>-749.071864553963 389.854149609225 -516.030630068212</t>
  </si>
  <si>
    <t>-748.467472531327 517.319949664463 -264.374701087331</t>
  </si>
  <si>
    <t>-519.856308020539 483.025414903666 -241.806513545421</t>
  </si>
  <si>
    <t>-758.461270538298 172.097512986849 -526.640014208726</t>
  </si>
  <si>
    <t>-776.43552547732 21.3786278941516 -490.60505416626</t>
  </si>
  <si>
    <t>-793.4500090081 28.006605798731 -209.099827166687</t>
  </si>
  <si>
    <t>-567.064526078798 53.3958132859309 -254.415551561794</t>
  </si>
  <si>
    <t>-681.891765695268 312.702923282611 -99.7869369220557</t>
  </si>
  <si>
    <t>-707.151161535091 326.265330612272 314.797939073247</t>
  </si>
  <si>
    <t>-744.120715714976 370.2010444293 774.381903935068</t>
  </si>
  <si>
    <t>-594.053351136812 342.63232757565 825.407211723415</t>
  </si>
  <si>
    <t>-700.809533266699 128.659960647283 -91.3965518875061</t>
  </si>
  <si>
    <t>-698.260679475296 106.929208512355 323.602070536939</t>
  </si>
  <si>
    <t>-738.679007818988 51.7015222849943 781.576709997942</t>
  </si>
  <si>
    <t>-587.039434534492 30.2880497631861 830.878995654077</t>
  </si>
  <si>
    <t>9763-20170724T120442.248320900.bin</t>
  </si>
  <si>
    <t>-691.107906071563 220.392927090295 -93.9774595308606</t>
  </si>
  <si>
    <t>-714.598582686649 217.758300934966 -202.138271305162</t>
  </si>
  <si>
    <t>-728.678879351955 214.269552600666 -293.873733446565</t>
  </si>
  <si>
    <t>-740.045782399059 210.717996149026 -376.917894035247</t>
  </si>
  <si>
    <t>-749.489716985639 206.73191625608 -460.182851709279</t>
  </si>
  <si>
    <t>-761.180530314754 200.44378278114 -582.120035005475</t>
  </si>
  <si>
    <t>-750.134804531963 196.306850812243 -659.586846502428</t>
  </si>
  <si>
    <t>-754.147846530731 234.454986899694 -530.409037185794</t>
  </si>
  <si>
    <t>-748.233272832363 389.701368605524 -516.158957174472</t>
  </si>
  <si>
    <t>-747.971765764827 522.196144260864 -267.11351966034</t>
  </si>
  <si>
    <t>-519.411225043486 487.553323193902 -244.562918065112</t>
  </si>
  <si>
    <t>-757.95349469284 171.951097354679 -526.82096010852</t>
  </si>
  <si>
    <t>-776.084297399446 21.2263029165788 -490.92944665286</t>
  </si>
  <si>
    <t>-793.82035525907 27.238112938496 -209.454951294434</t>
  </si>
  <si>
    <t>-567.334892878677 55.4004601559195 -252.579805699948</t>
  </si>
  <si>
    <t>-681.757995510967 312.414694248635 -99.855684311864</t>
  </si>
  <si>
    <t>-707.225626370794 326.103966190655 314.712294636152</t>
  </si>
  <si>
    <t>-744.093524316587 370.246828204608 774.298478738085</t>
  </si>
  <si>
    <t>-594.022106182482 342.751239866243 825.351179316778</t>
  </si>
  <si>
    <t>-700.800466665718 128.138375231789 -91.4426604217599</t>
  </si>
  <si>
    <t>-698.334496047569 106.507160256248 323.561682014389</t>
  </si>
  <si>
    <t>-738.611035319573 51.5948108405385 781.604155785241</t>
  </si>
  <si>
    <t>-587.077758324761 29.6952811782928 831.019705260547</t>
  </si>
  <si>
    <t>9763-20170724T120442.315523000.bin</t>
  </si>
  <si>
    <t>-691.184854613096 219.417616210121 -94.10674224608</t>
  </si>
  <si>
    <t>-714.33473941965 216.846284080379 -202.342464400395</t>
  </si>
  <si>
    <t>-728.085477757556 213.403167264168 -294.129776244452</t>
  </si>
  <si>
    <t>-739.137433499365 209.892663033394 -377.217955511347</t>
  </si>
  <si>
    <t>-748.248977528627 205.946718116163 -460.521898648756</t>
  </si>
  <si>
    <t>-759.434500121038 199.716885310734 -582.509561861226</t>
  </si>
  <si>
    <t>-747.962329474049 195.623575617323 -659.916586995923</t>
  </si>
  <si>
    <t>-752.551365844939 233.698983867147 -530.759394604944</t>
  </si>
  <si>
    <t>-746.599279411802 388.975277347791 -516.788340281237</t>
  </si>
  <si>
    <t>-747.517871350157 530.73157331475 -272.897357779653</t>
  </si>
  <si>
    <t>-518.977448148506 495.731780099169 -250.697162264025</t>
  </si>
  <si>
    <t>-756.501381899948 171.202083972668 -527.205541559379</t>
  </si>
  <si>
    <t>-774.785892616761 20.4806122925072 -491.34074974443</t>
  </si>
  <si>
    <t>-794.957981866196 27.5193275630547 -210.054108006026</t>
  </si>
  <si>
    <t>-567.832714050227 57.0539298315975 -248.659011988072</t>
  </si>
  <si>
    <t>-681.608896369753 311.782304523814 -99.9749071152728</t>
  </si>
  <si>
    <t>-707.50717488962 325.514772620797 314.564973806504</t>
  </si>
  <si>
    <t>-744.058663186073 370.299356320819 774.132515158615</t>
  </si>
  <si>
    <t>-594.00284912917 342.802553881368 825.230474562038</t>
  </si>
  <si>
    <t>-701.12349305749 126.840167719157 -91.609466020369</t>
  </si>
  <si>
    <t>-698.653569997112 105.498887371199 323.409897334851</t>
  </si>
  <si>
    <t>-738.513991607403 51.6299025435583 781.643481027392</t>
  </si>
  <si>
    <t>-586.974236874225 30.105841178593 831.203819313303</t>
  </si>
  <si>
    <t>9763-20170724T120442.348614000.bin</t>
  </si>
  <si>
    <t>-691.318165631885 218.951341375788 -94.1740287820146</t>
  </si>
  <si>
    <t>-714.234725691535 216.418523606781 -202.460385695717</t>
  </si>
  <si>
    <t>-727.760164497671 212.970461126768 -294.280863010226</t>
  </si>
  <si>
    <t>-738.59661934765 209.442290072797 -377.396667560894</t>
  </si>
  <si>
    <t>-747.480444730595 205.464964077717 -460.723685221452</t>
  </si>
  <si>
    <t>-758.319823485358 199.174184390737 -582.739549796474</t>
  </si>
  <si>
    <t>-746.676911376689 195.071926395424 -660.120677693006</t>
  </si>
  <si>
    <t>-751.551615762298 233.180007294247 -530.989733501194</t>
  </si>
  <si>
    <t>-745.666397196823 388.466676437459 -517.251794672244</t>
  </si>
  <si>
    <t>-747.573857994526 534.184714846351 -275.712770612691</t>
  </si>
  <si>
    <t>-519.001608582259 499.129720684761 -253.931665344355</t>
  </si>
  <si>
    <t>-755.575576966871 170.689168742304 -527.410474541721</t>
  </si>
  <si>
    <t>-774.003069007771 19.9980132293406 -491.512714117143</t>
  </si>
  <si>
    <t>-796.16525321603 27.3221989835229 -210.383184217124</t>
  </si>
  <si>
    <t>-568.651024810278 57.0865592660357 -246.437207667724</t>
  </si>
  <si>
    <t>-681.602825520421 311.48611518933 -100.025802480209</t>
  </si>
  <si>
    <t>-707.718891495287 325.24328346405 314.499581605155</t>
  </si>
  <si>
    <t>-744.05007986261 370.295890231858 774.060625328538</t>
  </si>
  <si>
    <t>-594.001088772935 342.784698855686 825.171125253634</t>
  </si>
  <si>
    <t>-701.365500397427 126.227881787106 -91.6955978431421</t>
  </si>
  <si>
    <t>-698.932121893372 104.965632950054 323.328061472884</t>
  </si>
  <si>
    <t>-738.478516571314 51.4520210439314 781.659634396494</t>
  </si>
  <si>
    <t>-587.168615283395 28.5951224977421 831.325462021801</t>
  </si>
  <si>
    <t>9763-20170724T120442.412844600.bin</t>
  </si>
  <si>
    <t>-691.705367426372 218.532203462289 -94.3130122145891</t>
  </si>
  <si>
    <t>-714.079216877059 216.055828599229 -202.71391235122</t>
  </si>
  <si>
    <t>-727.140164363855 212.641278209923 -294.60287651544</t>
  </si>
  <si>
    <t>-737.554240312547 209.140241638051 -377.774055683142</t>
  </si>
  <si>
    <t>-746.012823795408 205.185093767099 -461.146408150344</t>
  </si>
  <si>
    <t>-756.227325967157 198.921633585958 -583.217518941668</t>
  </si>
  <si>
    <t>-744.312917630559 194.822238247615 -660.557376110852</t>
  </si>
  <si>
    <t>-749.631410597434 232.909260053464 -531.433502986391</t>
  </si>
  <si>
    <t>-743.578100034563 388.210636107884 -518.022522278722</t>
  </si>
  <si>
    <t>-748.021074957798 539.96851622144 -280.265573385875</t>
  </si>
  <si>
    <t>-519.487571686938 504.458899475125 -258.816933303024</t>
  </si>
  <si>
    <t>-753.859157993512 170.430782603473 -527.873938305635</t>
  </si>
  <si>
    <t>-772.987439096975 19.7648187192733 -492.165267317832</t>
  </si>
  <si>
    <t>-798.449342476256 27.7531500887831 -211.333494716461</t>
  </si>
  <si>
    <t>-570.396510579426 57.5025905282619 -243.820079247887</t>
  </si>
  <si>
    <t>-681.777012466869 311.192340620521 -100.122507314526</t>
  </si>
  <si>
    <t>-708.377201795296 325.025721854889 314.36954897514</t>
  </si>
  <si>
    <t>-744.081613832023 370.253387573085 773.957383537635</t>
  </si>
  <si>
    <t>-594.009312923059 342.785157148586 825.022290787882</t>
  </si>
  <si>
    <t>-702.019304918215 125.727740099682 -91.8417984805903</t>
  </si>
  <si>
    <t>-699.53716496204 104.605145525947 323.188660383875</t>
  </si>
  <si>
    <t>-738.42386901666 51.5415547713778 781.656516609025</t>
  </si>
  <si>
    <t>-587.056856797937 29.2543132981418 831.407237689277</t>
  </si>
  <si>
    <t>9763-20170724T120442.450946300.bin</t>
  </si>
  <si>
    <t>-691.975743846381 218.444991757908 -94.3434658810737</t>
  </si>
  <si>
    <t>-714.123942314436 216.008033640941 -202.791700136995</t>
  </si>
  <si>
    <t>-727.012277729614 212.635797610116 -294.7066668612</t>
  </si>
  <si>
    <t>-737.277417546855 209.17857263868 -377.898048416328</t>
  </si>
  <si>
    <t>-745.594141599806 205.27135433409 -461.286913268488</t>
  </si>
  <si>
    <t>-755.609267072889 199.08253983561 -583.378298070428</t>
  </si>
  <si>
    <t>-743.584065023803 194.966414616289 -660.700114349217</t>
  </si>
  <si>
    <t>-749.039239777272 233.034088672224 -531.567449649565</t>
  </si>
  <si>
    <t>-742.75799788507 388.335933407784 -518.178740064515</t>
  </si>
  <si>
    <t>-748.401002198669 542.390826186415 -281.929232440848</t>
  </si>
  <si>
    <t>-519.953212461284 506.238691194382 -260.641273968555</t>
  </si>
  <si>
    <t>-753.39024500424 170.562097354517 -528.043933976838</t>
  </si>
  <si>
    <t>-772.863738813566 19.9186847686144 -492.474889022154</t>
  </si>
  <si>
    <t>-799.613182703416 27.4062973303205 -211.749259123724</t>
  </si>
  <si>
    <t>-571.424430839505 57.7827514181859 -242.663390596137</t>
  </si>
  <si>
    <t>-681.876892346734 311.10537078584 -100.156297562286</t>
  </si>
  <si>
    <t>-708.624186587235 325.003917708751 314.324157635655</t>
  </si>
  <si>
    <t>-744.115974432721 370.20228305713 773.925506486783</t>
  </si>
  <si>
    <t>-594.034942691432 342.704738210386 824.949087969555</t>
  </si>
  <si>
    <t>-702.499632548627 125.636797284061 -91.8918268829742</t>
  </si>
  <si>
    <t>-699.843400834851 104.541098256657 323.138978711677</t>
  </si>
  <si>
    <t>-738.369695412551 51.505713770129 781.651680445723</t>
  </si>
  <si>
    <t>-587.041160745183 29.1866752601252 831.505084992895</t>
  </si>
  <si>
    <t>9763-20170724T120442.478521000.bin</t>
  </si>
  <si>
    <t>-692.226280107197 218.508885706967 -94.3447629060324</t>
  </si>
  <si>
    <t>-714.228742648335 216.11909238585 -202.823738255446</t>
  </si>
  <si>
    <t>-727.01357658614 212.795996449284 -294.75488404362</t>
  </si>
  <si>
    <t>-737.192824086673 209.389109194758 -377.958804062644</t>
  </si>
  <si>
    <t>-745.431479600419 205.537402806579 -461.358105411605</t>
  </si>
  <si>
    <t>-755.340808641352 199.435822115574 -583.462525261075</t>
  </si>
  <si>
    <t>-743.207211042068 195.296158436918 -660.766172820482</t>
  </si>
  <si>
    <t>-748.769277174109 233.346940978298 -531.625450914964</t>
  </si>
  <si>
    <t>-742.275119950032 388.626938278508 -518.17266052181</t>
  </si>
  <si>
    <t>-748.666284556225 544.572752236848 -283.186120809899</t>
  </si>
  <si>
    <t>-520.34595431538 507.51938867092 -262.081737021942</t>
  </si>
  <si>
    <t>-753.216130531995 170.879298381182 -528.142921812416</t>
  </si>
  <si>
    <t>-772.893256691588 20.2400604877726 -492.657888315651</t>
  </si>
  <si>
    <t>-800.755908743451 27.3382163704052 -212.030225697299</t>
  </si>
  <si>
    <t>-572.516494632808 58.4218943423182 -241.848489253713</t>
  </si>
  <si>
    <t>-681.878159710151 311.174534535047 -100.182927764133</t>
  </si>
  <si>
    <t>-708.790872219962 325.020978371094 314.288573777507</t>
  </si>
  <si>
    <t>-744.147506309248 370.15428967784 773.905581123615</t>
  </si>
  <si>
    <t>-594.056080281987 342.633414803451 824.885773176935</t>
  </si>
  <si>
    <t>-703.000133749694 125.760819467047 -91.9230004486063</t>
  </si>
  <si>
    <t>-700.151405939613 104.56830592039 323.101548503398</t>
  </si>
  <si>
    <t>-738.310459912542 51.5328528608845 781.667259986694</t>
  </si>
  <si>
    <t>-587.002972117991 29.2625304254523 831.606191869371</t>
  </si>
  <si>
    <t>9763-20170724T120442.548318000.bin</t>
  </si>
  <si>
    <t>-692.637937447259 219.050349328371 -94.3357773055033</t>
  </si>
  <si>
    <t>-714.651170548014 216.781241686013 -202.815123247612</t>
  </si>
  <si>
    <t>-727.432455802276 213.56175450772 -294.750510708954</t>
  </si>
  <si>
    <t>-737.60279433131 210.254145538143 -377.959487073439</t>
  </si>
  <si>
    <t>-745.826706686081 206.506608811016 -461.365023306221</t>
  </si>
  <si>
    <t>-755.708141313161 200.563090443688 -583.479530295408</t>
  </si>
  <si>
    <t>-743.34668535833 196.393319824139 -660.745442147094</t>
  </si>
  <si>
    <t>-749.086120693651 234.40239152862 -531.601780609114</t>
  </si>
  <si>
    <t>-742.325307449301 389.663324208677 -517.954532980213</t>
  </si>
  <si>
    <t>-749.421480187564 548.116936179324 -284.671985693668</t>
  </si>
  <si>
    <t>-521.284601134421 509.634371501176 -264.14918126351</t>
  </si>
  <si>
    <t>-753.658343411677 171.939780575696 -528.191601210631</t>
  </si>
  <si>
    <t>-773.578609365108 21.31567776206 -492.791543330732</t>
  </si>
  <si>
    <t>-802.554462252978 28.1454439641782 -212.269935369578</t>
  </si>
  <si>
    <t>-574.252705054514 60.1980062800612 -240.544612965223</t>
  </si>
  <si>
    <t>-681.837439355211 311.735586185913 -100.201590396086</t>
  </si>
  <si>
    <t>-708.822583277405 325.258403040258 314.275821824118</t>
  </si>
  <si>
    <t>-744.205632930672 370.069096204241 773.896549861493</t>
  </si>
  <si>
    <t>-594.098555338779 342.496021866252 824.802537900516</t>
  </si>
  <si>
    <t>-703.880973436633 126.348206366436 -91.9322191802485</t>
  </si>
  <si>
    <t>-700.610802538405 105.005763725826 323.081569058638</t>
  </si>
  <si>
    <t>-738.267864526843 51.4597913897665 781.661155951815</t>
  </si>
  <si>
    <t>-587.024370007277 28.9289676327787 831.677024597531</t>
  </si>
  <si>
    <t>9763-20170724T120442.610488700.bin</t>
  </si>
  <si>
    <t>-693.021029014568 219.987154603011 -94.3004201344124</t>
  </si>
  <si>
    <t>-715.36550344578 217.813692213742 -202.713956718579</t>
  </si>
  <si>
    <t>-728.318095348848 214.705858716967 -294.62922301379</t>
  </si>
  <si>
    <t>-738.599322965531 211.514606511101 -377.829223388662</t>
  </si>
  <si>
    <t>-746.890390174796 207.898216771281 -461.233781934241</t>
  </si>
  <si>
    <t>-756.821851737764 202.163569365859 -583.354205663513</t>
  </si>
  <si>
    <t>-744.292374122312 198.017659331898 -660.594315271956</t>
  </si>
  <si>
    <t>-750.117902295052 235.909279176894 -531.426084460635</t>
  </si>
  <si>
    <t>-743.00023851904 391.127398331125 -517.517063829649</t>
  </si>
  <si>
    <t>-750.626809884747 550.51991031023 -284.891962015201</t>
  </si>
  <si>
    <t>-522.481600926811 511.606334504532 -265.295811847028</t>
  </si>
  <si>
    <t>-754.810169263059 173.450488593646 -528.111503507917</t>
  </si>
  <si>
    <t>-775.08377556336 22.8368879272568 -492.833876877253</t>
  </si>
  <si>
    <t>-803.992379191745 29.9655994518578 -212.31275309962</t>
  </si>
  <si>
    <t>-575.652577007638 61.847574435285 -240.472922089049</t>
  </si>
  <si>
    <t>-681.991543333593 312.523680257649 -100.163578833712</t>
  </si>
  <si>
    <t>-708.771708069097 325.602623344164 314.341393259987</t>
  </si>
  <si>
    <t>-744.271053111234 369.945462662946 773.959347843746</t>
  </si>
  <si>
    <t>-594.163598667909 342.273674808424 824.810601383017</t>
  </si>
  <si>
    <t>-704.488983025909 127.409521858037 -91.8653458018855</t>
  </si>
  <si>
    <t>-700.539001241383 106.116440622019 323.145048113793</t>
  </si>
  <si>
    <t>-738.231613432034 51.558756191032 781.639359942845</t>
  </si>
  <si>
    <t>-586.933847833084 29.4055180605319 831.659864439645</t>
  </si>
  <si>
    <t>9763-20170724T120442.649593600.bin</t>
  </si>
  <si>
    <t>-693.147787618979 220.565318384323 -94.2642261025533</t>
  </si>
  <si>
    <t>-715.707864868576 218.430280807315 -202.633962861481</t>
  </si>
  <si>
    <t>-728.747893624889 215.352372856544 -294.537740858023</t>
  </si>
  <si>
    <t>-739.069983358037 212.187482706945 -377.73378025509</t>
  </si>
  <si>
    <t>-747.363655400304 208.597039574935 -461.139247738749</t>
  </si>
  <si>
    <t>-757.256810465816 202.899584455571 -583.264483742039</t>
  </si>
  <si>
    <t>-744.650349701706 198.750339402374 -660.491807091268</t>
  </si>
  <si>
    <t>-750.545725463344 236.62761983652 -531.325795002973</t>
  </si>
  <si>
    <t>-743.298574341846 391.848256483296 -517.317139909693</t>
  </si>
  <si>
    <t>-751.115509831741 551.268156242834 -284.7170889115</t>
  </si>
  <si>
    <t>-522.929526491587 512.406833149098 -265.495802915347</t>
  </si>
  <si>
    <t>-755.285864359477 174.171457618717 -528.028054805651</t>
  </si>
  <si>
    <t>-775.66089093324 23.5729963474298 -492.811154631451</t>
  </si>
  <si>
    <t>-804.401215835309 30.5905463980889 -212.269982812576</t>
  </si>
  <si>
    <t>-576.025889762239 62.1238124961903 -240.534309558676</t>
  </si>
  <si>
    <t>-682.070175382788 313.032664315623 -100.119741310894</t>
  </si>
  <si>
    <t>-708.766363793882 325.817486600286 314.399800887335</t>
  </si>
  <si>
    <t>-744.305607694746 369.875369511111 774.020378808673</t>
  </si>
  <si>
    <t>-594.197928111648 342.152636658203 824.84316286651</t>
  </si>
  <si>
    <t>-704.614080890422 128.072503599818 -91.8078827019442</t>
  </si>
  <si>
    <t>-700.41014777516 106.771994934406 323.199561359325</t>
  </si>
  <si>
    <t>-738.255002418951 51.5828445252312 781.610907135581</t>
  </si>
  <si>
    <t>-586.913768409598 29.5749917275707 831.564008261748</t>
  </si>
  <si>
    <t>9763-20170724T120442.716510400.bin</t>
  </si>
  <si>
    <t>-693.279854682135 221.865000794125 -94.1755117275773</t>
  </si>
  <si>
    <t>-716.263040013458 219.764538594624 -202.456899777058</t>
  </si>
  <si>
    <t>-729.50035627271 216.710948831693 -294.333362560614</t>
  </si>
  <si>
    <t>-739.936400309631 213.564462114804 -377.515850525267</t>
  </si>
  <si>
    <t>-748.279396085721 209.989671144645 -460.917044271416</t>
  </si>
  <si>
    <t>-758.173740617535 204.312106941142 -583.043090836409</t>
  </si>
  <si>
    <t>-745.474552595997 200.171047810541 -660.255771330702</t>
  </si>
  <si>
    <t>-751.480259533887 238.033080201429 -531.097749875224</t>
  </si>
  <si>
    <t>-744.285544494546 393.232582586491 -517.009772471222</t>
  </si>
  <si>
    <t>-751.684432903459 552.457323398173 -284.262562024416</t>
  </si>
  <si>
    <t>-523.427316044389 513.839919969654 -265.396832899232</t>
  </si>
  <si>
    <t>-756.184123244518 175.573585201188 -527.812803072307</t>
  </si>
  <si>
    <t>-776.364809902658 24.920450600127 -492.67662251369</t>
  </si>
  <si>
    <t>-805.108290000477 31.0607800628088 -212.115269547886</t>
  </si>
  <si>
    <t>-576.654186049229 61.9114153611299 -240.496173942603</t>
  </si>
  <si>
    <t>-682.377180826212 314.115790576159 -100.00178909296</t>
  </si>
  <si>
    <t>-708.839767090329 326.345414847606 314.549474115142</t>
  </si>
  <si>
    <t>-744.354256818351 369.779982734023 774.189962801576</t>
  </si>
  <si>
    <t>-594.257386216258 341.934468107961 824.977615770011</t>
  </si>
  <si>
    <t>-704.513396194775 129.555449401037 -91.6995192878271</t>
  </si>
  <si>
    <t>-700.144355699357 108.01829226732 323.294003971363</t>
  </si>
  <si>
    <t>-738.331742158917 51.6649288588185 781.530960460387</t>
  </si>
  <si>
    <t>-586.940252282287 29.5806581801323 831.297634784789</t>
  </si>
  <si>
    <t>9763-20170724T120442.748595400.bin</t>
  </si>
  <si>
    <t>-693.370412925282 222.519121334537 -94.1180006662788</t>
  </si>
  <si>
    <t>-716.534435868589 220.417336788322 -202.360842784685</t>
  </si>
  <si>
    <t>-729.881747855562 217.372158771411 -294.221571459472</t>
  </si>
  <si>
    <t>-740.400119412762 214.235525341524 -377.394092367482</t>
  </si>
  <si>
    <t>-748.808490693301 210.673121853017 -460.789149977844</t>
  </si>
  <si>
    <t>-758.779661662764 205.016681992126 -582.910095380702</t>
  </si>
  <si>
    <t>-746.075694488587 200.887402257969 -660.122619525684</t>
  </si>
  <si>
    <t>-752.086426881196 238.73128358574 -530.960436107272</t>
  </si>
  <si>
    <t>-744.991131936567 393.929282712016 -516.804069825531</t>
  </si>
  <si>
    <t>-751.895813988518 552.771160153913 -283.780099533923</t>
  </si>
  <si>
    <t>-523.567834990246 514.477642129297 -265.112912249306</t>
  </si>
  <si>
    <t>-756.722399174696 176.266022248163 -527.688594952843</t>
  </si>
  <si>
    <t>-776.735358682716 25.5799077463223 -492.605731642158</t>
  </si>
  <si>
    <t>-805.216257432191 31.6337621155292 -212.0157659732</t>
  </si>
  <si>
    <t>-576.786383032003 62.1670394789228 -240.930316303569</t>
  </si>
  <si>
    <t>-682.641163981105 314.648690228022 -99.9220022104871</t>
  </si>
  <si>
    <t>-709.012368284352 326.648871489414 314.641810131567</t>
  </si>
  <si>
    <t>-744.379711920818 369.733675597652 774.299273055459</t>
  </si>
  <si>
    <t>-594.27520167998 341.884979650261 825.062548687746</t>
  </si>
  <si>
    <t>-704.437531475912 130.300018340991 -91.6477100601362</t>
  </si>
  <si>
    <t>-700.016281253059 108.617251206977 323.337769030342</t>
  </si>
  <si>
    <t>-738.381142578177 51.828986711409 781.487865476026</t>
  </si>
  <si>
    <t>-586.817391166722 30.618813689744 831.110304170829</t>
  </si>
  <si>
    <t>9763-20170724T120442.817785600.bin</t>
  </si>
  <si>
    <t>-693.579915727777 223.518814510048 -93.9538901757923</t>
  </si>
  <si>
    <t>-717.077098254322 221.409503719669 -202.124794010342</t>
  </si>
  <si>
    <t>-730.667120003148 218.399538150028 -293.951143744286</t>
  </si>
  <si>
    <t>-741.389931468141 215.307736375646 -377.099166099888</t>
  </si>
  <si>
    <t>-749.987984801487 211.804258667944 -460.477427047448</t>
  </si>
  <si>
    <t>-760.220437464468 206.248300101985 -582.581310191972</t>
  </si>
  <si>
    <t>-747.595503123247 202.148560462734 -659.808410510404</t>
  </si>
  <si>
    <t>-753.453432234538 239.923058029331 -530.615417519841</t>
  </si>
  <si>
    <t>-746.41063649373 395.106707605119 -516.242072004237</t>
  </si>
  <si>
    <t>-752.672510670581 552.786147642399 -282.411898760822</t>
  </si>
  <si>
    <t>-524.148267431535 515.347528566573 -264.424398068092</t>
  </si>
  <si>
    <t>-758.007641744524 177.44937043187 -527.390945960267</t>
  </si>
  <si>
    <t>-777.889515101397 26.7285444968493 -492.396731647365</t>
  </si>
  <si>
    <t>-804.806468880405 32.6800819867526 -211.650108709972</t>
  </si>
  <si>
    <t>-576.46358265709 62.8940161219871 -241.569759921891</t>
  </si>
  <si>
    <t>-683.169409422902 315.429088469737 -99.7505641762253</t>
  </si>
  <si>
    <t>-709.344399569513 327.151087717463 314.833648337582</t>
  </si>
  <si>
    <t>-744.457114547829 369.635228058957 774.543115364847</t>
  </si>
  <si>
    <t>-594.338164584591 341.717987031164 825.225923669069</t>
  </si>
  <si>
    <t>-704.318416798437 131.408789884273 -91.5281682308573</t>
  </si>
  <si>
    <t>-699.669617471485 109.660952309733 323.451314786482</t>
  </si>
  <si>
    <t>-738.436813569601 51.8472477863993 781.421676603258</t>
  </si>
  <si>
    <t>-586.865535552183 30.3344902906299 830.890738829273</t>
  </si>
  <si>
    <t>9763-20170724T120442.850881900.bin</t>
  </si>
  <si>
    <t>-693.718977616978 223.825497017175 -93.8693415482815</t>
  </si>
  <si>
    <t>-717.359088338381 221.742666455376 -202.009567518546</t>
  </si>
  <si>
    <t>-731.048941711464 218.742943259625 -293.821438260461</t>
  </si>
  <si>
    <t>-741.853481685255 215.655034729086 -376.959124630249</t>
  </si>
  <si>
    <t>-750.524647496647 212.150840502295 -460.329803927319</t>
  </si>
  <si>
    <t>-760.854418609641 206.588919406244 -582.425131538008</t>
  </si>
  <si>
    <t>-748.262813542371 202.480445797815 -659.65708527267</t>
  </si>
  <si>
    <t>-754.074281666647 240.268350092122 -530.46396595222</t>
  </si>
  <si>
    <t>-747.216704566105 395.458801280143 -516.059022980791</t>
  </si>
  <si>
    <t>-753.212119513667 552.508072875308 -281.798074973151</t>
  </si>
  <si>
    <t>-524.631078862862 515.285766043605 -264.085171957458</t>
  </si>
  <si>
    <t>-758.569433714449 177.79036673405 -527.237421159488</t>
  </si>
  <si>
    <t>-778.266255168222 27.0488450029659 -492.224365013365</t>
  </si>
  <si>
    <t>-804.599533283075 33.0145303943218 -211.422608031862</t>
  </si>
  <si>
    <t>-576.345816601599 63.2973123687113 -241.947331439575</t>
  </si>
  <si>
    <t>-683.382528789578 315.736572314421 -99.6572161202414</t>
  </si>
  <si>
    <t>-709.412849898732 327.256567341981 314.941717678252</t>
  </si>
  <si>
    <t>-744.484219459579 369.602041645394 774.663724353536</t>
  </si>
  <si>
    <t>-594.354772367596 341.685596626679 825.315925683699</t>
  </si>
  <si>
    <t>-704.400925441576 131.708711766277 -91.4706610814582</t>
  </si>
  <si>
    <t>-699.49896592434 110.028786546552 323.509558667733</t>
  </si>
  <si>
    <t>-738.445791240926 51.8301318132492 781.402263525417</t>
  </si>
  <si>
    <t>-586.875975848023 30.2044180096163 830.826468447135</t>
  </si>
  <si>
    <t>9763-20170724T120442.914635400.bin</t>
  </si>
  <si>
    <t>-693.999412720226 224.261299610191 -93.7439682161347</t>
  </si>
  <si>
    <t>-717.822775654907 222.194993058447 -201.844227925297</t>
  </si>
  <si>
    <t>-731.608556172082 219.22559481904 -293.642735092162</t>
  </si>
  <si>
    <t>-742.475830713089 216.171973142511 -376.773446045126</t>
  </si>
  <si>
    <t>-751.18562549178 212.710531335039 -460.141864332659</t>
  </si>
  <si>
    <t>-761.545389113555 207.220767412015 -582.238027627666</t>
  </si>
  <si>
    <t>-749.073155160587 203.212488916062 -659.494647353793</t>
  </si>
  <si>
    <t>-754.819891034562 240.874630098607 -530.25306913166</t>
  </si>
  <si>
    <t>-748.38747743989 396.080575263776 -515.817642404074</t>
  </si>
  <si>
    <t>-754.330952517228 552.076416401529 -280.852732412705</t>
  </si>
  <si>
    <t>-525.855469334413 514.433678723973 -262.672585213615</t>
  </si>
  <si>
    <t>-759.17927978589 178.384702731914 -527.073495708657</t>
  </si>
  <si>
    <t>-778.547750924477 27.580509842815 -492.124020523811</t>
  </si>
  <si>
    <t>-804.297570551484 33.4821333960756 -211.266923173506</t>
  </si>
  <si>
    <t>-576.284971293279 64.1151994353083 -243.210906708566</t>
  </si>
  <si>
    <t>-683.754152680987 316.18917629313 -99.4928398711187</t>
  </si>
  <si>
    <t>-709.605340476007 327.467480795409 315.123939756936</t>
  </si>
  <si>
    <t>-744.514619663283 369.578635020026 774.885161924263</t>
  </si>
  <si>
    <t>-594.378493238314 341.635894799438 825.503037973264</t>
  </si>
  <si>
    <t>-704.572283996212 132.18807062341 -91.3681230890589</t>
  </si>
  <si>
    <t>-699.454546467233 110.482915136938 323.608105115956</t>
  </si>
  <si>
    <t>-738.449420220945 51.8740361458131 781.393781479139</t>
  </si>
  <si>
    <t>-586.856974132885 30.28434163561 830.76428241683</t>
  </si>
  <si>
    <t>9763-20170724T120442.955742100.bin</t>
  </si>
  <si>
    <t>-694.160115623102 224.399983210218 -93.6848020109593</t>
  </si>
  <si>
    <t>-717.984646614481 222.32701192874 -201.784736023415</t>
  </si>
  <si>
    <t>-731.753086750965 219.34993375451 -293.585616520548</t>
  </si>
  <si>
    <t>-742.597246606518 216.288397888514 -376.719019034784</t>
  </si>
  <si>
    <t>-751.276410053794 212.818597990213 -460.090258516055</t>
  </si>
  <si>
    <t>-761.582944529938 207.316831873089 -582.190432392467</t>
  </si>
  <si>
    <t>-749.169943582837 203.390642793255 -659.460792825244</t>
  </si>
  <si>
    <t>-754.914204129207 240.978300171351 -530.203065406492</t>
  </si>
  <si>
    <t>-748.770577309112 396.202433460664 -515.864778098495</t>
  </si>
  <si>
    <t>-755.014677683628 551.521059826787 -280.459492347371</t>
  </si>
  <si>
    <t>-526.588399016613 513.727689519462 -261.975948699199</t>
  </si>
  <si>
    <t>-759.206809062902 178.483683316339 -527.02473364555</t>
  </si>
  <si>
    <t>-778.349835539044 27.6517629165942 -492.084414064737</t>
  </si>
  <si>
    <t>-804.511086211387 33.2884638872104 -211.25986611605</t>
  </si>
  <si>
    <t>-576.633055881045 64.1928830808481 -243.895484450471</t>
  </si>
  <si>
    <t>-683.947047843817 316.309968644116 -99.4223375310406</t>
  </si>
  <si>
    <t>-709.741467746265 327.550894205489 315.19911350303</t>
  </si>
  <si>
    <t>-744.544404617516 369.55617924763 774.978944200044</t>
  </si>
  <si>
    <t>-594.393486734477 341.618624443912 825.555750120421</t>
  </si>
  <si>
    <t>-704.682826576453 132.355437371268 -91.3329137127321</t>
  </si>
  <si>
    <t>-699.526643777195 110.565357611054 323.638423974785</t>
  </si>
  <si>
    <t>-738.443660983368 51.8900058923236 781.39962016386</t>
  </si>
  <si>
    <t>-586.837948962972 30.3695823185592 830.759642909209</t>
  </si>
  <si>
    <t>9763-20170724T120443.013452500.bin</t>
  </si>
  <si>
    <t>-694.519622218741 224.592925307538 -93.614210076644</t>
  </si>
  <si>
    <t>-718.313047835785 222.499551210036 -201.720536515271</t>
  </si>
  <si>
    <t>-731.988226288697 219.528363029492 -293.535571536463</t>
  </si>
  <si>
    <t>-742.721198518801 216.481199867955 -376.683962033268</t>
  </si>
  <si>
    <t>-751.262014184644 213.035757015451 -460.070527011944</t>
  </si>
  <si>
    <t>-761.336519245838 207.581263151088 -582.192058525792</t>
  </si>
  <si>
    <t>-749.024559275958 203.868693147078 -659.489272567969</t>
  </si>
  <si>
    <t>-754.809466588453 241.225665440202 -530.175743036351</t>
  </si>
  <si>
    <t>-749.042570868271 396.464318543054 -515.91066180671</t>
  </si>
  <si>
    <t>-756.224156254887 549.448872653813 -279.008111203451</t>
  </si>
  <si>
    <t>-528.107579197613 510.494735823455 -259.161209542053</t>
  </si>
  <si>
    <t>-759.022341043128 178.723687478466 -527.036549721597</t>
  </si>
  <si>
    <t>-778.11329004674 27.8548797982737 -492.194283378207</t>
  </si>
  <si>
    <t>-804.909131173828 33.1709772319361 -211.423306539718</t>
  </si>
  <si>
    <t>-577.136455626168 63.2147091650809 -245.56296290322</t>
  </si>
  <si>
    <t>-684.401627803903 316.495449733103 -99.3432319305851</t>
  </si>
  <si>
    <t>-710.007016945619 327.682498079934 315.291317426326</t>
  </si>
  <si>
    <t>-744.616601286644 369.489086146762 775.130585116302</t>
  </si>
  <si>
    <t>-594.446136284149 341.521580712386 825.632962120143</t>
  </si>
  <si>
    <t>-704.976934724942 132.519679232314 -91.2941461629928</t>
  </si>
  <si>
    <t>-699.684742317217 110.670548981203 323.672353299995</t>
  </si>
  <si>
    <t>-738.424959933113 51.804050410479 781.426471110449</t>
  </si>
  <si>
    <t>-586.895663300699 29.7761571350027 830.797089023032</t>
  </si>
  <si>
    <t>9763-20170724T120443.046540300.bin</t>
  </si>
  <si>
    <t>-694.669409336901 224.636689856845 -93.5908620907699</t>
  </si>
  <si>
    <t>-718.473946961143 222.540214843385 -201.694647468429</t>
  </si>
  <si>
    <t>-732.12535988036 219.591486569057 -293.513871378764</t>
  </si>
  <si>
    <t>-742.823687161599 216.575075225098 -376.668010791556</t>
  </si>
  <si>
    <t>-751.316458807673 213.171476369143 -460.061185848672</t>
  </si>
  <si>
    <t>-761.306227113123 207.790115882391 -582.192839592792</t>
  </si>
  <si>
    <t>-749.034492620154 204.164224534156 -659.500538567</t>
  </si>
  <si>
    <t>-754.815418824065 241.403465014252 -530.152018226002</t>
  </si>
  <si>
    <t>-749.068304590702 396.647142251589 -515.830165099286</t>
  </si>
  <si>
    <t>-756.917513069239 547.971028756845 -277.884585724094</t>
  </si>
  <si>
    <t>-529.074418685711 507.857523205687 -257.221897713881</t>
  </si>
  <si>
    <t>-759.030169700444 178.899501978079 -527.053275029145</t>
  </si>
  <si>
    <t>-778.203196364757 28.0352776677025 -492.261157020879</t>
  </si>
  <si>
    <t>-804.881029700085 33.1321293028527 -211.475022741448</t>
  </si>
  <si>
    <t>-577.180537821389 62.848690888859 -246.373666817883</t>
  </si>
  <si>
    <t>-684.523473975286 316.556774676796 -99.3252598462545</t>
  </si>
  <si>
    <t>-710.003647717868 327.734988076717 315.317225789589</t>
  </si>
  <si>
    <t>-744.641150075642 369.466408064772 775.181395903645</t>
  </si>
  <si>
    <t>-594.469573096149 341.467273716432 825.662547938647</t>
  </si>
  <si>
    <t>-705.183285918391 132.551994125572 -91.2741014195312</t>
  </si>
  <si>
    <t>-699.745140951039 110.791143574733 323.695161852181</t>
  </si>
  <si>
    <t>-738.41924862107 51.9300169513563 781.436223988035</t>
  </si>
  <si>
    <t>-586.796866134253 30.4934526198822 830.781482920568</t>
  </si>
  <si>
    <t>9763-20170724T120443.115237200.bin</t>
  </si>
  <si>
    <t>-694.945592804599 224.628687417885 -93.5741740539137</t>
  </si>
  <si>
    <t>-718.763425676221 222.577230149807 -201.675905859641</t>
  </si>
  <si>
    <t>-732.38871796293 219.675559034868 -293.500612331103</t>
  </si>
  <si>
    <t>-743.048057604219 216.707279200385 -376.661321043198</t>
  </si>
  <si>
    <t>-751.486559192009 213.357030784275 -460.062215535422</t>
  </si>
  <si>
    <t>-761.38008329299 208.060017728878 -582.205522636488</t>
  </si>
  <si>
    <t>-749.154129199998 204.502191916481 -659.523546777276</t>
  </si>
  <si>
    <t>-754.910618692029 241.635872484845 -530.137748648033</t>
  </si>
  <si>
    <t>-749.136819819681 396.859409515159 -515.651391717293</t>
  </si>
  <si>
    <t>-758.296975771411 543.754358368047 -274.992677897276</t>
  </si>
  <si>
    <t>-531.334150218001 500.226647136894 -251.716667215829</t>
  </si>
  <si>
    <t>-759.167154947318 179.132735734332 -527.082406023273</t>
  </si>
  <si>
    <t>-778.388732380462 28.2730444151412 -492.316803857698</t>
  </si>
  <si>
    <t>-804.524415088112 32.354691490126 -211.463006615866</t>
  </si>
  <si>
    <t>-577.052873495501 62.8343312906247 -247.187227354275</t>
  </si>
  <si>
    <t>-684.692890818377 316.628676424738 -99.2710010070134</t>
  </si>
  <si>
    <t>-710.061538338084 327.6895459212 315.381509644607</t>
  </si>
  <si>
    <t>-744.655372039139 369.442436973966 775.261407070161</t>
  </si>
  <si>
    <t>-594.468041488838 341.490903778971 825.722160506225</t>
  </si>
  <si>
    <t>-705.60448525288 132.534877010056 -91.2586603515714</t>
  </si>
  <si>
    <t>-699.91744769945 110.767549148744 323.706951368195</t>
  </si>
  <si>
    <t>-738.405543844457 51.7984768615254 781.459681271975</t>
  </si>
  <si>
    <t>-586.953906046412 29.2437075925757 830.830846699188</t>
  </si>
  <si>
    <t>9763-20170724T120443.147322500.bin</t>
  </si>
  <si>
    <t>-695.049019072182 224.627135799848 -93.564168785141</t>
  </si>
  <si>
    <t>-718.852312915866 222.586709863766 -201.669365905174</t>
  </si>
  <si>
    <t>-732.470295312409 219.691818143261 -293.495348570397</t>
  </si>
  <si>
    <t>-743.125201445533 216.72838819695 -376.656697140197</t>
  </si>
  <si>
    <t>-751.561216345796 213.382239216273 -460.058022962024</t>
  </si>
  <si>
    <t>-761.453213510175 208.090408004289 -582.201632099424</t>
  </si>
  <si>
    <t>-749.226730634643 204.532492038169 -659.519550335174</t>
  </si>
  <si>
    <t>-754.980833440833 241.663859476149 -530.132679503604</t>
  </si>
  <si>
    <t>-749.176492447659 396.884175768279 -515.550177143576</t>
  </si>
  <si>
    <t>-758.942939035696 540.918175145885 -273.192165344516</t>
  </si>
  <si>
    <t>-532.356052131689 496.232652940793 -248.491785177559</t>
  </si>
  <si>
    <t>-759.24446654981 179.161031975519 -527.079417888681</t>
  </si>
  <si>
    <t>-778.468722547217 28.2975143929796 -492.328779183614</t>
  </si>
  <si>
    <t>-804.46116303478 32.1828747387206 -211.458945293798</t>
  </si>
  <si>
    <t>-577.014032002973 62.4757423204715 -247.495668920472</t>
  </si>
  <si>
    <t>-684.763680709933 316.622975509337 -99.2532377971517</t>
  </si>
  <si>
    <t>-710.103895081127 327.687643935936 315.400935665612</t>
  </si>
  <si>
    <t>-744.661363006399 369.421073075001 775.294951226793</t>
  </si>
  <si>
    <t>-594.478908355604 341.447808732206 825.758371897143</t>
  </si>
  <si>
    <t>-705.715664213709 132.5637948639 -91.2584137795747</t>
  </si>
  <si>
    <t>-699.98126859948 110.771646097266 323.705232706541</t>
  </si>
  <si>
    <t>-738.405590482036 51.80675724919 781.466857446553</t>
  </si>
  <si>
    <t>-586.898473827617 29.5853076051601 830.818947831852</t>
  </si>
  <si>
    <t>9763-20170724T120443.211033700.bin</t>
  </si>
  <si>
    <t>-695.094091449687 224.735752945774 -93.4959687115551</t>
  </si>
  <si>
    <t>-718.923367589672 222.697414512972 -201.59542165997</t>
  </si>
  <si>
    <t>-732.584848778724 219.808830738367 -293.415273295262</t>
  </si>
  <si>
    <t>-743.287932105015 216.851584461728 -376.570690869839</t>
  </si>
  <si>
    <t>-751.781143942533 213.511761523388 -459.966384905658</t>
  </si>
  <si>
    <t>-761.766942353727 208.2282254832 -582.102764739081</t>
  </si>
  <si>
    <t>-749.547333665526 204.622653624086 -659.419523750552</t>
  </si>
  <si>
    <t>-755.245744726608 241.797448564832 -530.037125261598</t>
  </si>
  <si>
    <t>-749.449580137157 397.00427287321 -515.400370299908</t>
  </si>
  <si>
    <t>-761.2436089405 534.285117063802 -269.242992478405</t>
  </si>
  <si>
    <t>-535.774621148993 486.385250340206 -240.644673668442</t>
  </si>
  <si>
    <t>-759.52483143423 179.295689931669 -526.983594115373</t>
  </si>
  <si>
    <t>-778.790536012798 28.4219973232355 -492.254961844176</t>
  </si>
  <si>
    <t>-805.143518675375 33.2654648777734 -211.433673205551</t>
  </si>
  <si>
    <t>-577.319805247723 60.7802457172459 -247.319701938794</t>
  </si>
  <si>
    <t>-684.89756159484 316.710682318502 -99.186311313159</t>
  </si>
  <si>
    <t>-710.069802081836 327.804967525232 315.477275446731</t>
  </si>
  <si>
    <t>-744.693566237095 369.331929602257 775.377288613444</t>
  </si>
  <si>
    <t>-594.504931804614 341.382936250449 825.835742860921</t>
  </si>
  <si>
    <t>-705.665237840278 132.673047266783 -91.2255776406662</t>
  </si>
  <si>
    <t>-699.866492254124 110.845417654687 323.73528138033</t>
  </si>
  <si>
    <t>-738.398971123593 51.7205978939924 781.474853820247</t>
  </si>
  <si>
    <t>-586.900516889757 29.3917869543629 830.805034497452</t>
  </si>
  <si>
    <t>9763-20170724T120443.248152000.bin</t>
  </si>
  <si>
    <t>-695.048448903892 224.820784877459 -93.4753864321591</t>
  </si>
  <si>
    <t>-718.905496192704 222.783452193633 -201.56882302227</t>
  </si>
  <si>
    <t>-732.570205109596 219.874499110287 -293.387453707205</t>
  </si>
  <si>
    <t>-743.267862560112 216.890332534378 -376.542648053766</t>
  </si>
  <si>
    <t>-751.74739600957 213.514981889669 -459.938319280165</t>
  </si>
  <si>
    <t>-761.703827553124 208.170440498102 -582.074358170699</t>
  </si>
  <si>
    <t>-749.485972847252 204.525529323595 -659.389606809591</t>
  </si>
  <si>
    <t>-755.204950849473 241.766367849121 -530.023252394022</t>
  </si>
  <si>
    <t>-749.45830178365 396.984635054338 -515.379792793748</t>
  </si>
  <si>
    <t>-762.423578682261 530.666649651055 -267.308077836815</t>
  </si>
  <si>
    <t>-537.204853271945 482.461987945563 -237.285191302279</t>
  </si>
  <si>
    <t>-759.465138013521 179.264800147006 -526.940940646429</t>
  </si>
  <si>
    <t>-778.710784728062 28.4151508239972 -492.081884907001</t>
  </si>
  <si>
    <t>-805.500678843083 34.0459671305139 -211.316599592809</t>
  </si>
  <si>
    <t>-577.451005001763 59.7025311644941 -247.144145612881</t>
  </si>
  <si>
    <t>-684.885566107424 316.810311680674 -99.1555628189777</t>
  </si>
  <si>
    <t>-709.899365031824 327.884889415682 315.518119166641</t>
  </si>
  <si>
    <t>-744.705343735385 369.270780067853 775.421131626228</t>
  </si>
  <si>
    <t>-594.510993557946 341.343737180215 825.874776314151</t>
  </si>
  <si>
    <t>-705.603899352315 132.705122584196 -91.206877923549</t>
  </si>
  <si>
    <t>-699.77943980369 110.937949001289 323.75679942212</t>
  </si>
  <si>
    <t>-738.397073617078 51.783585312839 781.474448757473</t>
  </si>
  <si>
    <t>-586.908696303469 29.3563201815475 830.790879120267</t>
  </si>
  <si>
    <t>9763-20170724T120443.313340700.bin</t>
  </si>
  <si>
    <t>-694.86946735158 225.210391062606 -93.4519314853932</t>
  </si>
  <si>
    <t>-718.75849818955 223.15572016821 -201.537962531448</t>
  </si>
  <si>
    <t>-732.420101275501 220.226031361979 -293.356317718243</t>
  </si>
  <si>
    <t>-743.102556036291 217.221984620984 -376.512779777369</t>
  </si>
  <si>
    <t>-751.554149042316 213.826038684939 -459.910390709523</t>
  </si>
  <si>
    <t>-761.45590424773 208.451215112772 -582.049800132846</t>
  </si>
  <si>
    <t>-749.301598781447 204.756738109672 -659.372614496934</t>
  </si>
  <si>
    <t>-754.993262759093 242.060951395873 -530.003019104286</t>
  </si>
  <si>
    <t>-749.305605131968 397.273101094135 -515.395713739026</t>
  </si>
  <si>
    <t>-764.669966069415 524.845998877158 -264.263148901586</t>
  </si>
  <si>
    <t>-539.8196049001 476.398839731055 -231.956720948236</t>
  </si>
  <si>
    <t>-759.229000717419 179.558236802793 -526.909193377338</t>
  </si>
  <si>
    <t>-778.506248168146 28.7238824786011 -492.020205517547</t>
  </si>
  <si>
    <t>-805.835753684932 34.3006363563411 -211.305854495144</t>
  </si>
  <si>
    <t>-577.81452046833 58.7488802222308 -248.145114254696</t>
  </si>
  <si>
    <t>-684.675283717222 317.185428848354 -99.1313817182742</t>
  </si>
  <si>
    <t>-709.728183878741 328.007746071568 315.546586996224</t>
  </si>
  <si>
    <t>-744.713397648177 369.198785415942 775.47667067311</t>
  </si>
  <si>
    <t>-594.529931056185 341.257297678242 825.95449561916</t>
  </si>
  <si>
    <t>-705.490547472376 133.139940176221 -91.1433798150109</t>
  </si>
  <si>
    <t>-699.671525911014 111.2300211365 323.812853793381</t>
  </si>
  <si>
    <t>-738.392927060399 51.8637777164913 781.476317080729</t>
  </si>
  <si>
    <t>-586.812025042272 29.9628473466514 830.744955579766</t>
  </si>
  <si>
    <t>9763-20170724T120443.352445900.bin</t>
  </si>
  <si>
    <t>-694.735785805029 225.308682553123 -93.443668426531</t>
  </si>
  <si>
    <t>-718.594245314398 223.224801762602 -201.535980418786</t>
  </si>
  <si>
    <t>-732.275966022212 220.300412564433 -293.35156276028</t>
  </si>
  <si>
    <t>-742.995239309074 217.313424342502 -376.503733652489</t>
  </si>
  <si>
    <t>-751.502797719517 213.946490001207 -459.897042722765</t>
  </si>
  <si>
    <t>-761.506922921392 208.62787517178 -582.030337467027</t>
  </si>
  <si>
    <t>-749.43176974274 204.893611933145 -659.363709979873</t>
  </si>
  <si>
    <t>-755.00007169551 242.213681492446 -529.973642929934</t>
  </si>
  <si>
    <t>-749.253625054643 397.423248108493 -515.317012653012</t>
  </si>
  <si>
    <t>-765.615520239704 523.101928279777 -263.29365492699</t>
  </si>
  <si>
    <t>-540.759267550344 474.996369355426 -230.520853888003</t>
  </si>
  <si>
    <t>-759.234317272577 179.709602954212 -526.904883191158</t>
  </si>
  <si>
    <t>-778.522389684287 28.8780482396326 -492.07301056975</t>
  </si>
  <si>
    <t>-805.849559190107 33.7749032020301 -211.345686594884</t>
  </si>
  <si>
    <t>-578.022663470435 58.9495936010744 -248.891222858305</t>
  </si>
  <si>
    <t>-684.458278694515 317.275451547169 -99.1461104010929</t>
  </si>
  <si>
    <t>-709.603643538271 328.080936030882 315.526703139392</t>
  </si>
  <si>
    <t>-744.706969841404 369.207108704792 775.467842925098</t>
  </si>
  <si>
    <t>-594.517922903386 341.309533294366 825.953480470642</t>
  </si>
  <si>
    <t>-705.38516140881 133.227890452992 -91.1123717060459</t>
  </si>
  <si>
    <t>-699.650604151618 111.250344642673 323.84149988701</t>
  </si>
  <si>
    <t>-738.381232089897 51.8057381915294 781.487367066293</t>
  </si>
  <si>
    <t>-586.863293062025 29.4960499728434 830.766359247808</t>
  </si>
  <si>
    <t>9763-20170724T120443.412640800.bin</t>
  </si>
  <si>
    <t>-694.335976711829 225.38532048681 -93.4101484597943</t>
  </si>
  <si>
    <t>-718.171384990531 223.294661661279 -201.507376792951</t>
  </si>
  <si>
    <t>-731.894994350828 220.3842597745 -293.316949655886</t>
  </si>
  <si>
    <t>-742.676823720508 217.418853194957 -376.462085568039</t>
  </si>
  <si>
    <t>-751.271689261324 214.082972405303 -459.847603844359</t>
  </si>
  <si>
    <t>-761.430990148808 208.820033052152 -581.970482106532</t>
  </si>
  <si>
    <t>-749.504447046761 205.008616257819 -659.323169456899</t>
  </si>
  <si>
    <t>-754.880209920093 242.383713799017 -529.905007930888</t>
  </si>
  <si>
    <t>-749.126230435774 397.600928333245 -515.221825536609</t>
  </si>
  <si>
    <t>-766.080596480837 522.1789464622 -262.691861208385</t>
  </si>
  <si>
    <t>-541.142704235484 474.549088965846 -229.784831308418</t>
  </si>
  <si>
    <t>-759.066131388863 179.874965789375 -526.862869901693</t>
  </si>
  <si>
    <t>-778.279144459135 29.0342536980345 -492.03510702414</t>
  </si>
  <si>
    <t>-804.736866157594 33.1673410493186 -211.212365581927</t>
  </si>
  <si>
    <t>-577.28396464927 59.5428810902199 -250.174589392834</t>
  </si>
  <si>
    <t>-683.98975951612 317.365807547768 -99.1419006253411</t>
  </si>
  <si>
    <t>-709.246668169701 328.090084342352 315.526224320828</t>
  </si>
  <si>
    <t>-744.703625951964 369.201833266053 775.444686264146</t>
  </si>
  <si>
    <t>-594.533344367594 341.247346068229 825.954888374758</t>
  </si>
  <si>
    <t>-705.022405395667 133.326537082289 -91.0898236849301</t>
  </si>
  <si>
    <t>-699.480428007565 111.236989408725 323.860743407384</t>
  </si>
  <si>
    <t>-738.356760882268 51.8274789759566 781.502979694895</t>
  </si>
  <si>
    <t>-586.776041125707 29.908114073211 830.764064087976</t>
  </si>
  <si>
    <t>9763-20170724T120443.449739000.bin</t>
  </si>
  <si>
    <t>-694.077910842689 225.293603847226 -93.4018375421867</t>
  </si>
  <si>
    <t>-717.925155183113 223.217302915913 -201.496620269281</t>
  </si>
  <si>
    <t>-731.668495987565 220.294633757754 -293.30300493465</t>
  </si>
  <si>
    <t>-742.472003655559 217.308244579148 -376.444427498639</t>
  </si>
  <si>
    <t>-751.092242575315 213.941800978331 -459.82623598089</t>
  </si>
  <si>
    <t>-761.292466857072 208.623816658892 -581.943408161408</t>
  </si>
  <si>
    <t>-749.428888284294 204.749859502335 -659.302631844262</t>
  </si>
  <si>
    <t>-754.731238079105 242.211464772767 -529.89464554976</t>
  </si>
  <si>
    <t>-748.999545014169 397.43769735988 -515.309993483218</t>
  </si>
  <si>
    <t>-765.840387119997 522.226373885577 -262.876375946319</t>
  </si>
  <si>
    <t>-540.753501264445 475.050647124441 -230.335809786683</t>
  </si>
  <si>
    <t>-758.902149258339 179.703235617054 -526.82408774898</t>
  </si>
  <si>
    <t>-777.985952819964 28.8786592771703 -491.867934036737</t>
  </si>
  <si>
    <t>-803.803776217816 32.7501040816412 -210.981747201932</t>
  </si>
  <si>
    <t>-576.528445600081 60.2543786582719 -250.198687158963</t>
  </si>
  <si>
    <t>-683.731861898722 317.299319497225 -99.122775775742</t>
  </si>
  <si>
    <t>-709.048613163722 328.002130949206 315.542282812032</t>
  </si>
  <si>
    <t>-744.698421830568 369.189632449436 775.434768140414</t>
  </si>
  <si>
    <t>-594.538697484098 341.212897462663 825.963644350657</t>
  </si>
  <si>
    <t>-704.77013760077 133.191954406209 -91.0853953224208</t>
  </si>
  <si>
    <t>-699.307498071504 111.148345936095 323.868655271394</t>
  </si>
  <si>
    <t>-738.357183246516 51.8117454218718 781.507357068093</t>
  </si>
  <si>
    <t>-586.854660685148 29.3548837930896 830.766892166695</t>
  </si>
  <si>
    <t>9763-20170724T120443.515429400.bin</t>
  </si>
  <si>
    <t>-693.494560773824 225.039982706301 -93.397336070446</t>
  </si>
  <si>
    <t>-717.269090619765 222.956927260904 -201.508056838227</t>
  </si>
  <si>
    <t>-731.000456115118 219.952295556255 -293.313592150992</t>
  </si>
  <si>
    <t>-741.812724193341 216.860041063846 -376.450169300192</t>
  </si>
  <si>
    <t>-750.461242767143 213.355463646769 -459.823096767253</t>
  </si>
  <si>
    <t>-760.724043483952 207.799889824327 -581.924340512942</t>
  </si>
  <si>
    <t>-749.002054353553 203.76011119605 -659.296805612879</t>
  </si>
  <si>
    <t>-754.143069120938 241.489099939034 -529.94399195228</t>
  </si>
  <si>
    <t>-748.455288463269 396.732913430927 -515.631553918609</t>
  </si>
  <si>
    <t>-764.783257341388 523.3256875264 -264.063973650918</t>
  </si>
  <si>
    <t>-539.436090010579 476.946327854625 -232.187163293425</t>
  </si>
  <si>
    <t>-758.29855293168 178.986121171529 -526.750820606176</t>
  </si>
  <si>
    <t>-777.25608865245 28.1816383816663 -491.597970620827</t>
  </si>
  <si>
    <t>-802.071290843359 32.1286189814298 -210.622570894926</t>
  </si>
  <si>
    <t>-574.999757733457 61.0127222640622 -250.027597816131</t>
  </si>
  <si>
    <t>-683.271168919185 317.003440755849 -99.0824114703814</t>
  </si>
  <si>
    <t>-708.773856367127 327.746595345296 315.570259783643</t>
  </si>
  <si>
    <t>-744.655107691733 369.18351057277 775.424599405812</t>
  </si>
  <si>
    <t>-594.482958330686 341.371355342715 826.007483566793</t>
  </si>
  <si>
    <t>-704.071793270375 132.993769527527 -91.0818668348529</t>
  </si>
  <si>
    <t>-698.932062142697 110.970831137419 323.877403133738</t>
  </si>
  <si>
    <t>-738.354553188558 51.7908204154674 781.501017847554</t>
  </si>
  <si>
    <t>-586.833233074475 29.4095146448956 830.737105195505</t>
  </si>
  <si>
    <t>9763-20170724T120443.548517300.bin</t>
  </si>
  <si>
    <t>-693.146772896765 224.939621336362 -93.3720336962939</t>
  </si>
  <si>
    <t>-716.866527418162 222.850764712618 -201.494728956866</t>
  </si>
  <si>
    <t>-730.591489949005 219.799930157425 -293.299604453911</t>
  </si>
  <si>
    <t>-741.41403998932 216.648419628274 -376.432543037942</t>
  </si>
  <si>
    <t>-750.088883370988 213.066578512966 -459.799487763564</t>
  </si>
  <si>
    <t>-760.407564587812 207.378291010707 -581.89004092032</t>
  </si>
  <si>
    <t>-748.770109854487 203.254465274727 -659.270695968834</t>
  </si>
  <si>
    <t>-753.811537438876 241.124781667343 -529.948515395664</t>
  </si>
  <si>
    <t>-748.150839200446 396.376394066564 -515.76385600288</t>
  </si>
  <si>
    <t>-764.231860475772 524.301943249023 -264.85543297768</t>
  </si>
  <si>
    <t>-538.748433921532 478.390072048428 -233.266527177246</t>
  </si>
  <si>
    <t>-757.948053500769 178.623922394897 -526.687026216459</t>
  </si>
  <si>
    <t>-776.878686842592 27.8355195360052 -491.413083292224</t>
  </si>
  <si>
    <t>-801.383192636607 32.30626019736 -210.418196257553</t>
  </si>
  <si>
    <t>-574.304170655764 61.0592868943409 -249.875999598387</t>
  </si>
  <si>
    <t>-683.006728917125 316.840510086388 -99.0471711081786</t>
  </si>
  <si>
    <t>-708.66418217673 327.652794759956 315.594069965298</t>
  </si>
  <si>
    <t>-744.63173668655 369.183220225756 775.425851660044</t>
  </si>
  <si>
    <t>-594.457153316196 341.431265543452 826.034542085839</t>
  </si>
  <si>
    <t>-703.63812568996 132.9443355664 -91.0677728867864</t>
  </si>
  <si>
    <t>-698.73051539569 110.891183577612 323.89264812651</t>
  </si>
  <si>
    <t>-738.356370480304 51.8200509891658 781.497565235124</t>
  </si>
  <si>
    <t>-586.751658755359 29.9609778342904 830.711556221922</t>
  </si>
  <si>
    <t>9763-20170724T120443.612701700.bin</t>
  </si>
  <si>
    <t>-692.377536595549 224.757087497703 -93.3384976945166</t>
  </si>
  <si>
    <t>-715.978496562741 222.645150170707 -201.486650907774</t>
  </si>
  <si>
    <t>-729.687517509312 219.511023662217 -293.291271914582</t>
  </si>
  <si>
    <t>-740.529473732751 216.257229063103 -376.417614346292</t>
  </si>
  <si>
    <t>-749.257562114686 212.545680661364 -459.773423060772</t>
  </si>
  <si>
    <t>-759.691177576321 206.636895701749 -581.843703177796</t>
  </si>
  <si>
    <t>-748.222097473292 202.312590001108 -659.238505597792</t>
  </si>
  <si>
    <t>-753.042082549598 240.476770873903 -529.969845900932</t>
  </si>
  <si>
    <t>-747.28289023325 395.729942566104 -515.906082294826</t>
  </si>
  <si>
    <t>-763.096244365592 526.556175996263 -266.480708389932</t>
  </si>
  <si>
    <t>-537.122321953816 482.436248437595 -235.858171595672</t>
  </si>
  <si>
    <t>-757.183918270025 177.982435034261 -526.590791816163</t>
  </si>
  <si>
    <t>-776.180789803416 27.2610778187334 -491.056780496978</t>
  </si>
  <si>
    <t>-800.488715830457 32.2646873931101 -210.053913647715</t>
  </si>
  <si>
    <t>-573.065146752082 59.5738120529516 -248.54099259707</t>
  </si>
  <si>
    <t>-682.333208792939 316.578511862363 -99.0038910327702</t>
  </si>
  <si>
    <t>-708.336870607085 327.490127192868 315.613239454679</t>
  </si>
  <si>
    <t>-744.597476739829 369.196609397665 775.413919365912</t>
  </si>
  <si>
    <t>-594.449429833994 341.401317854254 826.077445977462</t>
  </si>
  <si>
    <t>-702.823724856467 132.796077126506 -91.0483811750271</t>
  </si>
  <si>
    <t>-698.402197428318 110.59610734182 323.909699957086</t>
  </si>
  <si>
    <t>-738.354275624895 51.7439777747877 781.49623353108</t>
  </si>
  <si>
    <t>-586.833104175755 29.328093188238 830.716954488228</t>
  </si>
  <si>
    <t>9763-20170724T120443.651805900.bin</t>
  </si>
  <si>
    <t>-692.017193374419 224.561591709587 -93.3366030941264</t>
  </si>
  <si>
    <t>-715.59107180941 222.444031064993 -201.49063584374</t>
  </si>
  <si>
    <t>-729.286534559778 219.299101013615 -293.296688680801</t>
  </si>
  <si>
    <t>-740.11994278464 216.033487782745 -376.423896550009</t>
  </si>
  <si>
    <t>-748.842958953578 212.30846871382 -459.779431470326</t>
  </si>
  <si>
    <t>-759.273152148709 206.378033995786 -581.848936107992</t>
  </si>
  <si>
    <t>-747.873162681758 201.960767184214 -659.248951618074</t>
  </si>
  <si>
    <t>-752.629233049129 240.227355899623 -529.980748920274</t>
  </si>
  <si>
    <t>-746.75518894281 395.467487086578 -515.838696615184</t>
  </si>
  <si>
    <t>-762.39215508329 528.325541723774 -267.478425934772</t>
  </si>
  <si>
    <t>-536.044783457191 485.393692392553 -237.944423617698</t>
  </si>
  <si>
    <t>-756.76374177601 177.733076603551 -526.591200297183</t>
  </si>
  <si>
    <t>-775.916167868203 27.0317637423993 -491.040757814195</t>
  </si>
  <si>
    <t>-800.22956862525 31.9719384219834 -210.037250709037</t>
  </si>
  <si>
    <t>-572.663070314593 58.8484596889812 -247.980310789579</t>
  </si>
  <si>
    <t>-681.93552753713 316.441936330869 -99.0091991015566</t>
  </si>
  <si>
    <t>-708.095921476763 327.380881282749 315.597345992394</t>
  </si>
  <si>
    <t>-744.574982336547 369.214862708579 775.386976254506</t>
  </si>
  <si>
    <t>-594.437743002274 341.415836843268 826.080760966235</t>
  </si>
  <si>
    <t>-702.527331755005 132.494999396248 -91.0527319057894</t>
  </si>
  <si>
    <t>-698.255417363542 110.269067421415 323.905529447013</t>
  </si>
  <si>
    <t>-738.343999565855 51.6720002185011 781.505871182917</t>
  </si>
  <si>
    <t>-586.978341973189 28.2957982275871 830.75841344777</t>
  </si>
  <si>
    <t>9763-20170724T120443.713516000.bin</t>
  </si>
  <si>
    <t>-691.516108471449 224.19372203256 -93.3801366342316</t>
  </si>
  <si>
    <t>-715.044048779786 222.07171566127 -201.544035455223</t>
  </si>
  <si>
    <t>-728.715436701675 218.92347158477 -293.353780971603</t>
  </si>
  <si>
    <t>-739.53266560547 215.656945593602 -376.482875896639</t>
  </si>
  <si>
    <t>-748.24492121774 211.93376104892 -459.839809051526</t>
  </si>
  <si>
    <t>-758.665293344043 206.009830526381 -581.910426549226</t>
  </si>
  <si>
    <t>-747.38545403127 201.399189561022 -659.316673489293</t>
  </si>
  <si>
    <t>-752.058058277517 239.858501276277 -530.037154018456</t>
  </si>
  <si>
    <t>-746.22189085503 395.106985696072 -515.849996911791</t>
  </si>
  <si>
    <t>-760.98020264424 532.804071762056 -270.085237729452</t>
  </si>
  <si>
    <t>-533.964965613972 491.615876749646 -243.324184489666</t>
  </si>
  <si>
    <t>-756.127857915282 177.359714928191 -526.656720790274</t>
  </si>
  <si>
    <t>-775.309079459675 26.6620698357319 -491.161931537737</t>
  </si>
  <si>
    <t>-800.096948019661 31.833108667646 -210.20392895034</t>
  </si>
  <si>
    <t>-572.211491740866 57.6488750481894 -246.950258314817</t>
  </si>
  <si>
    <t>-681.239198196088 316.234299032874 -99.0684149288746</t>
  </si>
  <si>
    <t>-707.590361423364 327.163834832741 315.526332097567</t>
  </si>
  <si>
    <t>-744.538405003301 369.26470304619 775.276083842331</t>
  </si>
  <si>
    <t>-594.434552231075 341.383216443617 826.023333394966</t>
  </si>
  <si>
    <t>-702.216798399319 132.031017458742 -91.0858557070394</t>
  </si>
  <si>
    <t>-697.968071382894 109.839331005829 323.874456941089</t>
  </si>
  <si>
    <t>-738.287435443227 51.7001570609323 781.538372586482</t>
  </si>
  <si>
    <t>-586.769495989177 29.3961521364779 830.819883451565</t>
  </si>
  <si>
    <t>9763-20170724T120443.746604500.bin</t>
  </si>
  <si>
    <t>-691.298015445693 224.049375818736 -93.3956574739234</t>
  </si>
  <si>
    <t>-714.795024835433 221.923782974022 -201.566230968024</t>
  </si>
  <si>
    <t>-728.418488890582 218.758538739968 -293.382489841561</t>
  </si>
  <si>
    <t>-739.18333503983 215.471521863626 -376.517557806189</t>
  </si>
  <si>
    <t>-747.834092541947 211.722890677217 -459.879806264721</t>
  </si>
  <si>
    <t>-758.15428670997 205.756973748699 -581.956931226006</t>
  </si>
  <si>
    <t>-746.885034142926 201.056643079087 -659.359152541538</t>
  </si>
  <si>
    <t>-751.609077551415 239.624946556016 -530.088193801205</t>
  </si>
  <si>
    <t>-745.832765992749 394.879785884106 -515.906797732669</t>
  </si>
  <si>
    <t>-759.454743608098 535.985896904663 -272.017411062883</t>
  </si>
  <si>
    <t>-532.208353359528 495.100505464053 -246.798114029824</t>
  </si>
  <si>
    <t>-755.642726613031 177.124509818296 -526.692733379948</t>
  </si>
  <si>
    <t>-774.897065812441 26.4372560092297 -491.198697418473</t>
  </si>
  <si>
    <t>-799.842512127964 31.8326016880308 -210.258747310181</t>
  </si>
  <si>
    <t>-571.749253224284 56.8198858120056 -246.281629294966</t>
  </si>
  <si>
    <t>-680.984428369966 316.139114518093 -99.0794531663034</t>
  </si>
  <si>
    <t>-707.419717317558 327.098315958034 315.509078717607</t>
  </si>
  <si>
    <t>-744.527516748028 369.275494047482 775.226727846765</t>
  </si>
  <si>
    <t>-594.42077616527 341.438464555904 825.98985837665</t>
  </si>
  <si>
    <t>-701.996839616712 131.868178725386 -91.0948201491847</t>
  </si>
  <si>
    <t>-697.848678329995 109.668152625327 323.8660333938</t>
  </si>
  <si>
    <t>-738.268906790509 51.7054546994355 781.547629950078</t>
  </si>
  <si>
    <t>-586.814555089898 29.0302767406047 830.855226892295</t>
  </si>
  <si>
    <t>9763-20170724T120443.811893000.bin</t>
  </si>
  <si>
    <t>-690.772375125558 223.964295428998 -93.3976524537375</t>
  </si>
  <si>
    <t>-714.160212454173 221.801243398065 -201.591163938904</t>
  </si>
  <si>
    <t>-727.683628578223 218.554899774753 -293.41932431863</t>
  </si>
  <si>
    <t>-738.354894467816 215.172953683268 -376.562675647453</t>
  </si>
  <si>
    <t>-746.908401677943 211.309080587176 -459.929540941239</t>
  </si>
  <si>
    <t>-757.082126661541 205.152587241169 -582.009575131292</t>
  </si>
  <si>
    <t>-745.83062474638 200.237077092545 -659.401035943027</t>
  </si>
  <si>
    <t>-750.66051467826 239.10573531606 -530.181117274351</t>
  </si>
  <si>
    <t>-745.13374711283 394.390010652514 -516.209935668043</t>
  </si>
  <si>
    <t>-755.191337283787 543.734539973967 -277.099963095053</t>
  </si>
  <si>
    <t>-527.929379928376 501.435659058719 -254.486794101937</t>
  </si>
  <si>
    <t>-754.575422491368 176.602335933651 -526.702740656717</t>
  </si>
  <si>
    <t>-773.740820070874 25.913122402078 -491.189161180295</t>
  </si>
  <si>
    <t>-799.371398356115 31.686644398359 -210.318563618507</t>
  </si>
  <si>
    <t>-570.900486551666 55.3243158387786 -244.827174773147</t>
  </si>
  <si>
    <t>-680.588146944783 316.01855298718 -99.0884021499044</t>
  </si>
  <si>
    <t>-707.227257046978 327.038196683421 315.485555239648</t>
  </si>
  <si>
    <t>-744.520101387924 369.247152434015 775.162015150321</t>
  </si>
  <si>
    <t>-594.402585123945 341.505205988826 825.945314931854</t>
  </si>
  <si>
    <t>-701.291954017569 131.838845066739 -91.0908771952516</t>
  </si>
  <si>
    <t>-697.469517901436 109.435493340791 323.862251931037</t>
  </si>
  <si>
    <t>-738.25664764049 51.7012751554923 781.544921084283</t>
  </si>
  <si>
    <t>-586.833611779812 28.8311912168128 830.858652908327</t>
  </si>
  <si>
    <t>9763-20170724T120443.848991500.bin</t>
  </si>
  <si>
    <t>-690.533383201027 223.972998302746 -93.3939977642751</t>
  </si>
  <si>
    <t>-713.853981967743 221.795243076655 -201.601717909889</t>
  </si>
  <si>
    <t>-727.318545367283 218.502589103692 -293.436791088664</t>
  </si>
  <si>
    <t>-737.935510415172 215.064411220396 -376.584821240803</t>
  </si>
  <si>
    <t>-746.433486104935 211.130299869026 -459.954233714816</t>
  </si>
  <si>
    <t>-756.524718538031 204.855488441291 -582.034995080628</t>
  </si>
  <si>
    <t>-745.252689002015 199.818828804282 -659.415785152124</t>
  </si>
  <si>
    <t>-750.174303205093 238.861232687151 -530.232091098637</t>
  </si>
  <si>
    <t>-744.760473779218 394.156609067056 -516.448447668549</t>
  </si>
  <si>
    <t>-752.534920845732 548.027266339026 -280.139391362384</t>
  </si>
  <si>
    <t>-525.344685899803 504.590758124038 -259.010746227527</t>
  </si>
  <si>
    <t>-754.019257314702 176.356405341629 -526.701753361299</t>
  </si>
  <si>
    <t>-773.115494896301 25.6647264803519 -491.134082627026</t>
  </si>
  <si>
    <t>-799.242532596673 31.694299624904 -210.314578526164</t>
  </si>
  <si>
    <t>-570.600092739554 54.8124914636696 -244.029532808503</t>
  </si>
  <si>
    <t>-680.459617651765 315.988574550831 -99.0848916632033</t>
  </si>
  <si>
    <t>-707.192297896837 327.034741230649 315.482279865251</t>
  </si>
  <si>
    <t>-744.514142924173 369.239456170077 775.149799622683</t>
  </si>
  <si>
    <t>-594.386253679786 341.568211865305 825.940869443651</t>
  </si>
  <si>
    <t>-700.956910464319 131.856458683904 -91.0921403113703</t>
  </si>
  <si>
    <t>-697.26331488336 109.353557787854 323.856741461258</t>
  </si>
  <si>
    <t>-738.254232034306 51.6787529312828 781.536199998297</t>
  </si>
  <si>
    <t>-586.852005155766 28.6574163384689 830.843576499675</t>
  </si>
  <si>
    <t>9763-20170724T120443.917122100.bin</t>
  </si>
  <si>
    <t>-690.103585575907 224.123907571773 -93.3922957329318</t>
  </si>
  <si>
    <t>-713.294724974423 221.907257172132 -201.627048775227</t>
  </si>
  <si>
    <t>-726.645359833688 218.516721738741 -293.475198426132</t>
  </si>
  <si>
    <t>-737.157442286069 214.962260527227 -376.631752116568</t>
  </si>
  <si>
    <t>-745.547991943933 210.885027456542 -460.005089840283</t>
  </si>
  <si>
    <t>-755.47925420398 204.37138098519 -582.086465738296</t>
  </si>
  <si>
    <t>-744.176761675946 199.078237373508 -659.445686647411</t>
  </si>
  <si>
    <t>-749.236542945821 238.481067556771 -530.338905647039</t>
  </si>
  <si>
    <t>-743.804384305728 393.806011759312 -516.880160209743</t>
  </si>
  <si>
    <t>-746.118163516213 557.099119990911 -286.861641036682</t>
  </si>
  <si>
    <t>-519.249089683364 510.591618659118 -269.08473747153</t>
  </si>
  <si>
    <t>-753.006458851549 175.978016130802 -526.697482625642</t>
  </si>
  <si>
    <t>-772.2017905986 25.320230116261 -491.036884818351</t>
  </si>
  <si>
    <t>-798.932913762826 31.8856848616338 -210.286206475167</t>
  </si>
  <si>
    <t>-570.013398594694 54.1959836973194 -242.637719307903</t>
  </si>
  <si>
    <t>-680.166687416559 316.043820924486 -99.0763772567163</t>
  </si>
  <si>
    <t>-707.143076123186 327.121758788657 315.474220394007</t>
  </si>
  <si>
    <t>-744.497520770768 369.253015835641 775.142122000432</t>
  </si>
  <si>
    <t>-594.366639514993 341.637178996656 825.954796348413</t>
  </si>
  <si>
    <t>-700.438028190305 132.064704446188 -91.0929959301365</t>
  </si>
  <si>
    <t>-696.996204573222 109.419311093371 323.850262394187</t>
  </si>
  <si>
    <t>-738.249131903408 51.7124716634335 781.50954823141</t>
  </si>
  <si>
    <t>-586.755021121675 29.2123993269056 830.775174283349</t>
  </si>
  <si>
    <t>9763-20170724T120443.951214500.bin</t>
  </si>
  <si>
    <t>-689.838036608263 224.221889426367 -93.387472168637</t>
  </si>
  <si>
    <t>-712.953946571409 221.998463723416 -201.638250622374</t>
  </si>
  <si>
    <t>-726.254089464293 218.556629161435 -293.491799509194</t>
  </si>
  <si>
    <t>-736.725415851843 214.937891543332 -376.65065181186</t>
  </si>
  <si>
    <t>-745.079861313886 210.77841079254 -460.02360980185</t>
  </si>
  <si>
    <t>-754.963388706752 204.124997654899 -582.101286763282</t>
  </si>
  <si>
    <t>-743.621620691318 198.711824101968 -659.446365200286</t>
  </si>
  <si>
    <t>-748.752666270553 238.294621497202 -530.38950464038</t>
  </si>
  <si>
    <t>-743.333644773663 393.639385464312 -517.215343922072</t>
  </si>
  <si>
    <t>-742.864363701493 561.790213864627 -290.712039451199</t>
  </si>
  <si>
    <t>-516.325102326365 513.142611524595 -274.528387713204</t>
  </si>
  <si>
    <t>-752.500497959921 175.794211427657 -526.679763241608</t>
  </si>
  <si>
    <t>-771.719423833238 25.1553392245501 -490.948426377383</t>
  </si>
  <si>
    <t>-798.719228599787 32.224079944423 -210.235711946476</t>
  </si>
  <si>
    <t>-569.706408960337 54.2913032782888 -242.090206090488</t>
  </si>
  <si>
    <t>-679.814148416026 316.129105983583 -99.0690906837041</t>
  </si>
  <si>
    <t>-706.945175903006 327.202783505029 315.471497426392</t>
  </si>
  <si>
    <t>-744.485586956666 369.281492051943 775.131189525499</t>
  </si>
  <si>
    <t>-594.35074886678 341.713308119947 825.958033488579</t>
  </si>
  <si>
    <t>-700.232521891721 132.168663106805 -91.078583910777</t>
  </si>
  <si>
    <t>-696.861529948464 109.431621267053 323.86028429312</t>
  </si>
  <si>
    <t>-738.235707931197 51.7172054954169 781.50618397991</t>
  </si>
  <si>
    <t>-586.747412022326 29.1827568436486 830.773994049794</t>
  </si>
  <si>
    <t>9763-20170724T120444.010910800.bin</t>
  </si>
  <si>
    <t>-689.418123053761 224.347955619731 -93.4053447238039</t>
  </si>
  <si>
    <t>-712.36429564227 222.094048128325 -201.691611021767</t>
  </si>
  <si>
    <t>-725.599743379574 218.507650777812 -293.549023029809</t>
  </si>
  <si>
    <t>-736.043435471026 214.71154769041 -376.703411430533</t>
  </si>
  <si>
    <t>-744.400845562831 210.326856324942 -460.064414520928</t>
  </si>
  <si>
    <t>-754.321633244241 203.292079878539 -582.117795306254</t>
  </si>
  <si>
    <t>-742.890577725967 197.629284457722 -659.431920364123</t>
  </si>
  <si>
    <t>-748.067264638693 237.621244115232 -530.517119724052</t>
  </si>
  <si>
    <t>-742.457797695524 393.020146509422 -518.031239972941</t>
  </si>
  <si>
    <t>-736.576415052111 570.385684542386 -298.747367499976</t>
  </si>
  <si>
    <t>-510.981406426812 517.020505811775 -284.340030220729</t>
  </si>
  <si>
    <t>-751.869746849281 175.136425536004 -526.606449671923</t>
  </si>
  <si>
    <t>-771.336074030722 24.6038847903708 -490.568498127325</t>
  </si>
  <si>
    <t>-798.417678438847 32.544447990696 -209.886915364372</t>
  </si>
  <si>
    <t>-569.300194773864 54.2231784169478 -241.251134464904</t>
  </si>
  <si>
    <t>-679.16221169492 316.34656252147 -99.1056100619726</t>
  </si>
  <si>
    <t>-706.545862797363 327.428709090043 315.418123823516</t>
  </si>
  <si>
    <t>-744.451994025281 369.36867301022 775.061436147939</t>
  </si>
  <si>
    <t>-594.332448914035 341.799506052276 825.932674792351</t>
  </si>
  <si>
    <t>-700.061027370013 132.179105203897 -91.0753622291488</t>
  </si>
  <si>
    <t>-696.737305809977 109.295886213218 323.855897204047</t>
  </si>
  <si>
    <t>-738.180188515375 51.6959476931213 781.51832505242</t>
  </si>
  <si>
    <t>-586.760072261804 28.8212768677383 830.83900992534</t>
  </si>
  <si>
    <t>9763-20170724T120444.050018900.bin</t>
  </si>
  <si>
    <t>-689.24399944095 224.411659782045 -93.4051645992646</t>
  </si>
  <si>
    <t>-712.106147307669 222.157903828997 -201.709032367686</t>
  </si>
  <si>
    <t>-725.307385369762 218.505386771096 -293.568835785321</t>
  </si>
  <si>
    <t>-735.734325860645 214.623845755629 -376.721357256743</t>
  </si>
  <si>
    <t>-744.089023027864 210.127322334548 -460.0767927285</t>
  </si>
  <si>
    <t>-754.021270412959 202.899449034025 -582.117972656067</t>
  </si>
  <si>
    <t>-742.523374731983 197.112816937803 -659.412960793481</t>
  </si>
  <si>
    <t>-747.729059094639 237.308068408982 -530.574807501762</t>
  </si>
  <si>
    <t>-741.921972302669 392.737208127621 -518.482419337586</t>
  </si>
  <si>
    <t>-733.661407664821 574.196502750189 -302.651919906806</t>
  </si>
  <si>
    <t>-508.570608609448 518.626493308284 -288.700351215952</t>
  </si>
  <si>
    <t>-751.597135368697 174.83388480557 -526.559839423694</t>
  </si>
  <si>
    <t>-771.269047148635 24.366456038267 -490.363078597461</t>
  </si>
  <si>
    <t>-798.234879675702 32.8970675752414 -209.687605275161</t>
  </si>
  <si>
    <t>-569.063707390332 54.1531085557833 -240.949302115116</t>
  </si>
  <si>
    <t>-678.84401434543 316.443894529556 -99.1233200048603</t>
  </si>
  <si>
    <t>-706.406935710425 327.522724673291 315.388615086994</t>
  </si>
  <si>
    <t>-744.441055410296 369.407881831967 775.021861685384</t>
  </si>
  <si>
    <t>-594.327275878413 341.843146149409 825.912284422305</t>
  </si>
  <si>
    <t>-700.018369854433 132.242909549713 -91.069307896918</t>
  </si>
  <si>
    <t>-696.670269816433 109.293749003512 323.858066586615</t>
  </si>
  <si>
    <t>-738.137779393402 51.6890932419565 781.530290069587</t>
  </si>
  <si>
    <t>-586.687356816861 29.0796279857659 830.880172422513</t>
  </si>
  <si>
    <t>9763-20170724T120444.113713500.bin</t>
  </si>
  <si>
    <t>-688.884306206571 224.665467562978 -93.3856253866243</t>
  </si>
  <si>
    <t>-711.587512233143 222.425429147746 -201.723178065825</t>
  </si>
  <si>
    <t>-724.709100038913 218.628367223527 -293.588589422072</t>
  </si>
  <si>
    <t>-735.085285197155 214.554404773075 -376.738309160125</t>
  </si>
  <si>
    <t>-743.409848355645 209.802064594548 -460.082443479606</t>
  </si>
  <si>
    <t>-753.320328289275 202.130269937182 -582.098274271584</t>
  </si>
  <si>
    <t>-741.677750236955 196.043756102565 -659.348600332797</t>
  </si>
  <si>
    <t>-746.957693322323 236.720722028965 -530.685656164583</t>
  </si>
  <si>
    <t>-740.766700496233 392.199429217961 -519.466826227186</t>
  </si>
  <si>
    <t>-728.681290195061 580.264549396159 -309.552549913896</t>
  </si>
  <si>
    <t>-504.49909303689 521.094569271035 -295.775439246363</t>
  </si>
  <si>
    <t>-750.985730207722 174.272454173295 -526.431998769875</t>
  </si>
  <si>
    <t>-771.064627517297 23.9802448429193 -489.735714449747</t>
  </si>
  <si>
    <t>-798.058434663302 33.4894457579496 -209.094638178937</t>
  </si>
  <si>
    <t>-568.738134938522 53.7893821492719 -239.894443310153</t>
  </si>
  <si>
    <t>-678.207090281144 316.740191690432 -99.134726165703</t>
  </si>
  <si>
    <t>-706.006606890476 327.779865434916 315.362423446631</t>
  </si>
  <si>
    <t>-744.442971983234 369.443769466694 774.963612141531</t>
  </si>
  <si>
    <t>-594.342899790137 341.860745240484 825.884829785723</t>
  </si>
  <si>
    <t>-699.915353890956 132.476049705377 -91.0371184919122</t>
  </si>
  <si>
    <t>-696.531539970366 109.462188947582 323.886311194363</t>
  </si>
  <si>
    <t>-738.06899205841 51.6864403902091 781.545216956625</t>
  </si>
  <si>
    <t>-586.599671380353 29.3134566610693 830.944789079127</t>
  </si>
  <si>
    <t>9763-20170724T120444.145793600.bin</t>
  </si>
  <si>
    <t>-688.672643246178 224.877644298515 -93.3717488961561</t>
  </si>
  <si>
    <t>-711.325511556197 222.647981971493 -201.720171937136</t>
  </si>
  <si>
    <t>-724.401957324769 218.781921484942 -293.589019514551</t>
  </si>
  <si>
    <t>-734.735659679721 214.615742637979 -376.739560856466</t>
  </si>
  <si>
    <t>-743.016000606832 209.739996907465 -460.081005997006</t>
  </si>
  <si>
    <t>-752.859549407214 201.853758552581 -582.088442332864</t>
  </si>
  <si>
    <t>-741.145325375563 195.609337663209 -659.315302232892</t>
  </si>
  <si>
    <t>-746.484252759469 236.531579777489 -530.73631339894</t>
  </si>
  <si>
    <t>-740.10659037174 392.026925709867 -519.909893903476</t>
  </si>
  <si>
    <t>-726.523368065106 582.595242022719 -312.357807622189</t>
  </si>
  <si>
    <t>-502.668407651336 522.194293519925 -298.602135135655</t>
  </si>
  <si>
    <t>-750.596336231256 174.096796679072 -526.368985727422</t>
  </si>
  <si>
    <t>-770.946353803239 23.8849290398312 -489.461024394761</t>
  </si>
  <si>
    <t>-798.037489135548 33.8736986974302 -208.845848653546</t>
  </si>
  <si>
    <t>-568.648498378101 53.5451053933043 -239.542051803607</t>
  </si>
  <si>
    <t>-677.845339372853 316.939636078298 -99.1294487301464</t>
  </si>
  <si>
    <t>-705.796056062903 327.909950543833 315.359343665226</t>
  </si>
  <si>
    <t>-744.453258719446 369.441408705958 774.94334241949</t>
  </si>
  <si>
    <t>-594.356791898974 341.842869567198 825.86676006115</t>
  </si>
  <si>
    <t>-699.867127563075 132.706114942982 -91.0125307567093</t>
  </si>
  <si>
    <t>-696.483261572925 109.577773599601 323.904589337374</t>
  </si>
  <si>
    <t>-738.038815018514 51.6293814885983 781.549946315104</t>
  </si>
  <si>
    <t>-586.630808438669 28.9145207659783 830.981316033333</t>
  </si>
  <si>
    <t>9763-20170724T120444.181910000.bin</t>
  </si>
  <si>
    <t>-688.491051763999 225.135776179187 -93.3665572718738</t>
  </si>
  <si>
    <t>-711.107413467674 222.903021169397 -201.722533865203</t>
  </si>
  <si>
    <t>-724.150462043848 218.974654150565 -293.593593187746</t>
  </si>
  <si>
    <t>-734.452538900598 214.728949167376 -376.743786919189</t>
  </si>
  <si>
    <t>-742.699701504309 209.749835587625 -460.082523962636</t>
  </si>
  <si>
    <t>-752.492885476196 201.685891640727 -582.082372557452</t>
  </si>
  <si>
    <t>-740.720030951015 195.301526575023 -659.289048907739</t>
  </si>
  <si>
    <t>-746.091052676217 236.435100548398 -530.781786056806</t>
  </si>
  <si>
    <t>-739.450969756454 391.945077200346 -520.294538119976</t>
  </si>
  <si>
    <t>-724.925482157989 584.403133708782 -314.558314823391</t>
  </si>
  <si>
    <t>-501.331661253835 523.102762764204 -300.536361858774</t>
  </si>
  <si>
    <t>-750.300347345956 174.013462373598 -526.318036076284</t>
  </si>
  <si>
    <t>-770.947261326404 23.9015946149011 -489.179771955752</t>
  </si>
  <si>
    <t>-798.118828809286 34.3714691435782 -208.589902822185</t>
  </si>
  <si>
    <t>-568.701704462972 53.5282042226097 -239.400860078589</t>
  </si>
  <si>
    <t>-677.545140841174 317.200719635863 -99.1457011304464</t>
  </si>
  <si>
    <t>-705.631647288588 328.062026891577 315.336812912162</t>
  </si>
  <si>
    <t>-744.469895347908 369.447067849535 774.918998089721</t>
  </si>
  <si>
    <t>-594.364691805566 341.881150080249 825.834319217742</t>
  </si>
  <si>
    <t>-699.825271849835 132.94968081509 -90.9847511054176</t>
  </si>
  <si>
    <t>-696.441435851155 109.715286490775 323.926467433268</t>
  </si>
  <si>
    <t>-738.011056362133 51.5960687338277 781.553943756082</t>
  </si>
  <si>
    <t>-586.670477465179 28.4800947159533 831.005995215182</t>
  </si>
  <si>
    <t>9763-20170724T120444.249655500.bin</t>
  </si>
  <si>
    <t>-688.175360217521 225.631713722579 -93.3744226012116</t>
  </si>
  <si>
    <t>-710.728668905983 223.407895415622 -201.743694710916</t>
  </si>
  <si>
    <t>-723.693821188375 219.365108633835 -293.620669561011</t>
  </si>
  <si>
    <t>-733.914684765203 214.969661595178 -376.773222262002</t>
  </si>
  <si>
    <t>-742.069225253294 209.792767161812 -460.109023492092</t>
  </si>
  <si>
    <t>-751.714389814549 201.386967040492 -582.097634832228</t>
  </si>
  <si>
    <t>-739.778669869837 194.73371826993 -659.256520494564</t>
  </si>
  <si>
    <t>-745.283427947311 236.273006927101 -530.893775475518</t>
  </si>
  <si>
    <t>-738.095885350633 391.791025428832 -520.968459982579</t>
  </si>
  <si>
    <t>-722.801318426415 586.613757487798 -317.526116884987</t>
  </si>
  <si>
    <t>-499.505797580193 524.336910676396 -303.06145103322</t>
  </si>
  <si>
    <t>-749.681004737937 173.877707484881 -526.246560213732</t>
  </si>
  <si>
    <t>-770.961709768433 23.9679597205811 -488.648910443981</t>
  </si>
  <si>
    <t>-798.18241795885 35.2395974544474 -208.094735469701</t>
  </si>
  <si>
    <t>-568.710134058144 53.3853531735799 -239.106409241364</t>
  </si>
  <si>
    <t>-676.905846920115 317.661572628474 -99.1795955351682</t>
  </si>
  <si>
    <t>-705.324127044897 328.337714259127 315.285187622172</t>
  </si>
  <si>
    <t>-744.510593245943 369.450973445076 774.857645896396</t>
  </si>
  <si>
    <t>-594.409773237608 341.847969882087 825.76587376778</t>
  </si>
  <si>
    <t>-699.81374968958 133.447449183214 -90.950693229842</t>
  </si>
  <si>
    <t>-696.382417758566 110.01388634506 323.948882815159</t>
  </si>
  <si>
    <t>-737.959274005037 51.604535816233 781.554241457745</t>
  </si>
  <si>
    <t>-586.649198033265 28.2999011648244 831.011082391566</t>
  </si>
  <si>
    <t>9763-20170724T120444.312532800.bin</t>
  </si>
  <si>
    <t>-687.935488311468 226.204316585728 -93.3670927972155</t>
  </si>
  <si>
    <t>-710.382718156773 223.965027408223 -201.758021060341</t>
  </si>
  <si>
    <t>-723.196851762643 219.83231226822 -293.652372723262</t>
  </si>
  <si>
    <t>-733.255765618405 215.326821713905 -376.818772067054</t>
  </si>
  <si>
    <t>-741.222522662899 210.010479374468 -460.163839743007</t>
  </si>
  <si>
    <t>-750.564560656741 201.36853759483 -582.159599779901</t>
  </si>
  <si>
    <t>-738.44881467544 194.511418368266 -659.272514962088</t>
  </si>
  <si>
    <t>-744.202641637507 236.349066473953 -531.011471369328</t>
  </si>
  <si>
    <t>-736.671875037586 391.879965324003 -521.371171758059</t>
  </si>
  <si>
    <t>-721.473840003875 587.388076776364 -318.580095050439</t>
  </si>
  <si>
    <t>-498.332450683915 524.700998602963 -303.521134477819</t>
  </si>
  <si>
    <t>-748.728122000366 173.971910262375 -526.246356915919</t>
  </si>
  <si>
    <t>-770.482596173832 24.2220288928313 -488.322416134572</t>
  </si>
  <si>
    <t>-797.848142515146 35.5814155002279 -207.785970915775</t>
  </si>
  <si>
    <t>-568.369912224891 52.5522616035169 -239.41330940387</t>
  </si>
  <si>
    <t>-676.371361219701 318.219143845212 -99.2215356447638</t>
  </si>
  <si>
    <t>-705.098622362337 328.646449647018 315.228229423949</t>
  </si>
  <si>
    <t>-744.553459476973 369.459562583563 774.793651148437</t>
  </si>
  <si>
    <t>-594.456144987963 341.832832546163 825.699228381376</t>
  </si>
  <si>
    <t>-699.834660801869 134.093901115234 -90.9151608614118</t>
  </si>
  <si>
    <t>-696.398436301465 110.37280012491 323.968110335951</t>
  </si>
  <si>
    <t>-737.900658592214 51.7309296202579 781.554705162784</t>
  </si>
  <si>
    <t>-586.494399785509 29.0253121146466 830.995753524841</t>
  </si>
  <si>
    <t>9763-20170724T120444.349634800.bin</t>
  </si>
  <si>
    <t>-687.811248638935 226.393408142163 -93.3641986087812</t>
  </si>
  <si>
    <t>-710.197415444097 224.135767756517 -201.767320152053</t>
  </si>
  <si>
    <t>-722.931897046652 219.962335468953 -293.670914108674</t>
  </si>
  <si>
    <t>-732.907124205905 215.410737843426 -376.844854612195</t>
  </si>
  <si>
    <t>-740.778803393222 210.037889057676 -460.195408350716</t>
  </si>
  <si>
    <t>-749.968803317198 201.302745192334 -582.196160604603</t>
  </si>
  <si>
    <t>-737.764637918839 194.36140478279 -659.2875058411</t>
  </si>
  <si>
    <t>-743.654579850438 236.321204995247 -531.067940186602</t>
  </si>
  <si>
    <t>-735.984996796704 391.846228779847 -521.536934814972</t>
  </si>
  <si>
    <t>-721.036721460315 587.298605148794 -318.673824420706</t>
  </si>
  <si>
    <t>-497.884871980668 524.713588854482 -303.346967459359</t>
  </si>
  <si>
    <t>-748.21800110259 173.950137901255 -526.258518684186</t>
  </si>
  <si>
    <t>-770.096215602976 24.2385295587521 -488.247494344309</t>
  </si>
  <si>
    <t>-797.394135357728 35.3360563714305 -207.693824025729</t>
  </si>
  <si>
    <t>-568.034511728629 52.2601643990618 -240.194359656397</t>
  </si>
  <si>
    <t>-676.211292443416 318.410588342779 -99.2438372710569</t>
  </si>
  <si>
    <t>-705.083022700354 328.745855824557 315.198194482357</t>
  </si>
  <si>
    <t>-744.58031758831 369.450993019167 774.762352105352</t>
  </si>
  <si>
    <t>-594.491888706659 341.770254398475 825.66476268158</t>
  </si>
  <si>
    <t>-699.741110838754 134.25564220496 -90.9052728234284</t>
  </si>
  <si>
    <t>-696.415316172063 110.376265538948 323.96977628307</t>
  </si>
  <si>
    <t>-737.873125682965 51.6536531642835 781.557378301271</t>
  </si>
  <si>
    <t>-586.627858274395 27.9523303407273 831.023941852106</t>
  </si>
  <si>
    <t>9763-20170724T120444.415492400.bin</t>
  </si>
  <si>
    <t>-687.510124536978 226.652993312477 -93.3746431668133</t>
  </si>
  <si>
    <t>-709.734231317457 224.354059699029 -201.810337824999</t>
  </si>
  <si>
    <t>-722.38326440971 220.154519157028 -293.724466341894</t>
  </si>
  <si>
    <t>-732.30228788664 215.581866501098 -376.904010901028</t>
  </si>
  <si>
    <t>-740.138498400867 210.191166226652 -460.256590020258</t>
  </si>
  <si>
    <t>-749.299893040772 201.432802695901 -582.257897151572</t>
  </si>
  <si>
    <t>-736.958938134604 194.368815501698 -659.316328624793</t>
  </si>
  <si>
    <t>-743.013745109618 236.462239701362 -531.133728747706</t>
  </si>
  <si>
    <t>-735.201352756592 391.976675504345 -521.568845764682</t>
  </si>
  <si>
    <t>-720.713782017768 587.060050536173 -318.317140125778</t>
  </si>
  <si>
    <t>-497.395113573274 525.118680749197 -302.807049440929</t>
  </si>
  <si>
    <t>-747.546171577896 174.089490955601 -526.315696915462</t>
  </si>
  <si>
    <t>-769.410049688807 24.3898870061546 -488.251951230658</t>
  </si>
  <si>
    <t>-796.543747520841 35.0913823542364 -207.667104833049</t>
  </si>
  <si>
    <t>-567.191569997178 52.0587293702988 -240.197514953242</t>
  </si>
  <si>
    <t>-675.886301040018 318.660242419552 -99.276316165243</t>
  </si>
  <si>
    <t>-705.087540802773 328.844008216561 315.146350689154</t>
  </si>
  <si>
    <t>-744.615504968234 369.45907961404 774.708624159818</t>
  </si>
  <si>
    <t>-594.515581749294 341.837681718872 825.609272275135</t>
  </si>
  <si>
    <t>-699.437834133753 134.544018588284 -90.890409778323</t>
  </si>
  <si>
    <t>-696.297659628494 110.389660617929 323.970164224229</t>
  </si>
  <si>
    <t>-737.798992090683 51.6089889512389 781.556473874947</t>
  </si>
  <si>
    <t>-586.598521407757 27.6775945531547 831.049161186755</t>
  </si>
  <si>
    <t>9763-20170724T120444.448581700.bin</t>
  </si>
  <si>
    <t>-687.269117537452 226.701907168411 -93.3812652053275</t>
  </si>
  <si>
    <t>-709.427107173182 224.395962288182 -201.830400757111</t>
  </si>
  <si>
    <t>-722.062029460767 220.201442751169 -293.746611088202</t>
  </si>
  <si>
    <t>-731.985252834172 215.637245608668 -376.926093129118</t>
  </si>
  <si>
    <t>-739.842549850918 210.259106832808 -460.277631181787</t>
  </si>
  <si>
    <t>-749.053316535834 201.523649639359 -582.276672695284</t>
  </si>
  <si>
    <t>-736.662242065364 194.415853443855 -659.323201336567</t>
  </si>
  <si>
    <t>-742.767210209897 236.545204189474 -531.147178800833</t>
  </si>
  <si>
    <t>-734.950628099013 392.062670210097 -521.496867200214</t>
  </si>
  <si>
    <t>-720.924875970497 586.856062588973 -317.935063997321</t>
  </si>
  <si>
    <t>-497.462479266462 525.421687301016 -302.479271097961</t>
  </si>
  <si>
    <t>-747.256201401247 174.168305860378 -526.341926252102</t>
  </si>
  <si>
    <t>-769.027589465283 24.4528536166501 -488.295687245989</t>
  </si>
  <si>
    <t>-796.093373145377 35.083104896647 -207.701700219597</t>
  </si>
  <si>
    <t>-566.719637214989 52.1391736904563 -240.03318626366</t>
  </si>
  <si>
    <t>-675.662385893953 318.6852137296 -99.2705769056475</t>
  </si>
  <si>
    <t>-705.056428111118 328.837005881349 315.139325419107</t>
  </si>
  <si>
    <t>-744.638373835956 369.459241877949 774.689366310797</t>
  </si>
  <si>
    <t>-594.550038767881 341.773258979511 825.589258385606</t>
  </si>
  <si>
    <t>-699.180486494529 134.628965520878 -90.8975660874646</t>
  </si>
  <si>
    <t>-696.166050419268 110.371430244108 323.957885468883</t>
  </si>
  <si>
    <t>-737.760409179675 51.7320821382257 781.551586173669</t>
  </si>
  <si>
    <t>-586.416947135833 28.7017119219499 831.034558204941</t>
  </si>
  <si>
    <t>9763-20170724T120444.517619200.bin</t>
  </si>
  <si>
    <t>-686.594958415518 226.701664075974 -93.3521559817559</t>
  </si>
  <si>
    <t>-708.644035617642 224.42445975491 -201.824003816985</t>
  </si>
  <si>
    <t>-721.265909627129 220.29792817099 -293.74513998979</t>
  </si>
  <si>
    <t>-731.209039971089 215.81254412248 -376.926583520229</t>
  </si>
  <si>
    <t>-739.118050194003 210.531702131676 -460.279422901395</t>
  </si>
  <si>
    <t>-748.439272265281 201.958737271477 -582.281626155189</t>
  </si>
  <si>
    <t>-736.015712384635 194.84849694563 -659.32263246801</t>
  </si>
  <si>
    <t>-742.163755797012 236.916281865512 -531.107191832717</t>
  </si>
  <si>
    <t>-734.585683733297 392.410456067578 -521.080090025782</t>
  </si>
  <si>
    <t>-722.105452309471 586.89945097636 -317.12684017562</t>
  </si>
  <si>
    <t>-498.119544417911 527.347606282003 -301.881914169018</t>
  </si>
  <si>
    <t>-746.534664179181 174.524549045145 -526.389030797703</t>
  </si>
  <si>
    <t>-768.059143010105 24.7209810049642 -488.506393281514</t>
  </si>
  <si>
    <t>-795.355498624589 35.0815673192033 -207.924646238743</t>
  </si>
  <si>
    <t>-566.191826892454 53.9812818452074 -240.716546387677</t>
  </si>
  <si>
    <t>-675.009194703497 318.660330635753 -99.2081220301691</t>
  </si>
  <si>
    <t>-704.785582114774 328.746498361722 315.175995003623</t>
  </si>
  <si>
    <t>-744.650957282156 369.473882528506 774.680720280478</t>
  </si>
  <si>
    <t>-594.541593587483 341.92901155923 825.595191335598</t>
  </si>
  <si>
    <t>-698.48610399903 134.659917026503 -90.8886798555178</t>
  </si>
  <si>
    <t>-695.721972129157 110.266415287283 323.960571108014</t>
  </si>
  <si>
    <t>-737.687862355537 51.7241896285764 781.542050465692</t>
  </si>
  <si>
    <t>-586.368227310859 28.6015426680556 831.055140331624</t>
  </si>
  <si>
    <t>9763-20170724T120444.546698100.bin</t>
  </si>
  <si>
    <t>-686.179787707143 226.614136317286 -93.3391126484437</t>
  </si>
  <si>
    <t>-708.197829729664 224.361216226056 -201.817769370042</t>
  </si>
  <si>
    <t>-720.815181125061 220.301331596249 -293.742645471878</t>
  </si>
  <si>
    <t>-730.762913996246 215.895429853382 -376.927701234378</t>
  </si>
  <si>
    <t>-738.68511045828 210.714190549069 -460.285565905904</t>
  </si>
  <si>
    <t>-748.034743609496 202.310212995662 -582.297377360453</t>
  </si>
  <si>
    <t>-735.615281329664 195.263040081845 -659.344789535091</t>
  </si>
  <si>
    <t>-741.799457253296 237.200892739012 -531.072254327707</t>
  </si>
  <si>
    <t>-734.425045804274 392.68322190799 -520.70626946663</t>
  </si>
  <si>
    <t>-722.78690805053 587.284346088188 -316.810392737017</t>
  </si>
  <si>
    <t>-498.471703214554 528.894143214376 -301.917504281677</t>
  </si>
  <si>
    <t>-746.06489004489 174.79486205149 -526.446988618234</t>
  </si>
  <si>
    <t>-767.415333991706 24.9214497593789 -488.735260179564</t>
  </si>
  <si>
    <t>-795.023720686501 35.347319191955 -208.186356202341</t>
  </si>
  <si>
    <t>-565.93073712405 54.9184283493828 -241.078680815737</t>
  </si>
  <si>
    <t>-674.55288339381 318.569810427899 -99.169807706485</t>
  </si>
  <si>
    <t>-704.563987992152 328.643732921415 315.197762723026</t>
  </si>
  <si>
    <t>-744.659371314883 369.471359217034 774.680113710604</t>
  </si>
  <si>
    <t>-594.564065622319 341.893158727528 825.617756243542</t>
  </si>
  <si>
    <t>-698.124930426405 134.549209391699 -90.8921830267859</t>
  </si>
  <si>
    <t>-695.515114159957 110.123748642915 323.956214879611</t>
  </si>
  <si>
    <t>-737.646084205175 51.702491861809 781.53823379405</t>
  </si>
  <si>
    <t>-586.311724857394 28.7127177176458 831.068095690699</t>
  </si>
  <si>
    <t>9763-20170724T120444.614805100.bin</t>
  </si>
  <si>
    <t>-685.298467720256 226.475276812754 -93.3162407391109</t>
  </si>
  <si>
    <t>-707.264428239738 224.264667007291 -201.806363976587</t>
  </si>
  <si>
    <t>-719.881953908962 220.310250986185 -293.735641427604</t>
  </si>
  <si>
    <t>-729.847370739947 216.028508840635 -376.92518735804</t>
  </si>
  <si>
    <t>-737.804486102922 211.00257232856 -460.289166413932</t>
  </si>
  <si>
    <t>-747.224026254116 202.860827696227 -582.313367328608</t>
  </si>
  <si>
    <t>-734.858042066687 195.984997424537 -659.384964125425</t>
  </si>
  <si>
    <t>-741.064183087632 237.648763763415 -531.009546866436</t>
  </si>
  <si>
    <t>-734.259207245766 393.116964862553 -520.043936561112</t>
  </si>
  <si>
    <t>-723.973541873818 588.592857522334 -316.913401308131</t>
  </si>
  <si>
    <t>-499.067493885965 532.419978052812 -302.40758317367</t>
  </si>
  <si>
    <t>-745.117482105559 175.217829479499 -526.530983111968</t>
  </si>
  <si>
    <t>-766.089576914635 25.2012152407674 -489.22020332531</t>
  </si>
  <si>
    <t>-794.573703959085 35.1510074852913 -208.7416055633</t>
  </si>
  <si>
    <t>-565.671137489905 55.7318306749519 -242.336140368139</t>
  </si>
  <si>
    <t>-673.682174334232 318.497466459051 -99.099805077049</t>
  </si>
  <si>
    <t>-704.085591061663 328.428970321832 315.242614691758</t>
  </si>
  <si>
    <t>-744.667045535974 369.460720532665 774.670584544011</t>
  </si>
  <si>
    <t>-594.585571803241 341.915513631044 825.667021543772</t>
  </si>
  <si>
    <t>-697.270230539774 134.369329064499 -90.9050113333797</t>
  </si>
  <si>
    <t>-695.041417625606 109.777868479934 323.935766149422</t>
  </si>
  <si>
    <t>-737.560283286396 51.665470225767 781.541377994304</t>
  </si>
  <si>
    <t>-586.302058479213 28.3009063122631 831.128466693036</t>
  </si>
  <si>
    <t>9763-20170724T120444.645889300.bin</t>
  </si>
  <si>
    <t>-684.824383378962 226.485623242731 -93.2978097356453</t>
  </si>
  <si>
    <t>-706.784310312693 224.281144791384 -201.789209840128</t>
  </si>
  <si>
    <t>-719.425720428049 220.381174775379 -293.717515682571</t>
  </si>
  <si>
    <t>-729.424562922218 216.168330274902 -376.906598131707</t>
  </si>
  <si>
    <t>-737.427429257033 211.230755929741 -460.271624375286</t>
  </si>
  <si>
    <t>-746.927256465564 203.240243753236 -582.299521945674</t>
  </si>
  <si>
    <t>-734.615597186816 196.466839397773 -659.388826300332</t>
  </si>
  <si>
    <t>-740.762580948299 237.96669894579 -530.954538396251</t>
  </si>
  <si>
    <t>-734.114527682229 393.415162905359 -519.671156682549</t>
  </si>
  <si>
    <t>-724.405228069137 589.557284345263 -317.155715646761</t>
  </si>
  <si>
    <t>-499.237986101006 534.356828420606 -302.972699170861</t>
  </si>
  <si>
    <t>-744.755034198169 175.526174297016 -526.554962933031</t>
  </si>
  <si>
    <t>-765.635880497048 25.4271450564831 -489.510126234888</t>
  </si>
  <si>
    <t>-794.042488029793 34.4231478406982 -208.991404106918</t>
  </si>
  <si>
    <t>-565.326164358904 56.0637740783218 -243.182853595008</t>
  </si>
  <si>
    <t>-673.245709435055 318.50634184064 -99.0701880622213</t>
  </si>
  <si>
    <t>-703.884296264028 328.405185525467 315.255649486889</t>
  </si>
  <si>
    <t>-744.666259764628 369.46139050776 774.669166193606</t>
  </si>
  <si>
    <t>-594.593388178036 341.926412532709 825.69637117</t>
  </si>
  <si>
    <t>-696.749237152907 134.375950674476 -90.8911830461135</t>
  </si>
  <si>
    <t>-694.696416651982 109.716688841424 323.946525102603</t>
  </si>
  <si>
    <t>-737.513698509451 51.7515758069692 781.542138337198</t>
  </si>
  <si>
    <t>-586.192257555728 28.8184742828153 831.137706498615</t>
  </si>
  <si>
    <t>9763-20170724T120444.716081600.bin</t>
  </si>
  <si>
    <t>-684.071252692743 226.445720415032 -93.2686590752351</t>
  </si>
  <si>
    <t>-706.043160132284 224.219909591032 -201.757287063506</t>
  </si>
  <si>
    <t>-718.760599275103 220.420006440414 -293.679392239422</t>
  </si>
  <si>
    <t>-728.855511278474 216.343181410085 -376.863551070745</t>
  </si>
  <si>
    <t>-736.981996753395 211.589361228353 -460.227155244574</t>
  </si>
  <si>
    <t>-746.693527278798 203.919304155005 -582.25902164591</t>
  </si>
  <si>
    <t>-734.522471234111 197.337886719996 -659.387319951328</t>
  </si>
  <si>
    <t>-740.532051166423 238.516956556286 -530.826721303787</t>
  </si>
  <si>
    <t>-734.309000999139 393.936226014569 -518.982115170643</t>
  </si>
  <si>
    <t>-725.193713522014 591.897892205897 -318.216878936223</t>
  </si>
  <si>
    <t>-499.62211467411 538.173830299319 -304.810767259347</t>
  </si>
  <si>
    <t>-744.332312813323 176.052756779132 -526.598228093906</t>
  </si>
  <si>
    <t>-764.873979324167 25.7816058892718 -490.062717147579</t>
  </si>
  <si>
    <t>-793.280864774734 33.165490333962 -209.49705471232</t>
  </si>
  <si>
    <t>-565.018670804886 57.37647540533 -244.975767037011</t>
  </si>
  <si>
    <t>-672.646292516765 318.621742184948 -99.0405571852325</t>
  </si>
  <si>
    <t>-703.503025224113 328.3654969764 315.272802566829</t>
  </si>
  <si>
    <t>-744.66280721511 369.499589743747 774.653886556675</t>
  </si>
  <si>
    <t>-594.605456209213 341.989430893076 825.740083470593</t>
  </si>
  <si>
    <t>-695.883634773887 134.107387209339 -90.8829838292829</t>
  </si>
  <si>
    <t>-694.041725905781 109.438412598993 323.955061425903</t>
  </si>
  <si>
    <t>-737.416148702609 51.7274324659313 781.551499031695</t>
  </si>
  <si>
    <t>-586.200427092038 28.2353571026727 831.207861566017</t>
  </si>
  <si>
    <t>9763-20170724T120444.750173000.bin</t>
  </si>
  <si>
    <t>-683.780018081699 226.472809914944 -93.271127439306</t>
  </si>
  <si>
    <t>-705.782149270531 224.223292695536 -201.753050091386</t>
  </si>
  <si>
    <t>-718.539123388395 220.458226648371 -293.671081014223</t>
  </si>
  <si>
    <t>-728.676029885941 216.433455192786 -376.852721754401</t>
  </si>
  <si>
    <t>-736.851018616916 211.753025909484 -460.215689651013</t>
  </si>
  <si>
    <t>-746.640772839206 204.213436288117 -582.249596075858</t>
  </si>
  <si>
    <t>-734.563327972196 197.715146268958 -659.399500575034</t>
  </si>
  <si>
    <t>-740.480385694281 238.758317841057 -530.781636524054</t>
  </si>
  <si>
    <t>-734.394732038977 394.180825205177 -518.676827657389</t>
  </si>
  <si>
    <t>-725.470582389259 593.093275376669 -318.844970744243</t>
  </si>
  <si>
    <t>-499.706654912363 540.078574473349 -305.860107520602</t>
  </si>
  <si>
    <t>-744.2098606847 176.285151274624 -526.622597513678</t>
  </si>
  <si>
    <t>-764.713486927777 25.9489542781278 -490.347562462817</t>
  </si>
  <si>
    <t>-792.424353156832 32.9211543272697 -209.70184668517</t>
  </si>
  <si>
    <t>-564.310050002382 57.2668715240463 -246.029427856291</t>
  </si>
  <si>
    <t>-672.44777332728 318.780105717749 -99.0443345241407</t>
  </si>
  <si>
    <t>-703.351627381219 328.376985364699 315.268942430348</t>
  </si>
  <si>
    <t>-744.661897471481 369.52077505337 774.641348561624</t>
  </si>
  <si>
    <t>-594.615106823799 342.004817417237 825.755348258147</t>
  </si>
  <si>
    <t>-695.511442669712 134.016672723076 -90.869643824155</t>
  </si>
  <si>
    <t>-693.677880789497 109.287860655426 323.964900069947</t>
  </si>
  <si>
    <t>-737.364789600912 51.6429727709801 781.560914579119</t>
  </si>
  <si>
    <t>-586.314710059834 27.2239758917281 831.274172920932</t>
  </si>
  <si>
    <t>9763-20170724T120444.811356000.bin</t>
  </si>
  <si>
    <t>-683.219995577059 226.815441299597 -93.2121285066207</t>
  </si>
  <si>
    <t>-705.294307545869 224.540244043081 -201.678867232877</t>
  </si>
  <si>
    <t>-718.122774752231 220.758992968154 -293.586307484798</t>
  </si>
  <si>
    <t>-728.328443318772 216.720526233498 -376.758857755653</t>
  </si>
  <si>
    <t>-736.576383604501 212.028552008228 -460.113985279148</t>
  </si>
  <si>
    <t>-746.477006969533 204.475312957255 -582.138064115409</t>
  </si>
  <si>
    <t>-734.564268629736 198.038758931696 -659.318786464747</t>
  </si>
  <si>
    <t>-740.354268941813 239.031339962056 -530.673093073459</t>
  </si>
  <si>
    <t>-734.618404136221 394.430208848477 -518.324195716333</t>
  </si>
  <si>
    <t>-725.760494572695 595.305602584316 -320.462541607776</t>
  </si>
  <si>
    <t>-499.751390933826 543.252878714367 -307.855624288838</t>
  </si>
  <si>
    <t>-743.911096868472 176.547942040098 -526.516782480399</t>
  </si>
  <si>
    <t>-764.117834704565 26.1554084977349 -490.302184414769</t>
  </si>
  <si>
    <t>-790.90808226388 32.5151601704297 -209.552482409499</t>
  </si>
  <si>
    <t>-563.50245087903 58.410568662596 -249.108207231517</t>
  </si>
  <si>
    <t>-671.987627017616 319.180513123885 -98.9932138742664</t>
  </si>
  <si>
    <t>-703.074708820074 328.554928988887 315.311430999266</t>
  </si>
  <si>
    <t>-744.686805147322 369.545186702559 774.641630591666</t>
  </si>
  <si>
    <t>-594.65899555343 341.985344609263 825.787898684885</t>
  </si>
  <si>
    <t>-694.814155857893 134.336683716003 -90.8051756307286</t>
  </si>
  <si>
    <t>-692.96657750304 109.536262905033 324.025067377645</t>
  </si>
  <si>
    <t>-737.271696956679 51.7173781006977 781.556120200841</t>
  </si>
  <si>
    <t>-586.153440996325 27.7671568814264 831.290263345462</t>
  </si>
  <si>
    <t>9763-20170724T120444.847452000.bin</t>
  </si>
  <si>
    <t>-683.032898939714 227.233244681781 -93.1741284696216</t>
  </si>
  <si>
    <t>-705.138492319845 224.950876115298 -201.634345288521</t>
  </si>
  <si>
    <t>-717.998895416459 221.152445318748 -293.536584791632</t>
  </si>
  <si>
    <t>-728.235675760672 217.093103879427 -376.704361632164</t>
  </si>
  <si>
    <t>-736.516912015688 212.375341806777 -460.054763825935</t>
  </si>
  <si>
    <t>-746.468680445419 204.778677253267 -582.071963436354</t>
  </si>
  <si>
    <t>-734.629333113167 198.33787287355 -659.26357967014</t>
  </si>
  <si>
    <t>-740.342689069917 239.354049901268 -530.620407365944</t>
  </si>
  <si>
    <t>-734.659121204142 394.759338228059 -518.243814749989</t>
  </si>
  <si>
    <t>-725.841544312694 596.580674283506 -321.345494048193</t>
  </si>
  <si>
    <t>-499.755401936081 544.851265268307 -308.789847808282</t>
  </si>
  <si>
    <t>-743.861210782886 176.869897930216 -526.443302089148</t>
  </si>
  <si>
    <t>-764.105021349334 26.4857494370142 -490.211118851537</t>
  </si>
  <si>
    <t>-789.612048774256 32.4777943969652 -209.333800815192</t>
  </si>
  <si>
    <t>-562.631903883563 59.5594647197138 -250.505778889486</t>
  </si>
  <si>
    <t>-671.875607168485 319.582147204599 -98.9664298449441</t>
  </si>
  <si>
    <t>-702.984645727799 328.784337177858 315.34043758988</t>
  </si>
  <si>
    <t>-744.708824910743 369.546403162956 774.668478906686</t>
  </si>
  <si>
    <t>-594.686590662546 341.966974725445 825.820349208292</t>
  </si>
  <si>
    <t>-694.554577142102 134.801978698906 -90.7519295922524</t>
  </si>
  <si>
    <t>-692.630811366741 109.883954886777 324.070824774476</t>
  </si>
  <si>
    <t>-737.221534476734 51.7791536095465 781.548697527337</t>
  </si>
  <si>
    <t>-586.09435996264 27.9286948698841 831.303655486298</t>
  </si>
  <si>
    <t>9763-20170724T120444.911912500.bin</t>
  </si>
  <si>
    <t>-682.734422001271 228.009842532005 -93.0630692176699</t>
  </si>
  <si>
    <t>-704.917851568623 225.737086972489 -201.50754426626</t>
  </si>
  <si>
    <t>-717.869639676334 221.893816730498 -293.395232703512</t>
  </si>
  <si>
    <t>-728.198752049425 217.773160170195 -376.548389722936</t>
  </si>
  <si>
    <t>-736.581541627445 212.97398462074 -459.884092322491</t>
  </si>
  <si>
    <t>-746.691692198992 205.236328817543 -581.879242377012</t>
  </si>
  <si>
    <t>-734.910217614488 198.649418794252 -659.067468893433</t>
  </si>
  <si>
    <t>-740.525219045529 239.872791538685 -530.47372213277</t>
  </si>
  <si>
    <t>-734.819400499521 395.274158801027 -518.122614064154</t>
  </si>
  <si>
    <t>-725.716821674495 598.936895415393 -323.142711721229</t>
  </si>
  <si>
    <t>-499.636201929465 547.08006815683 -311.01933777814</t>
  </si>
  <si>
    <t>-743.985732046222 177.39010134086 -526.224026821131</t>
  </si>
  <si>
    <t>-764.173713034831 27.0083620673097 -489.912236207518</t>
  </si>
  <si>
    <t>-787.777711684327 32.8168349690225 -208.86454474936</t>
  </si>
  <si>
    <t>-561.480641318216 62.1877345285791 -252.172132655139</t>
  </si>
  <si>
    <t>-671.491816178024 320.318247643413 -98.8816160063029</t>
  </si>
  <si>
    <t>-702.79548254803 329.24118513908 315.416693495074</t>
  </si>
  <si>
    <t>-744.772981355127 369.538634415896 774.73982815405</t>
  </si>
  <si>
    <t>-594.756575407448 341.889508773257 825.871286421107</t>
  </si>
  <si>
    <t>-694.329734473348 135.539893279172 -90.6341152317951</t>
  </si>
  <si>
    <t>-692.167511560411 110.496165214875 324.1800155878</t>
  </si>
  <si>
    <t>-737.114577145725 51.7976803085901 781.538994470758</t>
  </si>
  <si>
    <t>-586.018747970365 27.860838770202 831.347754780616</t>
  </si>
  <si>
    <t>9763-20170724T120444.949009600.bin</t>
  </si>
  <si>
    <t>-682.675474829667 228.467650076782 -93.0129541389066</t>
  </si>
  <si>
    <t>-704.909052490326 226.202216490616 -201.447486224976</t>
  </si>
  <si>
    <t>-717.925269549718 222.347402840926 -293.325432866577</t>
  </si>
  <si>
    <t>-728.321229220276 218.209702394298 -376.469484576652</t>
  </si>
  <si>
    <t>-736.779508354084 213.38669327936 -459.796102858528</t>
  </si>
  <si>
    <t>-747.009059843884 205.607252040555 -581.778729804899</t>
  </si>
  <si>
    <t>-735.272055867243 198.918543950769 -658.964994372456</t>
  </si>
  <si>
    <t>-740.799929172491 240.261928548528 -530.390417403617</t>
  </si>
  <si>
    <t>-735.088389949509 395.673865809891 -518.059560614368</t>
  </si>
  <si>
    <t>-725.5277466592 600.401951052434 -324.22056903216</t>
  </si>
  <si>
    <t>-499.502752489367 548.284436201819 -312.179912397949</t>
  </si>
  <si>
    <t>-744.240856275105 177.779856438878 -526.11722969122</t>
  </si>
  <si>
    <t>-764.41170255254 27.4131260538554 -489.774148380989</t>
  </si>
  <si>
    <t>-787.093075411366 33.5223279784032 -208.657051619268</t>
  </si>
  <si>
    <t>-560.866899708495 63.2542833788259 -252.088026009498</t>
  </si>
  <si>
    <t>-671.41107238938 320.75837894438 -98.8466149594868</t>
  </si>
  <si>
    <t>-702.690178830616 329.474495298876 315.457901306453</t>
  </si>
  <si>
    <t>-744.800611018757 369.542043671642 774.78136615615</t>
  </si>
  <si>
    <t>-594.77805594683 341.901173207884 825.899231556084</t>
  </si>
  <si>
    <t>-694.303229781619 136.048580478211 -90.577938468442</t>
  </si>
  <si>
    <t>-692.044108859286 110.865124504397 324.227176155271</t>
  </si>
  <si>
    <t>-737.057404519466 51.8801806999211 781.540137218648</t>
  </si>
  <si>
    <t>-585.931216284678 28.2065673243412 831.38247123344</t>
  </si>
  <si>
    <t>9763-20170724T120445.012817400.bin</t>
  </si>
  <si>
    <t>-682.711760625734 229.254046380952 -92.893613359441</t>
  </si>
  <si>
    <t>-705.033031281236 227.023934413805 -201.310731959296</t>
  </si>
  <si>
    <t>-718.168841943444 223.110140086925 -293.169253384674</t>
  </si>
  <si>
    <t>-728.69022034123 218.884616069891 -376.293094396765</t>
  </si>
  <si>
    <t>-737.290926579545 213.938610189138 -459.597926829372</t>
  </si>
  <si>
    <t>-747.747146700067 205.940809647737 -581.54726506983</t>
  </si>
  <si>
    <t>-736.089583642882 198.965018977224 -658.720202202215</t>
  </si>
  <si>
    <t>-741.427730809395 240.686320477679 -530.234056128347</t>
  </si>
  <si>
    <t>-735.691077412533 396.119061299769 -518.180836351721</t>
  </si>
  <si>
    <t>-725.241769253365 603.021826882752 -326.71126206246</t>
  </si>
  <si>
    <t>-499.216554538136 550.801046841055 -315.129081716242</t>
  </si>
  <si>
    <t>-744.890427776586 178.213984268021 -525.839996956174</t>
  </si>
  <si>
    <t>-765.043071433842 27.8910987558231 -489.31950446165</t>
  </si>
  <si>
    <t>-786.464672264862 34.6557944829685 -208.118744262965</t>
  </si>
  <si>
    <t>-560.29528623507 64.4286329608879 -251.816431246605</t>
  </si>
  <si>
    <t>-671.293159450667 321.466479221557 -98.7420526444296</t>
  </si>
  <si>
    <t>-702.625385727999 329.904882272338 315.564196118998</t>
  </si>
  <si>
    <t>-744.887840438103 369.521822575474 774.878849848358</t>
  </si>
  <si>
    <t>-594.86029904465 341.815812792416 825.946776939949</t>
  </si>
  <si>
    <t>-694.454119622341 136.899076716836 -90.4733855038426</t>
  </si>
  <si>
    <t>-691.983434326982 111.559779594038 324.321054455346</t>
  </si>
  <si>
    <t>-736.957578682222 51.9210805532809 781.54466146136</t>
  </si>
  <si>
    <t>-585.863184929602 28.1412843014739 831.432793839765</t>
  </si>
  <si>
    <t>9763-20170724T120445.047912700.bin</t>
  </si>
  <si>
    <t>-682.844721955424 229.670345387628 -92.8624146997578</t>
  </si>
  <si>
    <t>-705.218366963572 227.450530939775 -201.268974279918</t>
  </si>
  <si>
    <t>-718.427148512357 223.507014077642 -293.115545466766</t>
  </si>
  <si>
    <t>-729.025893498732 219.239025971221 -376.227582499961</t>
  </si>
  <si>
    <t>-737.715280020701 214.234580607768 -459.519703449385</t>
  </si>
  <si>
    <t>-748.313591337575 206.133077728511 -581.449937858439</t>
  </si>
  <si>
    <t>-736.70758088239 199.001676813072 -658.616297376599</t>
  </si>
  <si>
    <t>-741.904775650667 240.920379111212 -530.176061140715</t>
  </si>
  <si>
    <t>-736.025418153583 396.359836250114 -518.3222598018</t>
  </si>
  <si>
    <t>-725.239490893054 604.338161329419 -328.040184940898</t>
  </si>
  <si>
    <t>-499.163642950728 552.288161410595 -316.679959253572</t>
  </si>
  <si>
    <t>-745.421583498061 178.455400813059 -525.71993333063</t>
  </si>
  <si>
    <t>-765.644516719889 28.1591459726515 -489.108198249629</t>
  </si>
  <si>
    <t>-786.424909188421 35.2030951860152 -207.866039943752</t>
  </si>
  <si>
    <t>-560.208751718801 64.7971787099027 -251.443214797507</t>
  </si>
  <si>
    <t>-671.406928167067 321.825395925286 -98.7160495798488</t>
  </si>
  <si>
    <t>-702.720939550983 330.127697694024 315.594351416446</t>
  </si>
  <si>
    <t>-744.929215838502 369.505638240783 774.934526775841</t>
  </si>
  <si>
    <t>-594.903413977287 341.74924413183 825.980274406522</t>
  </si>
  <si>
    <t>-694.626130377193 137.380394414968 -90.4361783710316</t>
  </si>
  <si>
    <t>-692.013332158705 111.951707416883 324.351873670275</t>
  </si>
  <si>
    <t>-736.921181409141 51.9608383310572 781.540265632472</t>
  </si>
  <si>
    <t>-585.768375181639 28.5486976572402 831.425285244425</t>
  </si>
  <si>
    <t>9763-20170724T120445.115132800.bin</t>
  </si>
  <si>
    <t>-683.334363153661 230.409809008429 -92.8025111436816</t>
  </si>
  <si>
    <t>-705.797468151794 228.17986033186 -201.190302545201</t>
  </si>
  <si>
    <t>-719.070482710262 224.176926315493 -293.025236992401</t>
  </si>
  <si>
    <t>-729.722440008869 219.835574577365 -376.126537180265</t>
  </si>
  <si>
    <t>-738.460231476086 214.736823351678 -459.407822381954</t>
  </si>
  <si>
    <t>-749.123990468179 206.473974530222 -581.321567859392</t>
  </si>
  <si>
    <t>-737.563685668421 199.058666713557 -658.468036667274</t>
  </si>
  <si>
    <t>-742.61766256173 241.324738760107 -530.103108546975</t>
  </si>
  <si>
    <t>-736.569697072526 396.788719297139 -518.658873102695</t>
  </si>
  <si>
    <t>-724.783577191069 607.024644562982 -330.934308955074</t>
  </si>
  <si>
    <t>-498.668402119551 555.068492664885 -319.93488401984</t>
  </si>
  <si>
    <t>-746.27199443463 178.87454032011 -525.550655884058</t>
  </si>
  <si>
    <t>-766.740023968469 28.6451241233265 -488.812983760447</t>
  </si>
  <si>
    <t>-786.642441763105 36.0678103401017 -207.517036922061</t>
  </si>
  <si>
    <t>-560.346550994981 65.5355776167294 -250.764758154487</t>
  </si>
  <si>
    <t>-671.821680875281 322.488381639857 -98.6801102390245</t>
  </si>
  <si>
    <t>-702.942087239583 330.581763940199 315.649030156664</t>
  </si>
  <si>
    <t>-745.005050005843 369.496887202972 775.045864201874</t>
  </si>
  <si>
    <t>-594.966065914177 341.724036161101 826.043864129188</t>
  </si>
  <si>
    <t>-695.179778940716 138.172206973308 -90.3331026016081</t>
  </si>
  <si>
    <t>-692.148504460058 112.71796818453 324.450541838617</t>
  </si>
  <si>
    <t>-736.870009188347 51.9437270832325 781.53262585085</t>
  </si>
  <si>
    <t>-585.798663466498 27.9884742846477 831.406706423674</t>
  </si>
  <si>
    <t>9763-20170724T120445.149223500.bin</t>
  </si>
  <si>
    <t>-683.667134785946 230.76327235913 -92.8001840945601</t>
  </si>
  <si>
    <t>-706.152061721689 228.508857507797 -201.183133547185</t>
  </si>
  <si>
    <t>-719.410164167982 224.459366051849 -293.017941215388</t>
  </si>
  <si>
    <t>-730.03506618182 220.066063986127 -376.12014037146</t>
  </si>
  <si>
    <t>-738.732316085194 214.904666881705 -459.401801596423</t>
  </si>
  <si>
    <t>-749.321789252639 206.53878202464 -581.314894380826</t>
  </si>
  <si>
    <t>-737.755589991486 198.985750333768 -658.447210707964</t>
  </si>
  <si>
    <t>-742.817292287056 241.430851397248 -530.124259295399</t>
  </si>
  <si>
    <t>-736.72096019375 396.91831812163 -518.949741806665</t>
  </si>
  <si>
    <t>-724.409828776931 608.396999291466 -332.660250886152</t>
  </si>
  <si>
    <t>-498.328021208795 556.275666321197 -321.756060486017</t>
  </si>
  <si>
    <t>-746.533206367306 178.988421741087 -525.516695646561</t>
  </si>
  <si>
    <t>-767.105898472193 28.7795837360284 -488.747278321209</t>
  </si>
  <si>
    <t>-786.700346611615 36.4920396836117 -207.437643884984</t>
  </si>
  <si>
    <t>-560.342792316427 65.7749035707141 -250.487638221163</t>
  </si>
  <si>
    <t>-672.130977868281 322.81067703152 -98.6896941457659</t>
  </si>
  <si>
    <t>-703.115897440636 330.790202279879 315.651786703016</t>
  </si>
  <si>
    <t>-745.053136830143 369.489398897423 775.08706961391</t>
  </si>
  <si>
    <t>-595.016366154436 341.66016807512 826.060781195329</t>
  </si>
  <si>
    <t>-695.550831378912 138.586377468741 -90.3043455194924</t>
  </si>
  <si>
    <t>-692.375699431289 113.048254642383 324.473082178002</t>
  </si>
  <si>
    <t>-736.855097754566 51.9848293091197 781.527054161524</t>
  </si>
  <si>
    <t>-585.695985334754 28.498719210995 831.358269111511</t>
  </si>
  <si>
    <t>9763-20170724T120445.212330000.bin</t>
  </si>
  <si>
    <t>-684.443700505985 231.341185338785 -92.7998028443042</t>
  </si>
  <si>
    <t>-706.918924898609 229.075751485496 -201.184471775334</t>
  </si>
  <si>
    <t>-720.175863743047 224.90483874583 -293.014156680471</t>
  </si>
  <si>
    <t>-730.802299059815 220.356183571007 -376.107622500747</t>
  </si>
  <si>
    <t>-739.503335218422 214.992445181128 -459.376147871025</t>
  </si>
  <si>
    <t>-750.100758852044 206.27809414792 -581.264328105534</t>
  </si>
  <si>
    <t>-738.502490098678 198.425336149693 -658.361735467623</t>
  </si>
  <si>
    <t>-743.525550590343 241.311762104518 -530.179564769772</t>
  </si>
  <si>
    <t>-737.325894935232 396.836410439859 -519.623159127636</t>
  </si>
  <si>
    <t>-723.432110069645 610.434199203533 -335.879804606608</t>
  </si>
  <si>
    <t>-497.441758912217 557.85374994202 -325.288533776352</t>
  </si>
  <si>
    <t>-747.375966603979 178.891687220811 -525.382131657791</t>
  </si>
  <si>
    <t>-768.062118147275 28.7635237750012 -488.353161339387</t>
  </si>
  <si>
    <t>-787.60770261214 36.6028273257707 -207.043443704447</t>
  </si>
  <si>
    <t>-561.154547913018 65.7934348164758 -249.651130947756</t>
  </si>
  <si>
    <t>-672.89532451925 323.348178086826 -98.6941903774314</t>
  </si>
  <si>
    <t>-703.675937948886 331.159378875407 315.66576456372</t>
  </si>
  <si>
    <t>-745.145507580157 369.46701301129 775.164648821992</t>
  </si>
  <si>
    <t>-595.100376580325 341.581338361635 826.082719770088</t>
  </si>
  <si>
    <t>-696.326414186956 139.187168341283 -90.293010994922</t>
  </si>
  <si>
    <t>-692.819269850008 113.488825106245 324.471900544704</t>
  </si>
  <si>
    <t>-736.80083174188 51.9701447853854 781.520270300665</t>
  </si>
  <si>
    <t>-585.664075280352 28.3135125005044 831.338613705674</t>
  </si>
  <si>
    <t>9763-20170724T120445.249397400.bin</t>
  </si>
  <si>
    <t>-684.872516047688 231.535840635548 -92.8006283266329</t>
  </si>
  <si>
    <t>-707.347304068647 229.24949035055 -201.184985161078</t>
  </si>
  <si>
    <t>-720.619803151107 225.008896833415 -293.009248581343</t>
  </si>
  <si>
    <t>-731.266821770762 220.37524437601 -376.095399495993</t>
  </si>
  <si>
    <t>-739.995129323097 214.903427714754 -459.353980086951</t>
  </si>
  <si>
    <t>-750.639671735447 206.005404637277 -581.224545005925</t>
  </si>
  <si>
    <t>-739.020100194406 198.008975129777 -658.304161119239</t>
  </si>
  <si>
    <t>-744.003092028126 241.113277514955 -530.198719167865</t>
  </si>
  <si>
    <t>-737.715427962995 396.650043122291 -519.977284232354</t>
  </si>
  <si>
    <t>-723.013747614814 610.950904761913 -337.117974616036</t>
  </si>
  <si>
    <t>-497.089072624657 558.045480585546 -326.744343404734</t>
  </si>
  <si>
    <t>-747.934790887322 178.706254249835 -525.298820262621</t>
  </si>
  <si>
    <t>-768.697832493451 28.6265164218398 -488.095703413442</t>
  </si>
  <si>
    <t>-788.122012950084 36.7283773072024 -206.785152510085</t>
  </si>
  <si>
    <t>-561.659634912893 65.7485897110384 -249.459500848501</t>
  </si>
  <si>
    <t>-673.366786110502 323.557205126981 -98.7077441086011</t>
  </si>
  <si>
    <t>-704.014748500513 331.293085630027 315.663465244075</t>
  </si>
  <si>
    <t>-745.184301563264 369.455778492627 775.208774773619</t>
  </si>
  <si>
    <t>-595.127766623446 341.581004737044 826.099385269505</t>
  </si>
  <si>
    <t>-696.71598484624 139.350705090025 -90.2978081001747</t>
  </si>
  <si>
    <t>-693.035729053725 113.5885074306 324.46163587427</t>
  </si>
  <si>
    <t>-736.763295457962 51.8998135704662 781.52151562543</t>
  </si>
  <si>
    <t>-585.766945768217 27.4180437385223 831.366836789819</t>
  </si>
  <si>
    <t>9763-20170724T120445.317226900.bin</t>
  </si>
  <si>
    <t>-685.756617877325 232.010308986786 -92.8092979221357</t>
  </si>
  <si>
    <t>-708.294936038254 229.672191146757 -201.179296972716</t>
  </si>
  <si>
    <t>-721.621932827955 225.312891688726 -292.990083371924</t>
  </si>
  <si>
    <t>-732.319032107348 220.540186570417 -376.061926175156</t>
  </si>
  <si>
    <t>-741.098685417819 214.89552707728 -459.303619020197</t>
  </si>
  <si>
    <t>-751.820035441863 205.705889364595 -581.145931779463</t>
  </si>
  <si>
    <t>-740.191912388075 197.454814141083 -658.197271088173</t>
  </si>
  <si>
    <t>-745.054260553153 240.92886804223 -530.216500392513</t>
  </si>
  <si>
    <t>-738.382418027815 396.491855483223 -520.57091870601</t>
  </si>
  <si>
    <t>-722.055761837155 611.636573386632 -338.843902291301</t>
  </si>
  <si>
    <t>-496.340640781653 557.745243503678 -328.998714683691</t>
  </si>
  <si>
    <t>-749.176934083219 178.547527086532 -525.148787466401</t>
  </si>
  <si>
    <t>-770.301677006741 28.585126638425 -487.682003892833</t>
  </si>
  <si>
    <t>-789.085053872273 37.6794130302026 -206.358202782514</t>
  </si>
  <si>
    <t>-562.61502486121 65.6018792639752 -249.719435846778</t>
  </si>
  <si>
    <t>-674.33710508363 324.066762858183 -98.752866918836</t>
  </si>
  <si>
    <t>-704.573205423131 331.664266803116 315.651130975621</t>
  </si>
  <si>
    <t>-745.273180665322 369.443808962721 775.291857656913</t>
  </si>
  <si>
    <t>-595.210183457699 341.510254241061 826.131162328801</t>
  </si>
  <si>
    <t>-697.528509454261 139.815831895813 -90.2689196756353</t>
  </si>
  <si>
    <t>-693.34895686802 114.073681664909 324.48694451576</t>
  </si>
  <si>
    <t>-736.690709902937 51.9626425762447 781.522233485825</t>
  </si>
  <si>
    <t>-585.609402986174 27.9963855651774 831.360699000466</t>
  </si>
  <si>
    <t>9763-20170724T120445.346302600.bin</t>
  </si>
  <si>
    <t>-686.2057951718 232.294199678861 -92.8022434885196</t>
  </si>
  <si>
    <t>-708.797419698456 229.934377957921 -201.160686456061</t>
  </si>
  <si>
    <t>-722.177449183212 225.520366291511 -292.961197608587</t>
  </si>
  <si>
    <t>-732.925777377091 220.683006752799 -376.022585482378</t>
  </si>
  <si>
    <t>-741.760268375559 214.957325265354 -459.25305336759</t>
  </si>
  <si>
    <t>-752.565643237249 205.631266650446 -581.0774925456</t>
  </si>
  <si>
    <t>-740.934877960266 197.267335894803 -658.116272453813</t>
  </si>
  <si>
    <t>-745.722319433302 240.908114597894 -530.19570465135</t>
  </si>
  <si>
    <t>-738.847963195265 396.465988051537 -520.805590929381</t>
  </si>
  <si>
    <t>-721.736108017971 611.973996939317 -339.581489893227</t>
  </si>
  <si>
    <t>-496.128267021999 557.608971261271 -329.883368455588</t>
  </si>
  <si>
    <t>-749.926360082108 178.538833490389 -525.04822447152</t>
  </si>
  <si>
    <t>-771.123075120981 28.6178705102402 -487.436496913283</t>
  </si>
  <si>
    <t>-789.762328195815 38.0992065991518 -206.115939915512</t>
  </si>
  <si>
    <t>-563.294899269329 65.7085662335501 -249.6908307637</t>
  </si>
  <si>
    <t>-674.80289248436 324.36661027514 -98.7683473213559</t>
  </si>
  <si>
    <t>-704.856818797666 331.837628331736 315.651188659164</t>
  </si>
  <si>
    <t>-745.319324906486 369.434784200105 775.325388739831</t>
  </si>
  <si>
    <t>-595.251015662362 341.473798919084 826.133876150799</t>
  </si>
  <si>
    <t>-698.000490282137 140.099277075642 -90.2418751121636</t>
  </si>
  <si>
    <t>-693.543626029174 114.341483535562 324.510118071643</t>
  </si>
  <si>
    <t>-736.664556027111 51.987797279857 781.524752773686</t>
  </si>
  <si>
    <t>-585.51250934496 28.41514013542 831.336456994892</t>
  </si>
  <si>
    <t>9763-20170724T120445.416494600.bin</t>
  </si>
  <si>
    <t>-687.142895863882 232.860047500779 -92.8380496206617</t>
  </si>
  <si>
    <t>-709.813577773484 230.415271784022 -201.17809410428</t>
  </si>
  <si>
    <t>-723.260534788723 225.891951453315 -292.963457141264</t>
  </si>
  <si>
    <t>-734.070058404268 220.939872427232 -376.010253828109</t>
  </si>
  <si>
    <t>-742.966814867558 215.0816357946 -459.224802460559</t>
  </si>
  <si>
    <t>-753.864964573843 205.540498986278 -581.024254866068</t>
  </si>
  <si>
    <t>-742.19258366655 196.980417704719 -658.035264228784</t>
  </si>
  <si>
    <t>-746.891291442342 240.900216381153 -530.217710537648</t>
  </si>
  <si>
    <t>-739.615978969265 396.47730420729 -521.21619499401</t>
  </si>
  <si>
    <t>-721.240198363081 612.635831273921 -340.892989963769</t>
  </si>
  <si>
    <t>-495.824949514898 557.455748312389 -331.319257445717</t>
  </si>
  <si>
    <t>-751.274564495657 178.554008565375 -524.94173873866</t>
  </si>
  <si>
    <t>-772.683679517365 28.7291678537238 -487.096335006885</t>
  </si>
  <si>
    <t>-791.07472434978 38.7524079579812 -205.778375469295</t>
  </si>
  <si>
    <t>-564.294005265685 65.5451035744281 -248.21874404596</t>
  </si>
  <si>
    <t>-675.692081726902 324.927624122171 -98.852932608214</t>
  </si>
  <si>
    <t>-705.393817584422 332.231095223635 315.59498041283</t>
  </si>
  <si>
    <t>-745.415964509741 369.425754479882 775.354598227879</t>
  </si>
  <si>
    <t>-595.345391675713 341.380459478062 826.109815936835</t>
  </si>
  <si>
    <t>-698.95663701449 140.656730869708 -90.2058846489651</t>
  </si>
  <si>
    <t>-694.114095350706 114.780835981223 324.534537675484</t>
  </si>
  <si>
    <t>-736.620244251748 51.9806071304813 781.532085345424</t>
  </si>
  <si>
    <t>-585.513178102283 28.0488517151744 831.309088649003</t>
  </si>
  <si>
    <t>9763-20170724T120445.448580600.bin</t>
  </si>
  <si>
    <t>-687.570457775037 233.050732658787 -92.8685731003058</t>
  </si>
  <si>
    <t>-710.243750704614 230.559145144225 -201.207017025708</t>
  </si>
  <si>
    <t>-723.674061890186 225.965157147789 -292.991358736807</t>
  </si>
  <si>
    <t>-734.460961097126 220.936415086729 -376.036341375832</t>
  </si>
  <si>
    <t>-743.327727851629 214.987902010256 -459.247656996218</t>
  </si>
  <si>
    <t>-754.173758281269 205.300182617962 -581.04034274672</t>
  </si>
  <si>
    <t>-742.495716816607 196.655906985339 -658.041064033566</t>
  </si>
  <si>
    <t>-747.195029263337 240.718833444133 -530.27561137983</t>
  </si>
  <si>
    <t>-739.849093616407 396.301118497692 -521.495272554018</t>
  </si>
  <si>
    <t>-720.814432186879 612.794213536435 -341.642621442156</t>
  </si>
  <si>
    <t>-495.478899009769 557.302818609384 -331.991914917697</t>
  </si>
  <si>
    <t>-751.634247517845 178.383249431216 -524.921947386477</t>
  </si>
  <si>
    <t>-773.096264177238 28.6125764306685 -486.896533371209</t>
  </si>
  <si>
    <t>-791.572176313384 38.8227229595188 -205.590678737444</t>
  </si>
  <si>
    <t>-564.649339624716 65.2411838138214 -247.50259800646</t>
  </si>
  <si>
    <t>-676.104688522232 325.173871976419 -98.9095880246762</t>
  </si>
  <si>
    <t>-705.645863824763 332.371096590604 315.551680599077</t>
  </si>
  <si>
    <t>-745.461108951667 369.42649629854 775.346619810403</t>
  </si>
  <si>
    <t>-595.378945195383 341.39375863717 826.07458973098</t>
  </si>
  <si>
    <t>-699.371510794678 140.800173262217 -90.2104677739248</t>
  </si>
  <si>
    <t>-694.404577825772 114.857824563951 324.52429794632</t>
  </si>
  <si>
    <t>-736.59230667318 51.9390445091628 781.537866286923</t>
  </si>
  <si>
    <t>-585.527726381984 27.7239541377478 831.30681088986</t>
  </si>
  <si>
    <t>9763-20170724T120445.512753400.bin</t>
  </si>
  <si>
    <t>-688.2768877762 233.50307263082 -92.951576598563</t>
  </si>
  <si>
    <t>-711.026184236497 230.917895545442 -201.271884479251</t>
  </si>
  <si>
    <t>-724.554429183804 226.213095720093 -293.036170328761</t>
  </si>
  <si>
    <t>-735.444107631066 221.06991760303 -376.06083931779</t>
  </si>
  <si>
    <t>-744.428738733599 214.990521396264 -459.250057399664</t>
  </si>
  <si>
    <t>-755.463864708436 205.092385092156 -581.008761971389</t>
  </si>
  <si>
    <t>-743.991946062882 196.288237207832 -658.022325489021</t>
  </si>
  <si>
    <t>-748.333755616473 240.592984586197 -530.322430181646</t>
  </si>
  <si>
    <t>-740.69479091605 396.178411411938 -521.876065104724</t>
  </si>
  <si>
    <t>-720.621533244311 613.220386758987 -342.799227125776</t>
  </si>
  <si>
    <t>-495.275194890955 557.798053575507 -333.005677255934</t>
  </si>
  <si>
    <t>-752.909730815118 178.278243199861 -524.841826492682</t>
  </si>
  <si>
    <t>-774.527040035922 28.587516063747 -486.576150739347</t>
  </si>
  <si>
    <t>-792.786598597048 39.4308957383214 -205.279874725879</t>
  </si>
  <si>
    <t>-565.734088952954 65.2424496793121 -246.866403944081</t>
  </si>
  <si>
    <t>-676.902587629681 325.661830236621 -99.0492783864288</t>
  </si>
  <si>
    <t>-706.103246648247 332.713737339355 315.438521996368</t>
  </si>
  <si>
    <t>-745.545400085655 369.419303993672 775.321005250214</t>
  </si>
  <si>
    <t>-595.469657337709 341.295284700842 826.017576105338</t>
  </si>
  <si>
    <t>-699.967874277801 141.246655261178 -90.2234379336177</t>
  </si>
  <si>
    <t>-694.771182830984 115.193731951617 324.501600304465</t>
  </si>
  <si>
    <t>-736.517641629532 52.0500654957723 781.542588802123</t>
  </si>
  <si>
    <t>-585.380629773319 28.2508728348644 831.292114249897</t>
  </si>
  <si>
    <t>9763-20170724T120445.546845200.bin</t>
  </si>
  <si>
    <t>-688.645973321322 233.665099598585 -92.9905302849332</t>
  </si>
  <si>
    <t>-711.388526294679 231.031940522627 -201.311124265138</t>
  </si>
  <si>
    <t>-724.987178012698 226.306403705002 -293.063891010761</t>
  </si>
  <si>
    <t>-735.972021459586 221.15080664842 -376.075279213615</t>
  </si>
  <si>
    <t>-745.083749432572 215.064512135026 -459.250235501441</t>
  </si>
  <si>
    <t>-756.3405640466 205.160503523928 -580.988221345093</t>
  </si>
  <si>
    <t>-745.017999361853 196.260964142442 -658.012931065701</t>
  </si>
  <si>
    <t>-749.068622449844 240.659492446332 -530.320734869055</t>
  </si>
  <si>
    <t>-741.093399753964 396.232636107944 -521.932737185678</t>
  </si>
  <si>
    <t>-720.528149610075 613.548017413289 -343.243987120154</t>
  </si>
  <si>
    <t>-495.182347649855 558.09710532803 -333.601103289303</t>
  </si>
  <si>
    <t>-753.733683174249 178.353104432367 -524.820483416527</t>
  </si>
  <si>
    <t>-775.481965663056 28.6960666910413 -486.534681289778</t>
  </si>
  <si>
    <t>-793.324569886923 39.5726305129124 -205.212976285248</t>
  </si>
  <si>
    <t>-566.281650048647 65.4049536911252 -246.839264130253</t>
  </si>
  <si>
    <t>-677.330643755687 325.857028191918 -99.1224748982053</t>
  </si>
  <si>
    <t>-706.289005420765 332.873825658208 315.383007618186</t>
  </si>
  <si>
    <t>-745.576832602468 369.433950003895 775.302594142169</t>
  </si>
  <si>
    <t>-595.489442283252 341.347463747987 825.985512895507</t>
  </si>
  <si>
    <t>-700.266402146809 141.350751318713 -90.2206183625443</t>
  </si>
  <si>
    <t>-694.859082307996 115.365570696208 324.505913828831</t>
  </si>
  <si>
    <t>-736.478565733544 52.0238838266039 781.543962534442</t>
  </si>
  <si>
    <t>-585.360828978484 28.1184054839118 831.30118523694</t>
  </si>
  <si>
    <t>9763-20170724T120445.614749700.bin</t>
  </si>
  <si>
    <t>-689.285543791448 233.692281250546 -93.0080658238829</t>
  </si>
  <si>
    <t>-712.094108285973 230.999685784668 -201.313295014488</t>
  </si>
  <si>
    <t>-725.830927404979 226.215870924535 -293.042461428605</t>
  </si>
  <si>
    <t>-736.974585407551 221.002143032829 -376.029042706224</t>
  </si>
  <si>
    <t>-746.279903581979 214.851052539704 -459.177692029537</t>
  </si>
  <si>
    <t>-757.858328795794 204.843762791127 -580.876993725068</t>
  </si>
  <si>
    <t>-746.800966047965 195.7200176695 -657.91408749347</t>
  </si>
  <si>
    <t>-750.406751446318 240.381882353229 -530.263290454159</t>
  </si>
  <si>
    <t>-742.217958115505 395.963158569188 -522.136235534077</t>
  </si>
  <si>
    <t>-719.55995998076 614.145753695767 -344.762127286903</t>
  </si>
  <si>
    <t>-494.271100176425 558.285162615823 -336.216413148996</t>
  </si>
  <si>
    <t>-755.14891487133 178.087862550573 -524.68965952418</t>
  </si>
  <si>
    <t>-776.82586544596 28.4604994728504 -486.256180603983</t>
  </si>
  <si>
    <t>-793.79773728171 39.4633189100607 -204.885388861448</t>
  </si>
  <si>
    <t>-566.720436474654 65.6163822738808 -246.122153097599</t>
  </si>
  <si>
    <t>-678.120660576961 325.895454764267 -99.1865273406244</t>
  </si>
  <si>
    <t>-706.689312133973 332.977374917828 315.344861910405</t>
  </si>
  <si>
    <t>-745.640945849297 369.428884460008 775.284492734869</t>
  </si>
  <si>
    <t>-595.547239806494 341.344565997095 825.949616338743</t>
  </si>
  <si>
    <t>-700.766703331125 141.372601619323 -90.2241964481007</t>
  </si>
  <si>
    <t>-695.083324306027 115.441194075231 324.502006592588</t>
  </si>
  <si>
    <t>-736.41404315558 52.0780892893285 781.544928292624</t>
  </si>
  <si>
    <t>-585.286150633929 28.2230269756592 831.295491024749</t>
  </si>
  <si>
    <t>9763-20170724T120445.647837200.bin</t>
  </si>
  <si>
    <t>-689.604794107103 233.561959300622 -93.0258626252895</t>
  </si>
  <si>
    <t>-712.439392085769 230.865088001 -201.325434874873</t>
  </si>
  <si>
    <t>-726.220617603632 226.056525443302 -293.04682514018</t>
  </si>
  <si>
    <t>-737.413673753073 220.811191994997 -376.024677523684</t>
  </si>
  <si>
    <t>-746.777999375158 214.618171700995 -459.163643599048</t>
  </si>
  <si>
    <t>-758.453068773346 204.538677762309 -580.847786788719</t>
  </si>
  <si>
    <t>-747.506164928253 195.334004014497 -657.890896775491</t>
  </si>
  <si>
    <t>-750.947554801635 240.105687264484 -530.262209326425</t>
  </si>
  <si>
    <t>-742.747905997217 395.69202414933 -522.306588706931</t>
  </si>
  <si>
    <t>-718.792769910858 614.441837102733 -345.803546513532</t>
  </si>
  <si>
    <t>-493.564573972673 558.22991750704 -337.994762437389</t>
  </si>
  <si>
    <t>-755.71278347188 177.817168654806 -524.645387692564</t>
  </si>
  <si>
    <t>-777.330922739691 28.2047859676402 -486.101311917526</t>
  </si>
  <si>
    <t>-793.811311832867 39.1873961512151 -204.700527244791</t>
  </si>
  <si>
    <t>-566.731763757289 65.64659925051 -245.728827263229</t>
  </si>
  <si>
    <t>-678.54450715864 325.779359478915 -99.2048042094834</t>
  </si>
  <si>
    <t>-706.931624562779 332.926892823362 315.337944648794</t>
  </si>
  <si>
    <t>-745.674031517354 369.408325935544 775.28588343774</t>
  </si>
  <si>
    <t>-595.577645214001 341.320211207609 825.941269750768</t>
  </si>
  <si>
    <t>-700.976821931692 141.216034492457 -90.2507251221485</t>
  </si>
  <si>
    <t>-695.236312822429 115.366610577241 324.479910750591</t>
  </si>
  <si>
    <t>-736.394544988877 52.0270897973999 781.543086546876</t>
  </si>
  <si>
    <t>-585.233128209045 28.3371354017884 831.270723305539</t>
  </si>
  <si>
    <t>9763-20170724T120445.715020600.bin</t>
  </si>
  <si>
    <t>-690.17144651591 233.049722722254 -93.0851323398795</t>
  </si>
  <si>
    <t>-713.09094608118 230.365708359119 -201.36708459184</t>
  </si>
  <si>
    <t>-726.929259217236 225.514043413052 -293.077486074602</t>
  </si>
  <si>
    <t>-738.168403674861 220.206750849392 -376.045251133687</t>
  </si>
  <si>
    <t>-747.573242181946 213.928795633976 -459.173397270157</t>
  </si>
  <si>
    <t>-759.301741507602 203.698799833023 -580.839659106306</t>
  </si>
  <si>
    <t>-748.496524060512 194.390257910267 -657.890433031688</t>
  </si>
  <si>
    <t>-751.748349091513 239.326229970269 -530.303902839183</t>
  </si>
  <si>
    <t>-743.61457184908 394.930836449442 -522.761475902072</t>
  </si>
  <si>
    <t>-717.118280261268 615.225937984779 -348.558921242575</t>
  </si>
  <si>
    <t>-492.064315827413 558.211596373116 -341.588036626059</t>
  </si>
  <si>
    <t>-756.562444764513 177.04898975436 -524.603298900493</t>
  </si>
  <si>
    <t>-778.137339706358 27.476222910175 -485.861079836499</t>
  </si>
  <si>
    <t>-793.545867005014 38.5813364503147 -204.404460494924</t>
  </si>
  <si>
    <t>-566.538284522696 66.1721467741868 -245.083874357879</t>
  </si>
  <si>
    <t>-679.283197387449 325.28575987502 -99.2472157087666</t>
  </si>
  <si>
    <t>-707.310259400008 332.655476693865 315.31613717945</t>
  </si>
  <si>
    <t>-745.717629482053 369.381808131677 775.29129965378</t>
  </si>
  <si>
    <t>-595.616679594482 341.319002388795 825.947054104086</t>
  </si>
  <si>
    <t>-701.403881972027 140.684628133087 -90.3231405162456</t>
  </si>
  <si>
    <t>-695.486282629468 115.097602139905 324.421231712634</t>
  </si>
  <si>
    <t>-736.365718064115 52.0257593805907 781.530229623391</t>
  </si>
  <si>
    <t>-585.196399679809 28.3138981891348 831.22339889735</t>
  </si>
  <si>
    <t>9763-20170724T120445.747104500.bin</t>
  </si>
  <si>
    <t>-690.389947477742 232.709006556858 -93.0986254010412</t>
  </si>
  <si>
    <t>-713.371954940686 230.039336094286 -201.367747334101</t>
  </si>
  <si>
    <t>-727.234246625559 225.175279574824 -293.073831731177</t>
  </si>
  <si>
    <t>-738.483348730809 219.847111491291 -376.038906510511</t>
  </si>
  <si>
    <t>-747.886658548188 213.538009773276 -459.164757353298</t>
  </si>
  <si>
    <t>-759.600338802742 203.251113874904 -580.82782650562</t>
  </si>
  <si>
    <t>-748.832489648857 193.934534585462 -657.882840994858</t>
  </si>
  <si>
    <t>-752.038542472191 238.900858825881 -530.308914377734</t>
  </si>
  <si>
    <t>-743.929981501767 394.516734645811 -522.944388104258</t>
  </si>
  <si>
    <t>-716.208911113753 615.621857386083 -349.962682042033</t>
  </si>
  <si>
    <t>-491.197834830205 558.411566183651 -343.215826730167</t>
  </si>
  <si>
    <t>-756.882425422729 176.628868091214 -524.577341184068</t>
  </si>
  <si>
    <t>-778.460942494216 27.0721315235303 -485.774907214621</t>
  </si>
  <si>
    <t>-793.418315916256 38.1845050498796 -204.294276300802</t>
  </si>
  <si>
    <t>-566.436342259871 66.5627436307163 -244.573547719041</t>
  </si>
  <si>
    <t>-679.583744130208 324.969541701163 -99.2539192341501</t>
  </si>
  <si>
    <t>-707.422314366229 332.450916972291 315.320159165269</t>
  </si>
  <si>
    <t>-745.737655568106 369.356099275207 775.297689906516</t>
  </si>
  <si>
    <t>-595.640973838365 341.287253485438 825.962793807944</t>
  </si>
  <si>
    <t>-701.536952433864 140.320732689743 -90.3573800473245</t>
  </si>
  <si>
    <t>-695.585854257695 114.891185006158 324.396211361445</t>
  </si>
  <si>
    <t>-736.356496572449 51.931672508297 781.527393386554</t>
  </si>
  <si>
    <t>-585.313538319285 27.4259638824799 831.219730423535</t>
  </si>
  <si>
    <t>9763-20170724T120445.813828900.bin</t>
  </si>
  <si>
    <t>-690.691316814498 232.06448522413 -93.1387660822087</t>
  </si>
  <si>
    <t>-713.841305149803 229.460922805045 -201.373636715944</t>
  </si>
  <si>
    <t>-727.823898606671 224.616146498978 -293.062548216037</t>
  </si>
  <si>
    <t>-739.173098992728 219.290716313897 -376.014173296493</t>
  </si>
  <si>
    <t>-748.668025577091 212.969056021239 -459.128696645729</t>
  </si>
  <si>
    <t>-760.506280416923 202.646959858607 -580.776534682214</t>
  </si>
  <si>
    <t>-749.791608646671 193.374007237004 -657.844318153714</t>
  </si>
  <si>
    <t>-752.857635273421 238.308256508076 -530.279022081033</t>
  </si>
  <si>
    <t>-744.753742324382 393.933977185344 -523.154048101516</t>
  </si>
  <si>
    <t>-714.604757948438 616.367772047312 -352.295218911519</t>
  </si>
  <si>
    <t>-489.45385734093 559.718652793134 -345.478367512759</t>
  </si>
  <si>
    <t>-757.76587338652 176.04407590742 -524.518144422663</t>
  </si>
  <si>
    <t>-779.366020753917 26.513788915682 -485.621276474862</t>
  </si>
  <si>
    <t>-793.511063707281 37.38393539206 -204.0890753218</t>
  </si>
  <si>
    <t>-566.626941053518 67.7103540922567 -243.490141388272</t>
  </si>
  <si>
    <t>-680.008369995339 324.329225090182 -99.2530791444665</t>
  </si>
  <si>
    <t>-707.51887825684 332.052128753953 315.338461346119</t>
  </si>
  <si>
    <t>-745.769112723515 369.298783086224 775.311894794358</t>
  </si>
  <si>
    <t>-595.668786495353 341.278602044861 825.993193421477</t>
  </si>
  <si>
    <t>-701.745086735074 139.70033617742 -90.4418094953619</t>
  </si>
  <si>
    <t>-695.743653000364 114.642235567642 324.333638681949</t>
  </si>
  <si>
    <t>-736.345269736053 52.0211255004522 781.507482896313</t>
  </si>
  <si>
    <t>-585.171500331971 28.174236338506 831.122450864623</t>
  </si>
  <si>
    <t>9763-20170724T120445.847910700.bin</t>
  </si>
  <si>
    <t>-690.807900228034 231.783793349203 -93.15581954648</t>
  </si>
  <si>
    <t>-714.069494830998 229.21063622195 -201.367494930821</t>
  </si>
  <si>
    <t>-728.147741814414 224.397916970951 -293.043339063408</t>
  </si>
  <si>
    <t>-739.584068252092 219.104075467329 -375.985115661245</t>
  </si>
  <si>
    <t>-749.166723474561 212.816828563152 -459.092159871344</t>
  </si>
  <si>
    <t>-761.133844763104 202.548043828491 -580.732031379108</t>
  </si>
  <si>
    <t>-750.448980805776 193.319843667806 -657.809151566112</t>
  </si>
  <si>
    <t>-753.421106849899 238.186307632506 -530.227887736763</t>
  </si>
  <si>
    <t>-745.362727352176 393.819273186173 -523.159047593741</t>
  </si>
  <si>
    <t>-714.065793618383 616.693531898698 -353.082459710486</t>
  </si>
  <si>
    <t>-488.863270899838 560.222771092178 -346.493647223925</t>
  </si>
  <si>
    <t>-758.344454302362 175.921446828603 -524.487114131232</t>
  </si>
  <si>
    <t>-779.921541693691 26.3821025662273 -485.609035840868</t>
  </si>
  <si>
    <t>-793.790244177774 37.3775253263977 -204.068045095021</t>
  </si>
  <si>
    <t>-566.982724987116 68.5204159540879 -243.272671480215</t>
  </si>
  <si>
    <t>-680.178122736613 324.017874678065 -99.2515205663352</t>
  </si>
  <si>
    <t>-707.500771326924 331.857870154041 315.350146157844</t>
  </si>
  <si>
    <t>-745.776143053264 369.272821386646 775.318661838444</t>
  </si>
  <si>
    <t>-595.675123155407 341.274672281412 826.009909776702</t>
  </si>
  <si>
    <t>-701.812612677109 139.460190231117 -90.4704861894031</t>
  </si>
  <si>
    <t>-695.783268593794 114.570099595256 324.314669157374</t>
  </si>
  <si>
    <t>-736.34787252119 52.0622932746994 781.498107802651</t>
  </si>
  <si>
    <t>-585.085882579799 28.6761078523459 831.063451250086</t>
  </si>
  <si>
    <t>9763-20170724T120445.911086300.bin</t>
  </si>
  <si>
    <t>-691.054347476103 231.193097304774 -93.1676705965256</t>
  </si>
  <si>
    <t>-714.554941316766 228.672271002081 -201.328959045242</t>
  </si>
  <si>
    <t>-728.770222012508 223.934816842054 -292.987679252773</t>
  </si>
  <si>
    <t>-740.304412798816 218.721933901521 -375.920926097618</t>
  </si>
  <si>
    <t>-749.959402080479 212.527789267511 -459.026615977766</t>
  </si>
  <si>
    <t>-762.004343643341 202.408466858226 -580.671326754396</t>
  </si>
  <si>
    <t>-751.290327726808 193.273954589992 -657.755540327112</t>
  </si>
  <si>
    <t>-754.223025478405 237.981557232694 -530.131700644632</t>
  </si>
  <si>
    <t>-746.152722661855 393.619241622289 -523.059360350864</t>
  </si>
  <si>
    <t>-712.976183737878 617.001309844643 -354.008239987323</t>
  </si>
  <si>
    <t>-487.735643863866 560.633202198549 -347.854439214321</t>
  </si>
  <si>
    <t>-759.215238219292 175.716010493112 -524.457658506023</t>
  </si>
  <si>
    <t>-780.782740585691 26.1468544267375 -485.711876106898</t>
  </si>
  <si>
    <t>-794.291337017279 36.8846030466607 -204.143455964957</t>
  </si>
  <si>
    <t>-567.484349882113 69.7472743816293 -241.921063325088</t>
  </si>
  <si>
    <t>-680.563450654687 323.36204863543 -99.2324925829196</t>
  </si>
  <si>
    <t>-707.426074633355 331.459748926116 315.394337069258</t>
  </si>
  <si>
    <t>-745.788445757631 369.214073120176 775.336753085351</t>
  </si>
  <si>
    <t>-595.679365769702 341.284001989468 826.041792092953</t>
  </si>
  <si>
    <t>-701.915123800315 138.929911570204 -90.5034422944181</t>
  </si>
  <si>
    <t>-695.843920033732 114.527783560727 324.310124083707</t>
  </si>
  <si>
    <t>-736.390664733014 52.0913107236665 781.474191185575</t>
  </si>
  <si>
    <t>-585.099562804256 28.6454460526006 830.922367288319</t>
  </si>
  <si>
    <t>9763-20170724T120445.950209900.bin</t>
  </si>
  <si>
    <t>-691.15255797232 230.899178396828 -93.1749021188172</t>
  </si>
  <si>
    <t>-714.748443871523 228.40521464633 -201.316044695284</t>
  </si>
  <si>
    <t>-729.006169030726 223.711175787143 -292.970309673084</t>
  </si>
  <si>
    <t>-740.563713406208 218.545298925324 -375.903399283071</t>
  </si>
  <si>
    <t>-750.227111476459 212.406104300483 -459.012091688771</t>
  </si>
  <si>
    <t>-762.268228041363 202.375107988153 -580.664590507296</t>
  </si>
  <si>
    <t>-751.524308744757 193.298899968197 -657.751516675827</t>
  </si>
  <si>
    <t>-754.475989474043 237.910324492404 -530.099862985801</t>
  </si>
  <si>
    <t>-746.402582367116 393.540142015068 -522.980765913346</t>
  </si>
  <si>
    <t>-712.398034335512 617.026887821739 -354.232620185773</t>
  </si>
  <si>
    <t>-487.173506824411 560.585461967737 -348.163829570606</t>
  </si>
  <si>
    <t>-759.493313037753 175.643098646381 -524.4690098205</t>
  </si>
  <si>
    <t>-781.041026904801 26.0309520764172 -485.876206742033</t>
  </si>
  <si>
    <t>-794.63322395243 36.6028987929401 -204.305460681288</t>
  </si>
  <si>
    <t>-567.797245146181 70.0581546413057 -241.382687967004</t>
  </si>
  <si>
    <t>-680.769678154715 323.01194300111 -99.2188167120045</t>
  </si>
  <si>
    <t>-707.433881749711 331.225535222616 315.418532535007</t>
  </si>
  <si>
    <t>-745.794221921926 369.180276975883 775.350700614825</t>
  </si>
  <si>
    <t>-595.689355116471 341.246990321935 826.066511100758</t>
  </si>
  <si>
    <t>-701.896592641026 138.715854788356 -90.5239113584664</t>
  </si>
  <si>
    <t>-695.835052020512 114.522056496849 324.302012248279</t>
  </si>
  <si>
    <t>-736.415949044161 52.1429103799953 781.458527103134</t>
  </si>
  <si>
    <t>-585.039085459611 29.1064106534034 830.836570379154</t>
  </si>
  <si>
    <t>9763-20170724T120446.012360800.bin</t>
  </si>
  <si>
    <t>-691.302448760908 230.121651462646 -93.1464681658878</t>
  </si>
  <si>
    <t>-715.1111241821 227.71001122194 -201.24290380499</t>
  </si>
  <si>
    <t>-729.459566766887 223.120456269422 -292.888485617251</t>
  </si>
  <si>
    <t>-741.063863602317 218.062302020966 -375.821349515423</t>
  </si>
  <si>
    <t>-750.739369562819 212.043022583168 -458.937555663145</t>
  </si>
  <si>
    <t>-762.760234761251 202.200744736405 -580.60734290215</t>
  </si>
  <si>
    <t>-751.93513303695 193.234766588955 -657.695886943104</t>
  </si>
  <si>
    <t>-754.933454712293 237.653633332505 -529.990496453051</t>
  </si>
  <si>
    <t>-746.726683876927 393.268958951441 -522.709050559635</t>
  </si>
  <si>
    <t>-711.626155029676 616.861616393227 -354.32593326897</t>
  </si>
  <si>
    <t>-486.542224130023 559.866281932447 -348.218792200109</t>
  </si>
  <si>
    <t>-760.037701450558 175.385280682883 -524.448947425021</t>
  </si>
  <si>
    <t>-781.621093273802 25.7221791942386 -486.080666341703</t>
  </si>
  <si>
    <t>-795.176067908554 35.6408053219127 -204.484519985804</t>
  </si>
  <si>
    <t>-568.406877852925 70.1959533892677 -240.955931703066</t>
  </si>
  <si>
    <t>-681.190936950551 322.132619882621 -99.1362018286366</t>
  </si>
  <si>
    <t>-707.561809656888 330.659778124606 315.513665980648</t>
  </si>
  <si>
    <t>-745.799687494704 369.10316572563 775.409221746602</t>
  </si>
  <si>
    <t>-595.686161189712 341.228642912324 826.131687411559</t>
  </si>
  <si>
    <t>-701.774780423166 137.973469199637 -90.5673474731618</t>
  </si>
  <si>
    <t>-695.80973600643 114.269980350855 324.288221117911</t>
  </si>
  <si>
    <t>-736.469100318488 52.0474172818035 781.427977906766</t>
  </si>
  <si>
    <t>-585.139589232053 28.4860942915225 830.703442157714</t>
  </si>
  <si>
    <t>9763-20170724T120446.048455000.bin</t>
  </si>
  <si>
    <t>-691.364127978888 229.677861181242 -93.1406266393851</t>
  </si>
  <si>
    <t>-715.294174321306 227.318872892916 -201.211319841874</t>
  </si>
  <si>
    <t>-729.701135453773 222.801627453601 -292.851246134772</t>
  </si>
  <si>
    <t>-741.340672348548 217.820054739817 -375.783892913996</t>
  </si>
  <si>
    <t>-751.033845138858 211.888774135954 -458.904317970025</t>
  </si>
  <si>
    <t>-763.061407401474 202.187096410362 -580.584756606766</t>
  </si>
  <si>
    <t>-752.193524937942 193.290137868461 -657.675258621974</t>
  </si>
  <si>
    <t>-755.218118137166 237.580327963695 -529.928543605507</t>
  </si>
  <si>
    <t>-746.972753548122 393.188067299104 -522.526690822431</t>
  </si>
  <si>
    <t>-711.313469914412 616.658274674645 -354.098407047203</t>
  </si>
  <si>
    <t>-486.2695985984 559.500658634361 -348.031966842858</t>
  </si>
  <si>
    <t>-760.349498954735 175.308007728558 -524.456325935539</t>
  </si>
  <si>
    <t>-781.938138725069 25.6126619428464 -486.200947161665</t>
  </si>
  <si>
    <t>-795.391212628528 35.3103597187992 -204.592093998354</t>
  </si>
  <si>
    <t>-568.636461495257 70.1025400068552 -240.92827933041</t>
  </si>
  <si>
    <t>-681.366189437289 321.639313055641 -99.0885286149079</t>
  </si>
  <si>
    <t>-707.594273150396 330.332272160793 315.566902876847</t>
  </si>
  <si>
    <t>-745.807302579197 369.045119221779 775.44900249233</t>
  </si>
  <si>
    <t>-595.693090709231 341.17456586968 826.171710023961</t>
  </si>
  <si>
    <t>-701.734053426978 137.587673863796 -90.5977173441954</t>
  </si>
  <si>
    <t>-695.811865359004 114.135601288912 324.272760113574</t>
  </si>
  <si>
    <t>-736.50239364852 52.0542734868254 781.410898707935</t>
  </si>
  <si>
    <t>-585.108444558377 28.7761305666268 830.6229498507</t>
  </si>
  <si>
    <t>9763-20170724T120446.115642300.bin</t>
  </si>
  <si>
    <t>-691.527018359226 228.634402274689 -93.1262616218669</t>
  </si>
  <si>
    <t>-715.687532843154 226.439511981398 -201.149227926037</t>
  </si>
  <si>
    <t>-730.233344987851 222.112754813122 -292.776245818783</t>
  </si>
  <si>
    <t>-741.976237441772 217.325164768041 -375.705984665185</t>
  </si>
  <si>
    <t>-751.750540085709 211.609227683825 -458.831886382322</t>
  </si>
  <si>
    <t>-763.872703663715 202.245357687375 -580.529484162291</t>
  </si>
  <si>
    <t>-752.925416726439 193.491035038618 -657.625021011738</t>
  </si>
  <si>
    <t>-755.938730748541 237.493096540244 -529.786017270801</t>
  </si>
  <si>
    <t>-747.553762586837 393.07553599711 -522.009785545129</t>
  </si>
  <si>
    <t>-711.2267443869 616.096533881113 -353.129457290794</t>
  </si>
  <si>
    <t>-486.156394719554 558.983299414659 -347.658459646712</t>
  </si>
  <si>
    <t>-761.168443227478 175.21527359342 -524.4732189816</t>
  </si>
  <si>
    <t>-782.847347475908 25.4451883362126 -486.571707651627</t>
  </si>
  <si>
    <t>-795.985477307526 34.4224378142367 -204.924138037902</t>
  </si>
  <si>
    <t>-569.217637913687 69.4357605160521 -240.965002723504</t>
  </si>
  <si>
    <t>-681.660763337664 320.553638144631 -98.9704201924712</t>
  </si>
  <si>
    <t>-707.598331744858 329.546721760899 315.696856751454</t>
  </si>
  <si>
    <t>-745.798045935991 368.937759505644 775.541538351933</t>
  </si>
  <si>
    <t>-595.677941034358 341.125739429177 826.278731316734</t>
  </si>
  <si>
    <t>-701.797219717944 136.585403945011 -90.6670158385122</t>
  </si>
  <si>
    <t>-695.790003506615 113.786619487407 324.238668574817</t>
  </si>
  <si>
    <t>-736.567934934546 52.0744878919429 781.381065757154</t>
  </si>
  <si>
    <t>-585.125167229044 28.9065658701979 830.494743919263</t>
  </si>
  <si>
    <t>9763-20170724T120446.147727300.bin</t>
  </si>
  <si>
    <t>-691.569750533312 228.075717850022 -93.1133289956501</t>
  </si>
  <si>
    <t>-715.847559982843 225.969311644049 -201.11163111922</t>
  </si>
  <si>
    <t>-730.45205466868 221.742942170677 -292.734161937245</t>
  </si>
  <si>
    <t>-742.231426224938 217.057567179823 -375.664388321374</t>
  </si>
  <si>
    <t>-752.025994131589 211.454761370532 -458.795764776402</t>
  </si>
  <si>
    <t>-764.159511340398 202.268924177631 -580.50574250574</t>
  </si>
  <si>
    <t>-753.163074741561 193.605426637823 -657.604603101594</t>
  </si>
  <si>
    <t>-756.200440722719 237.440526740299 -529.7133989211</t>
  </si>
  <si>
    <t>-747.76300772128 393.007954101567 -521.756095317128</t>
  </si>
  <si>
    <t>-711.135989139624 615.803098031941 -352.642605147652</t>
  </si>
  <si>
    <t>-486.068361172171 558.652439510289 -347.455769621858</t>
  </si>
  <si>
    <t>-761.47042437142 175.158635735749 -524.487553306239</t>
  </si>
  <si>
    <t>-783.205559484359 25.3502671303961 -486.770568447357</t>
  </si>
  <si>
    <t>-796.267598439281 33.9187858450175 -205.106760393405</t>
  </si>
  <si>
    <t>-569.486050819045 68.9121043853936 -241.08066045761</t>
  </si>
  <si>
    <t>-681.728345838003 319.936100041947 -98.9001398740875</t>
  </si>
  <si>
    <t>-707.575686233636 329.116089712123 315.76870725859</t>
  </si>
  <si>
    <t>-745.783822983333 368.892748803885 775.586866117718</t>
  </si>
  <si>
    <t>-595.669357400887 341.078572519014 826.33940578156</t>
  </si>
  <si>
    <t>-701.815463320536 136.088362547611 -90.7019562276251</t>
  </si>
  <si>
    <t>-695.794871808399 113.589204539567 324.2199548748</t>
  </si>
  <si>
    <t>-736.597988345215 52.0693754762431 781.368892411528</t>
  </si>
  <si>
    <t>-585.101190296349 29.173446212252 830.44347065957</t>
  </si>
  <si>
    <t>9763-20170724T120446.216443900.bin</t>
  </si>
  <si>
    <t>-691.667387243705 227.106680202068 -93.0898653249631</t>
  </si>
  <si>
    <t>-716.107393299468 225.12996849807 -201.054082196431</t>
  </si>
  <si>
    <t>-730.770562357196 221.075534376435 -292.674972491724</t>
  </si>
  <si>
    <t>-742.571557547605 216.571751135883 -375.612297420078</t>
  </si>
  <si>
    <t>-752.3562611944 211.176456999365 -458.758370142481</t>
  </si>
  <si>
    <t>-764.44107658823 202.322453676117 -580.49782159715</t>
  </si>
  <si>
    <t>-753.35389651547 193.871748558895 -657.607369169237</t>
  </si>
  <si>
    <t>-756.448914573183 237.350444578622 -529.611614742526</t>
  </si>
  <si>
    <t>-747.844991706381 392.893673730362 -521.299470099981</t>
  </si>
  <si>
    <t>-710.919038420704 615.263376668323 -351.691816708998</t>
  </si>
  <si>
    <t>-485.843690597067 558.109012515392 -346.899194709043</t>
  </si>
  <si>
    <t>-761.827854363024 175.064599688901 -524.547543058548</t>
  </si>
  <si>
    <t>-783.795498316004 25.1938555878935 -487.221054336706</t>
  </si>
  <si>
    <t>-796.811035631515 32.9695790411092 -205.531942052525</t>
  </si>
  <si>
    <t>-570.059945506178 67.6779158117713 -241.970784089076</t>
  </si>
  <si>
    <t>-681.876282000088 318.885705135807 -98.7907656764164</t>
  </si>
  <si>
    <t>-707.541860968953 328.363217942904 315.88267205829</t>
  </si>
  <si>
    <t>-745.738494363018 368.824369265594 775.668599078199</t>
  </si>
  <si>
    <t>-595.639360220841 341.003547558238 826.463130103535</t>
  </si>
  <si>
    <t>-701.863282663685 135.235561921707 -90.7583955857618</t>
  </si>
  <si>
    <t>-695.938031606837 113.233731335432 324.191543708601</t>
  </si>
  <si>
    <t>-736.663618835412 52.0803547631492 781.356767569416</t>
  </si>
  <si>
    <t>-585.042997488543 29.8444641288668 830.352556986157</t>
  </si>
  <si>
    <t>9763-20170724T120446.249523700.bin</t>
  </si>
  <si>
    <t>-691.714439806128 226.614292160968 -93.0881746673301</t>
  </si>
  <si>
    <t>-716.201738329452 224.69498491457 -201.042732442967</t>
  </si>
  <si>
    <t>-730.873164061653 220.72351500449 -292.665970474775</t>
  </si>
  <si>
    <t>-742.668998451711 216.309172611548 -375.608713711613</t>
  </si>
  <si>
    <t>-752.43610186762 211.017114741507 -458.763664169128</t>
  </si>
  <si>
    <t>-764.48152751212 202.329041485797 -580.518805935518</t>
  </si>
  <si>
    <t>-753.367081070423 193.994045779823 -657.637018230395</t>
  </si>
  <si>
    <t>-756.478279314322 237.28500997947 -529.584921574507</t>
  </si>
  <si>
    <t>-747.754046195652 392.80878380145 -521.098732336542</t>
  </si>
  <si>
    <t>-710.770632689329 614.920886585988 -351.166439161433</t>
  </si>
  <si>
    <t>-485.706081800362 557.722363007475 -346.390811215849</t>
  </si>
  <si>
    <t>-761.913909150949 174.997576043097 -524.602524301547</t>
  </si>
  <si>
    <t>-784.012772329882 25.0933940662951 -487.460503683465</t>
  </si>
  <si>
    <t>-797.038143137543 32.4864294635995 -205.761583352052</t>
  </si>
  <si>
    <t>-570.328045656 66.8881303671769 -242.742666554181</t>
  </si>
  <si>
    <t>-681.946701991836 318.369566922814 -98.7458316618823</t>
  </si>
  <si>
    <t>-707.564660620607 328.031842403227 315.926257791549</t>
  </si>
  <si>
    <t>-745.713111529605 368.806132907078 775.698603346374</t>
  </si>
  <si>
    <t>-595.617221655697 340.993361141206 826.506815688843</t>
  </si>
  <si>
    <t>-701.890720394938 134.730340953866 -90.7941590206286</t>
  </si>
  <si>
    <t>-696.056771472013 112.97306250319 324.169861539476</t>
  </si>
  <si>
    <t>-736.699612809989 51.9881901406566 781.354883986156</t>
  </si>
  <si>
    <t>-585.12372547167 29.3931691565765 830.324589880411</t>
  </si>
  <si>
    <t>9763-20170724T120446.313201400.bin</t>
  </si>
  <si>
    <t>-691.906208130802 225.719486622715 -93.1017821299383</t>
  </si>
  <si>
    <t>-716.451337847193 223.889179441916 -201.044762437017</t>
  </si>
  <si>
    <t>-731.156885564564 220.062515371423 -292.668632655803</t>
  </si>
  <si>
    <t>-742.97797977614 215.807223788714 -375.616086569181</t>
  </si>
  <si>
    <t>-752.765067666658 210.702079813975 -458.780399852217</t>
  </si>
  <si>
    <t>-764.834123359549 202.317378789311 -580.554584389636</t>
  </si>
  <si>
    <t>-753.682164496594 194.187120430376 -657.689124406707</t>
  </si>
  <si>
    <t>-756.778843867736 237.142381385223 -529.539170124297</t>
  </si>
  <si>
    <t>-747.794537114007 392.637191665234 -520.719376375829</t>
  </si>
  <si>
    <t>-710.773083344118 613.909614403302 -349.702982998615</t>
  </si>
  <si>
    <t>-485.706553675574 556.704712738195 -345.101254463656</t>
  </si>
  <si>
    <t>-762.297838171297 174.850575967526 -524.703058548996</t>
  </si>
  <si>
    <t>-784.623354409489 24.9001892601909 -487.905826788251</t>
  </si>
  <si>
    <t>-797.835870003944 31.8379643759004 -206.204037166876</t>
  </si>
  <si>
    <t>-571.364398331905 65.3385309522018 -245.407559723892</t>
  </si>
  <si>
    <t>-682.179409516882 317.481154200266 -98.6962799131087</t>
  </si>
  <si>
    <t>-707.723022265696 327.413479340785 315.974011163342</t>
  </si>
  <si>
    <t>-745.660350026765 368.788414902516 775.729990269137</t>
  </si>
  <si>
    <t>-595.554675633059 341.048866173538 826.54953983502</t>
  </si>
  <si>
    <t>-702.070355210573 133.841204378864 -90.8722906867093</t>
  </si>
  <si>
    <t>-696.310193726864 112.419647490115 324.110304355061</t>
  </si>
  <si>
    <t>-736.765280154787 51.91455448037 781.354455471909</t>
  </si>
  <si>
    <t>-585.292746915886 28.5995623404358 830.306533471447</t>
  </si>
  <si>
    <t>9763-20170724T120446.346288900.bin</t>
  </si>
  <si>
    <t>-692.060326894449 225.401318389196 -93.1128215195637</t>
  </si>
  <si>
    <t>-716.631197207547 223.593194128837 -201.050312311744</t>
  </si>
  <si>
    <t>-731.356996672796 219.817290685504 -292.673125708072</t>
  </si>
  <si>
    <t>-743.1959859613 215.620861521534 -375.621024741106</t>
  </si>
  <si>
    <t>-753.000822812637 210.586817114154 -458.787430977992</t>
  </si>
  <si>
    <t>-765.095898964857 202.319178142487 -580.567229473752</t>
  </si>
  <si>
    <t>-753.916141978267 194.274634063453 -657.706666018153</t>
  </si>
  <si>
    <t>-757.006687291958 237.092876537538 -529.522058412588</t>
  </si>
  <si>
    <t>-747.849249698977 392.565889916962 -520.554689182114</t>
  </si>
  <si>
    <t>-711.047523351485 613.227987328311 -348.704680063908</t>
  </si>
  <si>
    <t>-485.967456177946 556.070352114664 -344.179597672835</t>
  </si>
  <si>
    <t>-762.570663019834 174.800971828841 -524.740453802892</t>
  </si>
  <si>
    <t>-785.048869987735 24.8450106468281 -488.046247433581</t>
  </si>
  <si>
    <t>-798.335719808787 31.7347378359652 -206.346796492208</t>
  </si>
  <si>
    <t>-571.833582298834 64.6678689413097 -245.852765628284</t>
  </si>
  <si>
    <t>-682.369899498743 317.149111216379 -98.6902537723748</t>
  </si>
  <si>
    <t>-707.846797651944 327.226159546485 315.980648719949</t>
  </si>
  <si>
    <t>-745.638615789727 368.788991338353 775.738754515685</t>
  </si>
  <si>
    <t>-595.533120651958 341.054167304952 826.561528259717</t>
  </si>
  <si>
    <t>-702.188067110539 133.561302268982 -90.9018475675658</t>
  </si>
  <si>
    <t>-696.440571069708 112.27497106705 324.087907733934</t>
  </si>
  <si>
    <t>-736.794968596412 51.9481055580966 781.355697071029</t>
  </si>
  <si>
    <t>-585.189820892206 29.4352213542036 830.272693481876</t>
  </si>
  <si>
    <t>9763-20170724T120446.415476600.bin</t>
  </si>
  <si>
    <t>-692.398473144847 224.851835384508 -93.1397631144165</t>
  </si>
  <si>
    <t>-716.985698002094 223.11014237981 -201.074638736997</t>
  </si>
  <si>
    <t>-731.682600525308 219.400109037332 -292.704712782572</t>
  </si>
  <si>
    <t>-743.478064978444 215.267830004874 -375.662052147674</t>
  </si>
  <si>
    <t>-753.221592919246 210.303376370656 -458.839874765938</t>
  </si>
  <si>
    <t>-765.20722711658 202.144211593363 -580.63763055808</t>
  </si>
  <si>
    <t>-753.946216558809 194.286477892729 -657.78471111929</t>
  </si>
  <si>
    <t>-757.178537457163 236.873945410099 -529.553105812417</t>
  </si>
  <si>
    <t>-747.81197743162 392.320756258721 -520.34975239475</t>
  </si>
  <si>
    <t>-712.02219590375 611.269804742256 -346.111751855339</t>
  </si>
  <si>
    <t>-486.803073548497 554.64842183025 -341.765898628125</t>
  </si>
  <si>
    <t>-762.717404439264 174.575007469527 -524.834641440034</t>
  </si>
  <si>
    <t>-785.387425435282 24.6603688167638 -488.084158387526</t>
  </si>
  <si>
    <t>-799.246065382948 32.3190470105728 -206.43200539227</t>
  </si>
  <si>
    <t>-572.256808112815 62.5172331610329 -245.322530895582</t>
  </si>
  <si>
    <t>-682.68247178316 316.606239974928 -98.6753648059107</t>
  </si>
  <si>
    <t>-708.067927844073 326.948684973635 315.99466059852</t>
  </si>
  <si>
    <t>-745.595378030228 368.786316371616 775.754475435889</t>
  </si>
  <si>
    <t>-595.477581464002 341.083889244178 826.558484006808</t>
  </si>
  <si>
    <t>-702.530761998776 132.979067576937 -90.9660122929835</t>
  </si>
  <si>
    <t>-696.730996666599 111.976474835075 324.037410150999</t>
  </si>
  <si>
    <t>-736.835178935084 51.9131206763309 781.362018701568</t>
  </si>
  <si>
    <t>-585.274451883151 29.1291655275891 830.291140334732</t>
  </si>
  <si>
    <t>9763-20170724T120446.449566200.bin</t>
  </si>
  <si>
    <t>-692.588323915839 224.707974959775 -93.1457452207277</t>
  </si>
  <si>
    <t>-717.165902533676 222.991679776643 -201.083288459884</t>
  </si>
  <si>
    <t>-731.77591405169 219.292662149123 -292.727663914706</t>
  </si>
  <si>
    <t>-743.460597638169 215.167311700601 -375.701017133406</t>
  </si>
  <si>
    <t>-753.061025674702 210.20662778139 -458.895783616415</t>
  </si>
  <si>
    <t>-764.801949364786 202.049559533641 -580.717536207033</t>
  </si>
  <si>
    <t>-753.475488592269 194.296351961697 -657.865423496033</t>
  </si>
  <si>
    <t>-756.871678150458 236.777969567038 -529.61658895769</t>
  </si>
  <si>
    <t>-747.323657070305 392.20752697652 -520.33949292882</t>
  </si>
  <si>
    <t>-712.699437929692 610.058889894526 -344.496806664989</t>
  </si>
  <si>
    <t>-487.290565707067 554.214598945423 -339.934635602408</t>
  </si>
  <si>
    <t>-762.428595060522 174.479684655769 -524.909727933874</t>
  </si>
  <si>
    <t>-785.47390930513 24.6433141561743 -488.036490505384</t>
  </si>
  <si>
    <t>-799.000058040469 33.2195243669235 -206.394773593567</t>
  </si>
  <si>
    <t>-571.835534179542 60.8379867551075 -246.169363704064</t>
  </si>
  <si>
    <t>-682.84122940446 316.475231012604 -98.6773711454731</t>
  </si>
  <si>
    <t>-708.180774125465 326.856249878676 315.99450685151</t>
  </si>
  <si>
    <t>-745.582826694224 368.774297689045 775.761829132285</t>
  </si>
  <si>
    <t>-595.463779701628 341.057308245387 826.554087937181</t>
  </si>
  <si>
    <t>-702.802013081221 132.832946962787 -90.9893769668691</t>
  </si>
  <si>
    <t>-696.888927781815 111.89525630254 324.01571008206</t>
  </si>
  <si>
    <t>-736.846383571723 51.9632544880637 781.364874686156</t>
  </si>
  <si>
    <t>-585.229581916824 29.5671697786875 830.299257343515</t>
  </si>
  <si>
    <t>9763-20170724T120446.514632500.bin</t>
  </si>
  <si>
    <t>-693.043806067404 224.447013958151 -93.1533932959462</t>
  </si>
  <si>
    <t>-717.653696049965 222.77013555166 -201.08417196382</t>
  </si>
  <si>
    <t>-732.14103243146 219.081027956827 -292.748348562535</t>
  </si>
  <si>
    <t>-743.654044836311 214.958051060482 -375.745841152905</t>
  </si>
  <si>
    <t>-753.021541758781 209.992074396888 -458.966822611383</t>
  </si>
  <si>
    <t>-764.354378150173 201.819392503352 -580.8261567648</t>
  </si>
  <si>
    <t>-752.803723538598 194.175582486828 -657.951804027127</t>
  </si>
  <si>
    <t>-756.510863393529 236.546041285553 -529.710772186027</t>
  </si>
  <si>
    <t>-746.129369694411 391.906696412807 -520.257441707267</t>
  </si>
  <si>
    <t>-714.543010196555 606.996023685698 -340.486550703385</t>
  </si>
  <si>
    <t>-488.736913115463 552.836101661793 -335.308115534978</t>
  </si>
  <si>
    <t>-762.252432263728 174.264924616353 -524.999955159494</t>
  </si>
  <si>
    <t>-786.061599876401 24.5876162850525 -488.008975099279</t>
  </si>
  <si>
    <t>-798.866485018325 32.736110641612 -206.320806676795</t>
  </si>
  <si>
    <t>-571.702740769861 57.8443066276036 -247.730451616926</t>
  </si>
  <si>
    <t>-683.056498235523 316.277646890673 -98.7111490423558</t>
  </si>
  <si>
    <t>-708.12243923908 326.773216528722 315.974518893742</t>
  </si>
  <si>
    <t>-745.546489572138 368.76902417879 775.747698776749</t>
  </si>
  <si>
    <t>-595.432384460078 340.996914855252 826.524622497426</t>
  </si>
  <si>
    <t>-703.449733411957 132.447061310844 -91.0006369143825</t>
  </si>
  <si>
    <t>-697.257913753617 111.860898056037 324.018079279093</t>
  </si>
  <si>
    <t>-736.864750851464 51.8927507345543 781.389634970247</t>
  </si>
  <si>
    <t>-585.31684134007 29.1215537346536 830.364344416613</t>
  </si>
  <si>
    <t>9763-20170724T120446.545711800.bin</t>
  </si>
  <si>
    <t>-693.302009234631 224.300061915407 -93.1803703094504</t>
  </si>
  <si>
    <t>-717.904716510467 222.66189168994 -201.11332236024</t>
  </si>
  <si>
    <t>-732.322606604433 218.998963081451 -292.789606076894</t>
  </si>
  <si>
    <t>-743.746481665941 214.899891665154 -375.800693606298</t>
  </si>
  <si>
    <t>-752.998389954623 209.957459860693 -459.035941111576</t>
  </si>
  <si>
    <t>-764.132886586646 201.819840882326 -580.915768551313</t>
  </si>
  <si>
    <t>-752.500379853254 194.230468297691 -658.034486381929</t>
  </si>
  <si>
    <t>-756.350640032783 236.529629665827 -529.77974870843</t>
  </si>
  <si>
    <t>-745.705970492252 391.868257760346 -520.211307003292</t>
  </si>
  <si>
    <t>-715.143592997935 605.394288370207 -338.411817830538</t>
  </si>
  <si>
    <t>-489.176019709328 551.923504592663 -333.11460700578</t>
  </si>
  <si>
    <t>-762.143646357285 174.251487653142 -525.092254085285</t>
  </si>
  <si>
    <t>-786.198429514723 24.6231168515942 -488.080935079465</t>
  </si>
  <si>
    <t>-798.749427657871 32.3355503317182 -206.369000281513</t>
  </si>
  <si>
    <t>-571.537048491787 56.6514527079084 -247.983739264457</t>
  </si>
  <si>
    <t>-683.135592571003 316.192690348383 -98.7336798932978</t>
  </si>
  <si>
    <t>-708.073239021401 326.717415764001 315.958889291086</t>
  </si>
  <si>
    <t>-745.525129936545 368.75748307694 775.731678973104</t>
  </si>
  <si>
    <t>-595.408515924187 340.987913329372 826.502573061663</t>
  </si>
  <si>
    <t>-703.893359953783 132.282852579956 -91.0250509330048</t>
  </si>
  <si>
    <t>-697.468494349347 111.877666497219 323.99900354546</t>
  </si>
  <si>
    <t>-736.869366559984 51.9817819788038 781.402131818128</t>
  </si>
  <si>
    <t>-585.233763710674 29.8116586800736 830.381355750773</t>
  </si>
  <si>
    <t>9763-20170724T120446.616594600.bin</t>
  </si>
  <si>
    <t>-693.81907709418 223.840084785872 -93.255294149424</t>
  </si>
  <si>
    <t>-718.419783627221 222.272922434059 -201.189805207615</t>
  </si>
  <si>
    <t>-732.716441761067 218.653329362618 -292.886777811445</t>
  </si>
  <si>
    <t>-743.98172770147 214.59033725018 -375.921270794214</t>
  </si>
  <si>
    <t>-753.025262535616 209.681276487888 -459.181352863879</t>
  </si>
  <si>
    <t>-763.80026488771 201.589960680901 -581.096742714606</t>
  </si>
  <si>
    <t>-752.014931017722 194.041090250095 -658.196253588782</t>
  </si>
  <si>
    <t>-756.135332736526 236.276901933995 -529.927353284818</t>
  </si>
  <si>
    <t>-745.260110905574 391.601423079401 -520.176020658358</t>
  </si>
  <si>
    <t>-716.770301264617 601.390972438725 -333.748395532917</t>
  </si>
  <si>
    <t>-490.43525209304 549.492766706352 -328.499116433363</t>
  </si>
  <si>
    <t>-762.009272336599 174.003698347361 -525.275271731924</t>
  </si>
  <si>
    <t>-786.355268931269 24.442297099368 -488.222667330865</t>
  </si>
  <si>
    <t>-798.865214267043 31.4079956660933 -206.489416870647</t>
  </si>
  <si>
    <t>-571.753703722001 55.837619401573 -248.585534296367</t>
  </si>
  <si>
    <t>-683.374685430253 315.790619021375 -98.7911400857948</t>
  </si>
  <si>
    <t>-708.089821306105 326.493274038512 315.910203351881</t>
  </si>
  <si>
    <t>-745.514946858997 368.675166860407 775.687163466107</t>
  </si>
  <si>
    <t>-595.399362457717 340.850446025642 826.430628046964</t>
  </si>
  <si>
    <t>-704.634254388163 131.826662336363 -91.1003712110972</t>
  </si>
  <si>
    <t>-697.981045060288 111.659358416857 323.931706480414</t>
  </si>
  <si>
    <t>-736.887386590726 52.0473305279388 781.421527369931</t>
  </si>
  <si>
    <t>-585.166009449006 30.5038075042917 830.414667449546</t>
  </si>
  <si>
    <t>9763-20170724T120446.648703900.bin</t>
  </si>
  <si>
    <t>-694.02269752795 223.544458440672 -93.2983263098878</t>
  </si>
  <si>
    <t>-718.606085873035 222.013816651769 -201.237327494366</t>
  </si>
  <si>
    <t>-732.824258974362 218.42989072217 -292.947809947197</t>
  </si>
  <si>
    <t>-743.992632384467 214.401904016035 -375.997173613935</t>
  </si>
  <si>
    <t>-752.912959780611 209.531141773694 -459.272881206656</t>
  </si>
  <si>
    <t>-763.478949196577 201.499754797112 -581.210355228576</t>
  </si>
  <si>
    <t>-751.611885019521 193.980351535597 -658.300245755646</t>
  </si>
  <si>
    <t>-755.899998401508 236.16140700364 -530.01119726772</t>
  </si>
  <si>
    <t>-744.984797235471 391.471038105203 -520.137617330123</t>
  </si>
  <si>
    <t>-717.452472927338 599.226753113376 -331.303976718472</t>
  </si>
  <si>
    <t>-490.839170215571 548.567343475215 -325.957330609413</t>
  </si>
  <si>
    <t>-761.785394076992 173.886350702483 -525.399478689398</t>
  </si>
  <si>
    <t>-786.330318770469 24.3366605222548 -488.373931140464</t>
  </si>
  <si>
    <t>-798.632658280661 31.8877722800185 -206.646709162233</t>
  </si>
  <si>
    <t>-571.553499241014 56.1916732462264 -248.989587076551</t>
  </si>
  <si>
    <t>-683.535112934719 315.528459120358 -98.8195153228677</t>
  </si>
  <si>
    <t>-708.123017767568 326.323944747132 315.886967719367</t>
  </si>
  <si>
    <t>-745.492147743553 368.65023429489 775.664173408643</t>
  </si>
  <si>
    <t>-595.364479516957 340.872180147673 826.397718559026</t>
  </si>
  <si>
    <t>-704.873851121821 131.51793233185 -91.1564270297581</t>
  </si>
  <si>
    <t>-698.217025566543 111.458032223716 323.880721932057</t>
  </si>
  <si>
    <t>-736.893076849591 51.9658341462678 781.427083326292</t>
  </si>
  <si>
    <t>-585.234918408821 30.0629497047819 830.456531092134</t>
  </si>
  <si>
    <t>9763-20170724T120446.711641500.bin</t>
  </si>
  <si>
    <t>-694.417272630845 222.91568026396 -93.3348002982412</t>
  </si>
  <si>
    <t>-718.958908088264 221.415235609789 -201.283572842596</t>
  </si>
  <si>
    <t>-733.026285085535 217.843069719242 -293.017816566163</t>
  </si>
  <si>
    <t>-744.011462196936 213.820859825547 -376.091805401811</t>
  </si>
  <si>
    <t>-752.70079722723 208.952481667183 -459.39213709742</t>
  </si>
  <si>
    <t>-762.876330542716 200.922262773069 -581.363076486296</t>
  </si>
  <si>
    <t>-750.816289150774 193.409221204299 -658.423577614218</t>
  </si>
  <si>
    <t>-755.514466600871 235.588740593609 -530.135313436212</t>
  </si>
  <si>
    <t>-744.782186906761 390.903711448866 -520.151129414523</t>
  </si>
  <si>
    <t>-718.367240675946 593.952873081329 -326.110012580654</t>
  </si>
  <si>
    <t>-491.052830986621 546.59880619079 -320.254350907451</t>
  </si>
  <si>
    <t>-761.308380649033 173.302928030155 -525.551087281509</t>
  </si>
  <si>
    <t>-785.616769066073 23.7211701583201 -488.523858466233</t>
  </si>
  <si>
    <t>-798.291025428572 32.571028372736 -206.851022955422</t>
  </si>
  <si>
    <t>-571.218241427917 57.6149529092133 -248.794983784471</t>
  </si>
  <si>
    <t>-683.988294015957 314.928831960168 -98.8465891572246</t>
  </si>
  <si>
    <t>-708.297697237574 325.964788093855 315.870011067068</t>
  </si>
  <si>
    <t>-745.45454174224 368.60042309398 775.630223545694</t>
  </si>
  <si>
    <t>-595.321676192912 340.825572999144 826.349946762114</t>
  </si>
  <si>
    <t>-705.250054609583 130.855563343943 -91.2308434636708</t>
  </si>
  <si>
    <t>-698.458181420537 111.008235832832 323.814418954166</t>
  </si>
  <si>
    <t>-736.925757203251 51.8758095609917 781.434668752789</t>
  </si>
  <si>
    <t>-585.378362177847 29.3116945928491 830.506679022534</t>
  </si>
  <si>
    <t>9763-20170724T120446.746739600.bin</t>
  </si>
  <si>
    <t>-694.542441349536 222.721678671363 -93.3408410499796</t>
  </si>
  <si>
    <t>-719.131805256517 221.214522919076 -201.278740605563</t>
  </si>
  <si>
    <t>-733.146171202996 217.667870757907 -293.022179476759</t>
  </si>
  <si>
    <t>-744.045786096855 213.680438157948 -376.109048464524</t>
  </si>
  <si>
    <t>-752.611855335432 208.859512978598 -459.424864659272</t>
  </si>
  <si>
    <t>-762.565653595598 200.912674848761 -581.419516180937</t>
  </si>
  <si>
    <t>-750.404102310427 193.44659661212 -658.468582881619</t>
  </si>
  <si>
    <t>-755.344490460066 235.548826281198 -530.151152550535</t>
  </si>
  <si>
    <t>-744.833549033054 390.858131217817 -520.093362640218</t>
  </si>
  <si>
    <t>-718.81150970107 591.76731428654 -323.784937128507</t>
  </si>
  <si>
    <t>-491.2349787354 545.743027691077 -317.521148646138</t>
  </si>
  <si>
    <t>-761.051522767833 173.250543774719 -525.627327347347</t>
  </si>
  <si>
    <t>-785.200704270337 23.5739154001233 -488.795170037509</t>
  </si>
  <si>
    <t>-798.51439808017 33.2796266231933 -207.180019938204</t>
  </si>
  <si>
    <t>-571.449180697731 58.5708949789496 -249.01649264469</t>
  </si>
  <si>
    <t>-684.315898733114 314.762077679587 -98.8509865257009</t>
  </si>
  <si>
    <t>-708.428062236608 325.864940385982 315.875293309736</t>
  </si>
  <si>
    <t>-745.424185017949 368.585658435952 775.633898857142</t>
  </si>
  <si>
    <t>-595.258847898942 340.947719430722 826.332452133947</t>
  </si>
  <si>
    <t>-705.186696662946 130.684050248635 -91.2550171024059</t>
  </si>
  <si>
    <t>-698.473386734985 110.912697350306 323.795106690261</t>
  </si>
  <si>
    <t>-736.902218654757 51.879190059004 781.422943063273</t>
  </si>
  <si>
    <t>-585.376923117094 29.3243838389444 830.567680634615</t>
  </si>
  <si>
    <t>9763-20170724T120446.814503800.bin</t>
  </si>
  <si>
    <t>-694.664457604147 222.402577788118 -93.3560339417604</t>
  </si>
  <si>
    <t>-719.341440253742 220.828873215301 -201.272997183724</t>
  </si>
  <si>
    <t>-733.255876646944 217.345603296995 -293.034059800858</t>
  </si>
  <si>
    <t>-743.995918032181 213.460083228361 -376.146586679005</t>
  </si>
  <si>
    <t>-752.332820265872 208.787768802004 -459.494076163118</t>
  </si>
  <si>
    <t>-761.875715831119 201.109074920131 -581.538710751529</t>
  </si>
  <si>
    <t>-749.593314507752 193.821412953339 -658.585726025852</t>
  </si>
  <si>
    <t>-754.917870787367 235.641099779706 -530.163913776996</t>
  </si>
  <si>
    <t>-744.866829053292 390.969838023684 -519.848609546934</t>
  </si>
  <si>
    <t>-719.867156128132 588.433542271211 -319.944294310489</t>
  </si>
  <si>
    <t>-491.970803568782 544.030920482837 -313.603223747216</t>
  </si>
  <si>
    <t>-760.458851702383 173.315830520286 -525.809199130093</t>
  </si>
  <si>
    <t>-784.368008906631 23.4853966191117 -489.536254412314</t>
  </si>
  <si>
    <t>-798.839396912362 34.3215682787725 -208.019433496118</t>
  </si>
  <si>
    <t>-571.988449941905 61.3388948335405 -249.938695327617</t>
  </si>
  <si>
    <t>-684.899096553032 314.372539875847 -98.8314840702218</t>
  </si>
  <si>
    <t>-708.611495872221 325.736710017231 315.910796817926</t>
  </si>
  <si>
    <t>-745.386004404694 368.561289515911 775.678229205987</t>
  </si>
  <si>
    <t>-595.18465667198 341.030281326639 826.32847418725</t>
  </si>
  <si>
    <t>-704.82551371335 130.330361389647 -91.2332231800444</t>
  </si>
  <si>
    <t>-698.131864741692 110.838959826041 323.830485642794</t>
  </si>
  <si>
    <t>-736.658851743362 51.8271396749014 781.494715276875</t>
  </si>
  <si>
    <t>-585.340335558963 28.8993339119465 831.101665021484</t>
  </si>
  <si>
    <t>9763-20170724T120446.847600400.bin</t>
  </si>
  <si>
    <t>-694.783820430038 222.18963865009 -93.3305979724211</t>
  </si>
  <si>
    <t>-719.498665657823 220.590415131469 -201.238589811686</t>
  </si>
  <si>
    <t>-733.375887318453 217.150427992987 -293.006896678274</t>
  </si>
  <si>
    <t>-744.054760943091 213.328734307848 -376.130205559568</t>
  </si>
  <si>
    <t>-752.302875251317 208.745880393401 -459.491534123353</t>
  </si>
  <si>
    <t>-761.685695297776 201.226319523724 -581.558475956568</t>
  </si>
  <si>
    <t>-749.379907503547 194.074235884405 -658.614505424494</t>
  </si>
  <si>
    <t>-754.838506750596 235.695283794195 -530.126468110374</t>
  </si>
  <si>
    <t>-745.056892136365 391.039283473555 -519.673709596336</t>
  </si>
  <si>
    <t>-720.778516423497 587.171501797504 -318.37453533639</t>
  </si>
  <si>
    <t>-492.76086491797 543.394899099354 -312.044921809115</t>
  </si>
  <si>
    <t>-760.298629952935 173.356386661557 -525.866492920879</t>
  </si>
  <si>
    <t>-784.148965601415 23.4508589300365 -489.84521919309</t>
  </si>
  <si>
    <t>-798.765813371344 34.6648470125717 -208.350621695972</t>
  </si>
  <si>
    <t>-572.040855632968 62.6974033176391 -250.285011359014</t>
  </si>
  <si>
    <t>-685.226600203505 314.175969860643 -98.8052838090164</t>
  </si>
  <si>
    <t>-708.654958230876 325.637428387712 315.950477172979</t>
  </si>
  <si>
    <t>-745.355468815994 368.552872912557 775.713342399683</t>
  </si>
  <si>
    <t>-595.143706078846 341.052719608308 826.349217381502</t>
  </si>
  <si>
    <t>-704.783435907482 130.056896700537 -91.2054751828257</t>
  </si>
  <si>
    <t>-697.983180390648 110.737838744213 323.86459645117</t>
  </si>
  <si>
    <t>-736.637732003165 51.7750496314013 781.519982982028</t>
  </si>
  <si>
    <t>-585.34462317801 28.8578205299152 831.209244246006</t>
  </si>
  <si>
    <t>9763-20170724T120446.915785300.bin</t>
  </si>
  <si>
    <t>-695.150596250609 221.712340504919 -93.2989824181112</t>
  </si>
  <si>
    <t>-719.917831915087 220.105537735281 -201.194756452685</t>
  </si>
  <si>
    <t>-733.759634845376 216.734175516219 -292.970985650638</t>
  </si>
  <si>
    <t>-744.374269597225 213.004439411554 -376.106725860026</t>
  </si>
  <si>
    <t>-752.525641096261 208.545692721603 -459.484239081093</t>
  </si>
  <si>
    <t>-761.731197564985 201.243779826714 -581.577960854959</t>
  </si>
  <si>
    <t>-749.42004729968 194.33783282526 -658.655581265139</t>
  </si>
  <si>
    <t>-755.044128772212 235.628786221946 -530.06878735141</t>
  </si>
  <si>
    <t>-745.800636514311 390.989806908102 -519.338372609779</t>
  </si>
  <si>
    <t>-723.139948014334 584.823695769383 -315.638845038629</t>
  </si>
  <si>
    <t>-494.835359099241 542.561517466176 -309.356350436303</t>
  </si>
  <si>
    <t>-760.339587019382 173.266860903089 -525.939850388392</t>
  </si>
  <si>
    <t>-783.70704079367 23.2292891535303 -490.208722226874</t>
  </si>
  <si>
    <t>-798.662878774835 33.6865231322095 -208.702865795774</t>
  </si>
  <si>
    <t>-571.867089894666 63.9417800276772 -248.662974093178</t>
  </si>
  <si>
    <t>-685.713399520505 313.751532958654 -98.7481612814433</t>
  </si>
  <si>
    <t>-708.841256314197 325.376019922943 316.01993832344</t>
  </si>
  <si>
    <t>-745.284654008032 368.553064613295 775.765188072761</t>
  </si>
  <si>
    <t>-595.052818847649 341.133129674933 826.3849978031</t>
  </si>
  <si>
    <t>-705.058019836966 129.550853763891 -91.2047253467654</t>
  </si>
  <si>
    <t>-698.17719556598 110.399245546368 323.871760944182</t>
  </si>
  <si>
    <t>-736.775912536974 51.6984633605985 781.503985841818</t>
  </si>
  <si>
    <t>-585.50040268716 28.4468045573296 831.091311003432</t>
  </si>
  <si>
    <t>9763-20170724T120446.944862800.bin</t>
  </si>
  <si>
    <t>-695.404694272477 221.604988854495 -93.3188223802566</t>
  </si>
  <si>
    <t>-720.150246795883 220.002360431674 -201.219671232508</t>
  </si>
  <si>
    <t>-733.984141435237 216.679071036627 -292.998816503313</t>
  </si>
  <si>
    <t>-744.595960262053 213.010754276496 -376.13774284483</t>
  </si>
  <si>
    <t>-752.748609735394 208.63283265806 -459.51938378943</t>
  </si>
  <si>
    <t>-761.960304795922 201.471261986216 -581.620837831765</t>
  </si>
  <si>
    <t>-749.646649211991 194.699004503684 -658.709873396494</t>
  </si>
  <si>
    <t>-755.330068156443 235.802362432817 -530.068409269874</t>
  </si>
  <si>
    <t>-746.327334128641 391.159671420758 -519.12642614217</t>
  </si>
  <si>
    <t>-724.402340315021 583.954888101616 -314.36319785152</t>
  </si>
  <si>
    <t>-495.936276290037 542.602894479461 -307.899391061122</t>
  </si>
  <si>
    <t>-760.506487545312 173.425085881575 -526.019131561813</t>
  </si>
  <si>
    <t>-783.495622858577 23.3003718896573 -490.326341848941</t>
  </si>
  <si>
    <t>-798.535237889051 33.4079704285903 -208.812199378035</t>
  </si>
  <si>
    <t>-571.381896453016 63.7345434774968 -246.630167158341</t>
  </si>
  <si>
    <t>-685.971348881545 313.602511517636 -98.7473004313308</t>
  </si>
  <si>
    <t>-708.976052154124 325.319286660902 316.025055958908</t>
  </si>
  <si>
    <t>-745.258311254694 368.541219586959 775.778920677394</t>
  </si>
  <si>
    <t>-595.035336895413 341.068222101166 826.396223240268</t>
  </si>
  <si>
    <t>-705.306963986234 129.524387098575 -91.2481016816885</t>
  </si>
  <si>
    <t>-698.484928872773 110.332729615684 323.827445651341</t>
  </si>
  <si>
    <t>-736.883312649634 51.8319321811141 781.479188899719</t>
  </si>
  <si>
    <t>-585.384368917378 29.7225313135805 830.906563453618</t>
  </si>
  <si>
    <t>9763-20170724T120447.015671900.bin</t>
  </si>
  <si>
    <t>-695.845166403023 221.595395827339 -93.3664868458602</t>
  </si>
  <si>
    <t>-720.511807531176 219.964537504222 -201.284920910867</t>
  </si>
  <si>
    <t>-734.252546548204 216.629655260764 -293.077668023794</t>
  </si>
  <si>
    <t>-744.769169097936 212.95545696861 -376.228329859095</t>
  </si>
  <si>
    <t>-752.814840137471 208.579800366608 -459.620484153063</t>
  </si>
  <si>
    <t>-761.857068515727 201.431938612989 -581.735525315697</t>
  </si>
  <si>
    <t>-749.394309551735 194.847580993677 -658.816886066377</t>
  </si>
  <si>
    <t>-755.448909208667 235.770073222979 -530.159624990263</t>
  </si>
  <si>
    <t>-747.194633695298 391.156174401222 -519.052783045836</t>
  </si>
  <si>
    <t>-726.915859789463 582.033150273146 -312.332570350231</t>
  </si>
  <si>
    <t>-498.131292565351 542.644512785851 -304.936078237376</t>
  </si>
  <si>
    <t>-760.329820294751 173.366770794067 -526.145451406583</t>
  </si>
  <si>
    <t>-782.404121886635 23.1134223633208 -490.378367102478</t>
  </si>
  <si>
    <t>-798.839685244659 34.1756618091354 -208.978160330116</t>
  </si>
  <si>
    <t>-571.214757646026 62.8908850342305 -245.183815199857</t>
  </si>
  <si>
    <t>-686.481114073273 313.560330492092 -98.7751314431309</t>
  </si>
  <si>
    <t>-709.37663330842 325.338041256651 316.001574524914</t>
  </si>
  <si>
    <t>-745.226584098208 368.505808510497 775.786450290639</t>
  </si>
  <si>
    <t>-594.978150435437 341.092357065219 826.360486540255</t>
  </si>
  <si>
    <t>-705.641225070339 129.60479393713 -91.348775356448</t>
  </si>
  <si>
    <t>-699.033726572953 110.186110060064 323.719711831948</t>
  </si>
  <si>
    <t>-737.070829800132 51.8931488300623 781.439436840186</t>
  </si>
  <si>
    <t>-585.437875943145 30.2025312974442 830.640963370638</t>
  </si>
  <si>
    <t>9763-20170724T120447.050765700.bin</t>
  </si>
  <si>
    <t>-695.983836311202 221.716079656739 -93.3954993672932</t>
  </si>
  <si>
    <t>-720.595377220905 220.041127164321 -201.325778638856</t>
  </si>
  <si>
    <t>-734.241261082813 216.676657051769 -293.131625500488</t>
  </si>
  <si>
    <t>-744.652876846544 212.977322080498 -376.294384297092</t>
  </si>
  <si>
    <t>-752.57415978309 208.578621921354 -459.697286801631</t>
  </si>
  <si>
    <t>-761.41331905439 201.399604613567 -581.825260908876</t>
  </si>
  <si>
    <t>-748.849895783461 194.885928326478 -658.896347599923</t>
  </si>
  <si>
    <t>-755.124735528952 235.753663126634 -530.245326684589</t>
  </si>
  <si>
    <t>-747.050231371884 391.142064919044 -519.158283833401</t>
  </si>
  <si>
    <t>-728.036083236234 581.237154535692 -311.598944052291</t>
  </si>
  <si>
    <t>-499.107248290145 542.856999717917 -303.408489105005</t>
  </si>
  <si>
    <t>-759.944812719094 173.34587910881 -526.227915592681</t>
  </si>
  <si>
    <t>-781.928305989574 23.0739735057869 -490.484444313032</t>
  </si>
  <si>
    <t>-799.590057714516 33.7435348023896 -209.143356738925</t>
  </si>
  <si>
    <t>-572.0843404318 62.2277378501744 -246.269371555729</t>
  </si>
  <si>
    <t>-686.755289563686 313.655490563982 -98.8042841246616</t>
  </si>
  <si>
    <t>-709.566904652173 325.425246067193 315.977198371326</t>
  </si>
  <si>
    <t>-745.226372951473 368.478456717588 775.793066961738</t>
  </si>
  <si>
    <t>-594.964147457788 341.074284531177 826.331290589203</t>
  </si>
  <si>
    <t>-705.625107956005 129.717655649781 -91.375857967105</t>
  </si>
  <si>
    <t>-699.089177525841 110.26110444252 323.692022433717</t>
  </si>
  <si>
    <t>-737.134414365417 51.8448158317001 781.422289213889</t>
  </si>
  <si>
    <t>-585.570451996524 29.5557280357255 830.56886411806</t>
  </si>
  <si>
    <t>9763-20170724T120447.115602100.bin</t>
  </si>
  <si>
    <t>-696.176812324576 222.022245447552 -93.3958639459179</t>
  </si>
  <si>
    <t>-720.717285630036 220.264439414918 -201.341021234784</t>
  </si>
  <si>
    <t>-734.232897978485 216.833604215283 -293.163728639893</t>
  </si>
  <si>
    <t>-744.498737270915 213.073797250294 -376.341834364169</t>
  </si>
  <si>
    <t>-752.246123660826 208.614728533256 -459.7577700153</t>
  </si>
  <si>
    <t>-760.800234492113 201.347161247148 -581.90087359068</t>
  </si>
  <si>
    <t>-748.030165908594 194.903983166346 -658.944003287741</t>
  </si>
  <si>
    <t>-754.672455717553 235.741847404827 -530.328652557372</t>
  </si>
  <si>
    <t>-746.815521921937 391.151635213155 -519.263608454238</t>
  </si>
  <si>
    <t>-730.188324867823 579.361453164995 -309.790138859251</t>
  </si>
  <si>
    <t>-501.001049671844 542.872082770926 -300.289376040505</t>
  </si>
  <si>
    <t>-759.421032390637 173.330380802082 -526.282738137485</t>
  </si>
  <si>
    <t>-781.370994523387 23.0585748531421 -490.565732451557</t>
  </si>
  <si>
    <t>-803.569356174053 33.3907695073972 -209.533662053556</t>
  </si>
  <si>
    <t>-576.046852553594 59.8733391385651 -248.013672301267</t>
  </si>
  <si>
    <t>-687.123806276481 313.970946294097 -98.8371065480552</t>
  </si>
  <si>
    <t>-709.725213907775 325.640545986352 315.958780425821</t>
  </si>
  <si>
    <t>-745.190572517937 368.451001018665 775.81072179801</t>
  </si>
  <si>
    <t>-594.898356011739 341.139422827662 826.309769235058</t>
  </si>
  <si>
    <t>-705.691959594746 129.946030546472 -91.3436646040152</t>
  </si>
  <si>
    <t>-698.881306799363 110.587188117612 323.724326964528</t>
  </si>
  <si>
    <t>-737.232501173565 51.900161376082 781.40262489326</t>
  </si>
  <si>
    <t>-585.572351789319 29.991964501542 830.423576279524</t>
  </si>
  <si>
    <t>9763-20170724T120447.146680800.bin</t>
  </si>
  <si>
    <t>-696.225117856774 222.210858304096 -93.3808809469591</t>
  </si>
  <si>
    <t>-720.740194061179 220.433543471888 -201.331519938743</t>
  </si>
  <si>
    <t>-734.195598354448 216.954220116584 -293.161134336465</t>
  </si>
  <si>
    <t>-744.390984037109 213.137958619639 -376.345455313493</t>
  </si>
  <si>
    <t>-752.051621921915 208.610317178207 -459.765802689894</t>
  </si>
  <si>
    <t>-760.461150517875 201.229287602461 -581.912165911398</t>
  </si>
  <si>
    <t>-747.612037068173 194.801800961191 -658.943290230904</t>
  </si>
  <si>
    <t>-754.415304505263 235.673430284436 -530.363214243611</t>
  </si>
  <si>
    <t>-746.726073781349 391.101279439404 -519.383531697963</t>
  </si>
  <si>
    <t>-730.869090703781 578.345793621209 -308.987210249107</t>
  </si>
  <si>
    <t>-501.596176902632 542.513330944643 -299.062814082861</t>
  </si>
  <si>
    <t>-759.127023060831 173.262447677352 -526.267405647495</t>
  </si>
  <si>
    <t>-781.227491051895 23.0537899707485 -490.370375089439</t>
  </si>
  <si>
    <t>-805.187995232802 34.1100260745231 -209.510422802371</t>
  </si>
  <si>
    <t>-577.39881233766 57.9340644638858 -248.150256256826</t>
  </si>
  <si>
    <t>-687.171329677219 314.181915607873 -98.8333264099649</t>
  </si>
  <si>
    <t>-709.742561719479 325.737819491688 315.967336248473</t>
  </si>
  <si>
    <t>-745.170066367076 368.432373871378 775.824862096141</t>
  </si>
  <si>
    <t>-594.891393721798 341.041286779719 826.321234167977</t>
  </si>
  <si>
    <t>-705.743087685816 130.116367799208 -91.3137805438829</t>
  </si>
  <si>
    <t>-698.843678424596 110.699001218662 323.75003364366</t>
  </si>
  <si>
    <t>-737.277907047005 51.9122599026657 781.393202374906</t>
  </si>
  <si>
    <t>-585.618554405712 29.881885799108 830.361877242555</t>
  </si>
  <si>
    <t>9763-20170724T120447.214890700.bin</t>
  </si>
  <si>
    <t>-696.119446727372 222.69373212585 -93.396239191923</t>
  </si>
  <si>
    <t>-720.587693072757 220.921655900052 -201.357683826728</t>
  </si>
  <si>
    <t>-733.954138439413 217.334080394166 -293.196072314849</t>
  </si>
  <si>
    <t>-744.048796772323 213.375911965162 -376.386069027205</t>
  </si>
  <si>
    <t>-751.588109011791 208.660613795193 -459.807052156949</t>
  </si>
  <si>
    <t>-759.797443970272 200.954871230549 -581.9468633467</t>
  </si>
  <si>
    <t>-746.841927693873 194.476005963585 -658.95589296613</t>
  </si>
  <si>
    <t>-753.754331988324 235.52931015293 -530.485057601059</t>
  </si>
  <si>
    <t>-745.556298625601 390.936931181277 -519.661335682679</t>
  </si>
  <si>
    <t>-731.376132852087 576.6373861454 -307.782094218123</t>
  </si>
  <si>
    <t>-502.08332909963 541.190938136502 -296.968807558038</t>
  </si>
  <si>
    <t>-758.636227437307 173.142802517934 -526.220910424603</t>
  </si>
  <si>
    <t>-781.660458141682 23.1841790791452 -489.915278168647</t>
  </si>
  <si>
    <t>-807.006839311641 34.0390606505041 -209.16925040359</t>
  </si>
  <si>
    <t>-579.077088693353 54.7334798269162 -248.771002977341</t>
  </si>
  <si>
    <t>-686.789353716798 314.664929724187 -98.8510119857983</t>
  </si>
  <si>
    <t>-709.660727278826 326.025392166271 315.938579478021</t>
  </si>
  <si>
    <t>-745.125842826105 368.444891794428 775.825263941036</t>
  </si>
  <si>
    <t>-594.847047756502 341.036887318396 826.312044961502</t>
  </si>
  <si>
    <t>-705.872226044755 130.6197463095 -91.2984033796558</t>
  </si>
  <si>
    <t>-698.988863069073 110.981387652561 323.755238495886</t>
  </si>
  <si>
    <t>-737.332555838651 51.9810771145351 781.386192725521</t>
  </si>
  <si>
    <t>-585.658047744365 29.9251273255998 830.296311608525</t>
  </si>
  <si>
    <t>9763-20170724T120447.249991900.bin</t>
  </si>
  <si>
    <t>-696.056269691116 222.954847400129 -93.4024386212811</t>
  </si>
  <si>
    <t>-720.49100076954 221.193189753552 -201.37160103275</t>
  </si>
  <si>
    <t>-733.836985114444 217.563530139798 -293.21126546885</t>
  </si>
  <si>
    <t>-743.91587188296 213.548884822549 -376.400556734503</t>
  </si>
  <si>
    <t>-751.44214837491 208.757506474466 -459.818427544396</t>
  </si>
  <si>
    <t>-759.635220380479 200.919285217449 -581.950930020913</t>
  </si>
  <si>
    <t>-746.611255462697 194.356294247387 -658.941237450743</t>
  </si>
  <si>
    <t>-753.533508429698 235.544180208097 -530.529791081944</t>
  </si>
  <si>
    <t>-744.8699354693 390.92886226007 -519.728007518858</t>
  </si>
  <si>
    <t>-731.226708168694 575.986199012352 -307.251659922586</t>
  </si>
  <si>
    <t>-501.974062468322 540.44328261955 -295.917055645379</t>
  </si>
  <si>
    <t>-758.546739420776 173.17320912848 -526.190568925586</t>
  </si>
  <si>
    <t>-781.991015196531 23.3145313832313 -489.713741460964</t>
  </si>
  <si>
    <t>-806.916790693047 33.9376765447939 -208.921161076251</t>
  </si>
  <si>
    <t>-579.099665656169 54.87089601855 -249.042245083129</t>
  </si>
  <si>
    <t>-686.477552138082 314.922997509023 -98.8847015659024</t>
  </si>
  <si>
    <t>-709.470297102273 326.173281222102 315.901313041591</t>
  </si>
  <si>
    <t>-745.096345195907 368.473821361406 775.80148855966</t>
  </si>
  <si>
    <t>-594.827310322729 341.01746854111 826.290985999755</t>
  </si>
  <si>
    <t>-706.054327535738 130.870736354863 -91.2847275953949</t>
  </si>
  <si>
    <t>-699.054644711313 111.175680038684 323.76421790217</t>
  </si>
  <si>
    <t>-737.345008440368 52.0072082146019 781.393885889894</t>
  </si>
  <si>
    <t>-585.674640730616 29.9135231695852 830.29995049483</t>
  </si>
  <si>
    <t>9763-20170724T120447.314763500.bin</t>
  </si>
  <si>
    <t>-695.840543561948 223.371009069587 -93.3839704280024</t>
  </si>
  <si>
    <t>-720.271027404553 221.631938103456 -201.354443544897</t>
  </si>
  <si>
    <t>-733.633505451839 217.929133378798 -293.188935850024</t>
  </si>
  <si>
    <t>-743.734396296841 213.815221245545 -376.370636395076</t>
  </si>
  <si>
    <t>-751.289536828483 208.890278721966 -459.778006788681</t>
  </si>
  <si>
    <t>-759.53207446038 200.819300873476 -581.892102407571</t>
  </si>
  <si>
    <t>-746.486665735337 194.047317533133 -658.860707447894</t>
  </si>
  <si>
    <t>-753.334410711534 235.535679061138 -530.544237930865</t>
  </si>
  <si>
    <t>-744.227058194808 390.906290879016 -519.759816900621</t>
  </si>
  <si>
    <t>-730.774389544815 574.98162847632 -306.420051168336</t>
  </si>
  <si>
    <t>-501.602808949542 538.943901500726 -295.010177365293</t>
  </si>
  <si>
    <t>-758.496206294052 173.185966128211 -526.074863467546</t>
  </si>
  <si>
    <t>-782.433291881923 23.5125762604332 -489.198758105741</t>
  </si>
  <si>
    <t>-806.857244816734 34.8048849743109 -208.388365772865</t>
  </si>
  <si>
    <t>-578.705072515734 53.701588055507 -247.605909974723</t>
  </si>
  <si>
    <t>-685.853972318692 315.407671573481 -98.9274865398964</t>
  </si>
  <si>
    <t>-709.068565873838 326.42107849736 315.85239152541</t>
  </si>
  <si>
    <t>-745.057166591804 368.488892113507 775.74082978795</t>
  </si>
  <si>
    <t>-594.803597930415 340.958579234039 826.236147710687</t>
  </si>
  <si>
    <t>-706.221941508378 131.304636926991 -91.2354591455392</t>
  </si>
  <si>
    <t>-699.194012761809 111.385601701532 323.802389090921</t>
  </si>
  <si>
    <t>-737.369990054481 52.0016488203687 781.41217552414</t>
  </si>
  <si>
    <t>-585.795440127352 29.2814312658636 830.32806332785</t>
  </si>
  <si>
    <t>9763-20170724T120447.347852000.bin</t>
  </si>
  <si>
    <t>-695.616777521245 223.512531218669 -93.3879133662377</t>
  </si>
  <si>
    <t>-720.066036649131 221.810919944206 -201.354857285904</t>
  </si>
  <si>
    <t>-733.43419959037 218.092277228505 -293.187664676025</t>
  </si>
  <si>
    <t>-743.53592378412 213.94555069333 -376.367679761768</t>
  </si>
  <si>
    <t>-751.087763771867 208.967849124854 -459.772166983682</t>
  </si>
  <si>
    <t>-759.320809415381 200.797826295175 -581.880388753801</t>
  </si>
  <si>
    <t>-746.254094165155 193.902652344348 -658.834390645354</t>
  </si>
  <si>
    <t>-753.068934893509 235.55069767948 -530.563777625294</t>
  </si>
  <si>
    <t>-743.63245937986 390.899097364709 -519.820004742633</t>
  </si>
  <si>
    <t>-730.428941675334 574.362335328819 -305.938175699461</t>
  </si>
  <si>
    <t>-501.225282539247 538.4605618833 -294.743259862496</t>
  </si>
  <si>
    <t>-758.347486293311 173.214874954808 -526.037024986233</t>
  </si>
  <si>
    <t>-782.566574502507 23.6289259073096 -488.955266899814</t>
  </si>
  <si>
    <t>-806.319134210993 35.1537453709295 -208.096670136655</t>
  </si>
  <si>
    <t>-577.888101854729 52.5238058743712 -246.386214546103</t>
  </si>
  <si>
    <t>-685.499082253922 315.539586814961 -98.9292400586645</t>
  </si>
  <si>
    <t>-708.918080809957 326.483720728978 315.841083266446</t>
  </si>
  <si>
    <t>-745.040360106915 368.490061539521 775.71428866479</t>
  </si>
  <si>
    <t>-594.797197830507 340.902656602479 826.209447238521</t>
  </si>
  <si>
    <t>-706.097226689166 131.462165197959 -91.2388364471329</t>
  </si>
  <si>
    <t>-699.159513481771 111.467615361065 323.796921114828</t>
  </si>
  <si>
    <t>-737.376325308336 52.0356373214468 781.416072589569</t>
  </si>
  <si>
    <t>-585.753449613238 29.6335715784157 830.329049312094</t>
  </si>
  <si>
    <t>9763-20170724T120447.412666600.bin</t>
  </si>
  <si>
    <t>-695.135389875731 223.595056699282 -93.3678341733734</t>
  </si>
  <si>
    <t>-719.591325140141 221.941552888941 -201.333947594784</t>
  </si>
  <si>
    <t>-733.009257213352 218.221317126474 -293.159601067323</t>
  </si>
  <si>
    <t>-743.173580444964 214.057561746835 -376.331026199118</t>
  </si>
  <si>
    <t>-750.805714726039 209.045866618163 -459.726257548355</t>
  </si>
  <si>
    <t>-759.175781976104 200.806724966674 -581.820428869248</t>
  </si>
  <si>
    <t>-746.095571374596 193.656268398424 -658.748876962336</t>
  </si>
  <si>
    <t>-752.797580660556 235.582391313106 -530.534690792958</t>
  </si>
  <si>
    <t>-742.910701141468 390.900370741181 -519.749465821393</t>
  </si>
  <si>
    <t>-730.413093063892 573.463071437603 -305.056010209552</t>
  </si>
  <si>
    <t>-501.0693070818 538.397141030712 -294.084939907182</t>
  </si>
  <si>
    <t>-758.20858243406 173.261579455554 -525.958347248023</t>
  </si>
  <si>
    <t>-782.671853953788 23.7852195389496 -488.620871633993</t>
  </si>
  <si>
    <t>-805.23962128142 35.7002535456324 -207.680756074005</t>
  </si>
  <si>
    <t>-576.229386588685 51.9058686120443 -242.897320376302</t>
  </si>
  <si>
    <t>-684.815415120951 315.630391763901 -98.9219292845949</t>
  </si>
  <si>
    <t>-708.536589442304 326.433444683171 315.834906148061</t>
  </si>
  <si>
    <t>-744.977377539034 368.520256887766 775.672886606646</t>
  </si>
  <si>
    <t>-594.740593855457 340.941172464071 826.191512270166</t>
  </si>
  <si>
    <t>-705.854776400555 131.47155316814 -91.2104554603534</t>
  </si>
  <si>
    <t>-698.851868997589 111.546659696505 323.827554828455</t>
  </si>
  <si>
    <t>-737.395952449034 52.0079218385633 781.419756448588</t>
  </si>
  <si>
    <t>-585.802386852278 29.4228703720516 830.339339326755</t>
  </si>
  <si>
    <t>9763-20170724T120447.446756900.bin</t>
  </si>
  <si>
    <t>-694.862270767364 223.678940895873 -93.344664890369</t>
  </si>
  <si>
    <t>-719.337640693243 222.042732481024 -201.306550547632</t>
  </si>
  <si>
    <t>-732.769765785469 218.334906834896 -293.130667046477</t>
  </si>
  <si>
    <t>-742.94589013569 214.181975780949 -376.301210976654</t>
  </si>
  <si>
    <t>-750.58897049804 209.180186068679 -459.696057293429</t>
  </si>
  <si>
    <t>-758.973796623181 200.955234482437 -581.790181494602</t>
  </si>
  <si>
    <t>-745.852595255412 193.707753571695 -658.702542864741</t>
  </si>
  <si>
    <t>-752.582067941864 235.724263879062 -530.501699546438</t>
  </si>
  <si>
    <t>-742.587388811488 391.021987032985 -519.6417952807</t>
  </si>
  <si>
    <t>-730.780152630002 573.419685759198 -304.769294570701</t>
  </si>
  <si>
    <t>-501.396799599174 538.647807253779 -293.691812823972</t>
  </si>
  <si>
    <t>-758.007162173975 173.404234803055 -525.930991743448</t>
  </si>
  <si>
    <t>-782.361728920268 23.9055430661742 -488.571722237013</t>
  </si>
  <si>
    <t>-804.756336751101 36.0782506441565 -207.628797215433</t>
  </si>
  <si>
    <t>-575.570805124377 52.5097837219823 -241.577887431049</t>
  </si>
  <si>
    <t>-684.511174965099 315.70014977134 -98.900907680005</t>
  </si>
  <si>
    <t>-708.386763126644 326.431554403724 315.848899433151</t>
  </si>
  <si>
    <t>-744.94713506621 368.529588995946 775.666004618014</t>
  </si>
  <si>
    <t>-594.727152479275 340.894669098785 826.203953054079</t>
  </si>
  <si>
    <t>-705.622714953369 131.62329770106 -91.1884245000946</t>
  </si>
  <si>
    <t>-698.741417690801 111.609121770793 323.84733986783</t>
  </si>
  <si>
    <t>-737.41028290056 52.0373461286231 781.416316350193</t>
  </si>
  <si>
    <t>-585.764789060353 29.7797562813582 830.325124671699</t>
  </si>
  <si>
    <t>9763-20170724T120447.514912500.bin</t>
  </si>
  <si>
    <t>-694.380507946746 223.81377716923 -93.3459746295231</t>
  </si>
  <si>
    <t>-718.801296379084 222.150178392461 -201.319850782269</t>
  </si>
  <si>
    <t>-732.25073080452 218.445237484631 -293.141477974399</t>
  </si>
  <si>
    <t>-742.468280072581 214.304835942579 -376.307581397021</t>
  </si>
  <si>
    <t>-750.178464867925 209.326623830576 -459.697726152026</t>
  </si>
  <si>
    <t>-758.689835429773 201.147383327993 -581.786100862183</t>
  </si>
  <si>
    <t>-745.479348051141 193.781998809166 -658.671946145876</t>
  </si>
  <si>
    <t>-752.268475869953 235.899335908834 -530.489684726479</t>
  </si>
  <si>
    <t>-742.299669763597 391.190253025396 -519.379705040873</t>
  </si>
  <si>
    <t>-732.085090826698 573.532766769363 -304.378729774881</t>
  </si>
  <si>
    <t>-502.678474518298 539.00640754258 -293.018607406302</t>
  </si>
  <si>
    <t>-757.641758784436 173.573370944225 -525.939702691981</t>
  </si>
  <si>
    <t>-781.701291111755 24.0392844248365 -488.56495339814</t>
  </si>
  <si>
    <t>-804.010994218184 36.252802737718 -207.617194394639</t>
  </si>
  <si>
    <t>-574.594874505414 53.8853258528768 -239.332679543945</t>
  </si>
  <si>
    <t>-683.998631310236 315.815871368254 -98.899710726822</t>
  </si>
  <si>
    <t>-708.139261008979 326.477584045169 315.836561606419</t>
  </si>
  <si>
    <t>-744.865504387023 368.602895632602 775.633161724365</t>
  </si>
  <si>
    <t>-594.65883832181 340.983033168097 826.218992175184</t>
  </si>
  <si>
    <t>-705.163237156797 131.723842667471 -91.1693636109533</t>
  </si>
  <si>
    <t>-698.547510447211 111.601077070953 323.865441251189</t>
  </si>
  <si>
    <t>-737.430235354793 52.0396585418614 781.415941456397</t>
  </si>
  <si>
    <t>-585.836425806377 29.4537999374959 830.334573337676</t>
  </si>
  <si>
    <t>9763-20170724T120447.546999200.bin</t>
  </si>
  <si>
    <t>-694.206391899243 223.878385437273 -93.3634103987348</t>
  </si>
  <si>
    <t>-718.590969893592 222.175127240947 -201.344792348391</t>
  </si>
  <si>
    <t>-732.02309440688 218.471945525412 -293.169144417214</t>
  </si>
  <si>
    <t>-742.230606619639 214.346697740656 -376.337190307647</t>
  </si>
  <si>
    <t>-749.936486934321 209.397266516377 -459.729409888411</t>
  </si>
  <si>
    <t>-758.447882705261 201.275588125639 -581.821632558985</t>
  </si>
  <si>
    <t>-745.115352419379 193.917842219741 -658.687248205576</t>
  </si>
  <si>
    <t>-752.054068009844 236.005786866288 -530.507228421785</t>
  </si>
  <si>
    <t>-742.202788129109 391.281512752941 -519.232713908982</t>
  </si>
  <si>
    <t>-732.692808467397 573.428142654551 -304.033359698817</t>
  </si>
  <si>
    <t>-503.261139589816 539.104620901088 -292.563358881671</t>
  </si>
  <si>
    <t>-757.372221685269 173.672781960692 -525.990034893399</t>
  </si>
  <si>
    <t>-781.275998563222 24.0866085781993 -488.666618453076</t>
  </si>
  <si>
    <t>-803.587554710585 36.7056012153212 -207.736757178776</t>
  </si>
  <si>
    <t>-574.026946434307 54.2425298457513 -238.443663991829</t>
  </si>
  <si>
    <t>-683.892454590379 315.860142668409 -98.9191633036822</t>
  </si>
  <si>
    <t>-708.165194096726 326.51744565962 315.809492626719</t>
  </si>
  <si>
    <t>-744.83298436349 368.659308730041 775.607639986532</t>
  </si>
  <si>
    <t>-594.643476932892 340.981096366563 826.212565451093</t>
  </si>
  <si>
    <t>-704.927377376363 131.797667370054 -91.1701826824806</t>
  </si>
  <si>
    <t>-698.478767232354 111.546491781022 323.861011758357</t>
  </si>
  <si>
    <t>-737.437615074486 52.0243303004929 781.415450978872</t>
  </si>
  <si>
    <t>-585.873478150481 29.2651368698193 830.345460238538</t>
  </si>
  <si>
    <t>9763-20170724T120447.613178400.bin</t>
  </si>
  <si>
    <t>-694.136514030413 223.879801839347 -93.3851302146668</t>
  </si>
  <si>
    <t>-718.474921334298 222.067408853454 -201.375174663882</t>
  </si>
  <si>
    <t>-731.772320974199 218.341479646399 -293.218218595116</t>
  </si>
  <si>
    <t>-741.819627224968 214.222375088136 -376.406063281853</t>
  </si>
  <si>
    <t>-749.326397475374 209.308619175974 -459.818451471782</t>
  </si>
  <si>
    <t>-757.503961819692 201.272339599955 -581.93920773332</t>
  </si>
  <si>
    <t>-743.971081246142 194.061055685592 -658.783632474371</t>
  </si>
  <si>
    <t>-751.365749842868 235.976845596586 -530.576147016316</t>
  </si>
  <si>
    <t>-742.173653214268 391.284255906781 -519.074841233767</t>
  </si>
  <si>
    <t>-733.954810820216 572.666777350535 -303.177964243762</t>
  </si>
  <si>
    <t>-504.453517949817 538.662768264909 -292.159025891826</t>
  </si>
  <si>
    <t>-756.465670269101 173.620312952498 -526.131249473343</t>
  </si>
  <si>
    <t>-780.110553770839 23.9910582392763 -488.851871140731</t>
  </si>
  <si>
    <t>-802.536633254223 36.8499374931434 -207.942191472512</t>
  </si>
  <si>
    <t>-572.7336438525 53.7076947605954 -237.181167124848</t>
  </si>
  <si>
    <t>-683.999340664739 315.913144174596 -98.9896644749185</t>
  </si>
  <si>
    <t>-708.22830361971 326.619221823098 315.740241985</t>
  </si>
  <si>
    <t>-744.778077381824 368.737991867648 775.547971418287</t>
  </si>
  <si>
    <t>-594.59365475155 341.055960618781 826.165840262866</t>
  </si>
  <si>
    <t>-704.694984710657 131.693499377015 -91.1741717325865</t>
  </si>
  <si>
    <t>-698.391095866731 111.290531828528 323.851856553508</t>
  </si>
  <si>
    <t>-737.444556858098 52.0491955706727 781.427510822506</t>
  </si>
  <si>
    <t>-585.787577761895 29.8994096279412 830.349646910441</t>
  </si>
  <si>
    <t>9763-20170724T120447.651281500.bin</t>
  </si>
  <si>
    <t>-694.259568102564 223.817026422644 -93.4254823921464</t>
  </si>
  <si>
    <t>-718.550038291355 221.966344213035 -201.425675107794</t>
  </si>
  <si>
    <t>-731.705541223559 218.229829143569 -293.288569301087</t>
  </si>
  <si>
    <t>-741.583651320254 214.109526932405 -376.496714260137</t>
  </si>
  <si>
    <t>-748.879792610988 209.204591468997 -459.928407065742</t>
  </si>
  <si>
    <t>-756.703822845234 201.193535399879 -582.07398401903</t>
  </si>
  <si>
    <t>-743.061677042699 194.111874471716 -658.911095945342</t>
  </si>
  <si>
    <t>-750.784590002344 235.893449591704 -530.682144373015</t>
  </si>
  <si>
    <t>-742.030228734722 391.218259516684 -519.124426201138</t>
  </si>
  <si>
    <t>-734.540623286093 572.025127606919 -302.718961427988</t>
  </si>
  <si>
    <t>-504.969672323969 538.41219067831 -291.954411455612</t>
  </si>
  <si>
    <t>-755.756798980258 173.524088159163 -526.273041125671</t>
  </si>
  <si>
    <t>-779.236843498759 23.8538853881121 -489.054626376326</t>
  </si>
  <si>
    <t>-802.117641649305 36.437926170064 -208.169143681638</t>
  </si>
  <si>
    <t>-572.184564808279 53.0226339312605 -236.528494087324</t>
  </si>
  <si>
    <t>-684.202075187814 315.9401594228 -99.0342505639345</t>
  </si>
  <si>
    <t>-708.352697606323 326.620087763521 315.701009896477</t>
  </si>
  <si>
    <t>-744.759245633067 368.756241579639 775.518101847991</t>
  </si>
  <si>
    <t>-594.572400451024 341.079240436313 826.131467815268</t>
  </si>
  <si>
    <t>-704.719347914108 131.54994794534 -91.2060427284487</t>
  </si>
  <si>
    <t>-698.399320979895 111.132423328362 323.818921754815</t>
  </si>
  <si>
    <t>-737.445431339307 52.0480866455252 781.430317526431</t>
  </si>
  <si>
    <t>-585.814368985617 29.7667960918718 830.373132710527</t>
  </si>
  <si>
    <t>9763-20170724T120447.715200100.bin</t>
  </si>
  <si>
    <t>-694.697898345575 223.725421728015 -93.499810006114</t>
  </si>
  <si>
    <t>-718.805291076967 221.751040534849 -201.538812672883</t>
  </si>
  <si>
    <t>-731.595476861436 217.986075922389 -293.452142320423</t>
  </si>
  <si>
    <t>-741.058592024019 213.869896957619 -376.708733069433</t>
  </si>
  <si>
    <t>-747.854018176977 209.002731421254 -460.184868736848</t>
  </si>
  <si>
    <t>-754.85206999902 201.085284845495 -582.38663977449</t>
  </si>
  <si>
    <t>-740.962164485018 194.28464608709 -659.204814323249</t>
  </si>
  <si>
    <t>-749.424907342889 235.757469160962 -530.921825326631</t>
  </si>
  <si>
    <t>-741.428198467942 391.113560472121 -519.141929246678</t>
  </si>
  <si>
    <t>-735.683912780805 570.947720529468 -301.874538375552</t>
  </si>
  <si>
    <t>-505.994275474039 538.286267013118 -290.718648575153</t>
  </si>
  <si>
    <t>-754.137853569113 173.361280015285 -526.609219054253</t>
  </si>
  <si>
    <t>-777.396755009595 23.6214612562762 -489.538073531988</t>
  </si>
  <si>
    <t>-801.036792722176 36.2216785980004 -208.716137001694</t>
  </si>
  <si>
    <t>-570.863343448338 51.6728990230201 -235.734093369156</t>
  </si>
  <si>
    <t>-684.814779183935 315.868918284172 -99.1307173692468</t>
  </si>
  <si>
    <t>-708.864111098015 326.691266548724 315.606690552395</t>
  </si>
  <si>
    <t>-744.739209761572 368.789849056429 775.462615421721</t>
  </si>
  <si>
    <t>-594.541450320868 341.135972489854 826.056460141514</t>
  </si>
  <si>
    <t>-704.979795163455 131.438714064775 -91.2418161531903</t>
  </si>
  <si>
    <t>-698.668521562655 110.864577699542 323.775670221328</t>
  </si>
  <si>
    <t>-737.437264308923 51.9594752405812 781.446948724925</t>
  </si>
  <si>
    <t>-585.868078315593 29.361720593387 830.436126502996</t>
  </si>
  <si>
    <t>9763-20170724T120447.747283700.bin</t>
  </si>
  <si>
    <t>-694.968707550527 223.689448824828 -93.5168376630957</t>
  </si>
  <si>
    <t>-718.906131634877 221.649076854586 -201.592424301134</t>
  </si>
  <si>
    <t>-731.463984494543 217.861199240218 -293.536893843573</t>
  </si>
  <si>
    <t>-740.681389625623 213.736726963121 -376.820561569248</t>
  </si>
  <si>
    <t>-747.195265058618 208.875015852332 -460.319497492776</t>
  </si>
  <si>
    <t>-753.74232174041 200.981520225496 -582.547753149907</t>
  </si>
  <si>
    <t>-739.704720255872 194.312384071831 -659.350595685668</t>
  </si>
  <si>
    <t>-748.572536289722 235.649036328985 -531.053182727474</t>
  </si>
  <si>
    <t>-740.970794289787 391.016743904121 -519.187315677518</t>
  </si>
  <si>
    <t>-736.249303879805 570.523327191754 -301.624373564816</t>
  </si>
  <si>
    <t>-506.512510996503 538.326706159751 -290.095630983361</t>
  </si>
  <si>
    <t>-753.166453441986 173.241338901969 -526.776832690494</t>
  </si>
  <si>
    <t>-776.343329184746 23.4799317618231 -489.733317829277</t>
  </si>
  <si>
    <t>-800.538231552651 36.2038127983087 -208.964288573571</t>
  </si>
  <si>
    <t>-570.248780818857 50.8527847139708 -235.43571434725</t>
  </si>
  <si>
    <t>-685.193637197075 315.837344282337 -99.1788374597161</t>
  </si>
  <si>
    <t>-709.168036934507 326.757455229539 315.560407688179</t>
  </si>
  <si>
    <t>-744.73588627803 368.790855289295 775.436694502071</t>
  </si>
  <si>
    <t>-594.529074426457 341.151887628797 826.011653956234</t>
  </si>
  <si>
    <t>-705.121152907365 131.440833640633 -91.2655799886115</t>
  </si>
  <si>
    <t>-698.90123770319 110.680155913585 323.743891191248</t>
  </si>
  <si>
    <t>-737.438095471961 51.9729091400036 781.448138899582</t>
  </si>
  <si>
    <t>-585.881545847637 29.3256507483823 830.453559731455</t>
  </si>
  <si>
    <t>9763-20170724T120447.810464500.bin</t>
  </si>
  <si>
    <t>-695.261550752912 223.639150186013 -93.564146232648</t>
  </si>
  <si>
    <t>-718.936263205702 221.529627896621 -201.696341380204</t>
  </si>
  <si>
    <t>-731.106752413235 217.7051508195 -293.691329054235</t>
  </si>
  <si>
    <t>-739.907478426644 213.555809817748 -377.018761683214</t>
  </si>
  <si>
    <t>-745.93714486075 208.680548366175 -460.55322435501</t>
  </si>
  <si>
    <t>-751.702608401085 200.780358846257 -582.820478973091</t>
  </si>
  <si>
    <t>-737.393992433201 194.342811565332 -659.592993630543</t>
  </si>
  <si>
    <t>-746.963739174578 235.458282687121 -531.291556360327</t>
  </si>
  <si>
    <t>-739.982110523726 390.84345146539 -519.352886830663</t>
  </si>
  <si>
    <t>-737.374572389656 569.802298769626 -301.303662878358</t>
  </si>
  <si>
    <t>-507.547535598847 538.608401351903 -288.852716008098</t>
  </si>
  <si>
    <t>-751.381792584832 173.035586698941 -527.049820043851</t>
  </si>
  <si>
    <t>-774.50138627153 23.2498780450467 -490.065627375409</t>
  </si>
  <si>
    <t>-799.761505320587 35.6187172833868 -209.374356788635</t>
  </si>
  <si>
    <t>-569.381566631634 49.6260585851107 -235.401859145062</t>
  </si>
  <si>
    <t>-685.640053529382 315.778155602883 -99.2374237779733</t>
  </si>
  <si>
    <t>-709.602826959401 326.828107710843 315.498978495777</t>
  </si>
  <si>
    <t>-744.739621201407 368.770804368951 775.403371043522</t>
  </si>
  <si>
    <t>-594.515601398027 341.162167230166 825.943786044334</t>
  </si>
  <si>
    <t>-705.261969621499 131.397103508565 -91.3335115558448</t>
  </si>
  <si>
    <t>-699.307465214234 110.37960248399 323.66694494516</t>
  </si>
  <si>
    <t>-737.429593198215 51.9047707888724 781.454881187495</t>
  </si>
  <si>
    <t>-585.912441886171 29.0840889958972 830.501661785228</t>
  </si>
  <si>
    <t>9763-20170724T120447.848564500.bin</t>
  </si>
  <si>
    <t>-695.324662435403 223.657003024894 -93.5902951760543</t>
  </si>
  <si>
    <t>-718.900830357478 221.520651684345 -201.743422659506</t>
  </si>
  <si>
    <t>-730.9398757625 217.699614036537 -293.755916291471</t>
  </si>
  <si>
    <t>-739.60243357813 213.563943532195 -377.098529441701</t>
  </si>
  <si>
    <t>-745.474389724938 208.713860199837 -460.645715337761</t>
  </si>
  <si>
    <t>-750.987822275941 200.86363996018 -582.927761468706</t>
  </si>
  <si>
    <t>-736.568310654179 194.537358683795 -659.688906713327</t>
  </si>
  <si>
    <t>-746.391186464967 235.523127356384 -531.373503264751</t>
  </si>
  <si>
    <t>-739.613923304089 390.914027095591 -519.355867901214</t>
  </si>
  <si>
    <t>-737.774465449264 569.58482502831 -301.062499625577</t>
  </si>
  <si>
    <t>-507.913941005836 538.856555113869 -288.084293531037</t>
  </si>
  <si>
    <t>-750.745970389195 173.093425782439 -527.169361436355</t>
  </si>
  <si>
    <t>-773.847203997954 23.2868297207428 -490.258486921044</t>
  </si>
  <si>
    <t>-799.450026281552 35.7178688821525 -209.601233813164</t>
  </si>
  <si>
    <t>-569.026395975674 49.3217400688084 -235.454613434895</t>
  </si>
  <si>
    <t>-685.759585028042 315.801674818868 -99.2661992142525</t>
  </si>
  <si>
    <t>-709.686196565002 326.86155125663 315.472057180433</t>
  </si>
  <si>
    <t>-744.732034120023 368.769541473338 775.393354633127</t>
  </si>
  <si>
    <t>-594.490574653775 341.237300978905 825.923586370818</t>
  </si>
  <si>
    <t>-705.295106468136 131.428057139036 -91.3514364925372</t>
  </si>
  <si>
    <t>-699.359629928386 110.356416212942 323.646608041994</t>
  </si>
  <si>
    <t>-737.430110450236 51.9216641121777 781.452814503668</t>
  </si>
  <si>
    <t>-585.885720292512 29.2801574503897 830.498530316416</t>
  </si>
  <si>
    <t>9763-20170724T120447.914367100.bin</t>
  </si>
  <si>
    <t>-695.263253328499 223.707013690519 -93.6251234815026</t>
  </si>
  <si>
    <t>-718.710957136934 221.539499078134 -201.805498928329</t>
  </si>
  <si>
    <t>-730.640180629861 217.728645464701 -293.832708385619</t>
  </si>
  <si>
    <t>-739.203312711502 213.615870070347 -377.186685507049</t>
  </si>
  <si>
    <t>-744.975678651119 208.803057535001 -460.743026259299</t>
  </si>
  <si>
    <t>-750.343711684297 201.022865085252 -583.036016701917</t>
  </si>
  <si>
    <t>-735.801233151442 194.862427195414 -659.787424506457</t>
  </si>
  <si>
    <t>-745.839222180911 235.655058686896 -531.455391042661</t>
  </si>
  <si>
    <t>-739.310917994196 391.049669558898 -519.343131496668</t>
  </si>
  <si>
    <t>-738.577255503474 569.206627280777 -300.623606041115</t>
  </si>
  <si>
    <t>-508.666738477796 539.080619980726 -287.128162067802</t>
  </si>
  <si>
    <t>-750.137272282198 173.218545096039 -527.294484751152</t>
  </si>
  <si>
    <t>-773.162327651909 23.3680124010825 -490.51911005236</t>
  </si>
  <si>
    <t>-799.442688127693 35.794113579364 -209.924321432189</t>
  </si>
  <si>
    <t>-568.947816404826 48.9223942915739 -235.385664441043</t>
  </si>
  <si>
    <t>-685.762600034135 315.819463557271 -99.2829004001043</t>
  </si>
  <si>
    <t>-709.7487889695 326.893097561864 315.451542681239</t>
  </si>
  <si>
    <t>-744.721134765347 368.763173726164 775.377650407845</t>
  </si>
  <si>
    <t>-594.463016291448 341.275288317705 825.882468270282</t>
  </si>
  <si>
    <t>-705.172579497621 131.52686531127 -91.3639947095616</t>
  </si>
  <si>
    <t>-699.250235452428 110.381352186305 323.630447394549</t>
  </si>
  <si>
    <t>-737.45270148401 51.9863212765179 781.436867366354</t>
  </si>
  <si>
    <t>-585.834226657245 29.7661198398862 830.446357613413</t>
  </si>
  <si>
    <t>9763-20170724T120447.946451700.bin</t>
  </si>
  <si>
    <t>-695.133955424421 223.775662682655 -93.6341275106472</t>
  </si>
  <si>
    <t>-718.538180001388 221.593483236724 -201.823728185125</t>
  </si>
  <si>
    <t>-730.477380924908 217.798778424185 -293.850250147159</t>
  </si>
  <si>
    <t>-739.068681296197 213.711335842321 -377.202639616982</t>
  </si>
  <si>
    <t>-744.888697635012 208.933813916582 -460.757688143181</t>
  </si>
  <si>
    <t>-750.347912383678 201.216084208547 -583.05060567906</t>
  </si>
  <si>
    <t>-735.791228042793 195.114346818576 -659.803942878406</t>
  </si>
  <si>
    <t>-745.800929339206 235.821664452225 -531.455786876118</t>
  </si>
  <si>
    <t>-739.281639457023 391.206786558531 -519.274437076125</t>
  </si>
  <si>
    <t>-738.820814489307 569.125193410699 -300.360192507215</t>
  </si>
  <si>
    <t>-508.897482038624 539.063519256271 -286.941297357536</t>
  </si>
  <si>
    <t>-750.103990082106 173.383531373458 -527.323134175135</t>
  </si>
  <si>
    <t>-773.108366150027 23.4998447420894 -490.647250346214</t>
  </si>
  <si>
    <t>-799.579715259682 35.8891992915726 -210.068716369623</t>
  </si>
  <si>
    <t>-569.037680598771 48.8786494619001 -235.171671405748</t>
  </si>
  <si>
    <t>-685.684293867082 315.858488090276 -99.2840234822154</t>
  </si>
  <si>
    <t>-709.734028869121 326.902282822996 315.44750380298</t>
  </si>
  <si>
    <t>-744.707028522584 368.75821244233 775.378622609396</t>
  </si>
  <si>
    <t>-594.44475855505 341.287841450579 825.880580764247</t>
  </si>
  <si>
    <t>-705.003793583246 131.625641421114 -91.3654006148962</t>
  </si>
  <si>
    <t>-699.15294980189 110.412509952859 323.626592815931</t>
  </si>
  <si>
    <t>-737.467506826187 51.9601014927871 781.426516846542</t>
  </si>
  <si>
    <t>-585.872187108811 29.5419690094673 830.417292073502</t>
  </si>
  <si>
    <t>9763-20170724T120448.015583400.bin</t>
  </si>
  <si>
    <t>-694.702375515745 223.97364550588 -93.6263060564537</t>
  </si>
  <si>
    <t>-718.041229041405 221.755793145984 -201.829293856527</t>
  </si>
  <si>
    <t>-730.04759156355 217.985209374125 -293.848070996887</t>
  </si>
  <si>
    <t>-738.749809969271 213.939035049135 -377.190994382309</t>
  </si>
  <si>
    <t>-744.731405624784 209.221976223226 -460.73796316731</t>
  </si>
  <si>
    <t>-750.482709837434 201.612504447555 -583.024294637662</t>
  </si>
  <si>
    <t>-735.93273116815 195.577206461537 -659.784273246446</t>
  </si>
  <si>
    <t>-745.813598980365 236.172483180112 -531.409782172952</t>
  </si>
  <si>
    <t>-739.382834953413 391.557947572178 -519.099012097813</t>
  </si>
  <si>
    <t>-738.842065717372 568.884912861264 -299.705779653804</t>
  </si>
  <si>
    <t>-508.902476019706 538.770100637748 -286.688497911529</t>
  </si>
  <si>
    <t>-750.104518659596 173.730536470298 -527.322423278163</t>
  </si>
  <si>
    <t>-772.903702126266 23.7732582998542 -490.839216572085</t>
  </si>
  <si>
    <t>-799.778990369148 36.0401726661821 -210.293673201422</t>
  </si>
  <si>
    <t>-569.12179530331 48.7568063199371 -234.461383388438</t>
  </si>
  <si>
    <t>-685.288833344079 316.023500364663 -99.2753568549527</t>
  </si>
  <si>
    <t>-709.588331322285 326.999309565115 315.443404114738</t>
  </si>
  <si>
    <t>-744.670019606716 368.797166090347 775.373988312779</t>
  </si>
  <si>
    <t>-594.410461416204 341.333198620908 825.887396655805</t>
  </si>
  <si>
    <t>-704.529059387558 131.837892479087 -91.3379315135385</t>
  </si>
  <si>
    <t>-698.835344003167 110.442194703401 323.646964947413</t>
  </si>
  <si>
    <t>-737.48774596317 51.908834359692 781.409575697911</t>
  </si>
  <si>
    <t>-585.993047904101 28.777975055569 830.380430894411</t>
  </si>
  <si>
    <t>9763-20170724T120448.051675800.bin</t>
  </si>
  <si>
    <t>-694.371528402462 224.116059778044 -93.6205114333519</t>
  </si>
  <si>
    <t>-717.697553710726 221.87518675199 -201.825768030496</t>
  </si>
  <si>
    <t>-729.74310769491 218.115515821723 -293.839898876975</t>
  </si>
  <si>
    <t>-738.501190274698 214.090757517463 -377.177849788409</t>
  </si>
  <si>
    <t>-744.559366611576 209.406357929878 -460.721229402444</t>
  </si>
  <si>
    <t>-750.445508856977 201.856543164968 -583.004916562794</t>
  </si>
  <si>
    <t>-735.910348390883 195.853337748433 -659.770048083598</t>
  </si>
  <si>
    <t>-745.72455557074 236.391520536917 -531.378409697511</t>
  </si>
  <si>
    <t>-739.317169595411 391.770403612217 -519.010580918906</t>
  </si>
  <si>
    <t>-738.7624665294 568.80242036756 -299.379101717026</t>
  </si>
  <si>
    <t>-508.808229085901 538.736951511789 -286.508565419381</t>
  </si>
  <si>
    <t>-750.00093820127 173.947077630379 -527.317278050095</t>
  </si>
  <si>
    <t>-772.718244144726 23.9565116577912 -490.917248008443</t>
  </si>
  <si>
    <t>-799.685442266228 36.3065848187273 -210.38408527709</t>
  </si>
  <si>
    <t>-568.938510953815 48.5861015307596 -233.913072215239</t>
  </si>
  <si>
    <t>-684.944018916534 316.166822018861 -99.2730047834348</t>
  </si>
  <si>
    <t>-709.406043357599 327.071785118632 315.438075400069</t>
  </si>
  <si>
    <t>-744.644944316898 368.832604438888 775.359173607758</t>
  </si>
  <si>
    <t>-594.390940198614 341.368759576727 825.889328577753</t>
  </si>
  <si>
    <t>-704.189600849324 131.981865902151 -91.3268555239657</t>
  </si>
  <si>
    <t>-698.61989045093 110.486694786886 323.654478034177</t>
  </si>
  <si>
    <t>-737.485697598221 52.0344008093664 781.402971878598</t>
  </si>
  <si>
    <t>-585.832785277503 29.8935280243818 830.341599481427</t>
  </si>
  <si>
    <t>9763-20170724T120448.113657500.bin</t>
  </si>
  <si>
    <t>-693.514397480334 224.471759576722 -93.5824153606177</t>
  </si>
  <si>
    <t>-716.811455811702 222.21142659818 -201.793462865191</t>
  </si>
  <si>
    <t>-728.93110369834 218.486059887162 -293.799244346176</t>
  </si>
  <si>
    <t>-737.796451504536 214.511475241783 -377.128440755355</t>
  </si>
  <si>
    <t>-744.002751344647 209.895679451343 -460.664653902353</t>
  </si>
  <si>
    <t>-750.150297627916 202.466155415757 -582.942754425642</t>
  </si>
  <si>
    <t>-735.66832678849 196.542472541709 -659.724218783873</t>
  </si>
  <si>
    <t>-745.314071536109 236.949980468957 -531.292879968909</t>
  </si>
  <si>
    <t>-738.786278631735 392.315199010721 -518.855982773499</t>
  </si>
  <si>
    <t>-738.625477071882 568.824210936575 -298.803326832099</t>
  </si>
  <si>
    <t>-508.626905565273 539.075140642828 -285.989958677523</t>
  </si>
  <si>
    <t>-749.591622799568 174.502135813302 -527.283551434912</t>
  </si>
  <si>
    <t>-772.290651443926 24.4832238133251 -490.971560673928</t>
  </si>
  <si>
    <t>-798.999152850413 36.8551979135577 -210.414616640716</t>
  </si>
  <si>
    <t>-568.162243750661 48.8007594010244 -233.221636001506</t>
  </si>
  <si>
    <t>-683.972687093857 316.568906537366 -99.2447965916807</t>
  </si>
  <si>
    <t>-708.718282390171 327.366518005896 315.452238548243</t>
  </si>
  <si>
    <t>-744.584786931414 368.915545611858 775.333222173154</t>
  </si>
  <si>
    <t>-594.331025902428 341.532544450494 825.908092903285</t>
  </si>
  <si>
    <t>-703.396046005424 132.270356432689 -91.2720071067733</t>
  </si>
  <si>
    <t>-697.947298011992 110.664675908167 323.705193561087</t>
  </si>
  <si>
    <t>-737.464196787611 52.0345472574459 781.408402433044</t>
  </si>
  <si>
    <t>-585.840229216633 29.752234262897 830.372708008348</t>
  </si>
  <si>
    <t>9763-20170724T120448.146744600.bin</t>
  </si>
  <si>
    <t>-693.150838426306 224.604679870297 -93.5585939251971</t>
  </si>
  <si>
    <t>-716.418528430759 222.331618709874 -201.775671789311</t>
  </si>
  <si>
    <t>-728.578738934395 218.635151226986 -293.777320333388</t>
  </si>
  <si>
    <t>-737.507466571543 214.702355147105 -377.101778991654</t>
  </si>
  <si>
    <t>-743.803969271382 210.144081377169 -460.634533930365</t>
  </si>
  <si>
    <t>-750.113042485859 202.815588472555 -582.910311963249</t>
  </si>
  <si>
    <t>-735.676872033072 196.937966799431 -659.704007238508</t>
  </si>
  <si>
    <t>-745.216980932244 237.257426156521 -531.238044519026</t>
  </si>
  <si>
    <t>-738.647707615082 392.618586768283 -518.748615797919</t>
  </si>
  <si>
    <t>-738.692481573645 568.999312233476 -298.593031464548</t>
  </si>
  <si>
    <t>-508.684885772879 539.312369976262 -285.798356323505</t>
  </si>
  <si>
    <t>-749.472442466692 174.805025112877 -527.275438920339</t>
  </si>
  <si>
    <t>-772.108156908625 24.7649948036835 -491.041508194315</t>
  </si>
  <si>
    <t>-798.842083917787 36.8606864691683 -210.475098346564</t>
  </si>
  <si>
    <t>-567.984732232863 49.2072362070319 -232.857167379091</t>
  </si>
  <si>
    <t>-683.593176129792 316.74380583371 -99.2334314787173</t>
  </si>
  <si>
    <t>-708.464163887762 327.48538748347 315.457562514168</t>
  </si>
  <si>
    <t>-744.551127253335 368.959560368689 775.322647931846</t>
  </si>
  <si>
    <t>-594.311066218164 341.560841776747 825.929533448224</t>
  </si>
  <si>
    <t>-703.081852602061 132.327099500342 -91.2398970844681</t>
  </si>
  <si>
    <t>-697.701265734598 110.644764469148 323.734286828661</t>
  </si>
  <si>
    <t>-737.455486223075 51.9605391346422 781.410172037126</t>
  </si>
  <si>
    <t>-585.983220747783 28.7409500102824 830.408398133446</t>
  </si>
  <si>
    <t>9763-20170724T120448.216876600.bin</t>
  </si>
  <si>
    <t>-692.666143734778 224.85553644572 -93.5157375858804</t>
  </si>
  <si>
    <t>-715.845524468821 222.536892359507 -201.750855237387</t>
  </si>
  <si>
    <t>-728.031765120801 218.871378877562 -293.750272799308</t>
  </si>
  <si>
    <t>-737.024851068423 214.994474206943 -377.070303797682</t>
  </si>
  <si>
    <t>-743.426845967928 210.521035021476 -460.599610859449</t>
  </si>
  <si>
    <t>-749.935295826864 203.348749181288 -582.87431261697</t>
  </si>
  <si>
    <t>-735.546258264148 197.535784081522 -659.681745832769</t>
  </si>
  <si>
    <t>-745.003722696681 237.728037641089 -531.163760730286</t>
  </si>
  <si>
    <t>-738.584479639929 393.096785651702 -518.542695124574</t>
  </si>
  <si>
    <t>-738.836828346338 569.279157714629 -298.22839798037</t>
  </si>
  <si>
    <t>-508.764471043463 539.965465797161 -285.741631303453</t>
  </si>
  <si>
    <t>-749.155180163164 175.263769749701 -527.278785740172</t>
  </si>
  <si>
    <t>-771.555189513275 25.1467768486561 -491.236561125648</t>
  </si>
  <si>
    <t>-798.677431521247 37.5820305982686 -210.722175012496</t>
  </si>
  <si>
    <t>-567.694186696596 49.5218171416452 -231.9995713708</t>
  </si>
  <si>
    <t>-683.064378073626 317.012676748103 -99.2307986927462</t>
  </si>
  <si>
    <t>-708.135987059007 327.731680831889 315.448757500951</t>
  </si>
  <si>
    <t>-744.506738980713 369.017631056697 775.296571750346</t>
  </si>
  <si>
    <t>-594.292774423727 341.568292325517 825.953717541078</t>
  </si>
  <si>
    <t>-702.639101747816 132.56410836668 -91.1827135016241</t>
  </si>
  <si>
    <t>-697.431229674116 110.693918836652 323.783825353784</t>
  </si>
  <si>
    <t>-737.432170794693 51.9689811160526 781.426592611333</t>
  </si>
  <si>
    <t>-585.904393971896 29.1170063546376 830.426126660267</t>
  </si>
  <si>
    <t>9763-20170724T120448.247955200.bin</t>
  </si>
  <si>
    <t>-692.486108854836 224.933162000231 -93.495943976327</t>
  </si>
  <si>
    <t>-715.608040551917 222.578866773088 -201.742584115078</t>
  </si>
  <si>
    <t>-727.773212779868 218.893317873226 -293.743959287428</t>
  </si>
  <si>
    <t>-736.758477560205 215.001478211898 -377.064143343024</t>
  </si>
  <si>
    <t>-743.163971522865 210.516548466391 -460.592558904303</t>
  </si>
  <si>
    <t>-749.690038522745 203.330893943871 -582.865585629287</t>
  </si>
  <si>
    <t>-735.319673996713 197.549523098668 -659.678880162819</t>
  </si>
  <si>
    <t>-744.765458638591 237.716765024421 -531.158737693475</t>
  </si>
  <si>
    <t>-738.405707067376 393.084120429028 -518.560606448832</t>
  </si>
  <si>
    <t>-738.864085663121 569.103046436482 -298.116115582224</t>
  </si>
  <si>
    <t>-508.754112817866 540.027855595671 -285.766119832513</t>
  </si>
  <si>
    <t>-748.887476556852 175.250981089761 -527.267790058111</t>
  </si>
  <si>
    <t>-771.185101013729 25.1030766514591 -491.274450703593</t>
  </si>
  <si>
    <t>-798.831116842268 37.3814652391552 -210.804277579912</t>
  </si>
  <si>
    <t>-567.746713992602 49.4203635238355 -230.893185176741</t>
  </si>
  <si>
    <t>-682.921021248164 317.089461253873 -99.230901360298</t>
  </si>
  <si>
    <t>-708.064377596634 327.780925157481 315.444992035702</t>
  </si>
  <si>
    <t>-744.493847861148 369.031154476324 775.281022518597</t>
  </si>
  <si>
    <t>-594.289610070748 341.571886934711 825.961357903383</t>
  </si>
  <si>
    <t>-702.387804884805 132.657461727938 -91.1640222860001</t>
  </si>
  <si>
    <t>-697.314085217975 110.665783630227 323.797646422044</t>
  </si>
  <si>
    <t>-737.422626396899 51.9772939352126 781.431241235105</t>
  </si>
  <si>
    <t>-585.928333184759 28.9257798264803 830.440764458633</t>
  </si>
  <si>
    <t>9763-20170724T120448.315867500.bin</t>
  </si>
  <si>
    <t>-692.166515460577 225.008122329016 -93.4892090512933</t>
  </si>
  <si>
    <t>-715.205714128153 222.611889962548 -201.75256131986</t>
  </si>
  <si>
    <t>-727.320609197346 218.894679495304 -293.759318893759</t>
  </si>
  <si>
    <t>-736.26879257826 214.974032118812 -377.08217248518</t>
  </si>
  <si>
    <t>-742.645519598366 210.460091820274 -460.611251566612</t>
  </si>
  <si>
    <t>-749.138818745484 203.231403090641 -582.883395272391</t>
  </si>
  <si>
    <t>-734.77362245491 197.501654455944 -659.701557042911</t>
  </si>
  <si>
    <t>-744.237637006756 237.636228332294 -531.186944402259</t>
  </si>
  <si>
    <t>-737.897809250358 393.00765489243 -518.706121174411</t>
  </si>
  <si>
    <t>-738.712582512738 569.109574865922 -298.328910277812</t>
  </si>
  <si>
    <t>-508.594346205259 540.164461761879 -285.826964324233</t>
  </si>
  <si>
    <t>-748.341502674074 175.170477881016 -527.275983253069</t>
  </si>
  <si>
    <t>-770.629963573805 25.0017256145973 -491.337192313683</t>
  </si>
  <si>
    <t>-799.259545395252 37.4528505351161 -210.973344186233</t>
  </si>
  <si>
    <t>-568.236904186996 50.3907444836873 -231.214240159177</t>
  </si>
  <si>
    <t>-682.68094235063 317.095596620048 -99.2231899955985</t>
  </si>
  <si>
    <t>-707.96610500911 327.843760847949 315.442651085089</t>
  </si>
  <si>
    <t>-744.465850121112 369.052434930075 775.262709523369</t>
  </si>
  <si>
    <t>-594.258735487637 341.656775716431 825.969061778888</t>
  </si>
  <si>
    <t>-701.972501513138 132.7742978222 -91.1425326331772</t>
  </si>
  <si>
    <t>-697.062090272633 110.727399256601 323.81818766348</t>
  </si>
  <si>
    <t>-737.408036014937 52.1118019163632 781.430700847873</t>
  </si>
  <si>
    <t>-585.71436594723 30.3213243895373 830.400288677516</t>
  </si>
  <si>
    <t>9763-20170724T120448.351961800.bin</t>
  </si>
  <si>
    <t>-692.075068274067 224.954705569294 -93.4896342477788</t>
  </si>
  <si>
    <t>-715.081362221917 222.548981733808 -201.75976927673</t>
  </si>
  <si>
    <t>-727.18188553381 218.821547046753 -293.768001251278</t>
  </si>
  <si>
    <t>-736.122383009173 214.89067194236 -377.091118088206</t>
  </si>
  <si>
    <t>-742.497063369079 210.364706815035 -460.619608588948</t>
  </si>
  <si>
    <t>-748.993481455713 203.116526897007 -582.890678763719</t>
  </si>
  <si>
    <t>-734.632407804633 197.399521259477 -659.710473737571</t>
  </si>
  <si>
    <t>-744.085094101865 237.529065807484 -531.199921773138</t>
  </si>
  <si>
    <t>-737.693989285737 392.907366604287 -518.791678817969</t>
  </si>
  <si>
    <t>-738.642820687961 569.194530199343 -298.563244635867</t>
  </si>
  <si>
    <t>-508.556440913797 540.078604317464 -285.871522069432</t>
  </si>
  <si>
    <t>-748.200727050259 175.064799246227 -527.278444634823</t>
  </si>
  <si>
    <t>-770.580647545305 24.9155209120022 -491.323493344684</t>
  </si>
  <si>
    <t>-799.291452798214 37.9641556357803 -210.995218927396</t>
  </si>
  <si>
    <t>-568.417475751424 51.0943186564805 -232.751759919473</t>
  </si>
  <si>
    <t>-682.617182976423 317.0139957835 -99.2218985852526</t>
  </si>
  <si>
    <t>-707.915146247602 327.82872252012 315.44142085017</t>
  </si>
  <si>
    <t>-744.459198817493 369.049926739743 775.258116910107</t>
  </si>
  <si>
    <t>-594.248995709207 341.686222011935 825.972301847405</t>
  </si>
  <si>
    <t>-701.871502062869 132.742971719568 -91.1428534418204</t>
  </si>
  <si>
    <t>-697.006381148332 110.680297704521 323.817635263714</t>
  </si>
  <si>
    <t>-737.401768409999 52.1314274436797 781.426894756587</t>
  </si>
  <si>
    <t>-585.721494717262 30.2565861520868 830.400422913987</t>
  </si>
  <si>
    <t>9763-20170724T120448.413918400.bin</t>
  </si>
  <si>
    <t>-692.051991756072 224.607374498006 -93.4922246983429</t>
  </si>
  <si>
    <t>-714.968115408602 222.233637170398 -201.78229709389</t>
  </si>
  <si>
    <t>-727.07138716289 218.496380987572 -293.78970454204</t>
  </si>
  <si>
    <t>-736.046187407468 214.542011354339 -377.108116854124</t>
  </si>
  <si>
    <t>-742.486804990791 209.977925626884 -460.629462939869</t>
  </si>
  <si>
    <t>-749.114486895181 202.656854759698 -582.889035394052</t>
  </si>
  <si>
    <t>-734.749647618287 196.905120903254 -659.705548351445</t>
  </si>
  <si>
    <t>-744.12246798476 237.09818697836 -531.225484569138</t>
  </si>
  <si>
    <t>-737.601640602476 392.478357014584 -518.987742087987</t>
  </si>
  <si>
    <t>-738.592457974815 568.942045488577 -298.901070151384</t>
  </si>
  <si>
    <t>-508.558713397468 539.448000502876 -286.128756580013</t>
  </si>
  <si>
    <t>-748.290223027411 174.640259795328 -527.259577508263</t>
  </si>
  <si>
    <t>-770.705981468555 24.5072625335949 -491.26552870562</t>
  </si>
  <si>
    <t>-800.098219898578 37.1074542451445 -210.987289565768</t>
  </si>
  <si>
    <t>-569.377897350972 51.5055842140373 -233.556506384521</t>
  </si>
  <si>
    <t>-682.529776344712 316.689476205949 -99.2192909023702</t>
  </si>
  <si>
    <t>-707.878017114169 327.621697252712 315.437846540087</t>
  </si>
  <si>
    <t>-744.458023765444 369.020562547475 775.244436409399</t>
  </si>
  <si>
    <t>-594.249378406177 341.654882229513 825.962347441816</t>
  </si>
  <si>
    <t>-701.953251090863 132.363219510077 -91.1748948281537</t>
  </si>
  <si>
    <t>-697.096953518586 110.305278724853 323.785847728824</t>
  </si>
  <si>
    <t>-737.382786230576 52.0364541527103 781.433796133213</t>
  </si>
  <si>
    <t>-585.805510876891 29.5300320817273 830.44013278595</t>
  </si>
  <si>
    <t>9763-20170724T120448.449014000.bin</t>
  </si>
  <si>
    <t>-692.096002859671 224.39723057106 -93.5118868043271</t>
  </si>
  <si>
    <t>-714.987789418832 222.034228334827 -201.807286915467</t>
  </si>
  <si>
    <t>-727.10452673877 218.304675924604 -293.813312279033</t>
  </si>
  <si>
    <t>-736.105214678989 214.357275377778 -377.129279605425</t>
  </si>
  <si>
    <t>-742.58544512446 209.79968603933 -460.647933936878</t>
  </si>
  <si>
    <t>-749.286076344129 202.488305426195 -582.903972110095</t>
  </si>
  <si>
    <t>-734.913805236228 196.723366490286 -659.718100946946</t>
  </si>
  <si>
    <t>-744.258847372779 236.925380614252 -531.241058963822</t>
  </si>
  <si>
    <t>-737.725168967139 392.312994929634 -519.052086637166</t>
  </si>
  <si>
    <t>-738.600007136727 568.767557574934 -298.957637309611</t>
  </si>
  <si>
    <t>-508.572368139882 539.218845589565 -286.201858663616</t>
  </si>
  <si>
    <t>-748.432921908517 174.467703083486 -527.277014258462</t>
  </si>
  <si>
    <t>-770.842719804128 24.3203613804776 -491.32888584952</t>
  </si>
  <si>
    <t>-800.122306559304 36.6145340235335 -211.025242010493</t>
  </si>
  <si>
    <t>-569.473878987368 52.0730450456306 -233.628218279391</t>
  </si>
  <si>
    <t>-682.528126397877 316.514569590887 -99.2334058732001</t>
  </si>
  <si>
    <t>-707.867296620947 327.496975553842 315.422983674931</t>
  </si>
  <si>
    <t>-744.457904823113 369.005105249202 775.228002054326</t>
  </si>
  <si>
    <t>-594.242813425364 341.670192993293 825.943398010959</t>
  </si>
  <si>
    <t>-702.051933233182 132.142385576812 -91.2017935751713</t>
  </si>
  <si>
    <t>-697.18751830242 110.105462924043 323.760046050179</t>
  </si>
  <si>
    <t>-737.372928282126 52.0079148455243 781.441273068329</t>
  </si>
  <si>
    <t>-585.840485427275 29.2325453334454 830.461892937613</t>
  </si>
  <si>
    <t>9763-20170724T120448.515925600.bin</t>
  </si>
  <si>
    <t>-692.189510739736 224.124195259253 -93.5384250890601</t>
  </si>
  <si>
    <t>-715.033991167048 221.751115305608 -201.843479402595</t>
  </si>
  <si>
    <t>-727.142783096249 217.995411993515 -293.849510540088</t>
  </si>
  <si>
    <t>-736.148955124002 214.017343000171 -377.16343792402</t>
  </si>
  <si>
    <t>-742.647285215607 209.42286469102 -460.678604369306</t>
  </si>
  <si>
    <t>-749.388012736007 202.05103051495 -582.928955506952</t>
  </si>
  <si>
    <t>-734.998187124179 196.274988132557 -659.738905979173</t>
  </si>
  <si>
    <t>-744.380969294493 236.516194336083 -531.282883733661</t>
  </si>
  <si>
    <t>-738.122512076917 391.924780855243 -519.20185602468</t>
  </si>
  <si>
    <t>-738.943922277661 568.097773836378 -298.881618512038</t>
  </si>
  <si>
    <t>-508.885036197629 538.799395213528 -286.112883014843</t>
  </si>
  <si>
    <t>-748.479545926407 174.05524224561 -527.290363158559</t>
  </si>
  <si>
    <t>-770.650301232043 23.8670018343958 -491.365228250753</t>
  </si>
  <si>
    <t>-800.975417640427 36.2692298256297 -211.177360803787</t>
  </si>
  <si>
    <t>-570.285891798295 51.5008382686988 -233.513055739341</t>
  </si>
  <si>
    <t>-682.665713435534 316.269585366193 -99.2650755886272</t>
  </si>
  <si>
    <t>-707.97114048364 327.320197026756 315.391585457395</t>
  </si>
  <si>
    <t>-744.472387254915 368.960419911018 775.194586435687</t>
  </si>
  <si>
    <t>-594.246239066515 341.663072405935 825.897438335613</t>
  </si>
  <si>
    <t>-702.096570804423 131.906273539908 -91.2327125149816</t>
  </si>
  <si>
    <t>-697.293403549071 109.857254634271 323.729180019538</t>
  </si>
  <si>
    <t>-737.369580981824 51.9431469457779 781.446952482627</t>
  </si>
  <si>
    <t>-585.86327486594 28.9764562712794 830.459227553768</t>
  </si>
  <si>
    <t>9763-20170724T120448.548010600.bin</t>
  </si>
  <si>
    <t>-692.220255160691 224.093021472667 -93.5682957926616</t>
  </si>
  <si>
    <t>-715.044610387878 221.711262585671 -201.877445802844</t>
  </si>
  <si>
    <t>-727.134471437377 217.944148738286 -293.885570412079</t>
  </si>
  <si>
    <t>-736.122937743265 213.953238264183 -377.200658257054</t>
  </si>
  <si>
    <t>-742.602863038662 209.343506504136 -460.716584165785</t>
  </si>
  <si>
    <t>-749.316003471774 201.946519635458 -582.966918688445</t>
  </si>
  <si>
    <t>-734.916549635296 196.196776068533 -659.777114519831</t>
  </si>
  <si>
    <t>-744.329392444809 236.42304394044 -531.326274986053</t>
  </si>
  <si>
    <t>-738.113919278352 391.837051218469 -519.316697611212</t>
  </si>
  <si>
    <t>-739.237266313505 567.76329822544 -298.800768484904</t>
  </si>
  <si>
    <t>-509.161407385171 538.661379721861 -285.888727615482</t>
  </si>
  <si>
    <t>-748.411157621239 173.961682622101 -527.322724644612</t>
  </si>
  <si>
    <t>-770.600449546936 23.7794170384605 -491.370574568595</t>
  </si>
  <si>
    <t>-801.023536029868 36.3006341012665 -211.198805227735</t>
  </si>
  <si>
    <t>-570.36569590784 50.8513285534502 -234.302517406504</t>
  </si>
  <si>
    <t>-682.785912529088 316.231444155314 -99.2801043145772</t>
  </si>
  <si>
    <t>-708.118498268291 327.26151001768 315.375441487325</t>
  </si>
  <si>
    <t>-744.479015169395 368.943879108014 775.185027338478</t>
  </si>
  <si>
    <t>-594.250499396255 341.636520912309 825.875608959241</t>
  </si>
  <si>
    <t>-702.040175701521 131.893533040575 -91.254654148324</t>
  </si>
  <si>
    <t>-697.269885731674 109.813789099608 323.70596055577</t>
  </si>
  <si>
    <t>-737.368969076223 51.9720133979461 781.440514438185</t>
  </si>
  <si>
    <t>-585.835504171949 29.1570664113553 830.439659797953</t>
  </si>
  <si>
    <t>9763-20170724T120448.615165100.bin</t>
  </si>
  <si>
    <t>-692.256093063781 224.071210302901 -93.6016992425311</t>
  </si>
  <si>
    <t>-715.040632452531 221.662190611529 -201.918661527634</t>
  </si>
  <si>
    <t>-727.206152155664 217.902057157229 -293.916981973276</t>
  </si>
  <si>
    <t>-736.307397389055 213.928160166244 -377.220724785522</t>
  </si>
  <si>
    <t>-742.945204232839 209.34510787875 -460.725676168529</t>
  </si>
  <si>
    <t>-749.938710984653 201.997208865994 -582.963135999505</t>
  </si>
  <si>
    <t>-735.578041705821 196.26803882929 -659.782253340299</t>
  </si>
  <si>
    <t>-744.826450516302 236.452368762948 -531.320740914335</t>
  </si>
  <si>
    <t>-738.518877796844 391.865262910911 -519.306534957975</t>
  </si>
  <si>
    <t>-740.313543658014 567.518099458305 -298.577079816389</t>
  </si>
  <si>
    <t>-510.268963459878 538.447055853372 -285.054404826114</t>
  </si>
  <si>
    <t>-748.913598018891 173.990471194067 -527.332139873729</t>
  </si>
  <si>
    <t>-771.033033640401 23.7957203485134 -491.417314131085</t>
  </si>
  <si>
    <t>-801.274077647672 35.8150072623073 -211.203853503899</t>
  </si>
  <si>
    <t>-570.720799445094 50.3436767917935 -235.341669841778</t>
  </si>
  <si>
    <t>-682.87782372192 316.168616365338 -99.312746379445</t>
  </si>
  <si>
    <t>-708.241260045938 327.204416099347 315.340744003494</t>
  </si>
  <si>
    <t>-744.492838352573 368.926743638385 775.166249866449</t>
  </si>
  <si>
    <t>-594.260857676281 341.606041210507 825.839419181195</t>
  </si>
  <si>
    <t>-702.013888315182 131.836640754428 -91.2678681183617</t>
  </si>
  <si>
    <t>-697.18039869048 109.828508729826 323.695876535572</t>
  </si>
  <si>
    <t>-737.354543706431 51.9984065898352 781.43088974609</t>
  </si>
  <si>
    <t>-585.746258902951 29.664654423739 830.420186752853</t>
  </si>
  <si>
    <t>9763-20170724T120448.649248700.bin</t>
  </si>
  <si>
    <t>-692.260157281476 224.127646053794 -93.5904724716339</t>
  </si>
  <si>
    <t>-715.046875166348 221.706429271238 -201.90669433331</t>
  </si>
  <si>
    <t>-727.274876618041 217.961616942531 -293.897463019819</t>
  </si>
  <si>
    <t>-736.457180844568 214.011831348083 -377.19346389019</t>
  </si>
  <si>
    <t>-743.200591797267 209.463795395866 -460.691792413981</t>
  </si>
  <si>
    <t>-750.375627036585 202.178894324199 -582.922614391063</t>
  </si>
  <si>
    <t>-736.043578448162 196.468681762608 -659.748280955007</t>
  </si>
  <si>
    <t>-745.210147218632 236.60910939676 -531.268640941981</t>
  </si>
  <si>
    <t>-739.028187835196 392.019945871962 -519.222626932447</t>
  </si>
  <si>
    <t>-740.729737477493 567.489618947567 -298.346802861159</t>
  </si>
  <si>
    <t>-510.681292427928 538.481334390123 -284.754929932957</t>
  </si>
  <si>
    <t>-749.244338105946 174.141925998413 -527.308885515273</t>
  </si>
  <si>
    <t>-771.146361572615 23.8943679078457 -491.462557760664</t>
  </si>
  <si>
    <t>-801.375514686723 35.6358347323594 -211.236010465881</t>
  </si>
  <si>
    <t>-570.848338847389 49.998527422825 -235.72025587489</t>
  </si>
  <si>
    <t>-682.890287929675 316.242982463579 -99.31938007945</t>
  </si>
  <si>
    <t>-708.197501673241 327.219979927792 315.339140483032</t>
  </si>
  <si>
    <t>-744.487369387673 368.931899939694 775.15769329867</t>
  </si>
  <si>
    <t>-594.255602755976 341.604925405176 825.827941952519</t>
  </si>
  <si>
    <t>-702.014021311074 131.926354401293 -91.2498936879206</t>
  </si>
  <si>
    <t>-697.127394227104 109.88185295129 323.711293714329</t>
  </si>
  <si>
    <t>-737.345857504979 52.0001885516022 781.42577766187</t>
  </si>
  <si>
    <t>-585.820063490429 29.1523039495662 830.433245829524</t>
  </si>
  <si>
    <t>9763-20170724T120448.711420700.bin</t>
  </si>
  <si>
    <t>-692.238209811815 224.345721528338 -93.5798242551509</t>
  </si>
  <si>
    <t>-715.036511777384 221.91057762695 -201.89334645011</t>
  </si>
  <si>
    <t>-727.375312886691 218.225186799819 -293.87155309573</t>
  </si>
  <si>
    <t>-736.698884329955 214.356799255113 -377.155685620794</t>
  </si>
  <si>
    <t>-743.625193716058 209.918444791823 -460.645046997302</t>
  </si>
  <si>
    <t>-751.113360163351 202.824677464307 -582.868249397512</t>
  </si>
  <si>
    <t>-736.841110725071 197.224101156897 -659.713196611053</t>
  </si>
  <si>
    <t>-745.848934859421 237.176267469915 -531.172073082712</t>
  </si>
  <si>
    <t>-739.826897133694 392.588770957862 -518.979270289884</t>
  </si>
  <si>
    <t>-741.425878834026 567.386792110287 -297.570997222894</t>
  </si>
  <si>
    <t>-511.30136488686 538.837380380415 -284.298681687931</t>
  </si>
  <si>
    <t>-749.806302635871 174.698391667494 -527.303566723252</t>
  </si>
  <si>
    <t>-771.4241204173 24.3667134551229 -491.662561014708</t>
  </si>
  <si>
    <t>-800.975437527533 35.3637648719364 -211.333518023187</t>
  </si>
  <si>
    <t>-570.498918654293 49.6567871042409 -236.329530489951</t>
  </si>
  <si>
    <t>-682.911336159424 316.416994841083 -99.3134846788353</t>
  </si>
  <si>
    <t>-708.225580726946 327.335099038715 315.346108366795</t>
  </si>
  <si>
    <t>-744.495095870791 368.925099195997 775.157258761532</t>
  </si>
  <si>
    <t>-594.269919768174 341.543123046012 825.817431205671</t>
  </si>
  <si>
    <t>-701.939430696041 132.186410246844 -91.2259818738588</t>
  </si>
  <si>
    <t>-697.082116190537 110.074741190752 323.7320047963</t>
  </si>
  <si>
    <t>-737.335215138717 51.963548513482 781.421817734094</t>
  </si>
  <si>
    <t>-585.742590869339 29.5279810844063 830.413108954006</t>
  </si>
  <si>
    <t>9763-20170724T120448.750525600.bin</t>
  </si>
  <si>
    <t>-692.23925681706 224.406198029228 -93.5748495241205</t>
  </si>
  <si>
    <t>-715.016611608451 221.959497355566 -201.892425883143</t>
  </si>
  <si>
    <t>-727.394444436543 218.296368981072 -293.866391066903</t>
  </si>
  <si>
    <t>-736.776511506923 214.460104335173 -377.145476184681</t>
  </si>
  <si>
    <t>-743.784717730198 210.065774915119 -460.6302404645</t>
  </si>
  <si>
    <t>-751.418384432437 203.049480004074 -582.849028186205</t>
  </si>
  <si>
    <t>-737.174711822594 197.510265533004 -659.703638419227</t>
  </si>
  <si>
    <t>-746.100826793941 237.36888792879 -531.136939630175</t>
  </si>
  <si>
    <t>-740.120433747125 392.776738650112 -518.855208556134</t>
  </si>
  <si>
    <t>-741.729816818146 567.229904103663 -297.175097316078</t>
  </si>
  <si>
    <t>-511.597398806322 538.701690063031 -283.99386732752</t>
  </si>
  <si>
    <t>-750.036725618435 174.887554832909 -527.304165041555</t>
  </si>
  <si>
    <t>-771.518090005205 24.5112287139777 -491.786819296967</t>
  </si>
  <si>
    <t>-800.848347188768 34.8279298908478 -211.408694235889</t>
  </si>
  <si>
    <t>-570.426914426598 50.0653040390091 -236.355337041812</t>
  </si>
  <si>
    <t>-682.950747960204 316.452561879558 -99.3131590744428</t>
  </si>
  <si>
    <t>-708.277507447081 327.361398150587 315.345875712423</t>
  </si>
  <si>
    <t>-744.495089678461 368.927449369702 775.1596066138</t>
  </si>
  <si>
    <t>-594.270841881711 341.529686144826 825.813912199201</t>
  </si>
  <si>
    <t>-701.896634110054 132.240849942935 -91.2232470429476</t>
  </si>
  <si>
    <t>-697.013657220072 110.123441280371 323.734044126937</t>
  </si>
  <si>
    <t>-737.333697761173 51.9832197176436 781.414595077232</t>
  </si>
  <si>
    <t>-585.801645453796 29.1503718110694 830.409679367565</t>
  </si>
  <si>
    <t>9763-20170724T120448.812698000.bin</t>
  </si>
  <si>
    <t>-692.141638499713 224.519729871757 -93.5428505005469</t>
  </si>
  <si>
    <t>-714.894449870117 222.051654140378 -201.865222267518</t>
  </si>
  <si>
    <t>-727.310140028432 218.451174188484 -293.836461660703</t>
  </si>
  <si>
    <t>-736.750563044624 214.702584038822 -377.112960019449</t>
  </si>
  <si>
    <t>-743.841620854554 210.427661982154 -460.596888988505</t>
  </si>
  <si>
    <t>-751.623533839805 203.620576368181 -582.818169682417</t>
  </si>
  <si>
    <t>-737.448939794089 198.266122333247 -659.698701874965</t>
  </si>
  <si>
    <t>-746.292738069518 237.854704935215 -531.050824313535</t>
  </si>
  <si>
    <t>-740.627905696782 393.253947492979 -518.56309985595</t>
  </si>
  <si>
    <t>-742.093910980702 567.065740925557 -296.378607222203</t>
  </si>
  <si>
    <t>-511.977265868637 538.38258941376 -283.259143731029</t>
  </si>
  <si>
    <t>-750.125017860122 175.36033474485 -527.326183600872</t>
  </si>
  <si>
    <t>-771.208167083026 24.8472960261151 -492.135497683001</t>
  </si>
  <si>
    <t>-801.121608523617 34.0420655467008 -211.77998224012</t>
  </si>
  <si>
    <t>-570.677063698988 50.1949117040517 -235.923347970618</t>
  </si>
  <si>
    <t>-682.937763734801 316.569796735108 -99.2870901681235</t>
  </si>
  <si>
    <t>-708.320314196749 327.416655618237 315.370214399145</t>
  </si>
  <si>
    <t>-744.486042239676 368.93468175616 775.182015246342</t>
  </si>
  <si>
    <t>-594.259568898244 341.556452941721 825.840092164311</t>
  </si>
  <si>
    <t>-701.682721062785 132.368720089639 -91.2020150953206</t>
  </si>
  <si>
    <t>-696.81951604062 110.201614527675 323.752903822983</t>
  </si>
  <si>
    <t>-737.330778877497 51.9786917099989 781.405760761478</t>
  </si>
  <si>
    <t>-585.782278394689 29.2098715732595 830.379753900443</t>
  </si>
  <si>
    <t>9763-20170724T120448.849798300.bin</t>
  </si>
  <si>
    <t>-692.017850488534 224.576538984743 -93.5277919991414</t>
  </si>
  <si>
    <t>-714.781280113664 222.10288673729 -201.847701704379</t>
  </si>
  <si>
    <t>-727.217481179989 218.55884340897 -293.818380326477</t>
  </si>
  <si>
    <t>-736.681553514171 214.885010224579 -377.095510758375</t>
  </si>
  <si>
    <t>-743.801549335034 210.708711913657 -460.582057996361</t>
  </si>
  <si>
    <t>-751.631845769767 204.071889855504 -582.809469996342</t>
  </si>
  <si>
    <t>-737.511017636719 198.845906504739 -659.708731633143</t>
  </si>
  <si>
    <t>-746.290971912366 238.234367722196 -530.996009325002</t>
  </si>
  <si>
    <t>-740.675597183165 393.616058020876 -518.315769959813</t>
  </si>
  <si>
    <t>-742.257788267015 566.933236428315 -295.746033581485</t>
  </si>
  <si>
    <t>-512.108428996903 538.519473753528 -282.613396601551</t>
  </si>
  <si>
    <t>-750.101071079029 175.733685631742 -527.358249469112</t>
  </si>
  <si>
    <t>-771.137667309752 25.1525026248498 -492.386841856068</t>
  </si>
  <si>
    <t>-801.077950174985 34.173315352281 -212.02846328032</t>
  </si>
  <si>
    <t>-570.573762873823 49.9798968453408 -235.829706157831</t>
  </si>
  <si>
    <t>-682.877340694262 316.6105884159 -99.2663719877986</t>
  </si>
  <si>
    <t>-708.270286883219 327.459894763455 315.390258634657</t>
  </si>
  <si>
    <t>-744.478624606731 368.939194765063 775.201989046326</t>
  </si>
  <si>
    <t>-594.248979783675 341.58134413239 825.861828746622</t>
  </si>
  <si>
    <t>-701.504746966904 132.436211998094 -91.1885609653767</t>
  </si>
  <si>
    <t>-696.648948749873 110.266037448306 323.766264051758</t>
  </si>
  <si>
    <t>-737.327797240704 51.9759548875832 781.399201968213</t>
  </si>
  <si>
    <t>-585.756434118848 29.3336448311093 830.36115224747</t>
  </si>
  <si>
    <t>9763-20170724T120448.914953100.bin</t>
  </si>
  <si>
    <t>-691.756512604613 224.64589339563 -93.4721503361008</t>
  </si>
  <si>
    <t>-714.495644491441 222.204907468794 -201.797982862023</t>
  </si>
  <si>
    <t>-726.971375023595 218.799783372396 -293.768472290613</t>
  </si>
  <si>
    <t>-736.496022671349 215.295828417454 -377.046044818135</t>
  </si>
  <si>
    <t>-743.701958123655 211.333982036879 -460.535557443993</t>
  </si>
  <si>
    <t>-751.686007120041 205.059238759012 -582.7723007857</t>
  </si>
  <si>
    <t>-737.650360844677 200.085847100498 -659.703831393446</t>
  </si>
  <si>
    <t>-746.290550822084 239.068909368596 -530.863914954813</t>
  </si>
  <si>
    <t>-740.76442700093 394.424699493187 -517.766707981832</t>
  </si>
  <si>
    <t>-742.760592883249 566.747355053336 -294.4295393701</t>
  </si>
  <si>
    <t>-512.528052215206 538.948195415295 -281.440170639081</t>
  </si>
  <si>
    <t>-750.074775648525 176.556190664017 -527.407837849732</t>
  </si>
  <si>
    <t>-771.023547592049 25.8848771144299 -492.813983262582</t>
  </si>
  <si>
    <t>-800.787737322858 34.4012423840966 -212.421219294578</t>
  </si>
  <si>
    <t>-570.112846366974 48.9164305767652 -235.376332558682</t>
  </si>
  <si>
    <t>-682.587348919654 316.693799450403 -99.1909935835336</t>
  </si>
  <si>
    <t>-708.033182285267 327.500470688511 315.463455346895</t>
  </si>
  <si>
    <t>-744.460487349312 368.948400343336 775.248765936477</t>
  </si>
  <si>
    <t>-594.221498504501 341.662224009618 825.919698243814</t>
  </si>
  <si>
    <t>-701.288805635584 132.466368337463 -91.1584777894667</t>
  </si>
  <si>
    <t>-696.260521230719 110.389962756905 323.799332782677</t>
  </si>
  <si>
    <t>-737.322935881334 52.0237731687084 781.390335336642</t>
  </si>
  <si>
    <t>-585.736022593878 29.4530238160523 830.337109005859</t>
  </si>
  <si>
    <t>9763-20170724T120448.949045900.bin</t>
  </si>
  <si>
    <t>-691.583221666562 224.67428373206 -93.4561118354956</t>
  </si>
  <si>
    <t>-714.317816926612 222.255093269927 -201.783306954139</t>
  </si>
  <si>
    <t>-726.798501080879 218.916505663501 -293.755736318003</t>
  </si>
  <si>
    <t>-736.331521357305 215.491845677731 -377.035562956014</t>
  </si>
  <si>
    <t>-743.549783734725 211.628891070805 -460.528647369934</t>
  </si>
  <si>
    <t>-751.556374394493 205.520181178295 -582.772443907122</t>
  </si>
  <si>
    <t>-737.544587630134 200.663206496448 -659.715879473467</t>
  </si>
  <si>
    <t>-746.150168204852 239.459201458095 -530.818968118817</t>
  </si>
  <si>
    <t>-740.667965558288 394.799064327094 -517.485005424244</t>
  </si>
  <si>
    <t>-742.754006948555 566.641990662309 -293.779392817131</t>
  </si>
  <si>
    <t>-512.488264645843 539.016898907332 -281.010716816492</t>
  </si>
  <si>
    <t>-749.936114180494 176.941920336663 -527.446780131208</t>
  </si>
  <si>
    <t>-770.853777381754 26.2083147609819 -493.112371199912</t>
  </si>
  <si>
    <t>-800.450917966153 34.2694693176336 -212.688307058692</t>
  </si>
  <si>
    <t>-569.690169115332 48.1880138500392 -235.144230017417</t>
  </si>
  <si>
    <t>-682.372560159481 316.728290898024 -99.1512014707705</t>
  </si>
  <si>
    <t>-707.898492174984 327.513379248165 315.498936868441</t>
  </si>
  <si>
    <t>-744.453569066222 368.951514777369 775.278405457224</t>
  </si>
  <si>
    <t>-594.21211712933 341.690988019311 825.955677679074</t>
  </si>
  <si>
    <t>-701.163418860566 132.512935165858 -91.1463407356275</t>
  </si>
  <si>
    <t>-696.120795741392 110.4124934162 323.81002831772</t>
  </si>
  <si>
    <t>-737.311230295726 51.9552542070728 781.385253229507</t>
  </si>
  <si>
    <t>-585.774625218671 29.0825964418652 830.347623007595</t>
  </si>
  <si>
    <t>9763-20170724T120449.015226900.bin</t>
  </si>
  <si>
    <t>-691.170025591804 224.721322711105 -93.3866601688947</t>
  </si>
  <si>
    <t>-713.883724029072 222.343996581237 -201.719150728605</t>
  </si>
  <si>
    <t>-726.403301325385 219.151364457394 -293.691462722929</t>
  </si>
  <si>
    <t>-735.99472652265 215.903627042242 -376.971734901051</t>
  </si>
  <si>
    <t>-743.295267981611 212.262067698962 -460.467593388971</t>
  </si>
  <si>
    <t>-751.448612362886 206.526298264935 -582.719642627159</t>
  </si>
  <si>
    <t>-737.476863531964 201.917521568479 -659.685576678336</t>
  </si>
  <si>
    <t>-745.982671171946 240.306919891868 -530.669208144543</t>
  </si>
  <si>
    <t>-740.590336973186 395.604792773833 -516.840767164699</t>
  </si>
  <si>
    <t>-742.748285671518 566.364116545222 -292.307490573552</t>
  </si>
  <si>
    <t>-512.458943628529 538.769906392944 -279.901071875531</t>
  </si>
  <si>
    <t>-749.759299910464 177.779337924191 -527.483664887606</t>
  </si>
  <si>
    <t>-770.5069961032 26.9090610962708 -493.656588945639</t>
  </si>
  <si>
    <t>-800.007082957464 33.9532837783893 -213.194962639314</t>
  </si>
  <si>
    <t>-569.124522200918 47.3102072607485 -234.721285291422</t>
  </si>
  <si>
    <t>-681.918386269183 316.767408207944 -99.0551309809392</t>
  </si>
  <si>
    <t>-707.618652016789 327.516553527488 315.585115459607</t>
  </si>
  <si>
    <t>-744.44773528363 368.961233927664 775.332220415399</t>
  </si>
  <si>
    <t>-594.207470899244 341.714683260737 826.020548157524</t>
  </si>
  <si>
    <t>-700.810994603327 132.593233816406 -91.1184019892685</t>
  </si>
  <si>
    <t>-695.883105058421 110.44726385523 323.836795253858</t>
  </si>
  <si>
    <t>-737.295072721813 52.0233036174241 781.385432849207</t>
  </si>
  <si>
    <t>-585.710527253581 29.4667522259244 830.346138575753</t>
  </si>
  <si>
    <t>9763-20170724T120449.047312500.bin</t>
  </si>
  <si>
    <t>-690.942191042819 224.791546074926 -93.357237608966</t>
  </si>
  <si>
    <t>-713.66347959983 222.429630034219 -201.688495152599</t>
  </si>
  <si>
    <t>-726.219389115786 219.306432529834 -293.658178132364</t>
  </si>
  <si>
    <t>-735.856001849275 216.143875021084 -376.936507152198</t>
  </si>
  <si>
    <t>-743.214385076367 212.610289684538 -460.432002939779</t>
  </si>
  <si>
    <t>-751.466313408813 207.057089665033 -582.685919600602</t>
  </si>
  <si>
    <t>-737.533693652161 202.583004533314 -659.66684788713</t>
  </si>
  <si>
    <t>-745.966565789952 240.76039809709 -530.588961078146</t>
  </si>
  <si>
    <t>-740.656216071959 396.031675998188 -516.491017732237</t>
  </si>
  <si>
    <t>-742.798156675096 566.186618478445 -291.499051167081</t>
  </si>
  <si>
    <t>-512.499045110855 538.61633854039 -279.22221479001</t>
  </si>
  <si>
    <t>-749.724254643738 178.227186100345 -527.494844968537</t>
  </si>
  <si>
    <t>-770.397332342787 27.2914127959145 -493.88149486591</t>
  </si>
  <si>
    <t>-799.680702492322 34.2304521519316 -213.394572493898</t>
  </si>
  <si>
    <t>-568.772787520004 47.3005296334006 -234.824731027461</t>
  </si>
  <si>
    <t>-681.702009036547 316.817373291223 -99.0068528943126</t>
  </si>
  <si>
    <t>-707.507290100129 327.519709696963 315.628125804825</t>
  </si>
  <si>
    <t>-744.44742812104 368.957407690213 775.363291285707</t>
  </si>
  <si>
    <t>-594.206223398671 341.721740675209 826.054649912726</t>
  </si>
  <si>
    <t>-700.565589690753 132.680236907594 -91.1091854534914</t>
  </si>
  <si>
    <t>-695.751153989511 110.458615307751 323.84339247147</t>
  </si>
  <si>
    <t>-737.281616120959 51.997712922808 781.38890153146</t>
  </si>
  <si>
    <t>-585.763591074032 29.0295781122236 830.364167111782</t>
  </si>
  <si>
    <t>9763-20170724T120449.115542900.bin</t>
  </si>
  <si>
    <t>-690.506900151006 224.860750122879 -93.3075484432438</t>
  </si>
  <si>
    <t>-713.286068933729 222.528551244153 -201.627367933633</t>
  </si>
  <si>
    <t>-725.950527159811 219.546282346277 -293.586801656711</t>
  </si>
  <si>
    <t>-735.710160212458 216.55684504757 -376.857116512561</t>
  </si>
  <si>
    <t>-743.216961700375 213.24211061754 -460.348492491069</t>
  </si>
  <si>
    <t>-751.714095509953 208.058786908703 -582.601648749818</t>
  </si>
  <si>
    <t>-737.90392957003 203.8405146408 -659.619120420733</t>
  </si>
  <si>
    <t>-746.112784941485 241.604479477063 -530.414099461186</t>
  </si>
  <si>
    <t>-740.848949242371 396.82900703297 -515.776647689952</t>
  </si>
  <si>
    <t>-743.278318308846 565.542624456685 -289.705066046901</t>
  </si>
  <si>
    <t>-512.903424855949 538.381078039944 -277.950229015158</t>
  </si>
  <si>
    <t>-749.85851475376 179.061743047869 -527.501974282216</t>
  </si>
  <si>
    <t>-770.496915737234 28.027140625587 -494.314202021383</t>
  </si>
  <si>
    <t>-799.324656344536 34.8182078288135 -213.776542670049</t>
  </si>
  <si>
    <t>-568.368746411597 47.0412408257685 -235.188799672825</t>
  </si>
  <si>
    <t>-681.287069844892 316.880070970353 -98.9326517006862</t>
  </si>
  <si>
    <t>-707.293848438615 327.517414918137 315.6914054453</t>
  </si>
  <si>
    <t>-744.432916169548 368.961585011854 775.41836628771</t>
  </si>
  <si>
    <t>-594.201848747207 341.705913152822 826.129165762765</t>
  </si>
  <si>
    <t>-700.105877034248 132.726972382625 -91.0731188836501</t>
  </si>
  <si>
    <t>-695.34928424852 110.500445697007 323.879828333278</t>
  </si>
  <si>
    <t>-737.261800448837 51.9201582448204 781.388063505423</t>
  </si>
  <si>
    <t>-585.83470761072 28.3897780046075 830.377586147741</t>
  </si>
  <si>
    <t>9763-20170724T120449.149621600.bin</t>
  </si>
  <si>
    <t>-690.286949532747 224.92329506691 -93.2654448361827</t>
  </si>
  <si>
    <t>-713.110864664875 222.604442475498 -201.576084815217</t>
  </si>
  <si>
    <t>-725.842529995663 219.694146876623 -293.528573762216</t>
  </si>
  <si>
    <t>-735.675226344137 216.793498196673 -376.793493703948</t>
  </si>
  <si>
    <t>-743.267724894377 213.591257841725 -460.281322551927</t>
  </si>
  <si>
    <t>-751.904081627671 208.598272638807 -582.53279442554</t>
  </si>
  <si>
    <t>-738.174799939629 204.485104038268 -659.570409866131</t>
  </si>
  <si>
    <t>-746.237876667366 242.062419913161 -530.299826253852</t>
  </si>
  <si>
    <t>-740.974876634656 397.257746672944 -515.380249217497</t>
  </si>
  <si>
    <t>-743.508725456338 565.260610745447 -288.781102651028</t>
  </si>
  <si>
    <t>-513.096514455612 538.321915715911 -277.246216003099</t>
  </si>
  <si>
    <t>-749.991099573574 179.515937556782 -527.480083300898</t>
  </si>
  <si>
    <t>-770.606893883656 28.4300037513951 -494.514828476036</t>
  </si>
  <si>
    <t>-799.167854858602 34.7812098166996 -213.939587462598</t>
  </si>
  <si>
    <t>-568.206176670074 46.8083816875474 -235.400657786901</t>
  </si>
  <si>
    <t>-681.081050519879 316.944409746696 -98.885645478818</t>
  </si>
  <si>
    <t>-707.160118939003 327.508614193382 315.735697732705</t>
  </si>
  <si>
    <t>-744.425042537611 368.973152795953 775.446887884201</t>
  </si>
  <si>
    <t>-594.199291608839 341.714745358464 826.171975472853</t>
  </si>
  <si>
    <t>-699.886020688635 132.794187139324 -91.045115725594</t>
  </si>
  <si>
    <t>-695.080459427602 110.586251568538 323.908293456258</t>
  </si>
  <si>
    <t>-737.259523554399 51.9085749029057 781.382127116776</t>
  </si>
  <si>
    <t>-585.784470454762 28.6439239921403 830.350310395333</t>
  </si>
  <si>
    <t>9763-20170724T120449.213582800.bin</t>
  </si>
  <si>
    <t>-689.885443852792 225.168823246132 -93.178804172243</t>
  </si>
  <si>
    <t>-712.835968575683 222.873918339254 -201.463123380979</t>
  </si>
  <si>
    <t>-725.697559302013 220.107357549335 -293.401996637022</t>
  </si>
  <si>
    <t>-735.65759690922 217.385713861798 -376.65791764168</t>
  </si>
  <si>
    <t>-743.38782570282 214.412089632044 -460.141627631134</t>
  </si>
  <si>
    <t>-752.237537693312 209.807172424365 -582.393040859315</t>
  </si>
  <si>
    <t>-738.650960966027 205.870982751736 -659.465178454683</t>
  </si>
  <si>
    <t>-746.487319784371 243.105797450972 -530.06342187882</t>
  </si>
  <si>
    <t>-741.248499311411 398.253371911953 -514.571736922202</t>
  </si>
  <si>
    <t>-743.736980432978 564.983027989965 -287.03345507204</t>
  </si>
  <si>
    <t>-513.250554459259 538.476448541688 -275.990905078921</t>
  </si>
  <si>
    <t>-750.221410082297 180.549720701597 -527.436915115118</t>
  </si>
  <si>
    <t>-770.717526318135 29.3597749460034 -494.904602468675</t>
  </si>
  <si>
    <t>-798.648157550532 34.8379309562908 -214.24735701645</t>
  </si>
  <si>
    <t>-567.615842703059 46.1330299208871 -235.343463750672</t>
  </si>
  <si>
    <t>-680.678382783127 317.190037025325 -98.7871962668407</t>
  </si>
  <si>
    <t>-706.841937075396 327.591209901112 315.833015094187</t>
  </si>
  <si>
    <t>-744.40800075661 368.995188055887 775.513740651472</t>
  </si>
  <si>
    <t>-594.191824977429 341.723099802314 826.259557417505</t>
  </si>
  <si>
    <t>-699.466657686391 133.051249884063 -90.9669558567855</t>
  </si>
  <si>
    <t>-694.587046237625 110.852819978025 323.986077396941</t>
  </si>
  <si>
    <t>-737.261792523151 51.9976370187719 781.370410431221</t>
  </si>
  <si>
    <t>-585.687027069249 29.2724208568941 830.28326656608</t>
  </si>
  <si>
    <t>9763-20170724T120449.246670300.bin</t>
  </si>
  <si>
    <t>-689.690259354336 225.321753512609 -93.1375529560188</t>
  </si>
  <si>
    <t>-712.703416920995 223.03633649532 -201.408796752831</t>
  </si>
  <si>
    <t>-725.631676076539 220.327845250965 -293.340160271847</t>
  </si>
  <si>
    <t>-735.65776116275 217.678694613677 -376.590289339328</t>
  </si>
  <si>
    <t>-743.460112434724 214.797233531731 -460.070552386238</t>
  </si>
  <si>
    <t>-752.422129648706 210.34850695707 -582.319655088587</t>
  </si>
  <si>
    <t>-738.911504458892 206.488428081046 -659.408957411796</t>
  </si>
  <si>
    <t>-746.626405885714 243.580518896447 -529.952612588387</t>
  </si>
  <si>
    <t>-741.41703627956 398.70235466375 -514.23433469362</t>
  </si>
  <si>
    <t>-743.840508799481 564.871921841009 -286.286096459272</t>
  </si>
  <si>
    <t>-513.324246396736 538.507126092722 -275.530655298367</t>
  </si>
  <si>
    <t>-750.352850152535 181.020782206812 -527.403013416557</t>
  </si>
  <si>
    <t>-770.791431614246 29.7796547832954 -495.066096306484</t>
  </si>
  <si>
    <t>-798.45418133533 34.8012872260124 -214.373833275694</t>
  </si>
  <si>
    <t>-567.392791676793 45.8196420225274 -235.296200926809</t>
  </si>
  <si>
    <t>-680.504467983448 317.329871763649 -98.7366960062591</t>
  </si>
  <si>
    <t>-706.70518404298 327.649814098246 315.883192551488</t>
  </si>
  <si>
    <t>-744.403396229198 369.003894352259 775.548700481876</t>
  </si>
  <si>
    <t>-594.187948639395 341.741865421666 826.302288533817</t>
  </si>
  <si>
    <t>-699.246527803781 133.232997950443 -90.9311285066624</t>
  </si>
  <si>
    <t>-694.352365124927 111.000714974895 324.019962367677</t>
  </si>
  <si>
    <t>-737.257536271746 52.0209688199927 781.364491790944</t>
  </si>
  <si>
    <t>-585.667707987673 29.3528393973365 830.257322259488</t>
  </si>
  <si>
    <t>9763-20170724T120449.314593200.bin</t>
  </si>
  <si>
    <t>-689.359765219087 225.55426039331 -93.0559937788686</t>
  </si>
  <si>
    <t>-712.487006710709 223.294085121844 -201.303524244356</t>
  </si>
  <si>
    <t>-725.553606693944 220.701147373813 -293.218457330983</t>
  </si>
  <si>
    <t>-735.722325723047 218.193050809507 -376.455805189441</t>
  </si>
  <si>
    <t>-743.685251914012 215.490129057626 -459.926874114258</t>
  </si>
  <si>
    <t>-752.902100939216 211.343127665709 -582.167473812751</t>
  </si>
  <si>
    <t>-739.560271492503 207.61706668574 -659.292881094214</t>
  </si>
  <si>
    <t>-747.018527780306 244.446978544371 -529.729385040643</t>
  </si>
  <si>
    <t>-741.860956995502 399.530292309963 -513.600393869986</t>
  </si>
  <si>
    <t>-744.027703203576 564.802922657407 -284.998512085443</t>
  </si>
  <si>
    <t>-513.479401088033 538.487655104888 -274.822705539966</t>
  </si>
  <si>
    <t>-750.697144137193 181.878598626497 -527.329451840032</t>
  </si>
  <si>
    <t>-771.072541099895 30.562874177087 -495.278458843432</t>
  </si>
  <si>
    <t>-798.056830354038 35.4963157755165 -214.518557723606</t>
  </si>
  <si>
    <t>-567.001623511575 45.5421903584165 -235.991464754237</t>
  </si>
  <si>
    <t>-680.230598191724 317.534427554508 -98.6324992669886</t>
  </si>
  <si>
    <t>-706.464543029925 327.753527656928 315.987774367219</t>
  </si>
  <si>
    <t>-744.407310842279 369.006378673184 775.633096892715</t>
  </si>
  <si>
    <t>-594.200659492957 341.707688541696 826.392835624806</t>
  </si>
  <si>
    <t>-698.868940735635 133.441394358772 -90.8667541964602</t>
  </si>
  <si>
    <t>-693.858495091171 111.227851131112 324.083909053147</t>
  </si>
  <si>
    <t>-737.244972588847 51.9277169521706 781.358570764904</t>
  </si>
  <si>
    <t>-585.818553414608 28.2056619236614 830.257674300649</t>
  </si>
  <si>
    <t>9763-20170724T120449.349686700.bin</t>
  </si>
  <si>
    <t>-689.238777331865 225.70713944915 -93.0088498077257</t>
  </si>
  <si>
    <t>-712.43258473838 223.461771273916 -201.242319834333</t>
  </si>
  <si>
    <t>-725.576472315037 220.906293274974 -293.147525000684</t>
  </si>
  <si>
    <t>-735.823591995189 218.441937086157 -376.376359000247</t>
  </si>
  <si>
    <t>-743.873727043229 215.792583308665 -459.84080109753</t>
  </si>
  <si>
    <t>-753.22773070667 211.73500678188 -582.074026266073</t>
  </si>
  <si>
    <t>-739.964492974753 208.047968272335 -659.214867526242</t>
  </si>
  <si>
    <t>-747.294318547273 244.80113624106 -529.617697868307</t>
  </si>
  <si>
    <t>-742.176293811093 399.873909412333 -513.354256621795</t>
  </si>
  <si>
    <t>-744.197331501815 564.743104670637 -284.460003065466</t>
  </si>
  <si>
    <t>-513.63074116023 538.489784882507 -274.543661358203</t>
  </si>
  <si>
    <t>-750.952197182141 182.22986137523 -527.26069330402</t>
  </si>
  <si>
    <t>-771.239573822717 30.8947891627702 -495.273638575816</t>
  </si>
  <si>
    <t>-798.081212337127 35.6085842649725 -214.496376789829</t>
  </si>
  <si>
    <t>-567.055030165893 45.7939462795277 -236.21444878518</t>
  </si>
  <si>
    <t>-680.137406625462 317.681919029039 -98.5832750514955</t>
  </si>
  <si>
    <t>-706.371226291898 327.821268183118 316.038941105446</t>
  </si>
  <si>
    <t>-744.412655090122 368.99626433801 775.682494646651</t>
  </si>
  <si>
    <t>-594.204739503919 341.70421119001 826.442252451279</t>
  </si>
  <si>
    <t>-698.719274007699 133.613476063926 -90.8359872154932</t>
  </si>
  <si>
    <t>-693.647582688139 111.403637697431 324.114217141425</t>
  </si>
  <si>
    <t>-737.237238412735 51.978879390997 781.351186830022</t>
  </si>
  <si>
    <t>-585.725444241805 28.7562995724779 830.225656274981</t>
  </si>
  <si>
    <t>9763-20170724T120449.413866200.bin</t>
  </si>
  <si>
    <t>-689.050361412905 226.066994256505 -92.9289781629876</t>
  </si>
  <si>
    <t>-712.415577924895 223.843551710768 -201.126143241024</t>
  </si>
  <si>
    <t>-725.724978129674 221.346539068048 -293.008909442764</t>
  </si>
  <si>
    <t>-736.130200358876 218.950959269278 -376.220335822201</t>
  </si>
  <si>
    <t>-744.347235138814 216.386513109942 -459.671122137612</t>
  </si>
  <si>
    <t>-753.954966513601 212.470366653711 -581.889281739558</t>
  </si>
  <si>
    <t>-740.825743939652 208.847752136411 -659.056092025574</t>
  </si>
  <si>
    <t>-747.920895333516 245.476322653013 -529.406533440514</t>
  </si>
  <si>
    <t>-742.857290057986 400.528150342642 -512.965960260509</t>
  </si>
  <si>
    <t>-744.543700458885 564.940307365392 -283.740275890741</t>
  </si>
  <si>
    <t>-513.935140735802 538.920901586712 -274.191423292255</t>
  </si>
  <si>
    <t>-751.557356442997 182.901343971718 -527.115675940523</t>
  </si>
  <si>
    <t>-771.813703046738 31.5353801852962 -495.213011984595</t>
  </si>
  <si>
    <t>-798.180439647566 36.5357794358436 -214.395562522742</t>
  </si>
  <si>
    <t>-567.072804986985 45.9794076823146 -235.575682314773</t>
  </si>
  <si>
    <t>-680.00201317444 318.023886780933 -98.4931111419477</t>
  </si>
  <si>
    <t>-706.185747337967 328.002116579627 316.136175428587</t>
  </si>
  <si>
    <t>-744.424392959997 368.993158525723 775.779244097236</t>
  </si>
  <si>
    <t>-594.223920057208 341.653778799757 826.535572067232</t>
  </si>
  <si>
    <t>-698.488564462601 133.977380560719 -90.7588529977211</t>
  </si>
  <si>
    <t>-693.345827405136 111.769945085131 324.190520721415</t>
  </si>
  <si>
    <t>-737.217211644252 51.9380672747031 781.34371721896</t>
  </si>
  <si>
    <t>-585.745090213416 28.4593357752451 830.218716739076</t>
  </si>
  <si>
    <t>9763-20170724T120449.446979400.bin</t>
  </si>
  <si>
    <t>-689.036318909917 226.291468221371 -92.8894362657114</t>
  </si>
  <si>
    <t>-712.477211366167 224.074208393996 -201.070240410976</t>
  </si>
  <si>
    <t>-725.845898556126 221.57495960253 -292.944526968947</t>
  </si>
  <si>
    <t>-736.302845058751 219.174354442372 -376.149258228739</t>
  </si>
  <si>
    <t>-744.569736061595 216.601895168734 -459.594807935089</t>
  </si>
  <si>
    <t>-754.248171439054 212.671038091956 -581.806961135144</t>
  </si>
  <si>
    <t>-741.168873250632 209.051992946595 -658.982377293005</t>
  </si>
  <si>
    <t>-748.180964096668 245.68305741436 -529.33187213508</t>
  </si>
  <si>
    <t>-743.136953575556 400.736767704215 -512.895303108262</t>
  </si>
  <si>
    <t>-744.738340221393 565.016686186764 -283.574304503115</t>
  </si>
  <si>
    <t>-514.118410644041 539.040415509659 -274.183294101916</t>
  </si>
  <si>
    <t>-751.821797258044 183.108625274136 -527.030978533162</t>
  </si>
  <si>
    <t>-772.030424970383 31.7581331087397 -495.065481494549</t>
  </si>
  <si>
    <t>-798.449316939541 36.8462345762089 -214.254704019693</t>
  </si>
  <si>
    <t>-567.291064005174 46.1798389035555 -234.92526644847</t>
  </si>
  <si>
    <t>-679.996065808865 318.203165029354 -98.4505336077438</t>
  </si>
  <si>
    <t>-706.122210972114 328.113638134535 316.184015084051</t>
  </si>
  <si>
    <t>-744.432015486987 368.998686712579 775.829607220952</t>
  </si>
  <si>
    <t>-594.229564830015 341.652631491087 826.576445462231</t>
  </si>
  <si>
    <t>-698.466449329569 134.232443536854 -90.7187515683083</t>
  </si>
  <si>
    <t>-693.306483517375 112.031433895934 324.230718534759</t>
  </si>
  <si>
    <t>-737.207400456671 52.0132419807012 781.340775579134</t>
  </si>
  <si>
    <t>-585.615541782187 29.2754407906971 830.194977250442</t>
  </si>
  <si>
    <t>9763-20170724T120449.514137800.bin</t>
  </si>
  <si>
    <t>-689.205976620338 226.715247056651 -92.8460194571985</t>
  </si>
  <si>
    <t>-712.736727985169 224.523796596294 -201.007880407214</t>
  </si>
  <si>
    <t>-726.152734263726 222.003165685046 -292.874737744431</t>
  </si>
  <si>
    <t>-736.640451479113 219.567188614496 -376.074475763945</t>
  </si>
  <si>
    <t>-744.926087664132 216.942691117694 -459.516633925469</t>
  </si>
  <si>
    <t>-754.618614702219 212.917544120431 -581.724526729153</t>
  </si>
  <si>
    <t>-741.624287443215 209.243348163839 -658.911755352212</t>
  </si>
  <si>
    <t>-748.518690427434 245.968372371638 -529.277552938184</t>
  </si>
  <si>
    <t>-743.405743497003 401.03313526722 -512.969142589047</t>
  </si>
  <si>
    <t>-744.8496010736 565.307493826184 -283.643249492604</t>
  </si>
  <si>
    <t>-514.257911256042 539.095545446355 -274.211410368348</t>
  </si>
  <si>
    <t>-752.212554844272 183.399006137631 -526.923858238292</t>
  </si>
  <si>
    <t>-772.455268641352 32.0747901213651 -494.852369266002</t>
  </si>
  <si>
    <t>-799.199381467877 37.4073931861469 -214.076760736482</t>
  </si>
  <si>
    <t>-568.028030758911 47.0876202114689 -234.43918255108</t>
  </si>
  <si>
    <t>-680.115627001849 318.545705042317 -98.3837307472458</t>
  </si>
  <si>
    <t>-706.241819295626 328.280461696889 316.254987036361</t>
  </si>
  <si>
    <t>-744.471827927327 368.987688911067 775.93944299046</t>
  </si>
  <si>
    <t>-594.276665672507 341.531049557633 826.648194094214</t>
  </si>
  <si>
    <t>-698.68434748574 134.74034144271 -90.6762524663345</t>
  </si>
  <si>
    <t>-693.495893773096 112.476819499491 324.269594102665</t>
  </si>
  <si>
    <t>-737.192018649707 51.9849468684695 781.303388685694</t>
  </si>
  <si>
    <t>-585.641034895415 28.9741680902189 830.156641207244</t>
  </si>
  <si>
    <t>9763-20170724T120449.548229200.bin</t>
  </si>
  <si>
    <t>-689.424063035555 226.853442278919 -92.8346861203673</t>
  </si>
  <si>
    <t>-712.968461792906 224.676999597666 -200.993992946479</t>
  </si>
  <si>
    <t>-726.390077849896 222.136238201892 -292.859307566497</t>
  </si>
  <si>
    <t>-736.880257392833 219.669324683111 -376.057837775773</t>
  </si>
  <si>
    <t>-745.165738830173 217.000671127865 -459.498679035471</t>
  </si>
  <si>
    <t>-754.854786468843 212.896743184585 -581.70415929555</t>
  </si>
  <si>
    <t>-741.901439173802 209.163683228414 -658.895483303117</t>
  </si>
  <si>
    <t>-748.733932461972 245.979947384898 -529.280211093583</t>
  </si>
  <si>
    <t>-743.540356642415 401.053479770372 -513.070866591152</t>
  </si>
  <si>
    <t>-744.948055963953 565.377907595276 -283.780448167869</t>
  </si>
  <si>
    <t>-514.37083348777 539.086955835312 -274.217029387104</t>
  </si>
  <si>
    <t>-752.472749531169 183.415008194196 -526.88277902952</t>
  </si>
  <si>
    <t>-772.801833670893 32.1314586866617 -494.691115641906</t>
  </si>
  <si>
    <t>-799.695644876845 37.7216252320704 -213.934891146516</t>
  </si>
  <si>
    <t>-568.525555733417 47.4472109034798 -234.290312226991</t>
  </si>
  <si>
    <t>-680.294738784621 318.634382049194 -98.3772544064208</t>
  </si>
  <si>
    <t>-706.404895613248 328.318590383654 316.263664318764</t>
  </si>
  <si>
    <t>-744.49286194768 368.974822727795 775.963821028201</t>
  </si>
  <si>
    <t>-594.290112632486 341.515028614056 826.648295256804</t>
  </si>
  <si>
    <t>-698.933956994613 134.919896402592 -90.6778396103368</t>
  </si>
  <si>
    <t>-693.69046293639 112.653954568126 324.267120236747</t>
  </si>
  <si>
    <t>-737.192356793836 51.9977564809662 781.277261747925</t>
  </si>
  <si>
    <t>-585.655988876704 28.8770536670613 830.123704888811</t>
  </si>
  <si>
    <t>9763-20170724T120449.613426700.bin</t>
  </si>
  <si>
    <t>-689.954233600126 226.994345217699 -92.8555827498398</t>
  </si>
  <si>
    <t>-713.480781337345 224.877443338436 -201.019838114364</t>
  </si>
  <si>
    <t>-726.873583525132 222.312189464664 -292.8887383571</t>
  </si>
  <si>
    <t>-737.331787562874 219.794734635369 -376.089840030401</t>
  </si>
  <si>
    <t>-745.578906526535 217.046389160466 -459.531909031855</t>
  </si>
  <si>
    <t>-755.204793627306 212.793656445843 -581.737429798886</t>
  </si>
  <si>
    <t>-742.303428559732 208.899303743048 -658.929353327186</t>
  </si>
  <si>
    <t>-749.054759124336 245.937143232077 -529.354826475186</t>
  </si>
  <si>
    <t>-743.587764451028 401.032597405175 -513.395657041557</t>
  </si>
  <si>
    <t>-745.067031300656 565.541046921087 -284.237719724583</t>
  </si>
  <si>
    <t>-514.516493537833 539.129198710226 -274.369362789178</t>
  </si>
  <si>
    <t>-752.907323528687 183.382217802388 -526.874490864358</t>
  </si>
  <si>
    <t>-773.505012419015 32.2015182017758 -494.378685794509</t>
  </si>
  <si>
    <t>-800.467805876875 38.3125827581764 -213.639975845993</t>
  </si>
  <si>
    <t>-569.314673218813 48.1933462491295 -234.112343316647</t>
  </si>
  <si>
    <t>-680.668227777683 318.726419509379 -98.3812956236695</t>
  </si>
  <si>
    <t>-706.780654257298 328.320072400925 316.261546523356</t>
  </si>
  <si>
    <t>-744.541473576373 368.944585302269 775.995588915686</t>
  </si>
  <si>
    <t>-594.33560510846 341.395689868751 826.622501089377</t>
  </si>
  <si>
    <t>-699.584024966973 135.126109227436 -90.7270529188384</t>
  </si>
  <si>
    <t>-694.191143525634 112.918856381606 324.21913491998</t>
  </si>
  <si>
    <t>-737.189328775901 51.9602867001195 781.226578939298</t>
  </si>
  <si>
    <t>-585.644458682177 28.8632579033219 830.058000770785</t>
  </si>
  <si>
    <t>9763-20170724T120449.656544700.bin</t>
  </si>
  <si>
    <t>-690.224340173437 226.992589558203 -92.8839778565673</t>
  </si>
  <si>
    <t>-713.733840617973 224.904087175485 -201.052576719064</t>
  </si>
  <si>
    <t>-727.067855525365 222.326540769555 -292.9295844675</t>
  </si>
  <si>
    <t>-737.454682143149 219.784595430458 -376.13893579764</t>
  </si>
  <si>
    <t>-745.611953686495 216.998267245291 -459.588470838713</t>
  </si>
  <si>
    <t>-755.086050725756 212.675535042987 -581.803329199231</t>
  </si>
  <si>
    <t>-742.151659251831 208.693719270946 -658.985352360984</t>
  </si>
  <si>
    <t>-748.98011923026 245.847700134436 -529.433813559959</t>
  </si>
  <si>
    <t>-743.40727557077 400.943322939085 -513.597840042318</t>
  </si>
  <si>
    <t>-744.926634168815 565.684697516679 -284.607544244286</t>
  </si>
  <si>
    <t>-514.395836562285 539.166811624889 -274.561678592597</t>
  </si>
  <si>
    <t>-752.877612291108 183.296948813367 -526.919265379139</t>
  </si>
  <si>
    <t>-773.609106657222 32.1529273586063 -494.28760237601</t>
  </si>
  <si>
    <t>-800.574283304201 38.5973696088272 -213.556581094276</t>
  </si>
  <si>
    <t>-569.415193556053 48.3107123068328 -234.042297153017</t>
  </si>
  <si>
    <t>-680.862214556059 318.711192408632 -98.3936334126515</t>
  </si>
  <si>
    <t>-706.971945681927 328.294796695257 316.249665313541</t>
  </si>
  <si>
    <t>-744.565696746823 368.932402592661 776.00253634515</t>
  </si>
  <si>
    <t>-594.358489433312 341.342668480121 826.603045391528</t>
  </si>
  <si>
    <t>-699.944233063454 135.149737464908 -90.7634269116453</t>
  </si>
  <si>
    <t>-694.468631355686 112.939988639141 324.181580854096</t>
  </si>
  <si>
    <t>-737.187256214881 51.9308491167355 781.200589662569</t>
  </si>
  <si>
    <t>-585.60453759309 29.0600261160002 830.020932449511</t>
  </si>
  <si>
    <t>9763-20170724T120449.710350200.bin</t>
  </si>
  <si>
    <t>-690.70031488001 226.907414413051 -92.9459674631325</t>
  </si>
  <si>
    <t>-714.107345417144 224.847360892262 -201.137351823168</t>
  </si>
  <si>
    <t>-727.293204970067 222.210013639048 -293.033960166918</t>
  </si>
  <si>
    <t>-737.520649500223 219.582265163288 -376.260470348154</t>
  </si>
  <si>
    <t>-745.492639483466 216.677327472444 -459.723847283799</t>
  </si>
  <si>
    <t>-754.667302260284 212.145376874925 -581.954079992035</t>
  </si>
  <si>
    <t>-741.608023429112 207.983714341668 -659.105531281694</t>
  </si>
  <si>
    <t>-748.643361033608 245.403913847583 -529.629870234628</t>
  </si>
  <si>
    <t>-742.849122159065 400.521620007531 -514.060829431314</t>
  </si>
  <si>
    <t>-744.653851556297 565.81940214232 -285.474044139241</t>
  </si>
  <si>
    <t>-514.164004287565 539.120427789206 -274.977709575161</t>
  </si>
  <si>
    <t>-752.639798005292 182.863770751272 -527.011079860094</t>
  </si>
  <si>
    <t>-773.632167814136 31.8093801902598 -494.147553796726</t>
  </si>
  <si>
    <t>-800.774924475665 38.6505966168666 -213.442983619859</t>
  </si>
  <si>
    <t>-569.69131606606 48.6363814889598 -234.636476563406</t>
  </si>
  <si>
    <t>-681.221379363301 318.601946521849 -98.4468989107793</t>
  </si>
  <si>
    <t>-707.320288025941 328.23114102302 316.19600832447</t>
  </si>
  <si>
    <t>-744.596810701998 368.932538467858 775.997259170246</t>
  </si>
  <si>
    <t>-594.381385382986 341.303972584526 826.552259822886</t>
  </si>
  <si>
    <t>-700.534137509317 135.132275729997 -90.8491131513341</t>
  </si>
  <si>
    <t>-695.111882543728 112.854797029291 324.092936515983</t>
  </si>
  <si>
    <t>-737.176703304067 51.968188425788 781.176835685904</t>
  </si>
  <si>
    <t>-585.515895813311 29.6233276298412 829.998375502693</t>
  </si>
  <si>
    <t>9763-20170724T120449.747449000.bin</t>
  </si>
  <si>
    <t>-690.839063057962 226.861473727562 -92.9732310197359</t>
  </si>
  <si>
    <t>-714.198195009984 224.805415883812 -201.175061480606</t>
  </si>
  <si>
    <t>-727.33137534142 222.134261515461 -293.078305593966</t>
  </si>
  <si>
    <t>-737.506057372942 219.461304566963 -376.309709948529</t>
  </si>
  <si>
    <t>-745.41992323075 216.496282906824 -459.7764612696</t>
  </si>
  <si>
    <t>-754.503784787832 211.859640037796 -582.009632470234</t>
  </si>
  <si>
    <t>-741.35391945544 207.621522047862 -659.141489652225</t>
  </si>
  <si>
    <t>-748.499333177822 245.161715602036 -529.710851707953</t>
  </si>
  <si>
    <t>-742.627070634701 400.286347871102 -514.275562347789</t>
  </si>
  <si>
    <t>-744.528723888274 565.850308287292 -285.882124359373</t>
  </si>
  <si>
    <t>-514.053483070033 539.125147923436 -275.136856761119</t>
  </si>
  <si>
    <t>-752.536408904017 182.626518634435 -527.038712886835</t>
  </si>
  <si>
    <t>-773.594920364506 31.6022176817708 -494.069023151908</t>
  </si>
  <si>
    <t>-800.989019518162 38.3728097095525 -213.387179623403</t>
  </si>
  <si>
    <t>-569.940117872394 48.907829395105 -234.692812047794</t>
  </si>
  <si>
    <t>-681.315082136142 318.546082531998 -98.460710295487</t>
  </si>
  <si>
    <t>-707.449991203345 328.220667754897 316.178864632451</t>
  </si>
  <si>
    <t>-744.60279711981 368.935725723195 775.992602568421</t>
  </si>
  <si>
    <t>-594.379957123852 341.33223842799 826.539488858398</t>
  </si>
  <si>
    <t>-700.723986064155 135.101983005334 -90.8780887549266</t>
  </si>
  <si>
    <t>-695.362734414655 112.767274431115 324.061747112394</t>
  </si>
  <si>
    <t>-737.172900683521 51.9443154399241 781.179324503247</t>
  </si>
  <si>
    <t>-585.528050504477 29.5078239516113 830.008393335257</t>
  </si>
  <si>
    <t>9763-20170724T120449.813237500.bin</t>
  </si>
  <si>
    <t>-691.012967501424 226.688369676144 -93.0243856387864</t>
  </si>
  <si>
    <t>-714.329260886923 224.605712407883 -201.234883228882</t>
  </si>
  <si>
    <t>-727.43433310139 221.870004207176 -293.140343774733</t>
  </si>
  <si>
    <t>-737.586590019763 219.121583710375 -376.372033479415</t>
  </si>
  <si>
    <t>-745.481243115755 216.06273906051 -459.837287897043</t>
  </si>
  <si>
    <t>-754.540007275579 211.269230980015 -582.066040463235</t>
  </si>
  <si>
    <t>-741.217245616179 206.890334061977 -659.160426927083</t>
  </si>
  <si>
    <t>-748.518897873837 244.636749905563 -529.810858795146</t>
  </si>
  <si>
    <t>-742.608252468074 399.770314985399 -514.506152000767</t>
  </si>
  <si>
    <t>-744.549435037851 565.803164798404 -286.453768143982</t>
  </si>
  <si>
    <t>-514.070734565079 539.166565586494 -275.562577661889</t>
  </si>
  <si>
    <t>-752.611214249575 182.108636279723 -527.055467815826</t>
  </si>
  <si>
    <t>-773.771059021371 31.1269624159136 -493.96097452505</t>
  </si>
  <si>
    <t>-802.075906417986 38.1804107097757 -213.376515681421</t>
  </si>
  <si>
    <t>-571.091053495784 49.9195559755744 -234.747914692104</t>
  </si>
  <si>
    <t>-681.500174224206 318.407729670308 -98.5078016408178</t>
  </si>
  <si>
    <t>-707.624401121383 328.170072139995 316.13035730811</t>
  </si>
  <si>
    <t>-744.598774583181 368.959412930013 775.976290383652</t>
  </si>
  <si>
    <t>-594.375735867918 341.362328748819 826.525880854822</t>
  </si>
  <si>
    <t>-700.915332068116 134.887773178527 -90.9142516030894</t>
  </si>
  <si>
    <t>-695.706152003199 112.440633383789 324.021363509839</t>
  </si>
  <si>
    <t>-737.167496690181 51.8067731780206 781.202851819907</t>
  </si>
  <si>
    <t>-585.614884976524 28.7904621130413 830.048191100417</t>
  </si>
  <si>
    <t>9763-20170724T120449.845320400.bin</t>
  </si>
  <si>
    <t>-691.1348113004 226.466632230502 -93.0569286048172</t>
  </si>
  <si>
    <t>-714.439441899878 224.364255376702 -201.269490493263</t>
  </si>
  <si>
    <t>-727.543406637907 221.591945579076 -293.173974030218</t>
  </si>
  <si>
    <t>-737.698220906798 218.8016144403 -376.403940337735</t>
  </si>
  <si>
    <t>-745.598884412221 215.691730054622 -459.866883476127</t>
  </si>
  <si>
    <t>-754.670368367619 210.813051976125 -582.091279676258</t>
  </si>
  <si>
    <t>-741.266439087795 206.365404176461 -659.167763716456</t>
  </si>
  <si>
    <t>-748.629087158257 244.215852915606 -529.861122955407</t>
  </si>
  <si>
    <t>-742.703592503235 399.361505176232 -514.60390330805</t>
  </si>
  <si>
    <t>-744.750045571384 565.415556771744 -286.567907606885</t>
  </si>
  <si>
    <t>-514.260054751424 538.848153952917 -275.747711047713</t>
  </si>
  <si>
    <t>-752.750695939541 181.691650459233 -527.059474697156</t>
  </si>
  <si>
    <t>-774.029971240513 30.7475027484422 -493.886949434623</t>
  </si>
  <si>
    <t>-802.518517854986 38.3962908625053 -213.336752011181</t>
  </si>
  <si>
    <t>-571.556538202756 50.4151870159469 -234.798730471289</t>
  </si>
  <si>
    <t>-681.667131815875 318.267617501186 -98.5434488576618</t>
  </si>
  <si>
    <t>-707.685920354852 328.090016746891 316.100006184472</t>
  </si>
  <si>
    <t>-744.585441359952 368.983222926354 775.963429842462</t>
  </si>
  <si>
    <t>-594.360489973896 341.413879003217 826.522547132965</t>
  </si>
  <si>
    <t>-700.985876876311 134.528092885524 -90.9422872460216</t>
  </si>
  <si>
    <t>-695.745370871473 112.127005686103 323.995507537235</t>
  </si>
  <si>
    <t>-737.151765425695 51.7518958702831 781.233568554277</t>
  </si>
  <si>
    <t>-585.644270916072 28.4923046784593 830.103746343606</t>
  </si>
  <si>
    <t>9763-20170724T120449.913480200.bin</t>
  </si>
  <si>
    <t>-691.384028618544 226.045532364156 -93.0599329662446</t>
  </si>
  <si>
    <t>-714.672905671749 223.924963082227 -201.275533553155</t>
  </si>
  <si>
    <t>-727.721677514276 221.055609245518 -293.184952578615</t>
  </si>
  <si>
    <t>-737.809553236884 218.143283571844 -376.418800432036</t>
  </si>
  <si>
    <t>-745.626019419348 214.875744649723 -459.883647105245</t>
  </si>
  <si>
    <t>-754.555291308292 209.726820407849 -582.107514872931</t>
  </si>
  <si>
    <t>-740.982608526576 205.094424783395 -659.143477339281</t>
  </si>
  <si>
    <t>-748.526934030607 243.241560043606 -529.947694133871</t>
  </si>
  <si>
    <t>-742.477558912264 398.393274825759 -514.899238074152</t>
  </si>
  <si>
    <t>-744.478947415162 564.4776272751 -286.884861374355</t>
  </si>
  <si>
    <t>-514.037869967402 537.469930763275 -276.110854076892</t>
  </si>
  <si>
    <t>-752.747505246875 180.730589127189 -527.005823633651</t>
  </si>
  <si>
    <t>-774.274534602744 29.8947596516155 -493.47002780878</t>
  </si>
  <si>
    <t>-802.687099284539 38.3955842388675 -212.936565508146</t>
  </si>
  <si>
    <t>-571.624658160463 49.9820054808852 -233.538672185226</t>
  </si>
  <si>
    <t>-681.994895824003 318.028784841443 -98.549990864994</t>
  </si>
  <si>
    <t>-707.785209847755 327.956067954974 316.105218326359</t>
  </si>
  <si>
    <t>-744.565255039385 369.005422453491 775.957455659391</t>
  </si>
  <si>
    <t>-594.339507247691 341.469059797827 826.532203887193</t>
  </si>
  <si>
    <t>-701.159907642841 133.956993789583 -90.9558031193741</t>
  </si>
  <si>
    <t>-695.706306891438 111.745541148904 323.989404102388</t>
  </si>
  <si>
    <t>-737.124014094014 51.7324729734014 781.293018140831</t>
  </si>
  <si>
    <t>-585.68464873998 28.1282384536637 830.20902548278</t>
  </si>
  <si>
    <t>9763-20170724T120449.948579400.bin</t>
  </si>
  <si>
    <t>-691.490595088863 225.994237447168 -93.044144015066</t>
  </si>
  <si>
    <t>-714.747960259893 223.855215482928 -201.266198839605</t>
  </si>
  <si>
    <t>-727.735327813842 220.944419753963 -293.182983034186</t>
  </si>
  <si>
    <t>-737.753611315103 217.98370023384 -376.423579363902</t>
  </si>
  <si>
    <t>-745.486260943668 214.656261158359 -459.893680116279</t>
  </si>
  <si>
    <t>-754.27757851469 209.406330088544 -582.123323622701</t>
  </si>
  <si>
    <t>-740.656747718036 204.668598398479 -659.144468362203</t>
  </si>
  <si>
    <t>-748.280850938056 242.962353585555 -529.986253370333</t>
  </si>
  <si>
    <t>-742.044325259401 398.117123048685 -515.035558531034</t>
  </si>
  <si>
    <t>-743.966689050305 564.636329580202 -287.337690353068</t>
  </si>
  <si>
    <t>-513.668561174341 536.618079719854 -276.10100817998</t>
  </si>
  <si>
    <t>-752.559275065003 180.457499643836 -526.993882573636</t>
  </si>
  <si>
    <t>-774.236384982179 29.6712356902881 -493.32454053728</t>
  </si>
  <si>
    <t>-802.528452533899 38.1691503908319 -212.778723211766</t>
  </si>
  <si>
    <t>-571.434689205475 49.6742303009007 -233.07240866593</t>
  </si>
  <si>
    <t>-682.140744555682 317.988241596099 -98.5481200488256</t>
  </si>
  <si>
    <t>-707.848395344237 327.978126236041 316.110736399401</t>
  </si>
  <si>
    <t>-744.564839218119 369.000312696645 775.96390401762</t>
  </si>
  <si>
    <t>-594.338397592001 341.471309899318 826.540670500581</t>
  </si>
  <si>
    <t>-701.201305132809 133.936490237983 -90.9323521675984</t>
  </si>
  <si>
    <t>-695.711682561872 111.753202911075 324.013841132909</t>
  </si>
  <si>
    <t>-737.113628966287 51.7542938208458 781.308846109849</t>
  </si>
  <si>
    <t>-585.62833162312 28.4536622754395 830.228131335172</t>
  </si>
  <si>
    <t>9763-20170724T120450.015708200.bin</t>
  </si>
  <si>
    <t>-691.712481093031 225.903555445616 -93.0352766509928</t>
  </si>
  <si>
    <t>-714.889355656471 223.731809751476 -201.273884716317</t>
  </si>
  <si>
    <t>-727.765691205053 220.721078909155 -293.203105312088</t>
  </si>
  <si>
    <t>-737.665945820914 217.641030807552 -376.453587651969</t>
  </si>
  <si>
    <t>-745.262641445794 214.164621599085 -459.930178255627</t>
  </si>
  <si>
    <t>-753.835364083089 208.664332739492 -582.164280572718</t>
  </si>
  <si>
    <t>-740.145263445339 203.648850547078 -659.15540722639</t>
  </si>
  <si>
    <t>-747.9025308773 242.32495915307 -530.087277867317</t>
  </si>
  <si>
    <t>-741.386713433155 397.495446245391 -515.432874150638</t>
  </si>
  <si>
    <t>-742.360119370202 565.76013561906 -289.015970949383</t>
  </si>
  <si>
    <t>-512.594421447511 534.396291195862 -275.87891599752</t>
  </si>
  <si>
    <t>-752.244917627992 179.830693904612 -526.970627211304</t>
  </si>
  <si>
    <t>-773.926478842949 29.1055091954934 -493.058502759091</t>
  </si>
  <si>
    <t>-802.411579774383 36.9557746950238 -212.513344243703</t>
  </si>
  <si>
    <t>-571.380639583385 50.2320259545718 -232.438277093768</t>
  </si>
  <si>
    <t>-682.332853238262 317.883662778399 -98.5637181616402</t>
  </si>
  <si>
    <t>-707.927398031146 328.019713787416 316.098553053086</t>
  </si>
  <si>
    <t>-744.565980990378 368.99714449539 775.962150357756</t>
  </si>
  <si>
    <t>-594.326753892881 341.516695015481 826.527170482035</t>
  </si>
  <si>
    <t>-701.475091897372 133.807544054157 -90.9052201420739</t>
  </si>
  <si>
    <t>-695.913519353373 111.634133427445 324.040600468639</t>
  </si>
  <si>
    <t>-737.091565524588 51.7693363654314 781.357626576577</t>
  </si>
  <si>
    <t>-585.457909548422 29.4333729487953 830.267314730973</t>
  </si>
  <si>
    <t>9763-20170724T120450.051790800.bin</t>
  </si>
  <si>
    <t>-691.846160469736 225.788928543193 -93.0329388754703</t>
  </si>
  <si>
    <t>-714.981196223436 223.6032391354 -201.280365908696</t>
  </si>
  <si>
    <t>-727.805033739844 220.556545216211 -293.215552405298</t>
  </si>
  <si>
    <t>-737.650956445545 217.434469388097 -376.470939225506</t>
  </si>
  <si>
    <t>-745.185929211071 213.907332271068 -459.950891821872</t>
  </si>
  <si>
    <t>-753.660447057659 208.323094914723 -582.188086825976</t>
  </si>
  <si>
    <t>-739.959728528016 203.19943155383 -659.170223590439</t>
  </si>
  <si>
    <t>-747.777301745359 242.01992616628 -530.129047640869</t>
  </si>
  <si>
    <t>-741.175566455368 397.192068682101 -515.551483939171</t>
  </si>
  <si>
    <t>-740.828546229918 567.034872728254 -290.314110325185</t>
  </si>
  <si>
    <t>-511.484092067237 533.414206858597 -275.504591821639</t>
  </si>
  <si>
    <t>-752.106591358419 179.526729665561 -526.974027113249</t>
  </si>
  <si>
    <t>-773.81492255801 28.8272701382714 -492.954198021157</t>
  </si>
  <si>
    <t>-802.1354690998 36.9857748240656 -212.401176901808</t>
  </si>
  <si>
    <t>-571.127902991337 50.8934808273757 -232.165011699965</t>
  </si>
  <si>
    <t>-682.428374969477 317.792805823156 -98.5777724529802</t>
  </si>
  <si>
    <t>-707.943364341063 327.982552548773 316.088044389742</t>
  </si>
  <si>
    <t>-744.560669736082 368.991709345749 775.959760738695</t>
  </si>
  <si>
    <t>-594.321619495151 341.522361981744 826.531289433643</t>
  </si>
  <si>
    <t>-701.644421237049 133.68471805387 -90.8992372495779</t>
  </si>
  <si>
    <t>-696.074145077511 111.492229771982 324.045400970131</t>
  </si>
  <si>
    <t>-737.079022419389 51.7568621235826 781.397171144519</t>
  </si>
  <si>
    <t>-585.523083737069 28.9532519271745 830.331987527377</t>
  </si>
  <si>
    <t>9763-20170724T120450.116713600.bin</t>
  </si>
  <si>
    <t>-691.987036139636 225.522898352275 -93.0104034612904</t>
  </si>
  <si>
    <t>-715.15947041408 223.321440181768 -201.249418783506</t>
  </si>
  <si>
    <t>-727.938560157715 220.166059407198 -293.187303208249</t>
  </si>
  <si>
    <t>-737.712567951501 216.908042793223 -376.445916277527</t>
  </si>
  <si>
    <t>-745.143779925156 213.207793077669 -459.927834277087</t>
  </si>
  <si>
    <t>-753.431141813486 207.330153827103 -582.164039843332</t>
  </si>
  <si>
    <t>-739.74435845917 202.033353406812 -659.136942317871</t>
  </si>
  <si>
    <t>-747.64917548387 241.153578043939 -530.17566506183</t>
  </si>
  <si>
    <t>-740.852964777832 396.357924757193 -515.965873045127</t>
  </si>
  <si>
    <t>-736.690881339177 570.060477940584 -293.730155396895</t>
  </si>
  <si>
    <t>-508.261970762719 532.6169430108 -274.579948701876</t>
  </si>
  <si>
    <t>-751.940236579835 178.664918793705 -526.879994409781</t>
  </si>
  <si>
    <t>-773.532190448628 28.0342868056116 -492.489594092536</t>
  </si>
  <si>
    <t>-801.533765725316 36.7119414923018 -211.920194614883</t>
  </si>
  <si>
    <t>-570.601375493218 52.2972621157926 -231.307185276531</t>
  </si>
  <si>
    <t>-682.592369338712 317.553428898585 -98.579760473277</t>
  </si>
  <si>
    <t>-707.905847556069 327.877358576966 316.095105082217</t>
  </si>
  <si>
    <t>-744.559401274628 368.947285618839 775.959685993587</t>
  </si>
  <si>
    <t>-594.313066150302 341.539764882129 826.543238192475</t>
  </si>
  <si>
    <t>-701.751134858334 133.40043824648 -90.862605017834</t>
  </si>
  <si>
    <t>-696.148046004367 111.314911687358 324.087316879216</t>
  </si>
  <si>
    <t>-737.072791733965 51.7730004466262 781.476488843781</t>
  </si>
  <si>
    <t>-585.46373701414 29.2854109795892 830.393078686176</t>
  </si>
  <si>
    <t>9763-20170724T120450.146797500.bin</t>
  </si>
  <si>
    <t>-692.038041500575 225.365411148635 -93.0286019235864</t>
  </si>
  <si>
    <t>-715.244338609427 223.164564022076 -201.260462034595</t>
  </si>
  <si>
    <t>-728.011658213704 219.968618711293 -293.198500554331</t>
  </si>
  <si>
    <t>-737.758480111721 216.657656078628 -376.458237210993</t>
  </si>
  <si>
    <t>-745.145814528622 212.887862962668 -459.940845961444</t>
  </si>
  <si>
    <t>-753.350410687076 206.891024668712 -582.176911474683</t>
  </si>
  <si>
    <t>-739.67981432335 201.521495634789 -659.14759505095</t>
  </si>
  <si>
    <t>-747.604069863954 240.765178339327 -530.217609383382</t>
  </si>
  <si>
    <t>-740.612295557562 395.980022092519 -516.216261649323</t>
  </si>
  <si>
    <t>-734.474236895373 571.326487923924 -295.321307087618</t>
  </si>
  <si>
    <t>-506.506229100981 532.160603351833 -274.223172968461</t>
  </si>
  <si>
    <t>-751.896512923716 178.279666331771 -526.863931222734</t>
  </si>
  <si>
    <t>-773.445751711111 27.6785338008528 -492.305056544066</t>
  </si>
  <si>
    <t>-801.1838858693 36.5523377094391 -211.715562243708</t>
  </si>
  <si>
    <t>-570.312148914561 53.1724443050969 -230.964904532249</t>
  </si>
  <si>
    <t>-682.683782990591 317.405444535494 -98.5951295094031</t>
  </si>
  <si>
    <t>-707.893439737767 327.793426582407 316.084441280929</t>
  </si>
  <si>
    <t>-744.554784437031 368.911568335016 775.940419988029</t>
  </si>
  <si>
    <t>-594.302109835941 341.561504490777 826.536257581732</t>
  </si>
  <si>
    <t>-701.772270725263 133.212549226962 -90.8743850551499</t>
  </si>
  <si>
    <t>-696.136237643837 111.23698759303 324.080864789516</t>
  </si>
  <si>
    <t>-737.078924925013 51.7327841337999 781.478830369936</t>
  </si>
  <si>
    <t>-585.487992290107 29.094369465784 830.381988605361</t>
  </si>
  <si>
    <t>9763-20170724T120450.212607800.bin</t>
  </si>
  <si>
    <t>-692.012667097537 225.074814400206 -93.0981467790896</t>
  </si>
  <si>
    <t>-715.251822866192 222.862319188701 -201.322709676025</t>
  </si>
  <si>
    <t>-728.027051884572 219.56651291073 -293.256201277389</t>
  </si>
  <si>
    <t>-737.772370595818 216.129988226334 -376.51097031396</t>
  </si>
  <si>
    <t>-745.149169228918 212.199964210837 -459.987103273335</t>
  </si>
  <si>
    <t>-753.328249700133 205.930840363995 -582.211182037922</t>
  </si>
  <si>
    <t>-739.72572169723 200.432099114472 -659.184885462939</t>
  </si>
  <si>
    <t>-747.613472291553 239.92204311865 -530.324988265818</t>
  </si>
  <si>
    <t>-740.399219670139 395.16901746688 -516.772417569743</t>
  </si>
  <si>
    <t>-729.943538017215 573.527466735499 -298.466310401362</t>
  </si>
  <si>
    <t>-502.603593913298 531.913386496858 -275.372007745228</t>
  </si>
  <si>
    <t>-751.865278291421 177.441161725321 -526.835755847926</t>
  </si>
  <si>
    <t>-773.234975749739 26.8891786129827 -491.97645811341</t>
  </si>
  <si>
    <t>-801.089636953788 35.9842450543404 -211.405643300307</t>
  </si>
  <si>
    <t>-570.314448871108 55.102244611418 -229.457301781553</t>
  </si>
  <si>
    <t>-682.662157292707 317.102823761257 -98.6564302486971</t>
  </si>
  <si>
    <t>-707.810786817591 327.599698027766 316.024153405058</t>
  </si>
  <si>
    <t>-744.539946709043 368.860271188659 775.876855962636</t>
  </si>
  <si>
    <t>-594.291268230748 341.546671963748 826.504191198626</t>
  </si>
  <si>
    <t>-701.749980093633 132.954310450408 -90.9155940602521</t>
  </si>
  <si>
    <t>-696.183942656926 111.056770661776 324.044839804409</t>
  </si>
  <si>
    <t>-737.097549259485 51.7614666658858 781.463722118627</t>
  </si>
  <si>
    <t>-585.506265448656 29.049447243814 830.331590592067</t>
  </si>
  <si>
    <t>9763-20170724T120450.250706700.bin</t>
  </si>
  <si>
    <t>-691.925986524929 224.935245185325 -93.1268475365619</t>
  </si>
  <si>
    <t>-715.165643101747 222.725897568501 -201.351225411429</t>
  </si>
  <si>
    <t>-727.949093865663 219.381218888446 -293.281892648756</t>
  </si>
  <si>
    <t>-737.704458668991 215.88095803317 -376.532799810926</t>
  </si>
  <si>
    <t>-745.093905836512 211.867356140359 -460.003884674505</t>
  </si>
  <si>
    <t>-753.29379349403 205.455688756248 -582.219113698267</t>
  </si>
  <si>
    <t>-739.732046230422 199.92018002149 -659.197458893846</t>
  </si>
  <si>
    <t>-747.586869041273 239.508531127095 -530.372637348471</t>
  </si>
  <si>
    <t>-740.322889718735 394.776399024895 -517.056413384708</t>
  </si>
  <si>
    <t>-727.683021392129 574.411391050876 -299.915634809597</t>
  </si>
  <si>
    <t>-500.515847420003 532.090320763439 -276.409988589736</t>
  </si>
  <si>
    <t>-751.804665946367 177.029548851404 -526.811819683554</t>
  </si>
  <si>
    <t>-773.070373380533 26.4907757555545 -491.822567553624</t>
  </si>
  <si>
    <t>-801.095079609179 35.6588362375423 -211.271051674014</t>
  </si>
  <si>
    <t>-570.352967900525 56.062455186463 -228.309267730032</t>
  </si>
  <si>
    <t>-682.534698994836 316.957391634726 -98.6894061927308</t>
  </si>
  <si>
    <t>-707.706834652372 327.498836081196 315.988589325134</t>
  </si>
  <si>
    <t>-744.535030947369 368.830848079713 775.835020887219</t>
  </si>
  <si>
    <t>-594.288255630516 341.531894542628 826.475848652837</t>
  </si>
  <si>
    <t>-701.695520924717 132.824549068019 -90.9355276681033</t>
  </si>
  <si>
    <t>-696.225405386115 110.918407908838 324.025596666573</t>
  </si>
  <si>
    <t>-737.104909781325 51.7190446277905 781.457439697161</t>
  </si>
  <si>
    <t>-585.54630602794 28.7695361205217 830.315631087544</t>
  </si>
  <si>
    <t>9763-20170724T120450.310878000.bin</t>
  </si>
  <si>
    <t>-691.514857365399 224.757056383001 -93.1675919880144</t>
  </si>
  <si>
    <t>-714.779517975737 222.569016595304 -201.387156718792</t>
  </si>
  <si>
    <t>-727.605297227319 219.129629128161 -293.308290329016</t>
  </si>
  <si>
    <t>-737.406918355643 215.499843015731 -376.548187944255</t>
  </si>
  <si>
    <t>-744.849925895009 211.313012478815 -460.005963694066</t>
  </si>
  <si>
    <t>-753.136057016813 204.599839676285 -582.199333716273</t>
  </si>
  <si>
    <t>-739.703913599501 198.980447894096 -659.194194701133</t>
  </si>
  <si>
    <t>-747.364745079369 238.778616877448 -530.4427309337</t>
  </si>
  <si>
    <t>-739.88213518654 394.082429515476 -517.678974473817</t>
  </si>
  <si>
    <t>-723.565053833969 575.882999529388 -302.595645064781</t>
  </si>
  <si>
    <t>-496.534335890338 533.085586337179 -278.637659777141</t>
  </si>
  <si>
    <t>-751.635577033042 176.3125433343 -526.721295354458</t>
  </si>
  <si>
    <t>-773.024634965315 25.905961958769 -491.234782457464</t>
  </si>
  <si>
    <t>-800.681760779426 35.882572042533 -210.674307633487</t>
  </si>
  <si>
    <t>-570.086883817856 58.595809438172 -226.757355616727</t>
  </si>
  <si>
    <t>-681.988666944102 316.755651005988 -98.7436974827144</t>
  </si>
  <si>
    <t>-707.301116116609 327.352626192347 315.924344291174</t>
  </si>
  <si>
    <t>-744.507710462454 368.781092860489 775.740949385393</t>
  </si>
  <si>
    <t>-594.273125942776 341.513262073532 826.434618883965</t>
  </si>
  <si>
    <t>-701.419290619306 132.704056871797 -90.9633146091531</t>
  </si>
  <si>
    <t>-696.198104059608 110.784156216762 324.000368219134</t>
  </si>
  <si>
    <t>-737.128930065473 51.6945947088102 781.445474155991</t>
  </si>
  <si>
    <t>-585.644626326186 28.2141573342792 830.281877482776</t>
  </si>
  <si>
    <t>9763-20170724T120450.347976100.bin</t>
  </si>
  <si>
    <t>-691.188883536743 224.747685370847 -93.1799142753173</t>
  </si>
  <si>
    <t>-714.470502657021 222.583677454651 -201.396357485167</t>
  </si>
  <si>
    <t>-727.339283387553 219.10058749335 -293.309790034209</t>
  </si>
  <si>
    <t>-737.190963486089 215.406500559321 -376.541114950268</t>
  </si>
  <si>
    <t>-744.695217187985 211.129391622417 -459.988804198058</t>
  </si>
  <si>
    <t>-753.083210208054 204.255084355324 -582.166128584318</t>
  </si>
  <si>
    <t>-739.731980318718 198.559914924049 -659.169507915617</t>
  </si>
  <si>
    <t>-747.211998911954 238.497829352819 -530.463206229147</t>
  </si>
  <si>
    <t>-739.385443039822 393.810944486392 -517.989779506282</t>
  </si>
  <si>
    <t>-721.888472915754 576.178383807677 -303.479687159904</t>
  </si>
  <si>
    <t>-494.782061407682 533.824552530761 -279.450870606218</t>
  </si>
  <si>
    <t>-751.59328863338 176.045026516975 -526.648309616033</t>
  </si>
  <si>
    <t>-773.123584977523 25.7456643797138 -490.835332342356</t>
  </si>
  <si>
    <t>-800.454296504859 35.8910576415926 -210.248842018047</t>
  </si>
  <si>
    <t>-569.980816105352 60.0450667058863 -225.967808831885</t>
  </si>
  <si>
    <t>-681.555999703356 316.696624611019 -98.7578637084455</t>
  </si>
  <si>
    <t>-707.026622891149 327.295390602974 315.900449785706</t>
  </si>
  <si>
    <t>-744.486794130373 368.76731855197 775.697180466746</t>
  </si>
  <si>
    <t>-594.25824818147 341.526226440291 826.42317567747</t>
  </si>
  <si>
    <t>-701.191265094821 132.742578918841 -90.9602490406035</t>
  </si>
  <si>
    <t>-696.11434430891 110.829998021044 324.005669204988</t>
  </si>
  <si>
    <t>-737.142059976607 51.6798780207364 781.438274075883</t>
  </si>
  <si>
    <t>-585.540434264612 28.8822624400059 830.234126802948</t>
  </si>
  <si>
    <t>9763-20170724T120450.412060800.bin</t>
  </si>
  <si>
    <t>-690.466508776925 224.627013304612 -93.1976892653724</t>
  </si>
  <si>
    <t>-713.773158636357 222.524859035854 -201.409758395607</t>
  </si>
  <si>
    <t>-726.665664327151 218.972949026004 -293.31750517644</t>
  </si>
  <si>
    <t>-736.53865639138 215.171716276517 -376.541315574529</t>
  </si>
  <si>
    <t>-744.063947643872 210.740901508406 -459.979141448827</t>
  </si>
  <si>
    <t>-752.481768991934 203.591733976004 -582.138694759059</t>
  </si>
  <si>
    <t>-739.239051819505 197.723073740966 -659.14773138376</t>
  </si>
  <si>
    <t>-746.53005563248 237.945653218454 -530.5186400276</t>
  </si>
  <si>
    <t>-738.249231647719 393.259390327302 -518.384881813278</t>
  </si>
  <si>
    <t>-718.643164211087 575.830784098576 -304.23081676229</t>
  </si>
  <si>
    <t>-491.181007015941 535.45273278506 -280.166751781335</t>
  </si>
  <si>
    <t>-751.046165850578 175.511780876454 -526.553610283573</t>
  </si>
  <si>
    <t>-772.808987664889 25.3641718276872 -490.212421992984</t>
  </si>
  <si>
    <t>-799.973422710775 36.7229759268155 -209.656476569422</t>
  </si>
  <si>
    <t>-569.616939348096 62.662077271174 -224.202285254123</t>
  </si>
  <si>
    <t>-680.560531733772 316.540292121119 -98.7801565430046</t>
  </si>
  <si>
    <t>-706.407437429018 327.097027159326 315.855921277342</t>
  </si>
  <si>
    <t>-744.448962586458 368.767689581076 775.59297294539</t>
  </si>
  <si>
    <t>-594.244201092181 341.498043198214 826.37407657299</t>
  </si>
  <si>
    <t>-700.775705101631 132.611618834638 -90.9721836178619</t>
  </si>
  <si>
    <t>-695.934357180637 110.677373008558 323.995347418288</t>
  </si>
  <si>
    <t>-737.156252790118 51.7382488341334 781.42525674925</t>
  </si>
  <si>
    <t>-585.477133099775 29.3974363432533 830.191664339656</t>
  </si>
  <si>
    <t>9763-20170724T120450.447161700.bin</t>
  </si>
  <si>
    <t>-690.078258408722 224.537484905796 -93.2118802763393</t>
  </si>
  <si>
    <t>-713.360165639854 222.45730223466 -201.42987105336</t>
  </si>
  <si>
    <t>-726.245499541224 218.870158208927 -293.337008294249</t>
  </si>
  <si>
    <t>-736.117134150555 215.017102617912 -376.558745747203</t>
  </si>
  <si>
    <t>-743.645976060437 210.513923489021 -459.992359537063</t>
  </si>
  <si>
    <t>-752.074193252503 203.236460911244 -582.143652560524</t>
  </si>
  <si>
    <t>-738.896413860251 197.297628611113 -659.158481536101</t>
  </si>
  <si>
    <t>-746.086370200128 237.642209608276 -530.562168304404</t>
  </si>
  <si>
    <t>-737.583685937453 392.951870014067 -518.571439640771</t>
  </si>
  <si>
    <t>-717.508154053475 575.303718694628 -304.274226638491</t>
  </si>
  <si>
    <t>-489.841290834294 536.065851483848 -280.25932201643</t>
  </si>
  <si>
    <t>-750.66546023368 175.217423348138 -526.527226976485</t>
  </si>
  <si>
    <t>-772.552388870672 25.1404739516124 -489.976207798364</t>
  </si>
  <si>
    <t>-799.83096893978 37.1612014618261 -209.459068367855</t>
  </si>
  <si>
    <t>-569.456400888271 63.4252058362285 -223.107467282454</t>
  </si>
  <si>
    <t>-680.020885865017 316.483515752764 -98.8018423205616</t>
  </si>
  <si>
    <t>-706.130234007894 326.974578563556 315.819473230962</t>
  </si>
  <si>
    <t>-744.431743340952 368.78405878651 775.52481019807</t>
  </si>
  <si>
    <t>-594.230884591395 341.512781341786 826.316418141152</t>
  </si>
  <si>
    <t>-700.521690250285 132.488206735998 -90.9857441777332</t>
  </si>
  <si>
    <t>-695.867036095311 110.491764493995 323.980604075438</t>
  </si>
  <si>
    <t>-737.145481213723 51.6477873916529 781.430105074369</t>
  </si>
  <si>
    <t>-585.549288788312 28.8186885706082 830.22811895005</t>
  </si>
  <si>
    <t>9763-20170724T120450.515041900.bin</t>
  </si>
  <si>
    <t>-689.181181251083 224.59009995961 -93.2157371618517</t>
  </si>
  <si>
    <t>-712.389089160179 222.503816769312 -201.449421387179</t>
  </si>
  <si>
    <t>-725.275934665339 218.81563996556 -293.352451020873</t>
  </si>
  <si>
    <t>-735.173878331162 214.834788103228 -376.564895591517</t>
  </si>
  <si>
    <t>-742.753992409347 210.166057313941 -459.984734548263</t>
  </si>
  <si>
    <t>-751.284304113621 202.605166854663 -582.111734565802</t>
  </si>
  <si>
    <t>-738.248975660603 196.564972929989 -659.143058998891</t>
  </si>
  <si>
    <t>-745.199786030882 237.126207069886 -530.618793695027</t>
  </si>
  <si>
    <t>-736.421069321711 392.433453008385 -518.883602019574</t>
  </si>
  <si>
    <t>-716.347910808784 574.437921344074 -304.291066585419</t>
  </si>
  <si>
    <t>-488.395414530386 537.082014009258 -279.985701896048</t>
  </si>
  <si>
    <t>-749.882751307474 174.719500458884 -526.428181986464</t>
  </si>
  <si>
    <t>-771.859014736699 24.7757175812628 -489.3856351342</t>
  </si>
  <si>
    <t>-799.691447786094 37.1960204238133 -208.940025512743</t>
  </si>
  <si>
    <t>-569.330451552388 64.2365322081625 -221.234812038067</t>
  </si>
  <si>
    <t>-678.869402876594 316.504169957998 -98.8526621499797</t>
  </si>
  <si>
    <t>-705.571360321077 326.947101458011 315.732133036567</t>
  </si>
  <si>
    <t>-744.403537270695 368.835663868455 775.377535778554</t>
  </si>
  <si>
    <t>-594.232847826109 341.467544424225 826.206543673541</t>
  </si>
  <si>
    <t>-699.843770577644 132.584479265774 -90.956373440256</t>
  </si>
  <si>
    <t>-695.531409072052 110.382946626265 324.002811296372</t>
  </si>
  <si>
    <t>-737.111264404267 51.633667827992 781.441640258931</t>
  </si>
  <si>
    <t>-585.483491926322 29.1046756362095 830.281051388472</t>
  </si>
  <si>
    <t>9763-20170724T120450.548129700.bin</t>
  </si>
  <si>
    <t>-688.733401068178 224.681167759046 -93.2172346016279</t>
  </si>
  <si>
    <t>-711.918890121323 222.580286051054 -201.455377793568</t>
  </si>
  <si>
    <t>-724.799898313154 218.856249844416 -293.3578581715</t>
  </si>
  <si>
    <t>-734.697566672437 214.834269106253 -376.568453047352</t>
  </si>
  <si>
    <t>-742.282450408279 210.115468505802 -459.984948127374</t>
  </si>
  <si>
    <t>-750.824846647524 202.472256820146 -582.105972985005</t>
  </si>
  <si>
    <t>-737.840556688289 196.426691027891 -659.14540172254</t>
  </si>
  <si>
    <t>-744.739931016403 237.02835503352 -530.636749725335</t>
  </si>
  <si>
    <t>-735.953306916241 392.343386302454 -519.009055106032</t>
  </si>
  <si>
    <t>-716.104256548828 574.274348777268 -304.333463461205</t>
  </si>
  <si>
    <t>-488.047158415862 537.703225137367 -279.816568657893</t>
  </si>
  <si>
    <t>-749.413086353224 174.623746349609 -526.404012972095</t>
  </si>
  <si>
    <t>-771.330628703655 24.7154694129242 -489.179769027019</t>
  </si>
  <si>
    <t>-799.495568863538 37.5344741337335 -208.785422779484</t>
  </si>
  <si>
    <t>-569.139183820117 64.6784500384031 -220.937667111269</t>
  </si>
  <si>
    <t>-678.352465698653 316.598484042774 -98.8777926960211</t>
  </si>
  <si>
    <t>-705.288146472298 326.997464458433 315.692966794964</t>
  </si>
  <si>
    <t>-744.37731695839 368.870908546881 775.309598077967</t>
  </si>
  <si>
    <t>-594.19771842551 341.582568848056 826.154949149235</t>
  </si>
  <si>
    <t>-699.47532279689 132.689114779172 -90.9356977699618</t>
  </si>
  <si>
    <t>-695.29424347561 110.363910458613 324.018142187169</t>
  </si>
  <si>
    <t>-737.087454576034 51.6662506412547 781.448512093063</t>
  </si>
  <si>
    <t>-585.483561620913 29.0485821092407 830.321108799932</t>
  </si>
  <si>
    <t>9763-20170724T120450.612882900.bin</t>
  </si>
  <si>
    <t>-687.977295405896 224.820943174983 -93.2048534429457</t>
  </si>
  <si>
    <t>-711.136565582135 222.659282700182 -201.447621742923</t>
  </si>
  <si>
    <t>-724.027404528494 218.850189082649 -293.345116366593</t>
  </si>
  <si>
    <t>-733.946816722912 214.737055151592 -376.548572049076</t>
  </si>
  <si>
    <t>-741.566091512432 209.913067225054 -459.956043775997</t>
  </si>
  <si>
    <t>-750.172962128038 202.09980200395 -582.061745132678</t>
  </si>
  <si>
    <t>-737.293881622463 196.048783450542 -659.118501817752</t>
  </si>
  <si>
    <t>-744.066554650348 236.727886258348 -530.643413928354</t>
  </si>
  <si>
    <t>-735.274829766235 392.064572855891 -519.149359298339</t>
  </si>
  <si>
    <t>-716.443472282973 573.480257024802 -303.946433356927</t>
  </si>
  <si>
    <t>-488.162998960859 538.595987410721 -279.053821955045</t>
  </si>
  <si>
    <t>-748.726220124867 174.328280598935 -526.322200614331</t>
  </si>
  <si>
    <t>-770.574151970076 24.4901496697883 -488.809233213597</t>
  </si>
  <si>
    <t>-798.894067430413 37.4282565524545 -208.435838073995</t>
  </si>
  <si>
    <t>-568.563887982492 64.8165066858401 -220.535704845319</t>
  </si>
  <si>
    <t>-677.584526159521 316.771236313293 -98.928514837075</t>
  </si>
  <si>
    <t>-704.713440942643 327.13541004013 315.630480723405</t>
  </si>
  <si>
    <t>-744.337862975656 368.917151722771 775.189414831424</t>
  </si>
  <si>
    <t>-594.167026405002 341.663048173866 826.079183681279</t>
  </si>
  <si>
    <t>-698.752013936789 132.75439213332 -90.8772830892146</t>
  </si>
  <si>
    <t>-694.758844024901 110.364039889242 324.074938800125</t>
  </si>
  <si>
    <t>-737.054912581332 51.6178675717522 781.459644072738</t>
  </si>
  <si>
    <t>-585.568134075169 28.3268409297145 830.379028699962</t>
  </si>
  <si>
    <t>9763-20170724T120450.644969300.bin</t>
  </si>
  <si>
    <t>-687.667250297615 224.891209243709 -93.1987088197477</t>
  </si>
  <si>
    <t>-710.834861847791 222.711681726439 -201.439283303628</t>
  </si>
  <si>
    <t>-723.729681002295 218.874189214398 -293.334968120041</t>
  </si>
  <si>
    <t>-733.651314314402 214.730034176456 -376.536733629417</t>
  </si>
  <si>
    <t>-741.271525622161 209.869571537517 -459.942060392303</t>
  </si>
  <si>
    <t>-749.878152251013 201.997321673162 -582.04388670607</t>
  </si>
  <si>
    <t>-737.02358836202 195.936103008585 -659.103936234318</t>
  </si>
  <si>
    <t>-743.78052928974 236.651145340442 -530.641760455475</t>
  </si>
  <si>
    <t>-734.987148394643 391.983131604555 -519.184792017397</t>
  </si>
  <si>
    <t>-716.911421400172 572.883801239937 -303.484221762878</t>
  </si>
  <si>
    <t>-488.504659682707 538.904904579592 -278.497776899592</t>
  </si>
  <si>
    <t>-748.422684113978 174.252200920873 -526.291607308826</t>
  </si>
  <si>
    <t>-770.220078094522 24.4409260968089 -488.625647008913</t>
  </si>
  <si>
    <t>-798.414708789525 37.1404944557812 -208.228935950555</t>
  </si>
  <si>
    <t>-568.12749583944 64.938286085903 -220.212918757379</t>
  </si>
  <si>
    <t>-677.291909619541 316.841011347337 -98.9359833342872</t>
  </si>
  <si>
    <t>-704.521675266493 327.17331852333 315.617234192471</t>
  </si>
  <si>
    <t>-744.324315931444 368.925724754182 775.146510950789</t>
  </si>
  <si>
    <t>-594.156910760574 341.691049512631 826.056619848217</t>
  </si>
  <si>
    <t>-698.436722781188 132.822644724417 -90.854900347183</t>
  </si>
  <si>
    <t>-694.525516182226 110.387019041675 324.095670434603</t>
  </si>
  <si>
    <t>-737.043392342835 51.6304444088455 781.459094861495</t>
  </si>
  <si>
    <t>-585.552124673815 28.3679176636756 830.378035424154</t>
  </si>
  <si>
    <t>9763-20170724T120450.715687800.bin</t>
  </si>
  <si>
    <t>-687.175639820763 224.956664844251 -93.2033728997861</t>
  </si>
  <si>
    <t>-710.313588816178 222.72801543443 -201.44922175467</t>
  </si>
  <si>
    <t>-723.207557086486 218.833201874127 -293.342803882918</t>
  </si>
  <si>
    <t>-733.137988603613 214.630503958391 -376.540389177263</t>
  </si>
  <si>
    <t>-740.776221108319 209.706069696368 -459.940347836324</t>
  </si>
  <si>
    <t>-749.419282892772 201.734693395181 -582.033227330678</t>
  </si>
  <si>
    <t>-736.587971056958 195.631331354293 -659.093757003821</t>
  </si>
  <si>
    <t>-743.35948008933 236.434310940454 -530.657532972256</t>
  </si>
  <si>
    <t>-734.791212515919 391.782700326979 -519.191754960514</t>
  </si>
  <si>
    <t>-718.228470890024 571.495673886455 -302.379335797316</t>
  </si>
  <si>
    <t>-489.65575275713 538.976137423181 -276.972226920472</t>
  </si>
  <si>
    <t>-747.894099992366 174.030677476767 -526.262272609912</t>
  </si>
  <si>
    <t>-769.389202221223 24.2286917958511 -488.403670271757</t>
  </si>
  <si>
    <t>-797.247326550681 36.8356382146362 -207.969050184196</t>
  </si>
  <si>
    <t>-567.028618243632 65.2497957590342 -219.823589432591</t>
  </si>
  <si>
    <t>-676.80362258512 316.876579896194 -98.9727905890744</t>
  </si>
  <si>
    <t>-704.229288624099 327.206296439877 315.567603168722</t>
  </si>
  <si>
    <t>-744.302187653379 368.934441971556 775.065931538691</t>
  </si>
  <si>
    <t>-594.132487077028 341.757431050754 826.000080741607</t>
  </si>
  <si>
    <t>-697.910882471355 132.93779267685 -90.8244639865269</t>
  </si>
  <si>
    <t>-694.252401082412 110.342769367739 324.119707536623</t>
  </si>
  <si>
    <t>-737.038289859288 51.6256503946506 781.450458010443</t>
  </si>
  <si>
    <t>-585.599265654636 28.0095460308291 830.361814886972</t>
  </si>
  <si>
    <t>9763-20170724T120450.746748400.bin</t>
  </si>
  <si>
    <t>-686.984936385524 225.020533980373 -93.2172160701862</t>
  </si>
  <si>
    <t>-710.085049925761 222.762165816211 -201.470503634195</t>
  </si>
  <si>
    <t>-722.962731032619 218.834922339271 -293.364962820934</t>
  </si>
  <si>
    <t>-732.884557845062 214.600092313842 -376.562064369316</t>
  </si>
  <si>
    <t>-740.520369377474 209.640659183865 -459.960031412</t>
  </si>
  <si>
    <t>-749.166514130117 201.615313017748 -582.049164214349</t>
  </si>
  <si>
    <t>-736.319986495575 195.485517135499 -659.105059553956</t>
  </si>
  <si>
    <t>-743.138150761385 236.340150742102 -530.686793435324</t>
  </si>
  <si>
    <t>-734.734329605323 391.692831348728 -519.239077161226</t>
  </si>
  <si>
    <t>-719.083398129335 570.792876423283 -301.852622454862</t>
  </si>
  <si>
    <t>-490.483889422629 538.853384881785 -275.955635153044</t>
  </si>
  <si>
    <t>-747.607175764031 173.933307409547 -526.268210899154</t>
  </si>
  <si>
    <t>-768.953272905872 24.1165632405837 -488.346522156377</t>
  </si>
  <si>
    <t>-796.813970166429 36.6224027790827 -207.907755567215</t>
  </si>
  <si>
    <t>-566.651014923232 65.5300202897276 -219.650334133755</t>
  </si>
  <si>
    <t>-676.666506425704 316.904188986812 -99.0033639944282</t>
  </si>
  <si>
    <t>-704.194758910357 327.230004438414 315.530324223751</t>
  </si>
  <si>
    <t>-744.290458934398 368.945328924808 775.024798697392</t>
  </si>
  <si>
    <t>-594.126046677447 341.765287033507 825.972795515738</t>
  </si>
  <si>
    <t>-697.668848666894 133.048714255814 -90.8253658704746</t>
  </si>
  <si>
    <t>-694.184080047555 110.343504164871 324.114308853946</t>
  </si>
  <si>
    <t>-737.038007138992 51.624491274011 781.444375006562</t>
  </si>
  <si>
    <t>-585.502367087296 28.572079292954 830.325483346031</t>
  </si>
  <si>
    <t>9763-20170724T120450.816942500.bin</t>
  </si>
  <si>
    <t>-686.565836843252 224.975041040241 -93.2417461680604</t>
  </si>
  <si>
    <t>-709.606267151413 222.643374564509 -201.506326142953</t>
  </si>
  <si>
    <t>-722.461312079937 218.690239987104 -293.402654771216</t>
  </si>
  <si>
    <t>-732.374252212878 214.445053808874 -376.600302750307</t>
  </si>
  <si>
    <t>-740.0126746102 209.489667642687 -459.998277358213</t>
  </si>
  <si>
    <t>-748.675096382012 201.486589495616 -582.08787373727</t>
  </si>
  <si>
    <t>-735.820026101672 195.353456177697 -659.142031205382</t>
  </si>
  <si>
    <t>-742.700341666725 236.206655381742 -530.716060197256</t>
  </si>
  <si>
    <t>-734.512980737518 391.570558366992 -519.178581947155</t>
  </si>
  <si>
    <t>-720.827223302543 569.329576360911 -300.562623120697</t>
  </si>
  <si>
    <t>-492.155512433667 538.891496118397 -273.519409898628</t>
  </si>
  <si>
    <t>-747.047843967585 173.789924678898 -526.316022150829</t>
  </si>
  <si>
    <t>-768.122010728964 23.9428414235451 -488.381102076793</t>
  </si>
  <si>
    <t>-795.972848198136 36.2735478349684 -207.93339519976</t>
  </si>
  <si>
    <t>-565.983867545823 66.4491719810674 -219.893162645774</t>
  </si>
  <si>
    <t>-676.337115397844 316.798214604146 -99.0512013639112</t>
  </si>
  <si>
    <t>-704.023627695379 327.222252717721 315.46943000894</t>
  </si>
  <si>
    <t>-744.254440448573 368.974515323686 774.950488735459</t>
  </si>
  <si>
    <t>-594.085024986965 341.901429098983 825.941028915681</t>
  </si>
  <si>
    <t>-697.127089532806 133.021410188717 -90.8217592972032</t>
  </si>
  <si>
    <t>-693.922758612086 110.228430799812 324.11537879017</t>
  </si>
  <si>
    <t>-737.033587782548 51.6275674101375 781.439059697288</t>
  </si>
  <si>
    <t>-585.504470751904 28.4777597769616 830.294450490052</t>
  </si>
  <si>
    <t>9763-20170724T120450.847023900.bin</t>
  </si>
  <si>
    <t>-686.321363175436 224.874045456515 -93.2561314777</t>
  </si>
  <si>
    <t>-709.343474328917 222.511781271035 -201.523781321806</t>
  </si>
  <si>
    <t>-722.19040862441 218.558031604292 -293.421477970429</t>
  </si>
  <si>
    <t>-732.099127516571 214.321766795427 -376.619979965071</t>
  </si>
  <si>
    <t>-739.736446464364 209.385530179615 -460.019315881112</t>
  </si>
  <si>
    <t>-748.400828828847 201.421626282765 -582.111266255959</t>
  </si>
  <si>
    <t>-735.538088372548 195.299174199613 -659.164975042254</t>
  </si>
  <si>
    <t>-742.457120859579 236.127506944917 -530.726170000682</t>
  </si>
  <si>
    <t>-734.374533235665 391.488076938564 -519.093557839096</t>
  </si>
  <si>
    <t>-721.624086485346 568.546275665805 -299.853068223893</t>
  </si>
  <si>
    <t>-492.89965265335 538.880219926479 -272.401688225817</t>
  </si>
  <si>
    <t>-746.740768245902 173.704840062224 -526.350455258891</t>
  </si>
  <si>
    <t>-767.665376539039 23.8259345363545 -488.458837885087</t>
  </si>
  <si>
    <t>-795.619128788767 36.0281121366672 -208.015882267771</t>
  </si>
  <si>
    <t>-565.699397684885 66.7658564934115 -219.87454589087</t>
  </si>
  <si>
    <t>-676.136809169574 316.699755019182 -99.0747350239124</t>
  </si>
  <si>
    <t>-703.845130194131 327.190616206205 315.442827840439</t>
  </si>
  <si>
    <t>-744.229983653624 369.000216596978 774.907908042333</t>
  </si>
  <si>
    <t>-594.068248664795 341.942814519298 825.929249364058</t>
  </si>
  <si>
    <t>-696.84188394468 132.924252597366 -90.8174405931312</t>
  </si>
  <si>
    <t>-693.738645381894 110.153263871543 324.121654531306</t>
  </si>
  <si>
    <t>-737.033650154806 51.5786161369429 781.434415098612</t>
  </si>
  <si>
    <t>-585.587010398621 27.8922190342034 830.288212188086</t>
  </si>
  <si>
    <t>9763-20170724T120450.915739500.bin</t>
  </si>
  <si>
    <t>-685.914641770553 224.566576862175 -93.2955208049672</t>
  </si>
  <si>
    <t>-708.87812942547 222.164296344569 -201.57481088271</t>
  </si>
  <si>
    <t>-721.697667345625 218.232357805945 -293.477173996454</t>
  </si>
  <si>
    <t>-731.590729676965 214.037601542748 -376.679680008458</t>
  </si>
  <si>
    <t>-739.221226039148 209.166598521 -460.083412622792</t>
  </si>
  <si>
    <t>-747.885571589732 201.324427500894 -582.183101117218</t>
  </si>
  <si>
    <t>-735.018331803594 195.288612476809 -659.242991920028</t>
  </si>
  <si>
    <t>-742.030363594557 235.985379083499 -530.757650012564</t>
  </si>
  <si>
    <t>-734.338383177442 391.350768206578 -518.9380094671</t>
  </si>
  <si>
    <t>-722.966317665884 567.53349984574 -298.917744636243</t>
  </si>
  <si>
    <t>-494.105778285663 539.11079368246 -271.285701482065</t>
  </si>
  <si>
    <t>-746.137057926383 173.545689724605 -526.45600216066</t>
  </si>
  <si>
    <t>-766.668940245902 23.5701564073261 -488.730063511815</t>
  </si>
  <si>
    <t>-794.946119844997 35.3495802588541 -208.301407450737</t>
  </si>
  <si>
    <t>-565.093983593603 66.7995183143985 -219.589969791019</t>
  </si>
  <si>
    <t>-675.799061393458 316.363992679099 -99.1134060615291</t>
  </si>
  <si>
    <t>-703.62742351944 326.991484307597 315.392553407744</t>
  </si>
  <si>
    <t>-744.168218560587 369.056901045168 774.820297750851</t>
  </si>
  <si>
    <t>-594.008113959663 342.135788041802 825.918504493088</t>
  </si>
  <si>
    <t>-696.37891875115 132.632185693417 -90.8410883954607</t>
  </si>
  <si>
    <t>-693.542454829935 109.848674873276 324.0992647786</t>
  </si>
  <si>
    <t>-737.029928019924 51.6164368590826 781.425962154314</t>
  </si>
  <si>
    <t>-585.479800240261 28.5142787200018 830.238563043564</t>
  </si>
  <si>
    <t>9763-20170724T120450.944818000.bin</t>
  </si>
  <si>
    <t>-685.734442259761 224.334054029276 -93.3167896430912</t>
  </si>
  <si>
    <t>-708.655756685582 221.91928929967 -201.604701641513</t>
  </si>
  <si>
    <t>-721.442686224731 218.00424077908 -293.512281930256</t>
  </si>
  <si>
    <t>-731.307450685886 213.835556280446 -376.719589919378</t>
  </si>
  <si>
    <t>-738.910905849026 209.002205581673 -460.127996763121</t>
  </si>
  <si>
    <t>-747.536971804925 201.228390534414 -582.23484572091</t>
  </si>
  <si>
    <t>-734.653195792852 195.271889418135 -659.298105835967</t>
  </si>
  <si>
    <t>-741.742597441487 235.863795832456 -530.785141413289</t>
  </si>
  <si>
    <t>-734.253167489478 391.234518997489 -518.893675272969</t>
  </si>
  <si>
    <t>-723.360227506387 567.086783107388 -298.585056407748</t>
  </si>
  <si>
    <t>-494.454633764275 539.086305217072 -270.894518740471</t>
  </si>
  <si>
    <t>-745.761246821939 173.415310939164 -526.525697684953</t>
  </si>
  <si>
    <t>-766.07964815377 23.3773241228478 -488.929830020667</t>
  </si>
  <si>
    <t>-794.506015780207 34.7247912804214 -208.49836714745</t>
  </si>
  <si>
    <t>-564.724462965421 66.7497467603296 -219.605943064629</t>
  </si>
  <si>
    <t>-675.653497613782 316.129467557789 -99.1280397901077</t>
  </si>
  <si>
    <t>-703.543728539918 326.879393991037 315.370678113894</t>
  </si>
  <si>
    <t>-744.136432865253 369.084279552707 774.778756379223</t>
  </si>
  <si>
    <t>-593.981283385838 342.207468216212 825.914679283155</t>
  </si>
  <si>
    <t>-696.147674508954 132.397276450637 -90.8654876887928</t>
  </si>
  <si>
    <t>-693.433478404162 109.614900675763 324.075750134936</t>
  </si>
  <si>
    <t>-737.026125430528 51.5497319478927 781.424571166541</t>
  </si>
  <si>
    <t>-585.535963285673 28.0750813112559 830.245676599758</t>
  </si>
  <si>
    <t>9763-20170724T120451.017178200.bin</t>
  </si>
  <si>
    <t>-685.41583379892 223.804614094816 -93.3371736960884</t>
  </si>
  <si>
    <t>-708.249732585758 221.380937620919 -201.643378574832</t>
  </si>
  <si>
    <t>-720.992669235085 217.516322795514 -293.559225434051</t>
  </si>
  <si>
    <t>-730.829705292209 213.416697240895 -376.773098000547</t>
  </si>
  <si>
    <t>-738.417138879215 208.678563591658 -460.188421114294</t>
  </si>
  <si>
    <t>-747.032659245119 201.073537926608 -582.306723408286</t>
  </si>
  <si>
    <t>-734.133998490894 195.319274829271 -659.382771578747</t>
  </si>
  <si>
    <t>-741.361271281957 235.645557708933 -530.800835633346</t>
  </si>
  <si>
    <t>-734.383184666733 391.036412432161 -518.854361548465</t>
  </si>
  <si>
    <t>-724.166303498893 566.116641205326 -297.89933095894</t>
  </si>
  <si>
    <t>-495.199699548248 538.871386182851 -269.961051970413</t>
  </si>
  <si>
    <t>-745.14324451416 173.175469623873 -526.643702791594</t>
  </si>
  <si>
    <t>-764.884609768176 22.9812608479169 -489.386742734814</t>
  </si>
  <si>
    <t>-794.041507441846 33.2319708892828 -208.988017157866</t>
  </si>
  <si>
    <t>-564.418299901728 66.5377029286619 -219.592648804693</t>
  </si>
  <si>
    <t>-675.404580858823 315.584128195014 -99.1480441252648</t>
  </si>
  <si>
    <t>-703.311360944673 326.60595701687 315.342415049523</t>
  </si>
  <si>
    <t>-744.081913419903 369.132011626242 774.702079577571</t>
  </si>
  <si>
    <t>-593.927118937276 342.384642433958 825.906861620123</t>
  </si>
  <si>
    <t>-695.750858005443 131.894118031192 -90.904396578063</t>
  </si>
  <si>
    <t>-693.241467286434 109.243050008552 324.045251753834</t>
  </si>
  <si>
    <t>-737.024193078715 51.5485818383161 781.416467765602</t>
  </si>
  <si>
    <t>-585.490850054975 28.3169889906728 830.219707195074</t>
  </si>
  <si>
    <t>9763-20170724T120451.049261500.bin</t>
  </si>
  <si>
    <t>-685.3196207868 223.480430439135 -93.3514374775899</t>
  </si>
  <si>
    <t>-708.091932736352 221.072702860865 -201.670935642752</t>
  </si>
  <si>
    <t>-720.825089999153 217.257992121504 -293.59029738532</t>
  </si>
  <si>
    <t>-730.67031910972 213.218314435733 -376.806202394035</t>
  </si>
  <si>
    <t>-738.282756861144 208.556659106231 -460.223618435208</t>
  </si>
  <si>
    <t>-746.953255765694 201.082399548422 -582.346002098563</t>
  </si>
  <si>
    <t>-734.10485353349 195.440950927612 -659.438809531414</t>
  </si>
  <si>
    <t>-741.335839853943 235.604193983336 -530.800470128372</t>
  </si>
  <si>
    <t>-734.708498928294 391.003038159139 -518.809557152956</t>
  </si>
  <si>
    <t>-724.667453569782 565.756911490467 -297.588355637499</t>
  </si>
  <si>
    <t>-495.678117704948 538.668057900239 -269.684379083921</t>
  </si>
  <si>
    <t>-744.961662101262 173.119720028503 -526.718818745726</t>
  </si>
  <si>
    <t>-764.450963682701 22.8422398682537 -489.63186760849</t>
  </si>
  <si>
    <t>-793.884636393371 32.7577330238676 -209.250109072648</t>
  </si>
  <si>
    <t>-564.298344363868 66.3972476250212 -219.598054408742</t>
  </si>
  <si>
    <t>-675.328318107253 315.242791511206 -99.1404212549564</t>
  </si>
  <si>
    <t>-703.23813075908 326.415064124883 315.345738133476</t>
  </si>
  <si>
    <t>-744.05604080114 369.15749945744 774.669519295612</t>
  </si>
  <si>
    <t>-593.905970811582 342.441950241023 825.90482673259</t>
  </si>
  <si>
    <t>-695.649648696612 131.577358080783 -90.9389317004786</t>
  </si>
  <si>
    <t>-693.229101377816 109.011482313124 324.015895468547</t>
  </si>
  <si>
    <t>-737.025140948044 51.5381799655504 781.408713771639</t>
  </si>
  <si>
    <t>-585.469521560681 28.4203337988417 830.196901518982</t>
  </si>
  <si>
    <t>9763-20170724T120451.114981200.bin</t>
  </si>
  <si>
    <t>-685.222655513467 222.846166403751 -93.3716588170541</t>
  </si>
  <si>
    <t>-707.872761559548 220.511411040523 -201.718407003111</t>
  </si>
  <si>
    <t>-720.607627266882 216.82873135146 -293.642764934918</t>
  </si>
  <si>
    <t>-730.496529245203 212.937380063917 -376.860642698773</t>
  </si>
  <si>
    <t>-738.194661431498 208.456204613435 -460.280081181734</t>
  </si>
  <si>
    <t>-747.03641470827 201.28228482038 -582.408211270737</t>
  </si>
  <si>
    <t>-734.392916429581 195.83458711912 -659.548805195278</t>
  </si>
  <si>
    <t>-741.48681326511 235.685733720535 -530.776170148748</t>
  </si>
  <si>
    <t>-735.548963111834 391.106288590069 -518.696694286486</t>
  </si>
  <si>
    <t>-725.874893455528 565.416999194093 -297.109743905976</t>
  </si>
  <si>
    <t>-496.851469914608 538.326232382655 -269.4896389561</t>
  </si>
  <si>
    <t>-744.826627569191 173.174606731183 -526.862575258494</t>
  </si>
  <si>
    <t>-763.705616127047 22.7198061984609 -490.178958013887</t>
  </si>
  <si>
    <t>-793.569344279256 31.8011615827065 -209.814347030796</t>
  </si>
  <si>
    <t>-564.081203666218 66.1886101122573 -219.875333967409</t>
  </si>
  <si>
    <t>-675.274457887893 314.58393500195 -99.1077697689514</t>
  </si>
  <si>
    <t>-703.334360407184 325.996500257021 315.361823416789</t>
  </si>
  <si>
    <t>-744.036832521362 369.174293740381 774.637190293832</t>
  </si>
  <si>
    <t>-593.877027418074 342.552555838041 825.89290620551</t>
  </si>
  <si>
    <t>-695.56156846018 131.00204513119 -91.0277257004923</t>
  </si>
  <si>
    <t>-693.348709727754 108.486506563945 323.931052700628</t>
  </si>
  <si>
    <t>-737.028655255718 51.5089204963899 781.397149470802</t>
  </si>
  <si>
    <t>-585.451697168354 28.5069583200318 830.173805559318</t>
  </si>
  <si>
    <t>9763-20170724T120451.149069000.bin</t>
  </si>
  <si>
    <t>-685.248776729682 222.588900795419 -93.3831593734305</t>
  </si>
  <si>
    <t>-707.848617465006 220.273459433126 -201.740810313653</t>
  </si>
  <si>
    <t>-720.573740308427 216.659689208311 -293.669267996977</t>
  </si>
  <si>
    <t>-730.467264044847 212.851694973264 -376.890485368559</t>
  </si>
  <si>
    <t>-738.183563927732 208.47576985022 -460.313691137194</t>
  </si>
  <si>
    <t>-747.066709337909 201.480624187073 -582.449259856171</t>
  </si>
  <si>
    <t>-734.504764695228 196.138432094222 -659.610472697351</t>
  </si>
  <si>
    <t>-741.549460437508 235.81120620728 -530.765436951339</t>
  </si>
  <si>
    <t>-735.844029801437 391.230884244127 -518.618438326525</t>
  </si>
  <si>
    <t>-726.321173518674 565.241484337949 -296.788932875439</t>
  </si>
  <si>
    <t>-497.27523456403 538.367237437378 -269.144232927595</t>
  </si>
  <si>
    <t>-744.788286089476 173.288874111087 -526.94893244354</t>
  </si>
  <si>
    <t>-763.422249776936 22.7305399111383 -490.547112365649</t>
  </si>
  <si>
    <t>-793.334505123168 31.1965746256276 -210.168594554122</t>
  </si>
  <si>
    <t>-563.929172494405 66.1700807879276 -220.097432072212</t>
  </si>
  <si>
    <t>-675.372245313193 314.31104313326 -99.0997680212912</t>
  </si>
  <si>
    <t>-703.458042964297 325.842630536062 315.364708791835</t>
  </si>
  <si>
    <t>-744.036403140643 369.170309252647 774.635233662249</t>
  </si>
  <si>
    <t>-593.874311767755 342.571327796761 825.89617121026</t>
  </si>
  <si>
    <t>-695.512256970696 130.755205460576 -91.068629894159</t>
  </si>
  <si>
    <t>-693.411706200006 108.259019473471 323.891767668905</t>
  </si>
  <si>
    <t>-737.023072233944 51.4534439199563 781.393085447229</t>
  </si>
  <si>
    <t>-585.464938412143 28.3463743500688 830.178516811939</t>
  </si>
  <si>
    <t>9763-20170724T120451.214410400.bin</t>
  </si>
  <si>
    <t>-685.369401445815 222.314222981634 -93.4063885895974</t>
  </si>
  <si>
    <t>-707.8904599958 219.987147890907 -201.780253750015</t>
  </si>
  <si>
    <t>-720.5798443781 216.500024423974 -293.718550102574</t>
  </si>
  <si>
    <t>-730.454661705658 212.85951584699 -376.949274881951</t>
  </si>
  <si>
    <t>-738.166418588881 208.705203978499 -460.384280701683</t>
  </si>
  <si>
    <t>-747.059209290884 202.092976378955 -582.540589656002</t>
  </si>
  <si>
    <t>-734.61875158833 197.030169618599 -659.740299115333</t>
  </si>
  <si>
    <t>-741.593708684827 236.264434029571 -530.745875982865</t>
  </si>
  <si>
    <t>-736.22525770896 391.685484242688 -518.49464481419</t>
  </si>
  <si>
    <t>-727.034133816654 565.159356186206 -296.231260392106</t>
  </si>
  <si>
    <t>-498.010707302825 538.484360982371 -268.209432761293</t>
  </si>
  <si>
    <t>-744.720487987509 173.724336728604 -527.132985702676</t>
  </si>
  <si>
    <t>-762.955948114048 22.9560469112703 -491.418436822611</t>
  </si>
  <si>
    <t>-792.844048321391 29.8779681715278 -210.994759517628</t>
  </si>
  <si>
    <t>-563.622207773818 66.2354912680016 -220.160337994123</t>
  </si>
  <si>
    <t>-675.673277208272 313.980561019084 -99.0924831807858</t>
  </si>
  <si>
    <t>-703.708487032791 325.709166780832 315.369875927941</t>
  </si>
  <si>
    <t>-744.028969324671 369.192114326225 774.642093191437</t>
  </si>
  <si>
    <t>-593.855543416513 342.658077293579 825.903393597074</t>
  </si>
  <si>
    <t>-695.454619066663 130.542373614532 -91.1071730763584</t>
  </si>
  <si>
    <t>-693.453413779211 108.092464869727 323.8562381309</t>
  </si>
  <si>
    <t>-737.020810202213 51.4577468540338 781.378506894337</t>
  </si>
  <si>
    <t>-585.340015983789 29.1140948362206 830.138361872566</t>
  </si>
  <si>
    <t>9763-20170724T120451.247499300.bin</t>
  </si>
  <si>
    <t>-685.427981980711 222.30887144474 -93.3984073926717</t>
  </si>
  <si>
    <t>-707.947072381923 219.970708673609 -201.772376103249</t>
  </si>
  <si>
    <t>-720.649083607748 216.536463731628 -293.71103339939</t>
  </si>
  <si>
    <t>-730.541578947478 212.967859633366 -376.942895812129</t>
  </si>
  <si>
    <t>-738.277758600427 208.909443850361 -460.380244542829</t>
  </si>
  <si>
    <t>-747.213893302238 202.463871806026 -582.54216190903</t>
  </si>
  <si>
    <t>-734.816808809822 197.543110796984 -659.758240827751</t>
  </si>
  <si>
    <t>-741.748834203889 236.565662707933 -530.701624691153</t>
  </si>
  <si>
    <t>-736.513261097191 391.989325892489 -518.386067642123</t>
  </si>
  <si>
    <t>-727.376875047282 565.237399695176 -295.944815596834</t>
  </si>
  <si>
    <t>-498.388588762815 538.404480329163 -267.786071331725</t>
  </si>
  <si>
    <t>-744.836764913477 174.018600923331 -527.175693032244</t>
  </si>
  <si>
    <t>-762.900422338917 23.1404364872858 -491.848847008531</t>
  </si>
  <si>
    <t>-792.82168711846 29.11219812836 -211.407046598374</t>
  </si>
  <si>
    <t>-563.693211091892 66.1636145147147 -220.1170043213</t>
  </si>
  <si>
    <t>-675.84089536423 313.971027171894 -99.0877374375536</t>
  </si>
  <si>
    <t>-703.824498484062 325.715865126136 315.377737021819</t>
  </si>
  <si>
    <t>-744.03558859062 369.193827657359 774.653851687288</t>
  </si>
  <si>
    <t>-593.86246255019 342.648279822769 825.909941604796</t>
  </si>
  <si>
    <t>-695.439814315188 130.515637473708 -91.1113140434595</t>
  </si>
  <si>
    <t>-693.472842301758 108.058494487479 323.85182051737</t>
  </si>
  <si>
    <t>-737.020246955796 51.3964150881291 781.370171782461</t>
  </si>
  <si>
    <t>-585.424477375066 28.5057854119395 830.140680693859</t>
  </si>
  <si>
    <t>9763-20170724T120451.315395400.bin</t>
  </si>
  <si>
    <t>-685.597668909066 222.468943437589 -93.4038999625634</t>
  </si>
  <si>
    <t>-708.124406409116 220.113000988127 -201.776006702385</t>
  </si>
  <si>
    <t>-720.856510761991 216.772959883416 -293.713835113832</t>
  </si>
  <si>
    <t>-730.786643136081 213.332449513189 -376.946531996471</t>
  </si>
  <si>
    <t>-738.571331760988 209.446036750464 -460.387728669318</t>
  </si>
  <si>
    <t>-747.590646623985 203.300301161069 -582.558946430089</t>
  </si>
  <si>
    <t>-735.201147338558 198.640052036653 -659.792360639183</t>
  </si>
  <si>
    <t>-742.126238175305 237.276785397134 -530.636031892667</t>
  </si>
  <si>
    <t>-737.177071291137 392.708346759283 -518.224400014205</t>
  </si>
  <si>
    <t>-728.190138377974 565.363912597773 -295.316400419195</t>
  </si>
  <si>
    <t>-499.244344780713 538.309040663879 -267.025272952355</t>
  </si>
  <si>
    <t>-745.13978596885 174.71737456013 -527.266590512143</t>
  </si>
  <si>
    <t>-762.934612193619 23.6397350537659 -492.658661726643</t>
  </si>
  <si>
    <t>-792.916330938769 28.1469396712459 -212.195856837929</t>
  </si>
  <si>
    <t>-563.908946941659 66.0634962400861 -220.347840932455</t>
  </si>
  <si>
    <t>-676.037444262927 314.146665095589 -99.0890670381499</t>
  </si>
  <si>
    <t>-703.982043869466 325.885215285316 315.379107837099</t>
  </si>
  <si>
    <t>-744.039871720265 369.201711917508 774.682353451528</t>
  </si>
  <si>
    <t>-593.858642970959 342.674996702104 825.924417111665</t>
  </si>
  <si>
    <t>-695.554738133296 130.668645037031 -91.1070015943063</t>
  </si>
  <si>
    <t>-693.532997610621 108.123813211535 323.851167197804</t>
  </si>
  <si>
    <t>-737.018583293514 51.409969588321 781.361153710383</t>
  </si>
  <si>
    <t>-585.449559688115 28.3173643242667 830.119593958773</t>
  </si>
  <si>
    <t>9763-20170724T120451.347475100.bin</t>
  </si>
  <si>
    <t>-685.677450253547 222.593670984319 -93.4133817566913</t>
  </si>
  <si>
    <t>-708.218267208955 220.2201210541 -201.781939793096</t>
  </si>
  <si>
    <t>-720.993070411962 216.91788840465 -293.715289391603</t>
  </si>
  <si>
    <t>-730.974655220131 213.532481891536 -376.944234714087</t>
  </si>
  <si>
    <t>-738.823948448407 209.721937950734 -460.382826806411</t>
  </si>
  <si>
    <t>-747.952539694121 203.709384224313 -582.552622174477</t>
  </si>
  <si>
    <t>-735.570428332844 199.15214018558 -659.793302240035</t>
  </si>
  <si>
    <t>-742.435934493497 237.628784718504 -530.598004336076</t>
  </si>
  <si>
    <t>-737.511635324973 393.05746528538 -518.156231894452</t>
  </si>
  <si>
    <t>-728.857681559751 565.302258493721 -294.917817528342</t>
  </si>
  <si>
    <t>-499.895460540031 538.370555631011 -266.641878115135</t>
  </si>
  <si>
    <t>-745.45803791858 175.066518943657 -527.293072500649</t>
  </si>
  <si>
    <t>-763.16884315608 23.9200309906078 -492.955563967357</t>
  </si>
  <si>
    <t>-793.083054048865 27.8728579898748 -212.477185868198</t>
  </si>
  <si>
    <t>-564.103291115502 65.9771835108143 -220.53150048781</t>
  </si>
  <si>
    <t>-676.135603796775 314.292469380363 -99.1150378200753</t>
  </si>
  <si>
    <t>-704.050606520724 325.964869591729 315.357016624914</t>
  </si>
  <si>
    <t>-744.044853618033 369.212789767966 774.68307418312</t>
  </si>
  <si>
    <t>-593.865713632189 342.654261188677 825.914922433001</t>
  </si>
  <si>
    <t>-695.611842762237 130.770990761706 -91.1064661620787</t>
  </si>
  <si>
    <t>-693.592408330253 108.167059071154 323.848460903411</t>
  </si>
  <si>
    <t>-737.019326804254 51.4268795958835 781.360415609078</t>
  </si>
  <si>
    <t>-585.374310732795 28.7822776377611 830.09264853893</t>
  </si>
  <si>
    <t>9763-20170724T120451.414210000.bin</t>
  </si>
  <si>
    <t>-685.816272603902 222.721727518407 -93.4357878810782</t>
  </si>
  <si>
    <t>-708.393044228955 220.337737630641 -201.796786742469</t>
  </si>
  <si>
    <t>-721.302528269085 217.110652579086 -293.713947031059</t>
  </si>
  <si>
    <t>-731.448591666689 213.826218596914 -376.927025366845</t>
  </si>
  <si>
    <t>-739.50597959429 210.148215118192 -460.351685045829</t>
  </si>
  <si>
    <t>-748.98729091067 204.362886541053 -582.505538980685</t>
  </si>
  <si>
    <t>-736.616369924862 199.941162467573 -659.755978512943</t>
  </si>
  <si>
    <t>-743.270594112655 238.183094354617 -530.507718493288</t>
  </si>
  <si>
    <t>-738.242189013701 393.595996812878 -517.911218353925</t>
  </si>
  <si>
    <t>-730.351048075505 564.913002272653 -293.931710350186</t>
  </si>
  <si>
    <t>-501.388382853876 538.430467339135 -265.238506676246</t>
  </si>
  <si>
    <t>-746.383320157662 175.619922858783 -527.30320759108</t>
  </si>
  <si>
    <t>-764.127483358007 24.3905731954674 -493.350313609258</t>
  </si>
  <si>
    <t>-793.867015776324 27.6833164796813 -212.844819747275</t>
  </si>
  <si>
    <t>-564.871461419347 65.7204394217529 -220.765601218904</t>
  </si>
  <si>
    <t>-676.204605709373 314.482175883319 -99.1529347748118</t>
  </si>
  <si>
    <t>-704.045971086738 326.101242673386 315.325607088843</t>
  </si>
  <si>
    <t>-744.050862873255 369.241790056866 774.668548276064</t>
  </si>
  <si>
    <t>-593.86446910499 342.692249786474 825.883719360164</t>
  </si>
  <si>
    <t>-695.817718461509 130.818063617881 -91.114961065121</t>
  </si>
  <si>
    <t>-693.641717693667 108.229138616093 323.840054624445</t>
  </si>
  <si>
    <t>-737.011077593936 51.42370179521 781.366375086877</t>
  </si>
  <si>
    <t>-585.34356512954 28.8877877619375 830.07904834839</t>
  </si>
  <si>
    <t>9763-20170724T120451.447298500.bin</t>
  </si>
  <si>
    <t>-685.91478605131 222.751073991863 -93.4484568152683</t>
  </si>
  <si>
    <t>-708.487863704606 220.373704064412 -201.810357266813</t>
  </si>
  <si>
    <t>-721.441166913446 217.184658875023 -293.722638701432</t>
  </si>
  <si>
    <t>-731.646201532552 213.947192674107 -376.930282320853</t>
  </si>
  <si>
    <t>-739.782309585969 210.327818834146 -460.34995716759</t>
  </si>
  <si>
    <t>-749.400360304348 204.640592424519 -582.497762544398</t>
  </si>
  <si>
    <t>-737.044456048852 200.267005102082 -659.753251000869</t>
  </si>
  <si>
    <t>-743.580434995266 238.416445817544 -530.482672980009</t>
  </si>
  <si>
    <t>-738.386853376467 393.817107097439 -517.805507966361</t>
  </si>
  <si>
    <t>-730.96886778522 564.820272459184 -293.570149735946</t>
  </si>
  <si>
    <t>-502.042949344128 538.299835916876 -264.620233422505</t>
  </si>
  <si>
    <t>-746.77968919538 175.855658255412 -527.317960172343</t>
  </si>
  <si>
    <t>-764.637011781685 24.6066147725521 -493.523376655287</t>
  </si>
  <si>
    <t>-794.291227213207 27.6477687660529 -213.00592508732</t>
  </si>
  <si>
    <t>-565.288655102584 65.6162642205124 -221.053077920564</t>
  </si>
  <si>
    <t>-676.246755551494 314.56698606079 -99.1643453909288</t>
  </si>
  <si>
    <t>-704.10276223877 326.103848379311 315.315493057246</t>
  </si>
  <si>
    <t>-744.057956535278 369.246618473965 774.663096122185</t>
  </si>
  <si>
    <t>-593.880192364029 342.639185539384 825.873800430398</t>
  </si>
  <si>
    <t>-695.956189372223 130.816236883209 -91.1196691747103</t>
  </si>
  <si>
    <t>-693.722463136293 108.219086267928 323.83450769859</t>
  </si>
  <si>
    <t>-737.006385491223 51.4246377607324 781.363706479407</t>
  </si>
  <si>
    <t>-585.386704253383 28.5759516515343 830.079497299386</t>
  </si>
  <si>
    <t>9763-20170724T120451.514499900.bin</t>
  </si>
  <si>
    <t>-685.934149763772 222.82267176891 -93.4723759355419</t>
  </si>
  <si>
    <t>-708.469055374607 220.465258355185 -201.842695177942</t>
  </si>
  <si>
    <t>-721.47998477188 217.340168555303 -293.749148331856</t>
  </si>
  <si>
    <t>-731.7737620145 214.179323240505 -376.948719404021</t>
  </si>
  <si>
    <t>-740.036080791436 210.652957645821 -460.359901251454</t>
  </si>
  <si>
    <t>-749.879911618532 205.119185767014 -582.496721330409</t>
  </si>
  <si>
    <t>-737.6282565839 200.839537137752 -659.77407473165</t>
  </si>
  <si>
    <t>-743.870836536166 238.824529794551 -530.457440722879</t>
  </si>
  <si>
    <t>-738.219346431766 394.188585854589 -517.523896017154</t>
  </si>
  <si>
    <t>-731.376609465206 564.804648160098 -292.975649027316</t>
  </si>
  <si>
    <t>-502.534730007294 537.957276188358 -263.663788499017</t>
  </si>
  <si>
    <t>-747.250181419089 176.270252685148 -527.350861324584</t>
  </si>
  <si>
    <t>-765.413787036317 25.0103013748274 -493.762669517048</t>
  </si>
  <si>
    <t>-794.880392019633 27.7141880397821 -213.22215838089</t>
  </si>
  <si>
    <t>-565.860845089758 65.583362266409 -221.25294014824</t>
  </si>
  <si>
    <t>-676.090279800965 314.651281008545 -99.1816453597218</t>
  </si>
  <si>
    <t>-704.1371468044 326.133053955864 315.286841360233</t>
  </si>
  <si>
    <t>-744.056483558502 369.269985811995 774.637854700941</t>
  </si>
  <si>
    <t>-593.878114251746 342.661790974089 825.845948659849</t>
  </si>
  <si>
    <t>-696.100294881726 130.894907814401 -91.1337207548755</t>
  </si>
  <si>
    <t>-693.85340037091 108.198013977177 323.814977887611</t>
  </si>
  <si>
    <t>-736.994013772531 51.3689861590351 781.368512011035</t>
  </si>
  <si>
    <t>-585.32470063592 28.8397811417967 830.07876312802</t>
  </si>
  <si>
    <t>9763-20170724T120451.546584900.bin</t>
  </si>
  <si>
    <t>-685.900614574211 222.803623751633 -93.4685009405952</t>
  </si>
  <si>
    <t>-708.403338374515 220.474499927133 -201.846194549204</t>
  </si>
  <si>
    <t>-721.41790693837 217.388445079057 -293.753229108569</t>
  </si>
  <si>
    <t>-731.72758216186 214.269145571019 -376.952525803707</t>
  </si>
  <si>
    <t>-740.018580006218 210.789575741557 -460.362870472024</t>
  </si>
  <si>
    <t>-749.918522164872 205.32955966073 -582.498552974435</t>
  </si>
  <si>
    <t>-737.68944639645 201.058525298682 -659.779970577463</t>
  </si>
  <si>
    <t>-743.841582141011 239.000838139343 -530.445172932611</t>
  </si>
  <si>
    <t>-737.890410984249 394.335899288602 -517.337142808097</t>
  </si>
  <si>
    <t>-731.29149301916 564.946072658485 -292.77717788726</t>
  </si>
  <si>
    <t>-502.498577830939 537.828757079666 -263.332513906257</t>
  </si>
  <si>
    <t>-747.307428379163 176.449878663024 -527.367907779304</t>
  </si>
  <si>
    <t>-765.601286048267 25.1854668407202 -493.862781823478</t>
  </si>
  <si>
    <t>-795.074330477308 27.6560510983954 -213.320748772526</t>
  </si>
  <si>
    <t>-566.036794340052 65.4952334238519 -220.971932279251</t>
  </si>
  <si>
    <t>-675.985325371886 314.672830629052 -99.1769806673038</t>
  </si>
  <si>
    <t>-704.122276101417 326.103924498535 315.286788493002</t>
  </si>
  <si>
    <t>-744.054377380253 369.283799906389 774.63012827645</t>
  </si>
  <si>
    <t>-593.880184007363 342.659742500399 825.842245192461</t>
  </si>
  <si>
    <t>-696.145022286073 130.839617382161 -91.1419876831737</t>
  </si>
  <si>
    <t>-693.883747482271 108.121470892846 323.805505488762</t>
  </si>
  <si>
    <t>-736.981588122887 51.3073266927483 781.369903797152</t>
  </si>
  <si>
    <t>-585.496570692391 27.6540898145629 830.120781450532</t>
  </si>
  <si>
    <t>9763-20170724T120451.614357900.bin</t>
  </si>
  <si>
    <t>-685.722150131916 222.785790239905 -93.4691088758522</t>
  </si>
  <si>
    <t>-708.168778036339 220.521260390213 -201.859686354124</t>
  </si>
  <si>
    <t>-721.207246371271 217.505208695349 -293.765884191403</t>
  </si>
  <si>
    <t>-731.567328182733 214.456250690139 -376.961471311904</t>
  </si>
  <si>
    <t>-739.937832796933 211.052395380963 -460.366976378004</t>
  </si>
  <si>
    <t>-749.986536781545 205.707260017879 -582.495500200069</t>
  </si>
  <si>
    <t>-737.761392386446 201.426875251941 -659.777040891823</t>
  </si>
  <si>
    <t>-743.755131972312 239.323981759539 -530.425170531009</t>
  </si>
  <si>
    <t>-737.346938159794 394.616713144818 -517.036886867746</t>
  </si>
  <si>
    <t>-731.180451351166 565.399556969711 -292.595905569287</t>
  </si>
  <si>
    <t>-502.485107958519 537.871762550094 -262.776155263666</t>
  </si>
  <si>
    <t>-747.399391620666 176.781249295789 -527.388056488624</t>
  </si>
  <si>
    <t>-765.925075044591 25.519482941279 -493.996098257805</t>
  </si>
  <si>
    <t>-795.458461638194 27.850670529642 -213.459183482771</t>
  </si>
  <si>
    <t>-566.351185428389 65.2998625403345 -220.937605705205</t>
  </si>
  <si>
    <t>-675.599236248896 314.672889647565 -99.1546739392315</t>
  </si>
  <si>
    <t>-703.996686864057 326.048455886412 315.292917791908</t>
  </si>
  <si>
    <t>-744.047831293278 369.303663972634 774.618548127458</t>
  </si>
  <si>
    <t>-593.881843663111 342.664496600864 825.846936919422</t>
  </si>
  <si>
    <t>-696.161985030868 130.810072964998 -91.1725019103528</t>
  </si>
  <si>
    <t>-693.960636780036 108.053528954408 323.773196456252</t>
  </si>
  <si>
    <t>-736.944956006775 51.2781459845942 781.373108488965</t>
  </si>
  <si>
    <t>-585.439231195049 27.8276642853591 830.15743757201</t>
  </si>
  <si>
    <t>9763-20170724T120451.647447200.bin</t>
  </si>
  <si>
    <t>-685.619936552598 222.808430079886 -93.4734164317747</t>
  </si>
  <si>
    <t>-708.023773150748 220.572471413224 -201.87333422772</t>
  </si>
  <si>
    <t>-721.060155675797 217.595217599994 -293.781040814863</t>
  </si>
  <si>
    <t>-731.432179698369 214.587680788918 -376.976855284142</t>
  </si>
  <si>
    <t>-739.828772245303 211.230700460438 -460.381615645617</t>
  </si>
  <si>
    <t>-749.930983329569 205.960196252038 -582.508992077684</t>
  </si>
  <si>
    <t>-737.699967895024 201.726551990742 -659.792123319231</t>
  </si>
  <si>
    <t>-743.64276879447 239.543127656562 -530.423450309273</t>
  </si>
  <si>
    <t>-737.009588353679 394.812136490024 -516.846592718756</t>
  </si>
  <si>
    <t>-730.978903132087 565.700326341838 -292.482122571535</t>
  </si>
  <si>
    <t>-502.31756434496 537.970960594319 -262.58820835451</t>
  </si>
  <si>
    <t>-747.353649997886 177.002671854358 -527.417541560537</t>
  </si>
  <si>
    <t>-766.034530840408 25.7569409588116 -494.039489887874</t>
  </si>
  <si>
    <t>-795.451607462959 28.1472177746741 -213.490976407572</t>
  </si>
  <si>
    <t>-566.32952221862 65.49287939336 -221.03617668164</t>
  </si>
  <si>
    <t>-675.387496082768 314.678299693107 -99.140456490202</t>
  </si>
  <si>
    <t>-703.922404625666 326.049560315369 315.297809366147</t>
  </si>
  <si>
    <t>-744.041788499866 369.318568727604 774.61395641374</t>
  </si>
  <si>
    <t>-593.882610240517 342.66840653787 825.85681456532</t>
  </si>
  <si>
    <t>-696.179088332843 130.854213663682 -91.1802516293649</t>
  </si>
  <si>
    <t>-693.947948101851 108.083630426855 323.764504097785</t>
  </si>
  <si>
    <t>-736.926255322674 51.3628009129097 781.373679682178</t>
  </si>
  <si>
    <t>-585.264563454309 28.9189971017206 830.146940832663</t>
  </si>
  <si>
    <t>9763-20170724T120451.715548100.bin</t>
  </si>
  <si>
    <t>-685.419974506875 222.67268095644 -93.4820380026077</t>
  </si>
  <si>
    <t>-707.698901316928 220.498833221733 -201.909035152001</t>
  </si>
  <si>
    <t>-720.698782476481 217.590293316699 -293.824093167082</t>
  </si>
  <si>
    <t>-731.065674037526 214.65262797221 -377.022892324322</t>
  </si>
  <si>
    <t>-739.485129237448 211.372318989302 -460.428481162377</t>
  </si>
  <si>
    <t>-749.651673964633 206.221347294527 -582.555672401716</t>
  </si>
  <si>
    <t>-737.389576834928 202.118917199242 -659.840893681049</t>
  </si>
  <si>
    <t>-743.298413448303 239.750774699452 -530.443606589683</t>
  </si>
  <si>
    <t>-736.346103061947 394.973385423122 -516.503504069558</t>
  </si>
  <si>
    <t>-730.622176828116 565.894372679192 -292.155995515067</t>
  </si>
  <si>
    <t>-501.973626836617 537.928728574892 -262.385011835009</t>
  </si>
  <si>
    <t>-747.082910838387 177.212341885246 -527.490889503031</t>
  </si>
  <si>
    <t>-765.917644771192 25.9964967700821 -494.071048327627</t>
  </si>
  <si>
    <t>-795.152257969053 28.5988715781484 -213.505253597823</t>
  </si>
  <si>
    <t>-565.998101795405 65.7011705973459 -221.272035179338</t>
  </si>
  <si>
    <t>-674.979285474639 314.603204517131 -99.1172713337331</t>
  </si>
  <si>
    <t>-703.848693765027 325.924860100794 315.299133201399</t>
  </si>
  <si>
    <t>-744.04272944215 369.34121019074 774.597942466325</t>
  </si>
  <si>
    <t>-593.897738942906 342.651977175469 825.861944253982</t>
  </si>
  <si>
    <t>-696.207314866925 130.615330917626 -91.2306755425747</t>
  </si>
  <si>
    <t>-694.055847033343 107.790341484948 323.711472347072</t>
  </si>
  <si>
    <t>-736.865711539442 51.2982722805434 781.381745553979</t>
  </si>
  <si>
    <t>-585.310283710905 28.317363217142 830.235083415891</t>
  </si>
  <si>
    <t>9763-20170724T120451.748634500.bin</t>
  </si>
  <si>
    <t>-685.340211273892 222.68778035351 -93.4873319074957</t>
  </si>
  <si>
    <t>-707.548313201027 220.526112144453 -201.929258208207</t>
  </si>
  <si>
    <t>-720.517999779316 217.642423617882 -293.849276865034</t>
  </si>
  <si>
    <t>-730.869731549433 214.733094036496 -377.051008017635</t>
  </si>
  <si>
    <t>-739.286152928491 211.486919218575 -460.458147060956</t>
  </si>
  <si>
    <t>-749.461726828082 206.39215234576 -582.586883606939</t>
  </si>
  <si>
    <t>-737.176039921012 202.37182949421 -659.872734329602</t>
  </si>
  <si>
    <t>-743.09771763102 239.897184889933 -530.460424833655</t>
  </si>
  <si>
    <t>-736.039728279128 395.097700577412 -516.32994065415</t>
  </si>
  <si>
    <t>-730.523202202876 565.920079414614 -291.90203488418</t>
  </si>
  <si>
    <t>-501.864377439395 538.005149030563 -262.16258264782</t>
  </si>
  <si>
    <t>-746.895801512943 177.358322508336 -527.535202000018</t>
  </si>
  <si>
    <t>-765.789112575071 26.1408525971758 -494.13758838033</t>
  </si>
  <si>
    <t>-794.886247774328 28.8782289702128 -213.5588779991</t>
  </si>
  <si>
    <t>-565.73162066144 65.9632890961984 -221.393554464838</t>
  </si>
  <si>
    <t>-674.838563827186 314.659180615304 -99.1140859570148</t>
  </si>
  <si>
    <t>-703.858912942397 325.939911302545 315.292952703223</t>
  </si>
  <si>
    <t>-744.036892628041 369.358253593503 774.5880214058</t>
  </si>
  <si>
    <t>-593.891743598053 342.685360987303 825.860159975217</t>
  </si>
  <si>
    <t>-696.196611098486 130.631745602787 -91.2506938099696</t>
  </si>
  <si>
    <t>-694.135562568917 107.714477447957 323.686847426329</t>
  </si>
  <si>
    <t>-736.83254362113 51.246827630798 781.389494057163</t>
  </si>
  <si>
    <t>-585.311410391263 28.1321251165596 830.28610424117</t>
  </si>
  <si>
    <t>9763-20170724T120451.816614900.bin</t>
  </si>
  <si>
    <t>-685.247969244548 222.839627547511 -93.4762402765571</t>
  </si>
  <si>
    <t>-707.327790600756 220.659167543166 -201.94387742485</t>
  </si>
  <si>
    <t>-720.200167944653 217.810712011104 -293.8787861834</t>
  </si>
  <si>
    <t>-730.468458632834 214.954256483519 -377.092543340621</t>
  </si>
  <si>
    <t>-738.806327236552 211.782251419477 -460.510469098958</t>
  </si>
  <si>
    <t>-748.872438710736 206.819348909086 -582.65382486512</t>
  </si>
  <si>
    <t>-736.606257491795 202.99489691353 -659.952694874905</t>
  </si>
  <si>
    <t>-742.57334131369 240.269159890234 -530.484163137042</t>
  </si>
  <si>
    <t>-735.485248080918 395.431260439593 -515.994946999693</t>
  </si>
  <si>
    <t>-730.40677989725 565.914814620086 -291.299222807526</t>
  </si>
  <si>
    <t>-501.732298627442 538.080169851827 -261.605407546356</t>
  </si>
  <si>
    <t>-746.337725828555 177.724742806643 -527.63255784868</t>
  </si>
  <si>
    <t>-765.208887431035 26.4871834020116 -494.314156785829</t>
  </si>
  <si>
    <t>-794.24527872366 28.9585441892018 -213.72667639834</t>
  </si>
  <si>
    <t>-565.134964292603 66.3535936201879 -221.381778811378</t>
  </si>
  <si>
    <t>-674.684226896173 314.805557233004 -99.1245795124141</t>
  </si>
  <si>
    <t>-703.865914821536 326.06559602399 315.271618679396</t>
  </si>
  <si>
    <t>-744.032563738576 369.386481884896 774.572198564208</t>
  </si>
  <si>
    <t>-593.895665813408 342.713828385163 825.868357118842</t>
  </si>
  <si>
    <t>-696.168138772098 130.775463858799 -91.2372365528563</t>
  </si>
  <si>
    <t>-694.252589656066 107.689981381703 323.691656826922</t>
  </si>
  <si>
    <t>-736.775602826061 51.1912320377414 781.402752086231</t>
  </si>
  <si>
    <t>-585.385919562859 27.380590256294 830.372505319341</t>
  </si>
  <si>
    <t>9763-20170724T120451.851712300.bin</t>
  </si>
  <si>
    <t>-685.207474894774 222.975789335124 -93.4727931213876</t>
  </si>
  <si>
    <t>-707.25537728977 220.784289345545 -201.946652057888</t>
  </si>
  <si>
    <t>-720.074209540076 217.960757501621 -293.889782771366</t>
  </si>
  <si>
    <t>-730.283636880911 215.14074875245 -377.112229020529</t>
  </si>
  <si>
    <t>-738.551972881936 212.020011246343 -460.538967583151</t>
  </si>
  <si>
    <t>-748.505054010178 207.148551045026 -582.695225181888</t>
  </si>
  <si>
    <t>-736.304994749669 203.419596667745 -660.009266497786</t>
  </si>
  <si>
    <t>-742.283232948196 240.561222335775 -530.492388724945</t>
  </si>
  <si>
    <t>-735.289004656695 395.709104987508 -515.798801979573</t>
  </si>
  <si>
    <t>-730.235389210906 565.973772373736 -290.936686362375</t>
  </si>
  <si>
    <t>-501.570086854208 538.158004208766 -261.154185484209</t>
  </si>
  <si>
    <t>-745.992116504795 178.011120094706 -527.695854975666</t>
  </si>
  <si>
    <t>-764.778796428058 26.7419654335986 -494.466871949624</t>
  </si>
  <si>
    <t>-793.923797005652 28.9691381848033 -213.888573395677</t>
  </si>
  <si>
    <t>-564.842022701809 66.5912411189026 -221.282477402053</t>
  </si>
  <si>
    <t>-674.648800129258 314.930636569578 -99.1236170840832</t>
  </si>
  <si>
    <t>-703.901214071163 326.152713811763 315.268648305608</t>
  </si>
  <si>
    <t>-744.042609457149 369.379018623657 774.570143067872</t>
  </si>
  <si>
    <t>-593.915464434948 342.66414583792 825.872800869507</t>
  </si>
  <si>
    <t>-696.143106751996 130.929264790041 -91.2281204732398</t>
  </si>
  <si>
    <t>-694.258308872243 107.720319413428 323.693987309476</t>
  </si>
  <si>
    <t>-736.751953920569 51.240514059564 781.406518620748</t>
  </si>
  <si>
    <t>-585.262719629706 28.0509473706961 830.366523978898</t>
  </si>
  <si>
    <t>9763-20170724T120451.913465400.bin</t>
  </si>
  <si>
    <t>-685.220341115617 223.3583161688 -93.5014752151926</t>
  </si>
  <si>
    <t>-707.250216423091 221.140329140914 -201.978494165912</t>
  </si>
  <si>
    <t>-719.97112381473 218.412728496776 -293.938140450775</t>
  </si>
  <si>
    <t>-730.059468764025 215.7271235342 -377.179705921718</t>
  </si>
  <si>
    <t>-738.174502009161 212.78972773718 -460.628128610437</t>
  </si>
  <si>
    <t>-747.86827126086 208.241329338784 -582.817583954022</t>
  </si>
  <si>
    <t>-735.918205425352 204.573362435013 -660.173739907092</t>
  </si>
  <si>
    <t>-741.814576425857 241.519294167181 -530.509183333826</t>
  </si>
  <si>
    <t>-734.935223829406 396.622602282381 -515.217549219934</t>
  </si>
  <si>
    <t>-730.528331485837 566.303787610486 -289.901220572034</t>
  </si>
  <si>
    <t>-501.87512940475 538.669432059135 -259.857958990855</t>
  </si>
  <si>
    <t>-745.414877169567 178.954966168097 -527.894603128183</t>
  </si>
  <si>
    <t>-764.08054206201 27.5864896166572 -495.08980426724</t>
  </si>
  <si>
    <t>-793.758355737234 28.9573658651163 -214.561909150027</t>
  </si>
  <si>
    <t>-564.696760703312 66.9073341679978 -220.817052688674</t>
  </si>
  <si>
    <t>-674.708395480643 315.299742701218 -99.1590746701947</t>
  </si>
  <si>
    <t>-703.921277090817 326.422476586243 315.238633074039</t>
  </si>
  <si>
    <t>-744.069906994254 369.329839137615 774.573038214463</t>
  </si>
  <si>
    <t>-593.935741382759 342.656128648989 825.876671824842</t>
  </si>
  <si>
    <t>-696.082614356808 131.343440236433 -91.2460265874612</t>
  </si>
  <si>
    <t>-694.616722853274 107.902475494464 323.664799096988</t>
  </si>
  <si>
    <t>-736.6639351802 51.2587373795127 781.411963198945</t>
  </si>
  <si>
    <t>-585.198839245695 28.031666892173 830.428911445586</t>
  </si>
  <si>
    <t>9763-20170724T120451.945551500.bin</t>
  </si>
  <si>
    <t>-685.294799211502 223.564158496684 -93.5234475154598</t>
  </si>
  <si>
    <t>-707.263947191342 221.335678554982 -202.012595491677</t>
  </si>
  <si>
    <t>-719.894367919902 218.62690520268 -293.985271169738</t>
  </si>
  <si>
    <t>-729.885522946961 215.969100052649 -377.239341852115</t>
  </si>
  <si>
    <t>-737.8876695377 213.071243692093 -460.700127375829</t>
  </si>
  <si>
    <t>-747.399457657335 208.593264196781 -582.906579896475</t>
  </si>
  <si>
    <t>-735.555519649941 204.8469112104 -660.275074533437</t>
  </si>
  <si>
    <t>-741.443170654038 241.84233733026 -530.568534433041</t>
  </si>
  <si>
    <t>-734.577081058075 396.932472353851 -515.06095427194</t>
  </si>
  <si>
    <t>-730.73858519856 566.02128362144 -289.289267011318</t>
  </si>
  <si>
    <t>-502.072408760802 538.723527793197 -259.038293095472</t>
  </si>
  <si>
    <t>-745.008279805837 179.274029574184 -527.998338884444</t>
  </si>
  <si>
    <t>-763.615991530005 27.8584347959311 -495.409453630702</t>
  </si>
  <si>
    <t>-793.651317196777 28.9387917837673 -214.918177275754</t>
  </si>
  <si>
    <t>-564.563019324458 66.8008352511049 -220.707941215793</t>
  </si>
  <si>
    <t>-674.785228715463 315.450627849026 -99.1676485976689</t>
  </si>
  <si>
    <t>-703.936470958755 326.584124612798 315.234179260732</t>
  </si>
  <si>
    <t>-744.100330713739 369.285846344779 774.582353398804</t>
  </si>
  <si>
    <t>-593.963630168248 342.603122618734 825.873862167806</t>
  </si>
  <si>
    <t>-696.115411497634 131.56353812567 -91.2548354424627</t>
  </si>
  <si>
    <t>-694.965805399228 107.988625181754 323.649357940111</t>
  </si>
  <si>
    <t>-736.601998981442 51.3514969909422 781.421745724023</t>
  </si>
  <si>
    <t>-585.134616621493 28.2716269992418 830.501162595291</t>
  </si>
  <si>
    <t>9763-20170724T120452.014740200.bin</t>
  </si>
  <si>
    <t>-685.564475823348 223.814891488527 -93.5268041648577</t>
  </si>
  <si>
    <t>-707.328324042624 221.577778115704 -202.057186877448</t>
  </si>
  <si>
    <t>-719.80775509401 218.849055759744 -294.049801973526</t>
  </si>
  <si>
    <t>-729.671204863568 216.169024565394 -377.318422168131</t>
  </si>
  <si>
    <t>-737.554590920832 213.243376226932 -460.789643341767</t>
  </si>
  <si>
    <t>-746.90239498671 208.719081503788 -583.006926453862</t>
  </si>
  <si>
    <t>-735.262338984893 204.9253474935 -660.404038983013</t>
  </si>
  <si>
    <t>-740.978396855419 241.985593964397 -530.676364607312</t>
  </si>
  <si>
    <t>-733.753190017495 397.029424357392 -515.024788060247</t>
  </si>
  <si>
    <t>-730.969312688323 565.311783063048 -288.635995371813</t>
  </si>
  <si>
    <t>-502.339445560739 538.488476643303 -257.693526498259</t>
  </si>
  <si>
    <t>-744.622936249683 179.423010598721 -528.081662886754</t>
  </si>
  <si>
    <t>-763.331895977237 28.0199750880479 -495.438352470699</t>
  </si>
  <si>
    <t>-793.219575105262 28.9723583944558 -214.930906139198</t>
  </si>
  <si>
    <t>-564.024411776651 66.2012169791165 -220.598861559386</t>
  </si>
  <si>
    <t>-674.971027797919 315.585794703246 -99.1812559476839</t>
  </si>
  <si>
    <t>-704.260393707588 326.662532560427 315.212366527245</t>
  </si>
  <si>
    <t>-744.151895202362 369.255224630692 774.578931129255</t>
  </si>
  <si>
    <t>-594.014241454119 342.523917781904 825.842368406217</t>
  </si>
  <si>
    <t>-696.505103489847 131.847516776993 -91.2714877851287</t>
  </si>
  <si>
    <t>-695.793544099684 107.893147352559 323.612007285173</t>
  </si>
  <si>
    <t>-736.515932072744 51.3258249628041 781.449245973461</t>
  </si>
  <si>
    <t>-585.030844219905 28.5337189922498 830.608206927878</t>
  </si>
  <si>
    <t>9763-20170724T120452.047827400.bin</t>
  </si>
  <si>
    <t>-685.739856227828 223.793822297634 -93.5384276767571</t>
  </si>
  <si>
    <t>-707.430974908907 221.563030088374 -202.083418716183</t>
  </si>
  <si>
    <t>-719.853065329929 218.827577121066 -294.083615641384</t>
  </si>
  <si>
    <t>-729.666250906785 216.137550596532 -377.357902342791</t>
  </si>
  <si>
    <t>-737.500791560116 213.197666051711 -460.833048563024</t>
  </si>
  <si>
    <t>-746.778757786956 208.64756319834 -583.054829934398</t>
  </si>
  <si>
    <t>-735.203455176669 204.890113733473 -660.463516808212</t>
  </si>
  <si>
    <t>-740.84881956537 241.922974581771 -530.730557587284</t>
  </si>
  <si>
    <t>-733.321406364741 396.950719507346 -515.058725089116</t>
  </si>
  <si>
    <t>-730.788005273923 565.164439156462 -288.616008016872</t>
  </si>
  <si>
    <t>-502.22351191308 538.176189229997 -257.336117246398</t>
  </si>
  <si>
    <t>-744.566551238594 179.365240741319 -528.11948808261</t>
  </si>
  <si>
    <t>-763.421429515059 27.9956099086301 -495.407016197327</t>
  </si>
  <si>
    <t>-793.04919013681 29.0515395160917 -214.872326247584</t>
  </si>
  <si>
    <t>-563.799439350005 65.9117258837621 -220.737231522309</t>
  </si>
  <si>
    <t>-675.038697316595 315.547711822156 -99.2021535893573</t>
  </si>
  <si>
    <t>-704.449889661762 326.643612721435 315.182306788156</t>
  </si>
  <si>
    <t>-744.181381286467 369.24499544635 774.564564338388</t>
  </si>
  <si>
    <t>-594.044773558377 342.461470397918 825.803964154992</t>
  </si>
  <si>
    <t>-696.775902364105 131.847123922035 -91.2964708977601</t>
  </si>
  <si>
    <t>-696.183175814173 107.789906182217 323.581224762464</t>
  </si>
  <si>
    <t>-736.497681393594 51.2314000991657 781.458710053891</t>
  </si>
  <si>
    <t>-585.076100041698 28.0667125493205 830.639267929085</t>
  </si>
  <si>
    <t>9763-20170724T120452.112672600.bin</t>
  </si>
  <si>
    <t>-686.114276491376 223.709880479216 -93.5984367127176</t>
  </si>
  <si>
    <t>-707.776122258169 221.540417881756 -202.150468514281</t>
  </si>
  <si>
    <t>-720.174532610177 218.833315712988 -294.154750789635</t>
  </si>
  <si>
    <t>-729.966357574301 216.162036985748 -377.432196457408</t>
  </si>
  <si>
    <t>-737.779509128632 213.232671859885 -460.90981304189</t>
  </si>
  <si>
    <t>-747.026166362251 208.688957469801 -583.134066195141</t>
  </si>
  <si>
    <t>-735.599636228356 204.995263866375 -660.567823583503</t>
  </si>
  <si>
    <t>-741.031728841008 241.956758549253 -530.812228372565</t>
  </si>
  <si>
    <t>-732.935476717608 396.957071475909 -515.128080101395</t>
  </si>
  <si>
    <t>-730.195755712722 565.155586674737 -288.67643981456</t>
  </si>
  <si>
    <t>-501.71519525485 537.555568401135 -257.317713207506</t>
  </si>
  <si>
    <t>-744.905882645542 179.408706767279 -528.193974552853</t>
  </si>
  <si>
    <t>-764.158065064593 28.0995286367718 -495.443559797845</t>
  </si>
  <si>
    <t>-793.455781195239 29.1741023050356 -214.874428722752</t>
  </si>
  <si>
    <t>-564.145875090592 65.6087077229674 -221.040898022783</t>
  </si>
  <si>
    <t>-675.190503506405 315.523128716183 -99.2684580419891</t>
  </si>
  <si>
    <t>-704.534217009988 326.592502333577 315.121500735415</t>
  </si>
  <si>
    <t>-744.22905032072 369.226824899281 774.528239984896</t>
  </si>
  <si>
    <t>-594.101810927275 342.337053797156 825.739343568723</t>
  </si>
  <si>
    <t>-697.399090946885 131.823609738684 -91.3589759261588</t>
  </si>
  <si>
    <t>-696.50704104847 107.760016228317 323.517763139797</t>
  </si>
  <si>
    <t>-736.474372461716 51.2905516885103 781.459551908198</t>
  </si>
  <si>
    <t>-584.937516869579 28.8324241241087 830.612781342642</t>
  </si>
  <si>
    <t>9763-20170724T120452.148768600.bin</t>
  </si>
  <si>
    <t>-686.30169397082 223.763585865573 -93.6050505208955</t>
  </si>
  <si>
    <t>-707.993646506486 221.642229036257 -202.152073076572</t>
  </si>
  <si>
    <t>-720.418871113562 218.958202548599 -294.153415919339</t>
  </si>
  <si>
    <t>-730.235032468323 216.302271387086 -377.428308801542</t>
  </si>
  <si>
    <t>-738.072913575522 213.381354415252 -460.90392351949</t>
  </si>
  <si>
    <t>-747.356033907589 208.842509051497 -583.125677432646</t>
  </si>
  <si>
    <t>-735.995059822131 205.159169819 -660.569737200305</t>
  </si>
  <si>
    <t>-741.29484388225 242.104716833201 -530.80811264295</t>
  </si>
  <si>
    <t>-732.985390048527 397.09813278002 -515.122693116258</t>
  </si>
  <si>
    <t>-729.919760698521 565.284134214552 -288.666007473068</t>
  </si>
  <si>
    <t>-501.452709470387 537.339810626369 -257.513931132294</t>
  </si>
  <si>
    <t>-745.270544145482 179.563466844739 -528.183544237295</t>
  </si>
  <si>
    <t>-764.767449444784 28.2809017308673 -495.453329607392</t>
  </si>
  <si>
    <t>-794.020475239417 29.4003975877574 -214.879648084713</t>
  </si>
  <si>
    <t>-564.664787545937 65.5467690754747 -221.038970144729</t>
  </si>
  <si>
    <t>-675.235748762405 315.54944479247 -99.2662365919174</t>
  </si>
  <si>
    <t>-704.550253375766 326.611270434438 315.125940346181</t>
  </si>
  <si>
    <t>-744.2428858856 369.225109712185 774.522747883241</t>
  </si>
  <si>
    <t>-594.117951846885 342.315985096924 825.730425959829</t>
  </si>
  <si>
    <t>-697.745789777811 131.988654384163 -91.3606039158009</t>
  </si>
  <si>
    <t>-696.477258123105 107.698193900023 323.501920485249</t>
  </si>
  <si>
    <t>-736.472241638771 51.2641638513699 781.447475887319</t>
  </si>
  <si>
    <t>-585.04042209711 28.1059175124335 830.599524012586</t>
  </si>
  <si>
    <t>9763-20170724T120452.214509800.bin</t>
  </si>
  <si>
    <t>-686.594726837074 223.869334270079 -93.5914669919653</t>
  </si>
  <si>
    <t>-708.463719597455 221.852120259487 -202.104972386006</t>
  </si>
  <si>
    <t>-720.987859485615 219.246152606558 -294.095112160494</t>
  </si>
  <si>
    <t>-730.873100336383 216.658441871969 -377.364002855173</t>
  </si>
  <si>
    <t>-738.759490447071 213.802475016295 -460.837308863055</t>
  </si>
  <si>
    <t>-748.091143970869 209.35417312062 -583.058722003865</t>
  </si>
  <si>
    <t>-736.782060601429 205.68470521979 -660.510959522672</t>
  </si>
  <si>
    <t>-741.905722365343 242.570472736139 -530.726539004644</t>
  </si>
  <si>
    <t>-733.232479888147 397.532800541664 -514.9660792394</t>
  </si>
  <si>
    <t>-729.400078099647 565.562972471473 -288.405436159312</t>
  </si>
  <si>
    <t>-500.934407476248 537.040113460825 -257.771898104086</t>
  </si>
  <si>
    <t>-746.087335998624 180.041446213806 -528.131483862697</t>
  </si>
  <si>
    <t>-766.258030432123 28.8362574131856 -495.439360883914</t>
  </si>
  <si>
    <t>-795.18177310985 30.2040179197916 -214.832663017199</t>
  </si>
  <si>
    <t>-565.745328946702 65.8116612303775 -221.119597893822</t>
  </si>
  <si>
    <t>-675.352462630621 315.566887849622 -99.2194541945264</t>
  </si>
  <si>
    <t>-704.584697167961 326.614337573917 315.178934923964</t>
  </si>
  <si>
    <t>-744.271374519349 369.207631848897 774.554593128468</t>
  </si>
  <si>
    <t>-594.155422227314 342.242952443142 825.759306016791</t>
  </si>
  <si>
    <t>-698.183767604511 132.060338236525 -91.3598177772328</t>
  </si>
  <si>
    <t>-696.333943890798 107.741640452977 323.498845543037</t>
  </si>
  <si>
    <t>-736.498547346987 51.2608410856046 781.417014541567</t>
  </si>
  <si>
    <t>-585.020545238695 28.1800097868638 830.463056705613</t>
  </si>
  <si>
    <t>9763-20170724T120452.247593100.bin</t>
  </si>
  <si>
    <t>-686.678200177043 223.810328842269 -93.5869265022402</t>
  </si>
  <si>
    <t>-708.620232730082 221.841671866582 -202.086663701612</t>
  </si>
  <si>
    <t>-721.181052145453 219.270378653387 -294.072702847306</t>
  </si>
  <si>
    <t>-731.089153727303 216.712370136137 -377.339931472959</t>
  </si>
  <si>
    <t>-738.988100629803 213.884019049492 -460.812861971454</t>
  </si>
  <si>
    <t>-748.326911565206 209.473463901835 -583.035068677096</t>
  </si>
  <si>
    <t>-736.984237399858 205.822560184198 -660.48319061974</t>
  </si>
  <si>
    <t>-742.094246112597 242.670516261378 -530.696247032826</t>
  </si>
  <si>
    <t>-733.274283078149 397.622514580703 -514.879693483591</t>
  </si>
  <si>
    <t>-729.188280666223 565.417941330485 -288.149539212567</t>
  </si>
  <si>
    <t>-500.708580707652 536.778483058699 -257.730516489056</t>
  </si>
  <si>
    <t>-746.364066107186 180.146998247026 -528.113761224045</t>
  </si>
  <si>
    <t>-766.795104624505 28.977072179792 -495.443336402851</t>
  </si>
  <si>
    <t>-795.682283005976 30.6141317832291 -214.834349331976</t>
  </si>
  <si>
    <t>-566.189971798912 65.8605154678874 -221.119670987141</t>
  </si>
  <si>
    <t>-675.361533643615 315.518202358146 -99.1975444570855</t>
  </si>
  <si>
    <t>-704.574437378856 326.540273898651 315.202926902997</t>
  </si>
  <si>
    <t>-744.28804668118 369.194196877562 774.571631585379</t>
  </si>
  <si>
    <t>-594.176994861618 342.200889849781 825.77580948842</t>
  </si>
  <si>
    <t>-698.29915165324 131.958223247009 -91.3802340660673</t>
  </si>
  <si>
    <t>-696.274918436429 107.750793326555 323.484219308507</t>
  </si>
  <si>
    <t>-736.504088145113 51.2654045032737 781.398166304382</t>
  </si>
  <si>
    <t>-585.003650301849 28.2497229550095 830.405569163912</t>
  </si>
  <si>
    <t>9763-20170724T120452.312326200.bin</t>
  </si>
  <si>
    <t>-686.739550213703 223.528676928544 -93.5859709920023</t>
  </si>
  <si>
    <t>-708.82282124522 221.657292155853 -202.058711366162</t>
  </si>
  <si>
    <t>-721.434829244793 219.160316633959 -294.039766687114</t>
  </si>
  <si>
    <t>-731.361424930536 216.668767844149 -377.306749699886</t>
  </si>
  <si>
    <t>-739.251321036778 213.904738587926 -460.782910686125</t>
  </si>
  <si>
    <t>-748.546330141095 209.586513441288 -583.011712081911</t>
  </si>
  <si>
    <t>-737.03496872462 206.008869077123 -660.438437681702</t>
  </si>
  <si>
    <t>-742.271460163567 242.739738069061 -530.649958635374</t>
  </si>
  <si>
    <t>-733.244342936055 397.660167266153 -514.697654026091</t>
  </si>
  <si>
    <t>-728.926105061058 565.043723020504 -287.667437930441</t>
  </si>
  <si>
    <t>-500.441534071367 536.153618215873 -257.522994519059</t>
  </si>
  <si>
    <t>-746.664033338683 180.222866080338 -528.107453168791</t>
  </si>
  <si>
    <t>-767.50319491312 29.0937107597524 -495.493528262213</t>
  </si>
  <si>
    <t>-796.454759491286 30.9756413659661 -214.892667741048</t>
  </si>
  <si>
    <t>-566.856978824077 65.553640534444 -221.03682344111</t>
  </si>
  <si>
    <t>-675.298678761011 315.337255991239 -99.1562254916798</t>
  </si>
  <si>
    <t>-704.464081517688 326.305989973911 315.248958672022</t>
  </si>
  <si>
    <t>-744.29363547994 369.195210199423 774.597101270658</t>
  </si>
  <si>
    <t>-594.201433497529 342.13608557664 825.821608307096</t>
  </si>
  <si>
    <t>-698.498374444249 131.589348595952 -91.4155226804203</t>
  </si>
  <si>
    <t>-696.221453201462 107.722628686743 323.467399473338</t>
  </si>
  <si>
    <t>-736.492960391187 51.2635715480683 781.385313923417</t>
  </si>
  <si>
    <t>-584.954544579107 28.4161743807679 830.353906998507</t>
  </si>
  <si>
    <t>9763-20170724T120452.351443100.bin</t>
  </si>
  <si>
    <t>-686.820662941815 223.298406556141 -93.5898556016629</t>
  </si>
  <si>
    <t>-708.979257406134 221.460113532704 -202.04782062816</t>
  </si>
  <si>
    <t>-721.599796879511 219.006685879291 -294.029030031998</t>
  </si>
  <si>
    <t>-731.511881953984 216.561565955725 -377.298997505261</t>
  </si>
  <si>
    <t>-739.365100443938 213.851104442737 -460.780313609402</t>
  </si>
  <si>
    <t>-748.582015602942 209.619686385912 -583.017994931927</t>
  </si>
  <si>
    <t>-736.932314283806 206.118471331013 -660.427594952753</t>
  </si>
  <si>
    <t>-742.327730466634 242.734667181796 -530.629907989636</t>
  </si>
  <si>
    <t>-733.228177931612 397.637897081852 -514.560221403286</t>
  </si>
  <si>
    <t>-728.868634029066 564.85713971984 -287.409654759811</t>
  </si>
  <si>
    <t>-500.393173109201 535.902641422922 -257.257700699533</t>
  </si>
  <si>
    <t>-746.747698902954 180.218090633974 -528.132392592861</t>
  </si>
  <si>
    <t>-767.72527664198 29.0885472145176 -495.600736774455</t>
  </si>
  <si>
    <t>-796.765288579945 30.8426361366608 -215.008204343801</t>
  </si>
  <si>
    <t>-567.140090030124 65.2539675744968 -221.061034568972</t>
  </si>
  <si>
    <t>-675.350557991862 315.186394070038 -99.1474309392687</t>
  </si>
  <si>
    <t>-704.44010050363 326.165133178271 315.262800007635</t>
  </si>
  <si>
    <t>-744.294009127668 369.197722936812 774.602803136166</t>
  </si>
  <si>
    <t>-594.204524251332 342.135772959182 825.833938235107</t>
  </si>
  <si>
    <t>-698.625143404605 131.258185446784 -91.4411291575146</t>
  </si>
  <si>
    <t>-696.253994725989 107.590446983292 323.45264205039</t>
  </si>
  <si>
    <t>-736.484077761111 51.1544863839231 781.389552723403</t>
  </si>
  <si>
    <t>-585.06731535801 27.5370781833742 830.369102221128</t>
  </si>
  <si>
    <t>9763-20170724T120452.413288900.bin</t>
  </si>
  <si>
    <t>-687.083769240823 222.970433372027 -93.6349067672598</t>
  </si>
  <si>
    <t>-709.340628540333 221.179531630551 -202.073428649792</t>
  </si>
  <si>
    <t>-721.907212308148 218.80305232856 -294.064144393133</t>
  </si>
  <si>
    <t>-731.715485454151 216.44289387072 -377.348854814961</t>
  </si>
  <si>
    <t>-739.409869179221 213.832575451693 -460.848062387063</t>
  </si>
  <si>
    <t>-748.334133275357 209.764264546224 -583.113147033416</t>
  </si>
  <si>
    <t>-736.3923895324 206.299696048252 -660.479720110113</t>
  </si>
  <si>
    <t>-742.162731328735 242.806193409629 -530.669064501539</t>
  </si>
  <si>
    <t>-732.899311050005 397.666625758946 -514.259263847113</t>
  </si>
  <si>
    <t>-728.939958758241 564.334357619007 -286.696745815393</t>
  </si>
  <si>
    <t>-500.448556837428 535.586641091931 -256.467924489983</t>
  </si>
  <si>
    <t>-746.673700843301 180.292685828477 -528.259591366392</t>
  </si>
  <si>
    <t>-767.89547872249 29.132475287787 -496.048665248154</t>
  </si>
  <si>
    <t>-797.227802220576 30.3614975823461 -215.483683692563</t>
  </si>
  <si>
    <t>-567.588939044542 64.7196593309004 -221.319799296414</t>
  </si>
  <si>
    <t>-675.661120965067 314.996673193635 -99.154001293533</t>
  </si>
  <si>
    <t>-704.586282313067 326.009812809491 315.266873519303</t>
  </si>
  <si>
    <t>-744.318155616873 369.178480629805 774.620374351951</t>
  </si>
  <si>
    <t>-594.235095688391 342.078693009706 825.850301849327</t>
  </si>
  <si>
    <t>-698.836137334171 130.840853665577 -91.5051244411102</t>
  </si>
  <si>
    <t>-696.318470283921 107.571021582293 323.410345445975</t>
  </si>
  <si>
    <t>-736.472295121712 51.2805471859269 781.383581781781</t>
  </si>
  <si>
    <t>-584.895899367227 28.6248446883194 830.32375544754</t>
  </si>
  <si>
    <t>9763-20170724T120452.446373900.bin</t>
  </si>
  <si>
    <t>-687.296412651271 222.8111587144 -93.6530949837476</t>
  </si>
  <si>
    <t>-709.575474692723 221.025718028027 -202.087247838508</t>
  </si>
  <si>
    <t>-722.099749661706 218.675744780833 -294.084243186787</t>
  </si>
  <si>
    <t>-731.845470877466 216.347929976838 -377.377427060146</t>
  </si>
  <si>
    <t>-739.452784259898 213.778140931092 -460.885675924698</t>
  </si>
  <si>
    <t>-748.223093312246 209.777945124539 -583.164156401857</t>
  </si>
  <si>
    <t>-736.238858215783 206.326191106191 -660.524829648441</t>
  </si>
  <si>
    <t>-742.097162595347 242.789071680427 -530.695373888184</t>
  </si>
  <si>
    <t>-732.759840336062 397.624503335047 -514.103906948117</t>
  </si>
  <si>
    <t>-729.215538325446 563.749696276611 -286.138056576867</t>
  </si>
  <si>
    <t>-500.690440168906 535.292482031456 -255.889402816303</t>
  </si>
  <si>
    <t>-746.652359796568 180.277265431249 -528.323617013348</t>
  </si>
  <si>
    <t>-768.017566183963 29.1002210380593 -496.285652688181</t>
  </si>
  <si>
    <t>-797.524790346355 30.1225260218578 -215.738225816825</t>
  </si>
  <si>
    <t>-567.872399659794 64.4223659509669 -221.378511392669</t>
  </si>
  <si>
    <t>-675.952822900339 314.896785151537 -99.1685553254949</t>
  </si>
  <si>
    <t>-704.70511449446 325.949198353869 315.26328086525</t>
  </si>
  <si>
    <t>-744.331169891231 369.162603741704 774.628845378915</t>
  </si>
  <si>
    <t>-594.248370175052 342.049915882248 825.852476200499</t>
  </si>
  <si>
    <t>-698.985289096439 130.616272561804 -91.5264416524938</t>
  </si>
  <si>
    <t>-696.37256977033 107.547583109219 323.399612435752</t>
  </si>
  <si>
    <t>-736.461166092661 51.2321244168172 781.382832475389</t>
  </si>
  <si>
    <t>-584.981539940722 27.9754718134659 830.340702939388</t>
  </si>
  <si>
    <t>9763-20170724T120452.515215000.bin</t>
  </si>
  <si>
    <t>-687.878069422061 222.48567311777 -93.6850599448362</t>
  </si>
  <si>
    <t>-710.137969548437 220.698489096751 -202.123138697042</t>
  </si>
  <si>
    <t>-722.555665477948 218.382677711133 -294.135321908288</t>
  </si>
  <si>
    <t>-732.1690150988 216.099289286212 -377.445089842246</t>
  </si>
  <si>
    <t>-739.60779016012 213.587474205319 -460.970539799613</t>
  </si>
  <si>
    <t>-748.092157529064 209.686426658368 -583.272184157462</t>
  </si>
  <si>
    <t>-736.263917475742 206.340741608443 -660.661640848294</t>
  </si>
  <si>
    <t>-742.066542674406 242.65341087125 -530.763997116722</t>
  </si>
  <si>
    <t>-732.713902375188 397.458096048199 -513.898506860423</t>
  </si>
  <si>
    <t>-730.023229404004 562.225373323071 -284.937680978408</t>
  </si>
  <si>
    <t>-501.459372009271 534.191639279813 -254.586480263813</t>
  </si>
  <si>
    <t>-746.672034397369 180.142971194666 -528.45062931791</t>
  </si>
  <si>
    <t>-768.138082657351 28.9411778408382 -496.588509998215</t>
  </si>
  <si>
    <t>-798.036121365006 29.7052062340849 -216.081601670623</t>
  </si>
  <si>
    <t>-568.356573758434 63.8599172511927 -221.49179194178</t>
  </si>
  <si>
    <t>-676.657326614579 314.663348645896 -99.1897999689996</t>
  </si>
  <si>
    <t>-705.122815232078 325.817325271697 315.259164158886</t>
  </si>
  <si>
    <t>-744.356742579512 369.13168713578 774.655128470724</t>
  </si>
  <si>
    <t>-594.254173216372 342.073174329591 825.849686650773</t>
  </si>
  <si>
    <t>-699.465403043451 130.198712320533 -91.5727193197527</t>
  </si>
  <si>
    <t>-696.625718463015 107.44911947527 323.369381289415</t>
  </si>
  <si>
    <t>-736.446952358861 51.240033698858 781.37756857215</t>
  </si>
  <si>
    <t>-584.962148674253 28.0064855448541 830.33042538552</t>
  </si>
  <si>
    <t>9763-20170724T120452.548296900.bin</t>
  </si>
  <si>
    <t>-688.178177294473 222.329714800333 -93.7093753917965</t>
  </si>
  <si>
    <t>-710.421404442009 220.534042036754 -202.150639676927</t>
  </si>
  <si>
    <t>-722.788430991785 218.230332618383 -294.170142627412</t>
  </si>
  <si>
    <t>-732.341372571132 215.965225876586 -377.487354910601</t>
  </si>
  <si>
    <t>-739.70504841163 213.479477137239 -461.020097335979</t>
  </si>
  <si>
    <t>-748.063697241327 209.624639239015 -583.331905574616</t>
  </si>
  <si>
    <t>-736.350060687671 206.386513766752 -660.743320103047</t>
  </si>
  <si>
    <t>-742.092521482763 242.571749331889 -530.805081031712</t>
  </si>
  <si>
    <t>-732.775568717789 397.36763020477 -513.84380497735</t>
  </si>
  <si>
    <t>-730.413366623857 561.591993261539 -284.489505037739</t>
  </si>
  <si>
    <t>-501.859319376378 533.660015800897 -253.970980367457</t>
  </si>
  <si>
    <t>-746.699410723053 180.06052457338 -528.520113444631</t>
  </si>
  <si>
    <t>-768.175364747197 28.8418101482266 -496.736530484467</t>
  </si>
  <si>
    <t>-798.249349799034 29.5881851212239 -216.248456877731</t>
  </si>
  <si>
    <t>-568.541402077082 63.5535013035067 -221.647440741803</t>
  </si>
  <si>
    <t>-677.016021451127 314.531452916885 -99.2121669384682</t>
  </si>
  <si>
    <t>-705.364815842078 325.741226452807 315.243270141319</t>
  </si>
  <si>
    <t>-744.372929640964 369.116791374024 774.660639518623</t>
  </si>
  <si>
    <t>-594.269696945943 342.026544013515 825.836518608243</t>
  </si>
  <si>
    <t>-699.698353291399 130.041485968206 -91.6052151606352</t>
  </si>
  <si>
    <t>-696.808132063169 107.351789201437 323.339827525969</t>
  </si>
  <si>
    <t>-736.441645266973 51.2140540592102 781.376749719988</t>
  </si>
  <si>
    <t>-584.948520442455 28.0283924541998 830.326466764895</t>
  </si>
  <si>
    <t>9763-20170724T120452.612471800.bin</t>
  </si>
  <si>
    <t>-688.662589088087 222.133643072112 -93.7557172055004</t>
  </si>
  <si>
    <t>-710.899819987953 220.322321861116 -202.198030812858</t>
  </si>
  <si>
    <t>-723.226136028793 218.044483557322 -294.223619838622</t>
  </si>
  <si>
    <t>-732.728186118261 215.8177312494 -377.54757869115</t>
  </si>
  <si>
    <t>-740.027030219892 213.385062450094 -461.087669912479</t>
  </si>
  <si>
    <t>-748.275656882558 209.624116837023 -583.410013237765</t>
  </si>
  <si>
    <t>-736.741930419488 206.630728831462 -660.8581367343</t>
  </si>
  <si>
    <t>-742.352088562512 242.53094964512 -530.852318067913</t>
  </si>
  <si>
    <t>-733.102883087465 397.330935079439 -513.871303051027</t>
  </si>
  <si>
    <t>-731.50686038021 560.519022097738 -283.772043768984</t>
  </si>
  <si>
    <t>-503.123148013172 532.72133991319 -251.88657079909</t>
  </si>
  <si>
    <t>-746.960357845194 180.017860883661 -528.619550290332</t>
  </si>
  <si>
    <t>-768.428465345079 28.7835534228238 -496.906481556642</t>
  </si>
  <si>
    <t>-798.539548088444 29.6818490280341 -216.422775280879</t>
  </si>
  <si>
    <t>-568.728811228169 62.9305356825926 -221.908289257466</t>
  </si>
  <si>
    <t>-677.629141786444 314.356688957013 -99.2579525988441</t>
  </si>
  <si>
    <t>-705.740221058641 325.66345533594 315.21100218586</t>
  </si>
  <si>
    <t>-744.416725276441 369.117698072271 774.661429897843</t>
  </si>
  <si>
    <t>-594.299655040643 341.985377583105 825.774226728848</t>
  </si>
  <si>
    <t>-700.049935795869 129.87098637769 -91.6625040550385</t>
  </si>
  <si>
    <t>-697.093179742975 107.352744029401 323.291484076009</t>
  </si>
  <si>
    <t>-736.426635517724 51.3445072624802 781.372360959042</t>
  </si>
  <si>
    <t>-584.737207620067 29.4038863372416 830.288054663495</t>
  </si>
  <si>
    <t>9763-20170724T120452.645560000.bin</t>
  </si>
  <si>
    <t>-688.785261494345 222.023316338456 -93.7704856550208</t>
  </si>
  <si>
    <t>-711.055283772514 220.204155641626 -202.205963919069</t>
  </si>
  <si>
    <t>-723.402175655336 217.945623681333 -294.229228204649</t>
  </si>
  <si>
    <t>-732.920249985899 215.745879703348 -377.552064651797</t>
  </si>
  <si>
    <t>-740.232510644065 213.34995891241 -461.092095440691</t>
  </si>
  <si>
    <t>-748.498255099716 209.6523178788 -583.415141669959</t>
  </si>
  <si>
    <t>-737.004732129138 206.764764849602 -660.873241065481</t>
  </si>
  <si>
    <t>-742.553675730983 242.530909512742 -530.842218604001</t>
  </si>
  <si>
    <t>-733.234498047087 397.320926097639 -513.840190807691</t>
  </si>
  <si>
    <t>-732.261116330019 560.047243390204 -283.41051314817</t>
  </si>
  <si>
    <t>-503.911762962683 532.487340282305 -251.075496933617</t>
  </si>
  <si>
    <t>-747.188936051156 180.018666901911 -528.639440182297</t>
  </si>
  <si>
    <t>-768.6906477301 28.7797122976745 -496.951963643262</t>
  </si>
  <si>
    <t>-798.709531336731 29.7033781094499 -216.458536267871</t>
  </si>
  <si>
    <t>-568.856151023846 62.6517495927528 -221.967288072499</t>
  </si>
  <si>
    <t>-677.798634824332 314.259843089904 -99.2759959106147</t>
  </si>
  <si>
    <t>-705.844668693952 325.596495859689 315.1965542164</t>
  </si>
  <si>
    <t>-744.430570198813 369.131480908022 774.654368515943</t>
  </si>
  <si>
    <t>-594.306917586997 341.983676431105 825.739585853954</t>
  </si>
  <si>
    <t>-700.122885913849 129.725246512552 -91.6759461510219</t>
  </si>
  <si>
    <t>-697.137869712291 107.3028786207 323.282961221689</t>
  </si>
  <si>
    <t>-736.42508362018 51.271048632781 781.370724764549</t>
  </si>
  <si>
    <t>-584.85603816915 28.5470210351186 830.301949111368</t>
  </si>
  <si>
    <t>9763-20170724T120452.713748700.bin</t>
  </si>
  <si>
    <t>-688.817370512862 221.802135196559 -93.7885836703672</t>
  </si>
  <si>
    <t>-711.187358692323 219.981287946387 -202.203361252781</t>
  </si>
  <si>
    <t>-723.557561239056 217.761181925812 -294.224427625918</t>
  </si>
  <si>
    <t>-733.072102745638 215.613028133406 -377.549135673542</t>
  </si>
  <si>
    <t>-740.356374590002 213.285481412061 -461.093401977857</t>
  </si>
  <si>
    <t>-748.554264966494 209.707000810331 -583.424538332415</t>
  </si>
  <si>
    <t>-736.974008889824 206.963416790824 -660.875132165378</t>
  </si>
  <si>
    <t>-742.634756823931 242.534058058876 -530.81673659708</t>
  </si>
  <si>
    <t>-733.323925496315 397.309879382221 -513.699220331356</t>
  </si>
  <si>
    <t>-733.440642491029 559.264745687163 -282.724749733755</t>
  </si>
  <si>
    <t>-505.036281631368 532.349132740673 -250.235597451698</t>
  </si>
  <si>
    <t>-747.279444687898 180.020466134092 -528.676763473074</t>
  </si>
  <si>
    <t>-768.808452300348 28.7513594047248 -497.161338674609</t>
  </si>
  <si>
    <t>-799.091079941569 29.5316170848539 -216.695758665043</t>
  </si>
  <si>
    <t>-569.214882581153 62.3359489961638 -222.112110459555</t>
  </si>
  <si>
    <t>-677.864818541865 314.057605534043 -99.2896392009058</t>
  </si>
  <si>
    <t>-705.815864111904 325.402072692028 315.189175525795</t>
  </si>
  <si>
    <t>-744.433118139479 369.136749527305 774.64219481234</t>
  </si>
  <si>
    <t>-594.304353884323 341.981069973583 825.708174616005</t>
  </si>
  <si>
    <t>-700.13498305153 129.470850045038 -91.6809813688719</t>
  </si>
  <si>
    <t>-697.132095128426 107.215991546714 323.286896537653</t>
  </si>
  <si>
    <t>-736.425452740688 51.2043188660311 781.370434693742</t>
  </si>
  <si>
    <t>-584.980487214391 27.6857115070927 830.310482225532</t>
  </si>
  <si>
    <t>9763-20170724T120452.747840400.bin</t>
  </si>
  <si>
    <t>-688.802487077159 221.802228243265 -93.7959481508689</t>
  </si>
  <si>
    <t>-711.225949288827 219.971964738949 -202.199585940791</t>
  </si>
  <si>
    <t>-723.601683116986 217.761438347801 -294.220081991336</t>
  </si>
  <si>
    <t>-733.105328784191 215.629411078655 -377.546419718702</t>
  </si>
  <si>
    <t>-740.362847427812 213.325874728085 -461.093795347321</t>
  </si>
  <si>
    <t>-748.504033092084 209.791822297439 -583.430074774391</t>
  </si>
  <si>
    <t>-736.825725295098 207.109239801313 -660.867867691127</t>
  </si>
  <si>
    <t>-742.616065153925 242.600197275652 -530.80703058093</t>
  </si>
  <si>
    <t>-733.416199070932 397.376312655818 -513.600239463056</t>
  </si>
  <si>
    <t>-733.830534313455 558.980553848059 -282.380652488833</t>
  </si>
  <si>
    <t>-505.391133415256 532.323244158485 -249.925054931615</t>
  </si>
  <si>
    <t>-747.247419537266 180.084912550913 -528.692773536698</t>
  </si>
  <si>
    <t>-768.775521687512 28.8014164727856 -497.252537057808</t>
  </si>
  <si>
    <t>-799.272341633673 29.6293419940973 -216.810326337077</t>
  </si>
  <si>
    <t>-569.406657872776 62.5092692064909 -222.214594099756</t>
  </si>
  <si>
    <t>-677.848967745246 314.046277747016 -99.3063498966308</t>
  </si>
  <si>
    <t>-705.7373690883 325.35710629923 315.177572679523</t>
  </si>
  <si>
    <t>-744.432886583162 369.136498492195 774.631608906617</t>
  </si>
  <si>
    <t>-594.3037215279 341.967557681933 825.689341942567</t>
  </si>
  <si>
    <t>-700.125083940865 129.513457698393 -91.6692940311158</t>
  </si>
  <si>
    <t>-697.1112562412 107.285460614114 323.299928398744</t>
  </si>
  <si>
    <t>-736.426059352764 51.2374110592145 781.370213124708</t>
  </si>
  <si>
    <t>-584.842325847656 28.5609227112284 830.277969632359</t>
  </si>
  <si>
    <t>9763-20170724T120452.811613700.bin</t>
  </si>
  <si>
    <t>-688.743625728383 221.824404701357 -93.7653130132825</t>
  </si>
  <si>
    <t>-711.330055161629 219.988811212709 -202.135024541406</t>
  </si>
  <si>
    <t>-723.755733888691 217.79322377289 -294.149130658649</t>
  </si>
  <si>
    <t>-733.269159452566 215.682440515266 -377.474912178412</t>
  </si>
  <si>
    <t>-740.501060370169 213.408062308264 -461.025238761205</t>
  </si>
  <si>
    <t>-748.566016076277 209.925415569331 -583.368002582569</t>
  </si>
  <si>
    <t>-736.596997171626 207.356395774289 -660.765454996525</t>
  </si>
  <si>
    <t>-742.707754167513 242.711468102439 -530.727858439523</t>
  </si>
  <si>
    <t>-733.62020724408 397.476498774005 -513.377707669665</t>
  </si>
  <si>
    <t>-734.505964752196 558.13240670549 -281.49964955674</t>
  </si>
  <si>
    <t>-506.036490825025 531.887212436805 -248.919786747949</t>
  </si>
  <si>
    <t>-747.346606299745 180.195611249769 -528.642404554287</t>
  </si>
  <si>
    <t>-768.881418030789 28.9143790348164 -497.194291478897</t>
  </si>
  <si>
    <t>-799.625107890627 29.608445388315 -216.778673779158</t>
  </si>
  <si>
    <t>-569.803812234142 62.7887229084847 -222.235151565321</t>
  </si>
  <si>
    <t>-677.888549898197 314.038408222458 -99.3034917834982</t>
  </si>
  <si>
    <t>-705.647291131555 325.271860182455 315.191229007871</t>
  </si>
  <si>
    <t>-744.450805905409 369.105963947974 774.616134740424</t>
  </si>
  <si>
    <t>-594.317561509559 341.917508109287 825.651647760683</t>
  </si>
  <si>
    <t>-699.941955317782 129.532688709668 -91.640057937952</t>
  </si>
  <si>
    <t>-697.054152901356 107.356743470276 323.332786151905</t>
  </si>
  <si>
    <t>-736.434473192096 51.217432366687 781.375385734453</t>
  </si>
  <si>
    <t>-584.910249609649 28.1305291649014 830.275626903881</t>
  </si>
  <si>
    <t>9763-20170724T120452.847709400.bin</t>
  </si>
  <si>
    <t>-688.742121678749 221.843201183252 -93.7712614936564</t>
  </si>
  <si>
    <t>-711.412574950082 220.013705928934 -202.123340881197</t>
  </si>
  <si>
    <t>-723.865215623015 217.834213077171 -294.134454162451</t>
  </si>
  <si>
    <t>-733.385288023044 215.742389522111 -377.459855367649</t>
  </si>
  <si>
    <t>-740.605948455484 213.491570211459 -461.011760751264</t>
  </si>
  <si>
    <t>-748.635091812004 210.048040132274 -583.357952680397</t>
  </si>
  <si>
    <t>-736.512732913454 207.513188577719 -660.732762542332</t>
  </si>
  <si>
    <t>-742.794612548558 242.817494830684 -530.705419130123</t>
  </si>
  <si>
    <t>-733.758623223523 397.58047297766 -513.308454036871</t>
  </si>
  <si>
    <t>-734.715450558341 557.783866097933 -281.11764402526</t>
  </si>
  <si>
    <t>-506.283177021954 531.512478309339 -248.299299177337</t>
  </si>
  <si>
    <t>-747.429297728887 180.300584901421 -528.641711205721</t>
  </si>
  <si>
    <t>-768.954174845559 29.0207739952368 -497.187504366235</t>
  </si>
  <si>
    <t>-799.598758569566 29.6740039559136 -216.760912846578</t>
  </si>
  <si>
    <t>-569.800034255624 62.9897015386052 -222.340256278053</t>
  </si>
  <si>
    <t>-677.952356127081 314.04172982602 -99.2977389792234</t>
  </si>
  <si>
    <t>-705.660790232935 325.270711659473 315.200403600189</t>
  </si>
  <si>
    <t>-744.464999988289 369.083334303795 774.619199145502</t>
  </si>
  <si>
    <t>-594.31999543624 341.913849967105 825.630127319398</t>
  </si>
  <si>
    <t>-699.903443278043 129.531932556042 -91.6339321339842</t>
  </si>
  <si>
    <t>-696.97724963993 107.428846064785 323.342633973614</t>
  </si>
  <si>
    <t>-736.437008948469 51.21432090039 781.369991055088</t>
  </si>
  <si>
    <t>-584.879960316991 28.3017225557401 830.250382147911</t>
  </si>
  <si>
    <t>9763-20170724T120452.913443900.bin</t>
  </si>
  <si>
    <t>-688.947478429507 221.922588152762 -93.7773255881114</t>
  </si>
  <si>
    <t>-711.747214923243 220.10132075163 -202.102668116864</t>
  </si>
  <si>
    <t>-724.222221744898 217.959192434493 -294.111346215818</t>
  </si>
  <si>
    <t>-733.727696178845 215.912835128451 -377.439589253133</t>
  </si>
  <si>
    <t>-740.898823507141 213.720002835662 -460.997329022651</t>
  </si>
  <si>
    <t>-748.817101381206 210.375466964159 -583.35372133051</t>
  </si>
  <si>
    <t>-736.411122564716 207.840150507981 -660.683326523262</t>
  </si>
  <si>
    <t>-743.047826351887 243.104117972555 -530.667769235837</t>
  </si>
  <si>
    <t>-734.161978109217 397.874919540597 -513.225429045618</t>
  </si>
  <si>
    <t>-735.239978410108 557.279309652126 -280.485867084653</t>
  </si>
  <si>
    <t>-506.873762771454 530.891401344781 -247.30315687996</t>
  </si>
  <si>
    <t>-747.637440534284 180.58191566162 -528.661710338194</t>
  </si>
  <si>
    <t>-769.041920747989 29.2841801616726 -497.229722240985</t>
  </si>
  <si>
    <t>-799.56389164555 29.8376482183323 -216.789462702037</t>
  </si>
  <si>
    <t>-569.776645700697 63.2000228951779 -222.56112459888</t>
  </si>
  <si>
    <t>-678.249067744382 314.106095397321 -99.2913860687713</t>
  </si>
  <si>
    <t>-705.759192079222 325.319912799349 315.220418254832</t>
  </si>
  <si>
    <t>-744.479689874467 369.028160519943 774.647969760537</t>
  </si>
  <si>
    <t>-594.315605237893 341.902503238497 825.626253298866</t>
  </si>
  <si>
    <t>-700.014146192851 129.635667899446 -91.6260596163327</t>
  </si>
  <si>
    <t>-696.900167673256 107.640033966941 323.354761595687</t>
  </si>
  <si>
    <t>-736.451773647099 51.2581126048308 781.355280176364</t>
  </si>
  <si>
    <t>-584.880438497376 28.3674145114305 830.201629425682</t>
  </si>
  <si>
    <t>9763-20170724T120452.945529300.bin</t>
  </si>
  <si>
    <t>-689.123562965228 221.920363457027 -93.7772885968753</t>
  </si>
  <si>
    <t>-711.946860794455 220.106229074896 -202.097644535762</t>
  </si>
  <si>
    <t>-724.404800942169 217.970224869432 -294.108901207054</t>
  </si>
  <si>
    <t>-733.879818298117 215.929649907883 -377.440671091952</t>
  </si>
  <si>
    <t>-741.005510828631 213.742917112817 -461.002590991267</t>
  </si>
  <si>
    <t>-748.840681304497 210.408052741161 -583.364322641071</t>
  </si>
  <si>
    <t>-736.28616153497 207.838995425354 -660.668848874716</t>
  </si>
  <si>
    <t>-743.115823345313 243.133198749732 -530.671479149287</t>
  </si>
  <si>
    <t>-734.294903831036 397.906751084255 -513.213008688557</t>
  </si>
  <si>
    <t>-735.513214686206 556.937425797503 -280.218601647735</t>
  </si>
  <si>
    <t>-507.185179906563 530.475257091805 -246.833466978879</t>
  </si>
  <si>
    <t>-747.68947014528 180.609620534097 -528.674619464971</t>
  </si>
  <si>
    <t>-769.012604794515 29.3011670001779 -497.231283480399</t>
  </si>
  <si>
    <t>-799.566083535332 29.7063762217783 -216.794245429501</t>
  </si>
  <si>
    <t>-569.786631437866 63.0970545030448 -222.711965884862</t>
  </si>
  <si>
    <t>-678.456688702344 314.085833558011 -99.290051152653</t>
  </si>
  <si>
    <t>-705.885268331689 325.312665262147 315.226833317274</t>
  </si>
  <si>
    <t>-744.479763445994 369.014371217058 774.664994323122</t>
  </si>
  <si>
    <t>-594.299535245087 341.952500735307 825.629614287483</t>
  </si>
  <si>
    <t>-700.152541290425 129.63315251634 -91.637290255597</t>
  </si>
  <si>
    <t>-696.974609269099 107.661248844141 323.344321298785</t>
  </si>
  <si>
    <t>-736.453408350537 51.2958744654952 781.347634392327</t>
  </si>
  <si>
    <t>-584.882448006241 28.3921183516552 830.189180086519</t>
  </si>
  <si>
    <t>9763-20170724T120453.016045300.bin</t>
  </si>
  <si>
    <t>-689.53554827301 221.67267158524 -93.8071236512931</t>
  </si>
  <si>
    <t>-712.337000536905 219.860525951159 -202.13226236576</t>
  </si>
  <si>
    <t>-724.71896435795 217.730810541262 -294.153902593406</t>
  </si>
  <si>
    <t>-734.102112030625 215.698325929424 -377.496288824357</t>
  </si>
  <si>
    <t>-741.112509155702 213.522405967097 -461.068121729258</t>
  </si>
  <si>
    <t>-748.753727569593 210.20604505707 -583.442702588359</t>
  </si>
  <si>
    <t>-735.958367342928 207.556138134278 -660.705042565921</t>
  </si>
  <si>
    <t>-743.107888772378 242.92288951629 -530.736021188965</t>
  </si>
  <si>
    <t>-734.337451167081 397.697123216035 -513.281179369856</t>
  </si>
  <si>
    <t>-735.996172039658 556.172974300528 -279.911699619907</t>
  </si>
  <si>
    <t>-507.731938716185 529.59842586873 -246.180951061981</t>
  </si>
  <si>
    <t>-747.693748316006 180.399662542227 -528.755482154477</t>
  </si>
  <si>
    <t>-769.087872180133 29.0960467371879 -497.349614788263</t>
  </si>
  <si>
    <t>-799.727479421615 29.0304197605192 -216.921776188891</t>
  </si>
  <si>
    <t>-569.966972436845 62.5176183883889 -223.025928841919</t>
  </si>
  <si>
    <t>-678.860578475834 313.868402768873 -99.3071624444904</t>
  </si>
  <si>
    <t>-706.189945453885 325.183184152332 315.213882736606</t>
  </si>
  <si>
    <t>-744.476396692987 368.990546024371 774.684174932215</t>
  </si>
  <si>
    <t>-594.301772115655 341.885487171043 825.642229248465</t>
  </si>
  <si>
    <t>-700.56365307946 129.337203013778 -91.6810671308502</t>
  </si>
  <si>
    <t>-697.175908496233 107.44166975273 323.302894802027</t>
  </si>
  <si>
    <t>-736.445956373019 51.2024666928639 781.346103401581</t>
  </si>
  <si>
    <t>-584.95253916779 27.8327731820102 830.207448992069</t>
  </si>
  <si>
    <t>9763-20170724T120453.047127400.bin</t>
  </si>
  <si>
    <t>-689.736071045653 221.571458119186 -93.8156066751263</t>
  </si>
  <si>
    <t>-712.502889156058 219.757173707743 -202.147890257258</t>
  </si>
  <si>
    <t>-724.836779529431 217.622367508444 -294.175851078098</t>
  </si>
  <si>
    <t>-734.168757252989 215.584151180168 -377.52391736828</t>
  </si>
  <si>
    <t>-741.120270141816 213.401216805932 -461.100446763707</t>
  </si>
  <si>
    <t>-748.666794199352 210.073449154813 -583.480623818909</t>
  </si>
  <si>
    <t>-735.791828010172 207.387237020821 -660.728486860497</t>
  </si>
  <si>
    <t>-743.05513576218 242.794776012839 -530.773224041751</t>
  </si>
  <si>
    <t>-734.312228392463 397.576065495362 -513.331643328486</t>
  </si>
  <si>
    <t>-736.115595672507 555.795945081719 -279.789703497146</t>
  </si>
  <si>
    <t>-507.887591918963 529.123106358077 -245.891688933641</t>
  </si>
  <si>
    <t>-747.655637436191 180.272787146187 -528.789393433219</t>
  </si>
  <si>
    <t>-769.113960862765 28.9753963612145 -497.396096480743</t>
  </si>
  <si>
    <t>-799.863680283282 28.948647915332 -216.980265501042</t>
  </si>
  <si>
    <t>-570.065453438387 62.1398616360827 -223.277421461807</t>
  </si>
  <si>
    <t>-679.06114385681 313.768183181715 -99.314507521249</t>
  </si>
  <si>
    <t>-706.325644082545 325.145594071215 315.209095550664</t>
  </si>
  <si>
    <t>-744.477504860796 368.974432470752 774.691670619978</t>
  </si>
  <si>
    <t>-594.31124076792 341.816452810135 825.646150650095</t>
  </si>
  <si>
    <t>-700.759475381182 129.277117465535 -91.6945060398969</t>
  </si>
  <si>
    <t>-697.307312660522 107.388856296993 323.289287787247</t>
  </si>
  <si>
    <t>-736.445844841315 51.2409366031927 781.348474532964</t>
  </si>
  <si>
    <t>-584.900252716551 28.1940278165023 830.201140382635</t>
  </si>
  <si>
    <t>9763-20170724T120453.116001000.bin</t>
  </si>
  <si>
    <t>-690.002709525657 221.40845012908 -93.8258301544109</t>
  </si>
  <si>
    <t>-712.688343459162 219.605524727156 -202.175339735198</t>
  </si>
  <si>
    <t>-724.934155561114 217.467367248558 -294.214971279273</t>
  </si>
  <si>
    <t>-734.178620403869 215.421205567228 -377.572621486525</t>
  </si>
  <si>
    <t>-741.034676311755 213.224732140076 -461.156676570155</t>
  </si>
  <si>
    <t>-748.432759840195 209.871521356919 -583.545206998252</t>
  </si>
  <si>
    <t>-735.475499597576 207.15251906276 -660.778161936777</t>
  </si>
  <si>
    <t>-742.868676364205 242.602359747486 -530.838698473562</t>
  </si>
  <si>
    <t>-734.1548547678 397.386770238383 -513.449570788453</t>
  </si>
  <si>
    <t>-735.999278504268 555.313801055619 -279.709788643242</t>
  </si>
  <si>
    <t>-507.812983513772 528.383526195251 -245.734511008875</t>
  </si>
  <si>
    <t>-747.504439444376 180.083397823817 -528.845523500824</t>
  </si>
  <si>
    <t>-769.0836817083 28.8076822858304 -497.41138741279</t>
  </si>
  <si>
    <t>-800.000198801609 28.9396518624419 -217.014007019596</t>
  </si>
  <si>
    <t>-570.176743614598 61.9122297554743 -223.533231007048</t>
  </si>
  <si>
    <t>-679.294665493482 313.614721100711 -99.3252048631097</t>
  </si>
  <si>
    <t>-706.545291910478 325.052617584717 315.197658648368</t>
  </si>
  <si>
    <t>-744.467636798604 368.958288472985 774.700028234831</t>
  </si>
  <si>
    <t>-594.289183536744 341.849740271319 825.645044565585</t>
  </si>
  <si>
    <t>-701.073800646933 129.156516688716 -91.7256634528751</t>
  </si>
  <si>
    <t>-697.525147823517 107.270765257644 323.257507669395</t>
  </si>
  <si>
    <t>-736.443909098169 51.3205890098509 781.349639112509</t>
  </si>
  <si>
    <t>-584.837281379199 28.6652211517894 830.196253273747</t>
  </si>
  <si>
    <t>9763-20170724T120453.150084600.bin</t>
  </si>
  <si>
    <t>-690.064140833291 221.391566931815 -93.8277921390878</t>
  </si>
  <si>
    <t>-712.720122291141 219.585224160269 -202.183508215161</t>
  </si>
  <si>
    <t>-724.938985367208 217.449568818872 -294.226708312008</t>
  </si>
  <si>
    <t>-734.158548971569 215.407213995947 -377.58727646259</t>
  </si>
  <si>
    <t>-740.988810951271 213.216582653316 -461.173597279748</t>
  </si>
  <si>
    <t>-748.34870959468 209.872917986342 -583.564672473376</t>
  </si>
  <si>
    <t>-735.373939835267 207.147707770477 -660.794544435138</t>
  </si>
  <si>
    <t>-742.786919567766 242.598626584549 -530.854781870214</t>
  </si>
  <si>
    <t>-734.033712763757 397.380425263757 -513.48358327939</t>
  </si>
  <si>
    <t>-735.870278445555 555.267382463433 -279.716828479522</t>
  </si>
  <si>
    <t>-507.702292621567 528.222334901953 -245.709274469223</t>
  </si>
  <si>
    <t>-747.451578662119 180.081525999095 -528.866385152974</t>
  </si>
  <si>
    <t>-769.111621387372 28.815116605932 -497.419511843919</t>
  </si>
  <si>
    <t>-799.971950993919 29.0242301238713 -217.015836998312</t>
  </si>
  <si>
    <t>-570.146644398934 61.9954736044228 -223.477912320213</t>
  </si>
  <si>
    <t>-679.369747121092 313.577976585271 -99.3288929986942</t>
  </si>
  <si>
    <t>-706.63770346093 325.043188312626 315.192015429933</t>
  </si>
  <si>
    <t>-744.457996473815 368.954703813495 774.700718155097</t>
  </si>
  <si>
    <t>-594.282478482985 341.830537813437 825.645886136374</t>
  </si>
  <si>
    <t>-701.11917145261 129.159022461655 -91.7318366689485</t>
  </si>
  <si>
    <t>-697.564581457196 107.263248483448 323.250699669926</t>
  </si>
  <si>
    <t>-736.442512225404 51.3172446148017 781.354230830865</t>
  </si>
  <si>
    <t>-584.75630237314 29.1691625294754 830.186386590415</t>
  </si>
  <si>
    <t>9763-20170724T120453.214945000.bin</t>
  </si>
  <si>
    <t>-690.068206029385 221.436652527873 -93.8178155161766</t>
  </si>
  <si>
    <t>-712.714175193121 219.605732023907 -202.175175257925</t>
  </si>
  <si>
    <t>-724.91686017011 217.453343432483 -294.22024269833</t>
  </si>
  <si>
    <t>-734.118611856082 215.397024313735 -377.58231415381</t>
  </si>
  <si>
    <t>-740.92810570503 213.192886744892 -461.170130574581</t>
  </si>
  <si>
    <t>-748.254125598359 209.830347998944 -583.56266190475</t>
  </si>
  <si>
    <t>-735.261601806273 207.086884411558 -660.788798834266</t>
  </si>
  <si>
    <t>-742.699664750345 242.563571279019 -530.856730630118</t>
  </si>
  <si>
    <t>-733.999635251693 397.352990330132 -513.531388393377</t>
  </si>
  <si>
    <t>-735.6296975324 555.170131416242 -279.715774353037</t>
  </si>
  <si>
    <t>-507.460539407503 528.047900940092 -245.778097440953</t>
  </si>
  <si>
    <t>-747.379437672725 180.047887005348 -528.858921148965</t>
  </si>
  <si>
    <t>-769.046896271035 28.7917729915639 -497.380150761365</t>
  </si>
  <si>
    <t>-800.086807758647 28.9383555093821 -216.996287302102</t>
  </si>
  <si>
    <t>-570.295063592538 62.2084011814488 -223.111502921926</t>
  </si>
  <si>
    <t>-679.456279719623 313.617608942295 -99.3277532072042</t>
  </si>
  <si>
    <t>-706.67521393193 325.048087927583 315.197360687741</t>
  </si>
  <si>
    <t>-744.448618324746 368.938802317713 774.70651352806</t>
  </si>
  <si>
    <t>-594.292236656044 341.714348628709 825.654527334085</t>
  </si>
  <si>
    <t>-701.084422677998 129.214027591434 -91.7215646520914</t>
  </si>
  <si>
    <t>-697.542458257855 107.269871111386 323.258562001006</t>
  </si>
  <si>
    <t>-736.45192667791 51.3434796154459 781.353842977713</t>
  </si>
  <si>
    <t>-584.801539661977 28.9260749541083 830.174337339175</t>
  </si>
  <si>
    <t>9763-20170724T120453.249036400.bin</t>
  </si>
  <si>
    <t>-690.014274349356 221.613369758884 -93.8094134316021</t>
  </si>
  <si>
    <t>-712.681016675193 219.753940096836 -202.16199135429</t>
  </si>
  <si>
    <t>-724.891293826735 217.581606066104 -294.205573506184</t>
  </si>
  <si>
    <t>-734.095910019482 215.508333092598 -377.566886625393</t>
  </si>
  <si>
    <t>-740.904290828843 213.288312756869 -461.154232023998</t>
  </si>
  <si>
    <t>-748.22442741715 209.903310461121 -583.546542727786</t>
  </si>
  <si>
    <t>-735.227650540435 207.166146089032 -660.772248961404</t>
  </si>
  <si>
    <t>-742.676979716742 242.646643917399 -530.84611136025</t>
  </si>
  <si>
    <t>-734.050662752983 397.445230943894 -513.56240245259</t>
  </si>
  <si>
    <t>-735.610752220422 555.298877259614 -279.77113976825</t>
  </si>
  <si>
    <t>-507.426989180743 528.19990714899 -245.913836597055</t>
  </si>
  <si>
    <t>-747.34783995355 180.130603553876 -528.837730494334</t>
  </si>
  <si>
    <t>-768.979910473494 28.8712704592804 -497.351565387898</t>
  </si>
  <si>
    <t>-800.169304513616 29.049935853737 -216.984399192094</t>
  </si>
  <si>
    <t>-570.388222623489 62.430805639855 -222.890329939351</t>
  </si>
  <si>
    <t>-679.46577016291 313.776376961964 -99.3295869289055</t>
  </si>
  <si>
    <t>-706.646263560356 325.109699949327 315.200709700305</t>
  </si>
  <si>
    <t>-744.446895589202 368.932803129954 774.711395395304</t>
  </si>
  <si>
    <t>-594.302217011599 341.647510419992 825.661360623438</t>
  </si>
  <si>
    <t>-700.961671465311 129.41452822874 -91.6950716480167</t>
  </si>
  <si>
    <t>-697.487989892681 107.391617952334 323.281421755519</t>
  </si>
  <si>
    <t>-736.458786291776 51.3254891768729 781.352200413885</t>
  </si>
  <si>
    <t>-584.824439208964 28.7727585900329 830.160293487887</t>
  </si>
  <si>
    <t>9763-20170724T120453.312215100.bin</t>
  </si>
  <si>
    <t>-689.801290274166 222.172952154009 -93.7914793831646</t>
  </si>
  <si>
    <t>-712.48868905898 220.232220567705 -202.138235139147</t>
  </si>
  <si>
    <t>-724.721773781666 218.004845415571 -294.177477401955</t>
  </si>
  <si>
    <t>-733.949473798038 215.885264919809 -377.535142910185</t>
  </si>
  <si>
    <t>-740.783342178626 213.622875548543 -461.119341576695</t>
  </si>
  <si>
    <t>-748.143484011801 210.179575975143 -583.507609421376</t>
  </si>
  <si>
    <t>-735.158360482921 207.463270100112 -660.735983464398</t>
  </si>
  <si>
    <t>-742.601482990838 242.949749109672 -530.82315995629</t>
  </si>
  <si>
    <t>-734.118327365298 397.770112808882 -513.627227028312</t>
  </si>
  <si>
    <t>-735.670814343631 555.660471048214 -279.860584995322</t>
  </si>
  <si>
    <t>-507.50877388493 528.394775622194 -245.990510875315</t>
  </si>
  <si>
    <t>-747.226329207274 180.431275374778 -528.786270965213</t>
  </si>
  <si>
    <t>-768.771619273976 29.1801155863334 -497.215733820337</t>
  </si>
  <si>
    <t>-800.086240741029 29.6141409479724 -216.862766064974</t>
  </si>
  <si>
    <t>-570.298466144511 62.9762562068222 -222.61501329698</t>
  </si>
  <si>
    <t>-679.335052517395 314.26966007549 -99.3440584858582</t>
  </si>
  <si>
    <t>-706.592953883939 325.414884163166 315.186265099666</t>
  </si>
  <si>
    <t>-744.428611678986 368.953937904513 774.711630374393</t>
  </si>
  <si>
    <t>-594.291094226673 341.644387628278 825.669692516997</t>
  </si>
  <si>
    <t>-700.635094227001 129.989361816165 -91.6200220184907</t>
  </si>
  <si>
    <t>-697.22447514836 107.809239995124 323.348706354446</t>
  </si>
  <si>
    <t>-736.462858647127 51.3444999381557 781.348220819014</t>
  </si>
  <si>
    <t>-584.853919716703 28.5801568642592 830.136973054107</t>
  </si>
  <si>
    <t>9763-20170724T120453.346301900.bin</t>
  </si>
  <si>
    <t>-689.672135191044 222.493678691971 -93.7685116690701</t>
  </si>
  <si>
    <t>-712.342125697083 220.520616539895 -202.118263163167</t>
  </si>
  <si>
    <t>-724.577916628577 218.255493299772 -294.15636716909</t>
  </si>
  <si>
    <t>-733.815142720152 216.096620186703 -377.511763143924</t>
  </si>
  <si>
    <t>-740.665578865076 213.789997185275 -461.093447783107</t>
  </si>
  <si>
    <t>-748.057520902518 210.276753511753 -583.477919510825</t>
  </si>
  <si>
    <t>-735.073361107154 207.554349401786 -660.706233188404</t>
  </si>
  <si>
    <t>-742.518108597646 243.078264069876 -530.812593960209</t>
  </si>
  <si>
    <t>-734.105820620541 397.910045780937 -513.678119863636</t>
  </si>
  <si>
    <t>-735.710821334743 555.720843206902 -279.858095065122</t>
  </si>
  <si>
    <t>-507.558751430699 528.489753322516 -245.893460405171</t>
  </si>
  <si>
    <t>-747.109866278354 180.558383994119 -528.74066120964</t>
  </si>
  <si>
    <t>-768.585740786511 29.3176642426342 -497.06919485795</t>
  </si>
  <si>
    <t>-799.839352356606 29.9022844311335 -216.709817175552</t>
  </si>
  <si>
    <t>-570.057586587774 63.2830348942252 -222.591088312182</t>
  </si>
  <si>
    <t>-679.230290365429 314.583716639398 -99.3380362238869</t>
  </si>
  <si>
    <t>-706.588260558187 325.620769076202 315.188589139689</t>
  </si>
  <si>
    <t>-744.427566740734 368.961353174858 774.718881161897</t>
  </si>
  <si>
    <t>-594.289996686385 341.640772209476 825.670891693093</t>
  </si>
  <si>
    <t>-700.467246548715 130.316259230417 -91.5818792360609</t>
  </si>
  <si>
    <t>-697.079952214818 107.993231670222 323.379301233121</t>
  </si>
  <si>
    <t>-736.457835645909 51.3552980652235 781.343008995286</t>
  </si>
  <si>
    <t>-584.883648457481 28.3607217530284 830.131780625731</t>
  </si>
  <si>
    <t>9763-20170724T120453.411254000.bin</t>
  </si>
  <si>
    <t>-689.415067368167 223.124288904262 -93.7346084291618</t>
  </si>
  <si>
    <t>-712.051287031609 221.093790353359 -202.090491231276</t>
  </si>
  <si>
    <t>-724.283442211533 218.747664679054 -294.126867012453</t>
  </si>
  <si>
    <t>-733.527297529714 216.501874653998 -377.479420787523</t>
  </si>
  <si>
    <t>-740.394259229295 214.094695047024 -461.05685136276</t>
  </si>
  <si>
    <t>-747.821078923486 210.419621187463 -583.434321029569</t>
  </si>
  <si>
    <t>-734.841283637759 207.64064316145 -660.661345468615</t>
  </si>
  <si>
    <t>-742.293649894253 243.292769650171 -530.812600273851</t>
  </si>
  <si>
    <t>-734.020647585133 398.151891424565 -513.852311114166</t>
  </si>
  <si>
    <t>-735.895282060698 555.897807654897 -279.990735461033</t>
  </si>
  <si>
    <t>-507.79055219023 528.661376843736 -245.713243008545</t>
  </si>
  <si>
    <t>-746.830880785621 180.771657648331 -528.659703924633</t>
  </si>
  <si>
    <t>-768.134127370602 29.5614344964836 -496.743931828015</t>
  </si>
  <si>
    <t>-799.006711220945 30.3776079757504 -216.342796888911</t>
  </si>
  <si>
    <t>-569.264184669368 63.9548821589776 -222.624461072887</t>
  </si>
  <si>
    <t>-678.985513636176 315.214352259521 -99.3396864742763</t>
  </si>
  <si>
    <t>-706.499681062875 326.023079737627 315.182698078685</t>
  </si>
  <si>
    <t>-744.435141841641 368.974682482934 774.73157311535</t>
  </si>
  <si>
    <t>-594.293741593195 341.630777420628 825.659831151413</t>
  </si>
  <si>
    <t>-700.20159530183 130.9298707623 -91.5213476354886</t>
  </si>
  <si>
    <t>-696.852975068771 108.303873756272 323.423838670322</t>
  </si>
  <si>
    <t>-736.446665754011 51.3548030207003 781.340943149454</t>
  </si>
  <si>
    <t>-584.907017910279 28.1254962390024 830.12589619852</t>
  </si>
  <si>
    <t>9763-20170724T120453.445344700.bin</t>
  </si>
  <si>
    <t>-689.312229653716 223.467142129638 -93.7206081408889</t>
  </si>
  <si>
    <t>-711.924474083469 221.400110013101 -202.080774263309</t>
  </si>
  <si>
    <t>-724.154082771557 219.007848885041 -294.116357119359</t>
  </si>
  <si>
    <t>-733.402732535551 216.713939208322 -377.466957751988</t>
  </si>
  <si>
    <t>-740.28159129755 214.252145682844 -461.041784100064</t>
  </si>
  <si>
    <t>-747.733468527975 210.490280869918 -583.415159805437</t>
  </si>
  <si>
    <t>-734.769783362085 207.655973384365 -660.64295858833</t>
  </si>
  <si>
    <t>-742.212350154715 243.402041312939 -530.817009020082</t>
  </si>
  <si>
    <t>-734.015774804658 398.274784339597 -513.946506431702</t>
  </si>
  <si>
    <t>-736.01869059768 555.939684305032 -280.031186417223</t>
  </si>
  <si>
    <t>-507.949136005032 528.650686244216 -245.561800774505</t>
  </si>
  <si>
    <t>-746.714932967822 180.879975396474 -528.620826131568</t>
  </si>
  <si>
    <t>-767.928789698936 29.6840879692918 -496.570829338498</t>
  </si>
  <si>
    <t>-798.545874819151 30.6930666329922 -216.14227608857</t>
  </si>
  <si>
    <t>-568.805183697682 64.2064173331128 -222.820870565306</t>
  </si>
  <si>
    <t>-678.89097150875 315.520035397918 -99.3472146093934</t>
  </si>
  <si>
    <t>-706.469107083488 326.206106317875 315.174046046027</t>
  </si>
  <si>
    <t>-744.43067046342 368.987728688749 774.73352673819</t>
  </si>
  <si>
    <t>-594.294763483397 341.610487842659 825.660144536948</t>
  </si>
  <si>
    <t>-700.091782141765 131.324248053069 -91.4868562940389</t>
  </si>
  <si>
    <t>-696.746310365749 108.561829652899 323.450774069476</t>
  </si>
  <si>
    <t>-736.43771366543 51.4419598411778 781.339159374806</t>
  </si>
  <si>
    <t>-584.786221981083 28.9096443880935 830.103330499296</t>
  </si>
  <si>
    <t>9763-20170724T120453.516545800.bin</t>
  </si>
  <si>
    <t>-689.16241602244 224.04511154463 -93.6889418747317</t>
  </si>
  <si>
    <t>-711.711949680241 221.891908775229 -202.060497408437</t>
  </si>
  <si>
    <t>-723.913937048708 219.413002795535 -294.097373853092</t>
  </si>
  <si>
    <t>-733.148012767805 217.033216848884 -377.447242577924</t>
  </si>
  <si>
    <t>-740.022623390558 214.478079321681 -461.019816452396</t>
  </si>
  <si>
    <t>-747.479603022918 210.571154045305 -583.388250809758</t>
  </si>
  <si>
    <t>-734.560699583753 207.608277051731 -660.618677012423</t>
  </si>
  <si>
    <t>-741.97553515072 243.54671449332 -530.828082627638</t>
  </si>
  <si>
    <t>-733.921753727919 398.446007585396 -514.115861733779</t>
  </si>
  <si>
    <t>-736.236272808788 555.862307005257 -280.035867619466</t>
  </si>
  <si>
    <t>-508.19180259204 528.699827087959 -245.301850402305</t>
  </si>
  <si>
    <t>-746.439456319729 181.024434651187 -528.559814573858</t>
  </si>
  <si>
    <t>-767.567098211264 29.8670543198068 -496.276005848782</t>
  </si>
  <si>
    <t>-797.798929821969 31.1393666040333 -215.806741010816</t>
  </si>
  <si>
    <t>-568.108335008092 64.8883365883303 -223.000542953807</t>
  </si>
  <si>
    <t>-678.84313361655 316.06513224537 -99.3523576168921</t>
  </si>
  <si>
    <t>-706.461186603463 326.527828290153 315.171902218693</t>
  </si>
  <si>
    <t>-744.420369265587 369.026349307698 774.746267171277</t>
  </si>
  <si>
    <t>-594.287631383154 341.633895555775 825.674012355987</t>
  </si>
  <si>
    <t>-699.843694434928 131.920831447319 -91.4123440826097</t>
  </si>
  <si>
    <t>-696.546101638978 108.89630593178 323.51124311413</t>
  </si>
  <si>
    <t>-736.42262136449 51.4560674896422 781.34218977436</t>
  </si>
  <si>
    <t>-584.742357571158 29.0982264787174 830.097209335996</t>
  </si>
  <si>
    <t>9763-20170724T120453.548630800.bin</t>
  </si>
  <si>
    <t>-689.097694071689 224.284586504814 -93.6775005466041</t>
  </si>
  <si>
    <t>-711.592671422075 222.081466717987 -202.059396139952</t>
  </si>
  <si>
    <t>-723.729683197005 219.564096521462 -294.103835235598</t>
  </si>
  <si>
    <t>-732.89753901089 217.149746599618 -377.460061311508</t>
  </si>
  <si>
    <t>-739.698340167032 214.560832623982 -461.03744424302</t>
  </si>
  <si>
    <t>-747.039183610905 210.605094396396 -583.411555221462</t>
  </si>
  <si>
    <t>-734.116889445386 207.595785643776 -660.639500228954</t>
  </si>
  <si>
    <t>-741.604996565982 243.602983631024 -530.858043006119</t>
  </si>
  <si>
    <t>-733.680796825549 398.51163036151 -514.221917752686</t>
  </si>
  <si>
    <t>-736.178382632903 556.050870912215 -280.226742894201</t>
  </si>
  <si>
    <t>-508.1324998243 528.862950162413 -245.522332715925</t>
  </si>
  <si>
    <t>-746.031126706905 181.078742317654 -528.571498595242</t>
  </si>
  <si>
    <t>-767.079912730267 29.9224199930309 -496.22400456743</t>
  </si>
  <si>
    <t>-797.360737384191 31.2644927088595 -215.760473311592</t>
  </si>
  <si>
    <t>-567.729325418116 65.3968706685052 -223.033898339618</t>
  </si>
  <si>
    <t>-678.849196998712 316.322136646349 -99.3543878133163</t>
  </si>
  <si>
    <t>-706.529952318495 326.693243983417 315.167945459257</t>
  </si>
  <si>
    <t>-744.428136403933 369.037530200605 774.75633029705</t>
  </si>
  <si>
    <t>-594.297230616699 341.619753456933 825.676037009568</t>
  </si>
  <si>
    <t>-699.69179745851 132.146764773609 -91.3841303899067</t>
  </si>
  <si>
    <t>-696.478560494458 108.979917144815 323.532194515526</t>
  </si>
  <si>
    <t>-736.410763145293 51.4341385940002 781.343547835738</t>
  </si>
  <si>
    <t>-584.775265129423 28.784601475872 830.103128955789</t>
  </si>
  <si>
    <t>9763-20170724T120453.613326900.bin</t>
  </si>
  <si>
    <t>-688.969593779679 224.77377942077 -93.6657562091422</t>
  </si>
  <si>
    <t>-711.288693306755 222.474431891636 -202.081932477207</t>
  </si>
  <si>
    <t>-723.26533755354 219.851383337969 -294.144545833623</t>
  </si>
  <si>
    <t>-732.283538348639 217.329649044052 -377.513765135892</t>
  </si>
  <si>
    <t>-738.929714021491 214.621809464478 -461.099879067783</t>
  </si>
  <si>
    <t>-746.039139792807 210.478823279705 -583.481415014643</t>
  </si>
  <si>
    <t>-733.110396590685 207.392980020383 -660.705273368167</t>
  </si>
  <si>
    <t>-740.739550691 243.559635051499 -530.966521167365</t>
  </si>
  <si>
    <t>-733.101941520213 398.507265762439 -514.543825304594</t>
  </si>
  <si>
    <t>-735.993362929066 556.24619281933 -280.687969388056</t>
  </si>
  <si>
    <t>-507.987880093054 528.942959109111 -245.807912324943</t>
  </si>
  <si>
    <t>-745.099634734495 181.033831067525 -528.596475248992</t>
  </si>
  <si>
    <t>-765.970123378666 29.8734467411084 -496.155045841857</t>
  </si>
  <si>
    <t>-796.712212103764 31.3122081240538 -215.742024549531</t>
  </si>
  <si>
    <t>-567.157817928276 66.0289366350464 -222.674653208508</t>
  </si>
  <si>
    <t>-678.843492400318 316.787829851376 -99.3710873530471</t>
  </si>
  <si>
    <t>-706.645460978297 327.006115461404 315.146932920088</t>
  </si>
  <si>
    <t>-744.426833193751 369.075930022129 774.766542184007</t>
  </si>
  <si>
    <t>-594.286752778173 341.691329575707 825.676768087106</t>
  </si>
  <si>
    <t>-699.420645060995 132.66988053703 -91.3366100944163</t>
  </si>
  <si>
    <t>-696.293288181535 109.170147441491 323.56164084545</t>
  </si>
  <si>
    <t>-736.38698673264 51.4283349267682 781.337528556219</t>
  </si>
  <si>
    <t>-584.885421016874 27.9520061016053 830.122366682449</t>
  </si>
  <si>
    <t>9763-20170724T120453.649421100.bin</t>
  </si>
  <si>
    <t>-688.869528256841 225.041456387568 -93.6395606179963</t>
  </si>
  <si>
    <t>-711.105692036889 222.709268800558 -202.072189454516</t>
  </si>
  <si>
    <t>-723.013514021208 220.045966087763 -294.142456177629</t>
  </si>
  <si>
    <t>-731.97001554116 217.481672394029 -377.517190958373</t>
  </si>
  <si>
    <t>-738.555046324727 214.725223114294 -461.106454035088</t>
  </si>
  <si>
    <t>-745.575506387986 210.504811546735 -583.490430351481</t>
  </si>
  <si>
    <t>-732.635684045872 207.400482408468 -660.711658752197</t>
  </si>
  <si>
    <t>-740.331734853436 243.620148005063 -530.991656467236</t>
  </si>
  <si>
    <t>-732.826102131374 398.584080573169 -514.660170469713</t>
  </si>
  <si>
    <t>-735.902148757153 556.366804950917 -280.836197733252</t>
  </si>
  <si>
    <t>-507.913975414503 529.042879413165 -245.860340302223</t>
  </si>
  <si>
    <t>-744.658246489135 181.093241292941 -528.587079833552</t>
  </si>
  <si>
    <t>-765.454658757929 29.9321777352509 -496.08371060509</t>
  </si>
  <si>
    <t>-796.379559599833 31.362034921226 -215.690841707097</t>
  </si>
  <si>
    <t>-566.858386748412 66.334891748302 -222.431239616108</t>
  </si>
  <si>
    <t>-678.80235246233 317.022097039214 -99.3610163197657</t>
  </si>
  <si>
    <t>-706.709492063138 327.1855166226 315.151388529425</t>
  </si>
  <si>
    <t>-744.427978010339 369.092250170585 774.78018879126</t>
  </si>
  <si>
    <t>-594.285478003935 341.718801723832 825.689401179221</t>
  </si>
  <si>
    <t>-699.255110680966 132.974521309573 -91.3081674538304</t>
  </si>
  <si>
    <t>-696.168925348755 109.333434155716 323.582449317462</t>
  </si>
  <si>
    <t>-736.370880151056 51.4921922265835 781.331993418687</t>
  </si>
  <si>
    <t>-584.748334611204 28.7712552232911 830.098684132508</t>
  </si>
  <si>
    <t>9763-20170724T120453.715657100.bin</t>
  </si>
  <si>
    <t>-688.606301181166 225.368143581474 -93.5954597280494</t>
  </si>
  <si>
    <t>-710.730546560825 222.997487447627 -202.050059338965</t>
  </si>
  <si>
    <t>-722.517414643495 220.29837233578 -294.134918898111</t>
  </si>
  <si>
    <t>-731.354104201108 217.699537838752 -377.521305307343</t>
  </si>
  <si>
    <t>-737.808425550028 214.907156609279 -461.119634488464</t>
  </si>
  <si>
    <t>-744.626038632337 210.632816571155 -583.513169884064</t>
  </si>
  <si>
    <t>-731.613950389017 207.495424144551 -660.72108800411</t>
  </si>
  <si>
    <t>-739.502025982812 243.773534615432 -531.018650542268</t>
  </si>
  <si>
    <t>-732.227312041242 398.756326487528 -514.790618740994</t>
  </si>
  <si>
    <t>-735.632584812632 556.595914643166 -281.009312458045</t>
  </si>
  <si>
    <t>-507.65691370545 529.266303379554 -245.956516142485</t>
  </si>
  <si>
    <t>-743.767069621362 181.243076363589 -528.597196972175</t>
  </si>
  <si>
    <t>-764.457196304662 30.0773700906357 -496.054420518591</t>
  </si>
  <si>
    <t>-795.631012759215 31.5301629533083 -215.689212882278</t>
  </si>
  <si>
    <t>-566.166485884221 66.8823246756569 -222.37995468951</t>
  </si>
  <si>
    <t>-678.597035260034 317.313057110587 -99.3267876685859</t>
  </si>
  <si>
    <t>-706.698798397732 327.379679965106 315.174743120857</t>
  </si>
  <si>
    <t>-744.433171434947 369.108414125649 774.813178394532</t>
  </si>
  <si>
    <t>-594.286896411444 341.74250627538 825.715373918515</t>
  </si>
  <si>
    <t>-698.95134058442 133.308294954381 -91.2695660304843</t>
  </si>
  <si>
    <t>-695.980662228057 109.417437740082 323.607542224587</t>
  </si>
  <si>
    <t>-736.345541533759 51.4912015469249 781.326817687107</t>
  </si>
  <si>
    <t>-584.784312202977 28.3903833925053 830.105592856185</t>
  </si>
  <si>
    <t>9763-20170724T120453.746739900.bin</t>
  </si>
  <si>
    <t>-688.484566697975 225.46562087287 -93.5829717168639</t>
  </si>
  <si>
    <t>-710.569090323963 223.08994365036 -202.0454956016</t>
  </si>
  <si>
    <t>-722.312561984314 220.392430445934 -294.135942623622</t>
  </si>
  <si>
    <t>-731.105994924826 217.79768268611 -377.52711700265</t>
  </si>
  <si>
    <t>-737.513189945989 215.012147808489 -461.129337108697</t>
  </si>
  <si>
    <t>-744.257498182268 210.751062054434 -583.527345878647</t>
  </si>
  <si>
    <t>-731.186043538756 207.600806213902 -660.724561905315</t>
  </si>
  <si>
    <t>-739.176361135141 243.886966157757 -531.025468323667</t>
  </si>
  <si>
    <t>-731.960193101879 398.877018351857 -514.813162110634</t>
  </si>
  <si>
    <t>-735.574373083148 556.661743186789 -280.998169619835</t>
  </si>
  <si>
    <t>-507.609248315435 529.385419846618 -245.835120810149</t>
  </si>
  <si>
    <t>-743.419914130694 181.354692106115 -528.614740217251</t>
  </si>
  <si>
    <t>-764.099075337065 30.1814975244347 -496.095134176353</t>
  </si>
  <si>
    <t>-795.310230960996 31.6085646738545 -215.733980672319</t>
  </si>
  <si>
    <t>-565.87159526079 67.1204965922525 -222.468648808855</t>
  </si>
  <si>
    <t>-678.476632182462 317.425353822324 -99.3103996595413</t>
  </si>
  <si>
    <t>-706.642134621545 327.423942010993 315.188543613869</t>
  </si>
  <si>
    <t>-744.432911367572 369.111556692339 774.828273599147</t>
  </si>
  <si>
    <t>-594.293536011599 341.720832326083 825.737356371546</t>
  </si>
  <si>
    <t>-698.844199548921 133.384597203549 -91.2551958904764</t>
  </si>
  <si>
    <t>-695.884998472623 109.426728361323 323.618145705789</t>
  </si>
  <si>
    <t>-736.330658842984 51.4540371933604 781.328808540561</t>
  </si>
  <si>
    <t>-584.776157127582 28.3040268743921 830.105098426855</t>
  </si>
  <si>
    <t>9763-20170724T120453.815527800.bin</t>
  </si>
  <si>
    <t>-688.194882356046 225.657946973128 -93.549099918096</t>
  </si>
  <si>
    <t>-710.209083175338 223.284845893162 -202.026056608283</t>
  </si>
  <si>
    <t>-721.862570041017 220.614517217555 -294.128742056293</t>
  </si>
  <si>
    <t>-730.56240958802 218.055168099994 -377.530648761938</t>
  </si>
  <si>
    <t>-736.863677062946 215.316394155437 -461.142476841658</t>
  </si>
  <si>
    <t>-743.439787308591 211.136501676592 -583.552499132541</t>
  </si>
  <si>
    <t>-730.192354891261 207.982122122154 -660.719720147878</t>
  </si>
  <si>
    <t>-738.440693240125 244.238228127248 -531.021262397317</t>
  </si>
  <si>
    <t>-731.287187374938 399.228118137316 -514.77792790007</t>
  </si>
  <si>
    <t>-735.306655710325 556.909274331682 -280.899572088178</t>
  </si>
  <si>
    <t>-507.384734681443 529.527411470902 -245.539146586886</t>
  </si>
  <si>
    <t>-742.667773053005 181.702952896061 -528.658809472458</t>
  </si>
  <si>
    <t>-763.359653319601 30.5120345637058 -496.231672725657</t>
  </si>
  <si>
    <t>-794.633706188733 31.6654276315658 -215.876302187146</t>
  </si>
  <si>
    <t>-565.245686965521 67.4814736443252 -222.72328990608</t>
  </si>
  <si>
    <t>-678.119188432225 317.584060728205 -99.2623745448068</t>
  </si>
  <si>
    <t>-706.485112714362 327.510641152837 315.224681216942</t>
  </si>
  <si>
    <t>-744.4363967802 369.132427700808 774.850894120244</t>
  </si>
  <si>
    <t>-594.296362700031 341.763742503548 825.76972870391</t>
  </si>
  <si>
    <t>-698.618847570296 133.634625560688 -91.2246389582731</t>
  </si>
  <si>
    <t>-695.703046157195 109.541414805932 323.641121736731</t>
  </si>
  <si>
    <t>-736.307595964069 51.5146555528656 781.330447908297</t>
  </si>
  <si>
    <t>-584.669478197044 28.8786756077247 830.088128898866</t>
  </si>
  <si>
    <t>9763-20170724T120453.847610300.bin</t>
  </si>
  <si>
    <t>-688.027383067852 225.669211204721 -93.5416045438209</t>
  </si>
  <si>
    <t>-709.992594837665 223.30230945209 -202.028671600277</t>
  </si>
  <si>
    <t>-721.593190586783 220.657884026586 -294.138724796793</t>
  </si>
  <si>
    <t>-730.240863535699 218.130500401204 -377.547144477901</t>
  </si>
  <si>
    <t>-736.485330717475 215.43277349024 -461.16452515358</t>
  </si>
  <si>
    <t>-742.973548981473 211.323053516221 -583.58153093458</t>
  </si>
  <si>
    <t>-729.630361346403 208.189693029154 -660.73306201088</t>
  </si>
  <si>
    <t>-738.018607260571 244.395064067179 -531.027499541566</t>
  </si>
  <si>
    <t>-730.900618993313 399.382174885899 -514.742780705109</t>
  </si>
  <si>
    <t>-735.065671813274 556.949082091719 -280.790082190299</t>
  </si>
  <si>
    <t>-507.163146957526 529.471184561303 -245.37910604973</t>
  </si>
  <si>
    <t>-742.234633688525 181.85759978493 -528.704599561821</t>
  </si>
  <si>
    <t>-762.941724868435 30.650458536132 -496.369148589317</t>
  </si>
  <si>
    <t>-794.270381980583 31.6235523654843 -216.019197932424</t>
  </si>
  <si>
    <t>-564.887912039043 67.475516599183 -222.8621035235</t>
  </si>
  <si>
    <t>-677.903231013849 317.606954108368 -99.2409727601881</t>
  </si>
  <si>
    <t>-706.414239026883 327.52065622679 315.236316510801</t>
  </si>
  <si>
    <t>-744.438611029023 369.140166627133 774.857800347642</t>
  </si>
  <si>
    <t>-594.303066764984 341.753071641533 825.780074315769</t>
  </si>
  <si>
    <t>-698.475674793019 133.627605863699 -91.2143199399134</t>
  </si>
  <si>
    <t>-695.611533325004 109.454988890815 323.647242587179</t>
  </si>
  <si>
    <t>-736.296700618181 51.3793078382118 781.334616054701</t>
  </si>
  <si>
    <t>-584.812145632444 27.7981664075735 830.121755834913</t>
  </si>
  <si>
    <t>9763-20170724T120453.915677700.bin</t>
  </si>
  <si>
    <t>-687.646838959187 225.667900804209 -93.5166880960688</t>
  </si>
  <si>
    <t>-709.482157481933 223.315388577355 -202.030210199079</t>
  </si>
  <si>
    <t>-720.966711482333 220.731859924658 -294.15655674838</t>
  </si>
  <si>
    <t>-729.507167466838 218.280054145138 -377.578265290841</t>
  </si>
  <si>
    <t>-735.642151956377 215.678553108964 -461.206830076448</t>
  </si>
  <si>
    <t>-741.968081742923 211.732397221308 -583.637775919679</t>
  </si>
  <si>
    <t>-728.441068714133 208.667563104538 -660.760015755976</t>
  </si>
  <si>
    <t>-737.086406137696 244.73460119958 -531.032807091907</t>
  </si>
  <si>
    <t>-729.966649048419 399.711361893285 -514.623761335617</t>
  </si>
  <si>
    <t>-734.470765753272 556.945173938182 -280.453394385738</t>
  </si>
  <si>
    <t>-506.619103214963 529.222179900734 -244.907100513514</t>
  </si>
  <si>
    <t>-741.298144832473 182.193493338298 -528.799404596724</t>
  </si>
  <si>
    <t>-762.046942189835 30.9479716539649 -496.678064369579</t>
  </si>
  <si>
    <t>-793.531207897169 31.4768967908453 -216.34421123245</t>
  </si>
  <si>
    <t>-564.174245704849 67.5186381415092 -223.045829361892</t>
  </si>
  <si>
    <t>-677.41474735031 317.570361573279 -99.1972184269555</t>
  </si>
  <si>
    <t>-706.258800153723 327.493078137989 315.256849833252</t>
  </si>
  <si>
    <t>-744.432394362665 369.158578872618 774.866503406018</t>
  </si>
  <si>
    <t>-594.301657092777 341.790337896558 825.813276395256</t>
  </si>
  <si>
    <t>-698.177915616168 133.663939329916 -91.2079561860086</t>
  </si>
  <si>
    <t>-695.443939517725 109.339145647235 323.645619516643</t>
  </si>
  <si>
    <t>-736.255316382415 51.4130297218951 781.336035105129</t>
  </si>
  <si>
    <t>-584.710682293669 28.2391716707214 830.131659321718</t>
  </si>
  <si>
    <t>9763-20170724T120453.948765200.bin</t>
  </si>
  <si>
    <t>-687.369955956183 225.654687815766 -93.5006879256678</t>
  </si>
  <si>
    <t>-709.128021237561 223.308639539614 -202.029835178774</t>
  </si>
  <si>
    <t>-720.548205471449 220.769669359774 -294.165505614619</t>
  </si>
  <si>
    <t>-729.030891369348 218.374236840379 -377.594763142084</t>
  </si>
  <si>
    <t>-735.108778180887 215.845533536949 -461.229666019608</t>
  </si>
  <si>
    <t>-741.352210024391 212.023676928886 -583.668728225832</t>
  </si>
  <si>
    <t>-727.736157700182 209.013774313524 -660.7774596845</t>
  </si>
  <si>
    <t>-736.515295157044 244.972796218886 -531.026566526974</t>
  </si>
  <si>
    <t>-729.40119330571 399.932251291843 -514.504371846906</t>
  </si>
  <si>
    <t>-734.039330026713 557.017172375239 -280.236617083925</t>
  </si>
  <si>
    <t>-506.190819368371 529.241021550639 -244.710541467922</t>
  </si>
  <si>
    <t>-740.71005567086 182.428387732233 -528.860387628741</t>
  </si>
  <si>
    <t>-761.455926483456 31.1438707670363 -496.900332099417</t>
  </si>
  <si>
    <t>-793.151485542116 31.4378757068823 -216.590015276526</t>
  </si>
  <si>
    <t>-563.789653428403 67.4770096712646 -223.136081124557</t>
  </si>
  <si>
    <t>-677.069528061253 317.545823661523 -99.1719667815962</t>
  </si>
  <si>
    <t>-706.099147232551 327.478775094876 315.26884787679</t>
  </si>
  <si>
    <t>-744.41986188931 369.176515964115 774.864566157559</t>
  </si>
  <si>
    <t>-594.283890713089 341.876112324872 825.832054080436</t>
  </si>
  <si>
    <t>-697.948607221688 133.684099631586 -91.2013715738603</t>
  </si>
  <si>
    <t>-695.323166977152 109.292019495319 323.648964388941</t>
  </si>
  <si>
    <t>-736.232321636292 51.4214196271384 781.33752387306</t>
  </si>
  <si>
    <t>-584.648606423354 28.5152204472631 830.138134649042</t>
  </si>
  <si>
    <t>9763-20170724T120454.014947900.bin</t>
  </si>
  <si>
    <t>-686.749498690437 225.583763244375 -93.4655942027696</t>
  </si>
  <si>
    <t>-708.356710537757 223.246664254067 -202.02509498634</t>
  </si>
  <si>
    <t>-719.647091721223 220.813634993513 -294.179494524029</t>
  </si>
  <si>
    <t>-728.012247394185 218.553735147006 -377.624475819084</t>
  </si>
  <si>
    <t>-733.972555609611 216.200911005148 -461.273034572208</t>
  </si>
  <si>
    <t>-740.044243649535 212.681202880666 -583.729750383982</t>
  </si>
  <si>
    <t>-726.282227636183 209.832707861138 -660.818687737561</t>
  </si>
  <si>
    <t>-735.300689679186 245.50177260931 -530.998838144586</t>
  </si>
  <si>
    <t>-728.241124574364 400.441112676194 -514.22915135896</t>
  </si>
  <si>
    <t>-733.233363662796 557.110815935062 -279.690737065078</t>
  </si>
  <si>
    <t>-505.359917592893 529.377979894136 -244.291459307982</t>
  </si>
  <si>
    <t>-739.459357993308 182.949419139826 -528.994761210173</t>
  </si>
  <si>
    <t>-760.199315641455 31.5860095203079 -497.430075124313</t>
  </si>
  <si>
    <t>-792.526830979307 31.2125228004397 -217.191955188205</t>
  </si>
  <si>
    <t>-563.189821934283 67.5060601371101 -223.177665438252</t>
  </si>
  <si>
    <t>-676.376113796948 317.422010911315 -99.1130230117676</t>
  </si>
  <si>
    <t>-705.715217587076 327.442773672672 315.303961949666</t>
  </si>
  <si>
    <t>-744.389145252904 369.233793693371 774.861544751248</t>
  </si>
  <si>
    <t>-594.245377990863 342.067026420465 825.877314166993</t>
  </si>
  <si>
    <t>-697.423347160949 133.651603210899 -91.1788567325953</t>
  </si>
  <si>
    <t>-695.002455244854 109.191238267771 323.668564247177</t>
  </si>
  <si>
    <t>-736.177742898438 51.4070334017024 781.345085725186</t>
  </si>
  <si>
    <t>-584.627493643354 28.3682126117635 830.187257997475</t>
  </si>
  <si>
    <t>9763-20170724T120454.049037200.bin</t>
  </si>
  <si>
    <t>-686.517064459313 225.452159421735 -93.4534590195567</t>
  </si>
  <si>
    <t>-708.030158919074 223.126909891958 -202.031871504794</t>
  </si>
  <si>
    <t>-719.243111958911 220.750711799458 -294.197206092753</t>
  </si>
  <si>
    <t>-727.539475325876 218.560880821539 -377.650944581116</t>
  </si>
  <si>
    <t>-733.432272428546 216.29735527214 -461.306608119752</t>
  </si>
  <si>
    <t>-739.406792320479 212.929502670314 -583.772503435346</t>
  </si>
  <si>
    <t>-725.582320773126 210.177715530265 -660.853765876794</t>
  </si>
  <si>
    <t>-734.717919800709 245.685473216137 -530.996561887992</t>
  </si>
  <si>
    <t>-727.708099485187 400.612054617391 -514.098001386014</t>
  </si>
  <si>
    <t>-732.93036272285 557.044712460118 -279.406231793404</t>
  </si>
  <si>
    <t>-505.063576871119 529.273485100592 -243.994421247238</t>
  </si>
  <si>
    <t>-738.852528482444 183.129117948378 -529.074478434727</t>
  </si>
  <si>
    <t>-759.571293778761 31.7150179762557 -497.734841818243</t>
  </si>
  <si>
    <t>-792.228553498139 30.9866000378993 -217.535670823364</t>
  </si>
  <si>
    <t>-562.892662699913 67.3486539141707 -223.141320698433</t>
  </si>
  <si>
    <t>-676.122439497255 317.297773555176 -99.0837881199373</t>
  </si>
  <si>
    <t>-705.588711885211 327.375444236137 315.322750161547</t>
  </si>
  <si>
    <t>-744.375640983444 369.257849778147 774.856789636464</t>
  </si>
  <si>
    <t>-594.239314800214 342.110994049942 825.905279890359</t>
  </si>
  <si>
    <t>-697.241105622798 133.489442963122 -91.1872528910351</t>
  </si>
  <si>
    <t>-694.881661410203 109.024383124575 323.660291666241</t>
  </si>
  <si>
    <t>-736.142778755868 51.3931785886557 781.351250543551</t>
  </si>
  <si>
    <t>-584.610264723815 28.2980816969325 830.221734937513</t>
  </si>
  <si>
    <t>9763-20170724T120454.111182800.bin</t>
  </si>
  <si>
    <t>-686.14151727924 225.188667837377 -93.435590745003</t>
  </si>
  <si>
    <t>-707.450146672404 222.89503869352 -202.055030763784</t>
  </si>
  <si>
    <t>-718.498058390287 220.627028613636 -294.24306860812</t>
  </si>
  <si>
    <t>-726.648648697659 218.56849472075 -377.714391787933</t>
  </si>
  <si>
    <t>-732.399470073324 216.469934947605 -461.384419459735</t>
  </si>
  <si>
    <t>-738.171143935994 213.380254103083 -583.867248033358</t>
  </si>
  <si>
    <t>-724.227534920796 210.828586758292 -660.933977835072</t>
  </si>
  <si>
    <t>-733.586311363129 246.017480841854 -531.008531231036</t>
  </si>
  <si>
    <t>-726.667968530303 400.923600988547 -513.882805435077</t>
  </si>
  <si>
    <t>-732.441101085058 557.154023850332 -279.069471717822</t>
  </si>
  <si>
    <t>-504.651108743153 529.099111880572 -243.387684399409</t>
  </si>
  <si>
    <t>-737.690829985117 183.45448711893 -529.237009059388</t>
  </si>
  <si>
    <t>-758.368368890638 31.9570275050812 -498.284092276276</t>
  </si>
  <si>
    <t>-791.470804337533 30.4728628102996 -218.140108539139</t>
  </si>
  <si>
    <t>-562.152666545399 67.0256467628124 -223.20242262998</t>
  </si>
  <si>
    <t>-675.688953955456 317.098997804577 -99.0286546138923</t>
  </si>
  <si>
    <t>-705.402039680476 327.320614314963 315.356786043447</t>
  </si>
  <si>
    <t>-744.341004973164 369.298780857352 774.856206687192</t>
  </si>
  <si>
    <t>-594.213447070121 342.231102148946 825.972690792468</t>
  </si>
  <si>
    <t>-696.921477184096 133.184056084765 -91.2161967428228</t>
  </si>
  <si>
    <t>-694.718807958473 108.718342616951 323.632198993495</t>
  </si>
  <si>
    <t>-736.085147752013 51.3282690033682 781.358366046164</t>
  </si>
  <si>
    <t>-584.583191041051 28.1360164445332 830.277668818828</t>
  </si>
  <si>
    <t>9763-20170724T120454.148281600.bin</t>
  </si>
  <si>
    <t>-685.934749840118 225.0728278125 -93.4214773556373</t>
  </si>
  <si>
    <t>-707.141364760682 222.792787930123 -202.061124941455</t>
  </si>
  <si>
    <t>-718.109649097357 220.578142678512 -294.259967880713</t>
  </si>
  <si>
    <t>-726.191387531456 218.584618954297 -377.739560297765</t>
  </si>
  <si>
    <t>-731.876406419626 216.568271400874 -461.416093514013</t>
  </si>
  <si>
    <t>-737.555452840617 213.617824749379 -583.90677954532</t>
  </si>
  <si>
    <t>-723.554881999599 211.168661401211 -660.966394872922</t>
  </si>
  <si>
    <t>-733.01938940047 246.195460164602 -531.007149894894</t>
  </si>
  <si>
    <t>-726.147536134414 401.090597430664 -513.786673841136</t>
  </si>
  <si>
    <t>-732.194407877883 557.24885609963 -278.931956746068</t>
  </si>
  <si>
    <t>-504.453979806753 528.980947908944 -243.102607307745</t>
  </si>
  <si>
    <t>-737.107662382628 183.629443817304 -529.310529923024</t>
  </si>
  <si>
    <t>-757.744172619434 32.0823854455173 -498.554547634082</t>
  </si>
  <si>
    <t>-790.957402487899 30.1990277213931 -218.426148579989</t>
  </si>
  <si>
    <t>-561.665226535983 66.9419954740667 -223.284490335632</t>
  </si>
  <si>
    <t>-675.468766099281 316.981612513998 -98.9984779873552</t>
  </si>
  <si>
    <t>-705.313726370857 327.301454955552 315.374999767378</t>
  </si>
  <si>
    <t>-744.337419288468 369.305783350074 774.860454060039</t>
  </si>
  <si>
    <t>-594.213045226824 342.266898013855 826.001450916903</t>
  </si>
  <si>
    <t>-696.717609378361 133.073790704055 -91.2204452962803</t>
  </si>
  <si>
    <t>-694.641882979709 108.55911225684 323.625700795379</t>
  </si>
  <si>
    <t>-736.056189201554 51.3192720987699 781.358199975373</t>
  </si>
  <si>
    <t>-584.570228463769 28.0643436764747 830.297346192699</t>
  </si>
  <si>
    <t>9763-20170724T120454.215063500.bin</t>
  </si>
  <si>
    <t>-685.568404783626 224.920848167622 -93.3902484189687</t>
  </si>
  <si>
    <t>-706.584955811998 222.658691011772 -202.067152611229</t>
  </si>
  <si>
    <t>-717.430871836879 220.552848777525 -294.28306856036</t>
  </si>
  <si>
    <t>-725.417932434147 218.695775910311 -377.774920655333</t>
  </si>
  <si>
    <t>-731.024633157551 216.854807578567 -461.46067115681</t>
  </si>
  <si>
    <t>-736.607540231383 214.203625590047 -583.962633151414</t>
  </si>
  <si>
    <t>-722.508333027776 211.949194358568 -661.010411208354</t>
  </si>
  <si>
    <t>-732.136683611348 246.653450867972 -530.979042400565</t>
  </si>
  <si>
    <t>-725.420668079297 401.533703029989 -513.5554350403</t>
  </si>
  <si>
    <t>-731.866145633717 557.457635537824 -278.555955745249</t>
  </si>
  <si>
    <t>-504.192613043172 528.838671249914 -242.58044421651</t>
  </si>
  <si>
    <t>-736.178975017522 184.080312384579 -529.44061369877</t>
  </si>
  <si>
    <t>-756.651195740564 32.4273464610042 -499.097460081548</t>
  </si>
  <si>
    <t>-790.071098674033 29.7465067077992 -219.000162751357</t>
  </si>
  <si>
    <t>-560.887220475366 67.1928964936963 -223.590387008216</t>
  </si>
  <si>
    <t>-675.089411879313 316.792054093101 -98.9557288474077</t>
  </si>
  <si>
    <t>-705.186597430254 327.231173526252 315.396526251904</t>
  </si>
  <si>
    <t>-744.335471267872 369.312738419967 774.869249972215</t>
  </si>
  <si>
    <t>-594.215234633097 342.323947344586 826.048675003743</t>
  </si>
  <si>
    <t>-696.392905191468 132.948931934174 -91.2250777524939</t>
  </si>
  <si>
    <t>-694.526217175458 108.308063272763 323.614653330368</t>
  </si>
  <si>
    <t>-735.994911175904 51.255063761894 781.368905084657</t>
  </si>
  <si>
    <t>-584.488341400371 28.2168329043955 830.346717410033</t>
  </si>
  <si>
    <t>9763-20170724T120454.249149500.bin</t>
  </si>
  <si>
    <t>-685.39970985122 224.879155655911 -93.374110072446</t>
  </si>
  <si>
    <t>-706.331563716057 222.610532725432 -202.067255877152</t>
  </si>
  <si>
    <t>-717.12982703934 220.547632863072 -294.28979504486</t>
  </si>
  <si>
    <t>-725.08378750501 218.748890463695 -377.785938252053</t>
  </si>
  <si>
    <t>-730.667633492598 216.985851986766 -461.475000700066</t>
  </si>
  <si>
    <t>-736.228476896583 214.470356188213 -583.980801690815</t>
  </si>
  <si>
    <t>-722.079274082193 212.306913144407 -661.021918179802</t>
  </si>
  <si>
    <t>-731.780354552755 246.862285828046 -530.959937195184</t>
  </si>
  <si>
    <t>-725.151291992854 401.736707516041 -513.435037677239</t>
  </si>
  <si>
    <t>-731.720641923612 557.458183056701 -278.304717300149</t>
  </si>
  <si>
    <t>-504.070712218122 528.738825653377 -242.259708022603</t>
  </si>
  <si>
    <t>-735.796512566508 184.285876013181 -529.492718146012</t>
  </si>
  <si>
    <t>-756.151016831667 32.5794865340879 -499.342609711184</t>
  </si>
  <si>
    <t>-789.659691144165 29.4937433549355 -219.260061026436</t>
  </si>
  <si>
    <t>-560.543523688918 67.3651314531965 -223.74026744876</t>
  </si>
  <si>
    <t>-674.922691140822 316.719731723176 -98.9387737752623</t>
  </si>
  <si>
    <t>-705.163661400507 327.19042762173 315.402217659736</t>
  </si>
  <si>
    <t>-744.33528512557 369.32267420667 774.87036781519</t>
  </si>
  <si>
    <t>-594.223586803918 342.318952231969 826.066980694467</t>
  </si>
  <si>
    <t>-696.211895009577 132.933870140599 -91.2220546900273</t>
  </si>
  <si>
    <t>-694.470880828257 108.219226020492 323.613727733522</t>
  </si>
  <si>
    <t>-735.971663984329 51.2869728587277 781.372789041928</t>
  </si>
  <si>
    <t>-584.387772796534 28.7532673923106 830.346021840757</t>
  </si>
  <si>
    <t>9763-20170724T120454.314002900.bin</t>
  </si>
  <si>
    <t>-684.931360295398 224.934611500207 -93.3464388654684</t>
  </si>
  <si>
    <t>-705.736002211089 222.633108577734 -202.063325898442</t>
  </si>
  <si>
    <t>-716.497327554004 220.62431881144 -294.291286884164</t>
  </si>
  <si>
    <t>-724.446914573824 218.906838116866 -377.789688868994</t>
  </si>
  <si>
    <t>-730.055768587254 217.257833488093 -461.479317299606</t>
  </si>
  <si>
    <t>-735.685923432345 214.944807942862 -583.985928586061</t>
  </si>
  <si>
    <t>-721.462828573272 212.931597260342 -661.017533179986</t>
  </si>
  <si>
    <t>-731.237701862558 247.251139142804 -530.912761454599</t>
  </si>
  <si>
    <t>-724.778134661658 402.120229085632 -513.263293464958</t>
  </si>
  <si>
    <t>-731.595270192624 557.445575894923 -277.878223926401</t>
  </si>
  <si>
    <t>-503.971059395414 528.652259388753 -241.730077548998</t>
  </si>
  <si>
    <t>-735.193230707894 184.668368069147 -529.54952691417</t>
  </si>
  <si>
    <t>-755.265211447226 32.8730743023229 -499.673597309345</t>
  </si>
  <si>
    <t>-788.726518254406 29.0571176110705 -219.59442662568</t>
  </si>
  <si>
    <t>-559.728373619273 67.6488969682564 -223.957605899954</t>
  </si>
  <si>
    <t>-674.468662050453 316.743749432062 -98.9102623355664</t>
  </si>
  <si>
    <t>-704.959724309181 327.234379902534 315.411918160059</t>
  </si>
  <si>
    <t>-744.349446153768 369.330320036528 774.86607128261</t>
  </si>
  <si>
    <t>-594.250009795633 342.309262768833 826.089575677512</t>
  </si>
  <si>
    <t>-695.70797590023 133.063426290528 -91.1865612001428</t>
  </si>
  <si>
    <t>-694.241973101946 108.149861341099 323.638395398912</t>
  </si>
  <si>
    <t>-735.935105657316 51.2491621174636 781.375496812271</t>
  </si>
  <si>
    <t>-584.423487709118 28.2634947276133 830.362292222735</t>
  </si>
  <si>
    <t>9763-20170724T120454.347084400.bin</t>
  </si>
  <si>
    <t>-684.629224801182 225.032943919632 -93.3317837976746</t>
  </si>
  <si>
    <t>-705.392417727271 222.717841361617 -202.056384946544</t>
  </si>
  <si>
    <t>-716.168124208545 220.721803595555 -294.282932912516</t>
  </si>
  <si>
    <t>-724.150904562215 219.024947078478 -377.778601441963</t>
  </si>
  <si>
    <t>-729.813306727665 217.405857005753 -461.465256330353</t>
  </si>
  <si>
    <t>-735.544052684051 215.146982155478 -583.968208478095</t>
  </si>
  <si>
    <t>-721.315107299948 213.173273012209 -660.999760011969</t>
  </si>
  <si>
    <t>-731.071825636541 247.431081013042 -530.883608025742</t>
  </si>
  <si>
    <t>-724.726442284521 402.298570071462 -513.201031972517</t>
  </si>
  <si>
    <t>-731.637443672749 557.460721319886 -277.71107581873</t>
  </si>
  <si>
    <t>-504.003835312149 528.700919764402 -241.595110003715</t>
  </si>
  <si>
    <t>-734.987061393676 184.845255008799 -529.546387442176</t>
  </si>
  <si>
    <t>-754.880360570752 33.008286897789 -499.757423246597</t>
  </si>
  <si>
    <t>-788.264158329293 28.9752498568171 -219.671996076278</t>
  </si>
  <si>
    <t>-559.301300776135 67.7743340541647 -224.055008832656</t>
  </si>
  <si>
    <t>-674.190089846656 316.806901685364 -98.8914814593874</t>
  </si>
  <si>
    <t>-704.811664043528 327.268051924282 315.421745019235</t>
  </si>
  <si>
    <t>-744.349366867719 369.343911115594 774.860941113455</t>
  </si>
  <si>
    <t>-594.252601573678 342.331536719832 826.096823715564</t>
  </si>
  <si>
    <t>-695.382388461086 133.186096389185 -91.1689823067072</t>
  </si>
  <si>
    <t>-694.077916700428 108.163699779692 323.650041302933</t>
  </si>
  <si>
    <t>-735.919953936376 51.2937218957375 781.375933741861</t>
  </si>
  <si>
    <t>-584.388146119125 28.4187511133293 830.352108813394</t>
  </si>
  <si>
    <t>9763-20170724T120454.415215300.bin</t>
  </si>
  <si>
    <t>-683.967659164566 225.213186184669 -93.2866028621008</t>
  </si>
  <si>
    <t>-704.666155996617 222.864367616615 -202.022782606843</t>
  </si>
  <si>
    <t>-715.500434614249 220.890168413995 -294.242929798365</t>
  </si>
  <si>
    <t>-723.582302518579 219.231992976567 -377.729849014606</t>
  </si>
  <si>
    <t>-729.390232607097 217.671153130687 -461.40758702341</t>
  </si>
  <si>
    <t>-735.385042613966 215.51862255827 -583.899876238978</t>
  </si>
  <si>
    <t>-721.208132037388 213.581493088228 -660.941865386013</t>
  </si>
  <si>
    <t>-730.843673771085 247.759451778141 -530.794765037556</t>
  </si>
  <si>
    <t>-724.71036291475 402.635219650005 -513.106569104957</t>
  </si>
  <si>
    <t>-731.845540844321 557.454297735744 -277.39770595204</t>
  </si>
  <si>
    <t>-504.148151966395 528.945725862169 -241.484858624337</t>
  </si>
  <si>
    <t>-734.665520519627 185.16673618585 -529.507801434687</t>
  </si>
  <si>
    <t>-754.220388920253 33.2641690367875 -499.831082699611</t>
  </si>
  <si>
    <t>-787.340648987283 28.9559240931499 -219.71845573579</t>
  </si>
  <si>
    <t>-558.430088248245 68.0510989134084 -224.19618376422</t>
  </si>
  <si>
    <t>-673.583281806827 316.977747319079 -98.8553984318138</t>
  </si>
  <si>
    <t>-704.515863706697 327.343610430253 315.437177414584</t>
  </si>
  <si>
    <t>-744.360308045623 369.355942878712 774.85123993809</t>
  </si>
  <si>
    <t>-594.270428340455 342.354875428156 826.11336369776</t>
  </si>
  <si>
    <t>-694.658396447623 133.358758000746 -91.1177336864783</t>
  </si>
  <si>
    <t>-693.630246254349 108.144513569175 323.690337212048</t>
  </si>
  <si>
    <t>-735.887287447506 51.2322945485578 781.374566061946</t>
  </si>
  <si>
    <t>-584.405821724962 28.0124145724071 830.344318840188</t>
  </si>
  <si>
    <t>9763-20170724T120454.449305600.bin</t>
  </si>
  <si>
    <t>-683.605840706876 225.392123850135 -93.2611560059762</t>
  </si>
  <si>
    <t>-704.27174731669 223.016973736302 -202.003024421991</t>
  </si>
  <si>
    <t>-715.110326818625 221.034285959231 -294.222325380498</t>
  </si>
  <si>
    <t>-723.209123650608 219.373214087468 -377.707604900433</t>
  </si>
  <si>
    <t>-729.047028878326 217.814433867993 -461.383368334344</t>
  </si>
  <si>
    <t>-735.100117035851 215.670045525559 -583.87284248743</t>
  </si>
  <si>
    <t>-720.950177340216 213.718796000753 -660.919531380157</t>
  </si>
  <si>
    <t>-730.548120434834 247.908194495491 -530.767059766129</t>
  </si>
  <si>
    <t>-724.494496252448 402.792191797688 -513.098150709666</t>
  </si>
  <si>
    <t>-731.79126692932 557.495532558245 -277.318136767808</t>
  </si>
  <si>
    <t>-504.081784928795 529.073978209509 -241.413456626791</t>
  </si>
  <si>
    <t>-734.340023529449 185.313759128247 -529.483910651888</t>
  </si>
  <si>
    <t>-753.743378432459 33.3885503301276 -499.835758767285</t>
  </si>
  <si>
    <t>-786.668663033836 29.0020097900754 -219.70139786856</t>
  </si>
  <si>
    <t>-557.800635734592 68.3259157820503 -224.344869178856</t>
  </si>
  <si>
    <t>-673.251368877702 317.131873125312 -98.8410688213131</t>
  </si>
  <si>
    <t>-704.341891237036 327.424163743955 315.441533288952</t>
  </si>
  <si>
    <t>-744.364563306299 369.370152077941 774.848254491862</t>
  </si>
  <si>
    <t>-594.276943872736 342.380114121955 826.122681000236</t>
  </si>
  <si>
    <t>-694.264992200408 133.573935575613 -91.0764978536054</t>
  </si>
  <si>
    <t>-693.357527710768 108.251639684595 323.72535449291</t>
  </si>
  <si>
    <t>-735.874183647046 51.2580411196313 781.371226936982</t>
  </si>
  <si>
    <t>-584.303909339494 28.5595954816044 830.310481603704</t>
  </si>
  <si>
    <t>9763-20170724T120454.513191700.bin</t>
  </si>
  <si>
    <t>-682.881874760795 225.797565562847 -93.1838831398254</t>
  </si>
  <si>
    <t>-703.431634155176 223.35108182812 -201.946090337298</t>
  </si>
  <si>
    <t>-714.275015366431 221.302985773861 -294.163626751873</t>
  </si>
  <si>
    <t>-722.419670628724 219.578491841519 -377.643067606735</t>
  </si>
  <si>
    <t>-728.345124083745 217.951540350391 -461.311297510878</t>
  </si>
  <si>
    <t>-734.571866764432 215.70165223791 -583.790295545135</t>
  </si>
  <si>
    <t>-720.523858658777 213.694756168834 -660.854056849242</t>
  </si>
  <si>
    <t>-729.950167480376 247.985876681331 -530.718618501974</t>
  </si>
  <si>
    <t>-724.002189593105 402.891929946399 -513.233982234663</t>
  </si>
  <si>
    <t>-731.621233624625 557.526694940934 -277.419040568865</t>
  </si>
  <si>
    <t>-503.965418043147 529.069444002666 -241.204083780654</t>
  </si>
  <si>
    <t>-733.729115778415 185.39178605019 -529.376550432954</t>
  </si>
  <si>
    <t>-752.866125300854 33.4345890298764 -499.713343449247</t>
  </si>
  <si>
    <t>-785.405707291507 28.7802947433488 -219.538272844065</t>
  </si>
  <si>
    <t>-556.700586448626 68.9841426449266 -224.651680489622</t>
  </si>
  <si>
    <t>-672.62405014844 317.480461602125 -98.7977012858266</t>
  </si>
  <si>
    <t>-704.018564604699 327.633811783085 315.465437266605</t>
  </si>
  <si>
    <t>-744.358609160168 369.426189527595 774.84394463807</t>
  </si>
  <si>
    <t>-594.274804855488 342.487019941674 826.156341527447</t>
  </si>
  <si>
    <t>-693.434354319132 134.033556901777 -90.9676817559734</t>
  </si>
  <si>
    <t>-692.791592718212 108.43789493162 323.817959789552</t>
  </si>
  <si>
    <t>-735.848836634928 51.1356779527796 781.366562622673</t>
  </si>
  <si>
    <t>-584.493518585428 27.0500457828846 830.30807561484</t>
  </si>
  <si>
    <t>9763-20170724T120454.545277400.bin</t>
  </si>
  <si>
    <t>-682.467894025307 226.046705040858 -93.1427903020763</t>
  </si>
  <si>
    <t>-702.967975610318 223.563106780179 -201.91358582147</t>
  </si>
  <si>
    <t>-713.821959536482 221.480166767574 -294.128923683767</t>
  </si>
  <si>
    <t>-721.997394564607 219.721978649045 -377.604755931711</t>
  </si>
  <si>
    <t>-727.974983928429 218.058706487139 -461.268689055255</t>
  </si>
  <si>
    <t>-734.301311138474 215.752819204003 -583.741374122103</t>
  </si>
  <si>
    <t>-720.31941622028 213.725353853381 -660.81674050283</t>
  </si>
  <si>
    <t>-729.648034416928 248.061984563884 -530.687659429778</t>
  </si>
  <si>
    <t>-723.812467772276 402.980971131123 -513.297888979617</t>
  </si>
  <si>
    <t>-731.435143042693 557.698903029131 -277.537632977537</t>
  </si>
  <si>
    <t>-503.770535563188 529.24291474453 -241.376896115281</t>
  </si>
  <si>
    <t>-733.402794191041 185.467074066409 -529.315138176292</t>
  </si>
  <si>
    <t>-752.384261521687 33.4972208826625 -499.599143388017</t>
  </si>
  <si>
    <t>-784.746818356784 28.8651213729327 -219.403065180831</t>
  </si>
  <si>
    <t>-556.107029312519 69.4030576444345 -224.794443246357</t>
  </si>
  <si>
    <t>-672.246071547125 317.660315394122 -98.771802929985</t>
  </si>
  <si>
    <t>-703.835372513008 327.792453421716 315.47697262553</t>
  </si>
  <si>
    <t>-744.362065839389 369.451703426228 774.843007302091</t>
  </si>
  <si>
    <t>-594.290100268598 342.48544764774 826.175650087338</t>
  </si>
  <si>
    <t>-692.977451987477 134.338123263386 -90.9075713701851</t>
  </si>
  <si>
    <t>-692.489842896615 108.586070987589 323.868493522338</t>
  </si>
  <si>
    <t>-735.843568699144 51.1663371013108 781.358558855933</t>
  </si>
  <si>
    <t>-584.440674635998 27.2959345156419 830.258283929039</t>
  </si>
  <si>
    <t>9763-20170724T120454.616494100.bin</t>
  </si>
  <si>
    <t>-681.562934470829 226.48706243492 -93.0832628401608</t>
  </si>
  <si>
    <t>-702.015585351454 223.920844597551 -201.86102964935</t>
  </si>
  <si>
    <t>-712.914391343446 221.768353325676 -294.069682345505</t>
  </si>
  <si>
    <t>-721.164624434519 219.945207309305 -377.536672314178</t>
  </si>
  <si>
    <t>-727.251407925888 218.215029542287 -461.19124681384</t>
  </si>
  <si>
    <t>-733.775314596694 215.808413685675 -583.651636610252</t>
  </si>
  <si>
    <t>-719.949370831014 213.75595742014 -660.754421225445</t>
  </si>
  <si>
    <t>-729.068008162836 248.163139252869 -530.630489915575</t>
  </si>
  <si>
    <t>-723.467941150647 403.111692066968 -513.436155206952</t>
  </si>
  <si>
    <t>-730.961730859908 557.785369537839 -277.642790271075</t>
  </si>
  <si>
    <t>-503.217841626175 529.459336994473 -241.880808642027</t>
  </si>
  <si>
    <t>-732.757388374166 185.565537222517 -529.203617603189</t>
  </si>
  <si>
    <t>-751.414070206546 33.5723052499961 -499.392714194797</t>
  </si>
  <si>
    <t>-783.425215282602 29.122452804366 -219.153495470218</t>
  </si>
  <si>
    <t>-554.890599029623 70.1861436200572 -225.00231603793</t>
  </si>
  <si>
    <t>-671.463714578633 318.006760616397 -98.7483400511198</t>
  </si>
  <si>
    <t>-703.3369900503 328.163552561684 315.478111500672</t>
  </si>
  <si>
    <t>-744.339325928964 369.529315007489 774.827000297069</t>
  </si>
  <si>
    <t>-594.283488407188 342.585615855461 826.218700024369</t>
  </si>
  <si>
    <t>-691.968026123006 134.860443241472 -90.8103207960463</t>
  </si>
  <si>
    <t>-691.752946169309 108.850239755798 323.949985150701</t>
  </si>
  <si>
    <t>-735.829203896552 51.2276320542567 781.343235186495</t>
  </si>
  <si>
    <t>-584.232713585099 28.399857144193 830.1409810622</t>
  </si>
  <si>
    <t>9763-20170724T120454.645572000.bin</t>
  </si>
  <si>
    <t>-681.113165369531 226.63007428643 -93.0540252923311</t>
  </si>
  <si>
    <t>-701.543891754332 224.028908971837 -201.835065034608</t>
  </si>
  <si>
    <t>-712.476386424569 221.846548520412 -294.038879044495</t>
  </si>
  <si>
    <t>-720.778299024852 219.995315978641 -377.500200838886</t>
  </si>
  <si>
    <t>-726.937917138683 218.235918100705 -461.148829003497</t>
  </si>
  <si>
    <t>-733.59156602169 215.785389026885 -583.601536187314</t>
  </si>
  <si>
    <t>-719.850008378282 213.727927792218 -660.719332771464</t>
  </si>
  <si>
    <t>-728.845209324404 248.160205771601 -530.596050946526</t>
  </si>
  <si>
    <t>-723.364629540362 403.126772102631 -513.485340336368</t>
  </si>
  <si>
    <t>-730.743279714321 557.844884055003 -277.717487658421</t>
  </si>
  <si>
    <t>-502.967047304998 529.595155340263 -242.102306148893</t>
  </si>
  <si>
    <t>-732.49878772731 185.561075725494 -529.144734292436</t>
  </si>
  <si>
    <t>-750.988732963533 33.5567513791825 -499.304809016615</t>
  </si>
  <si>
    <t>-782.848754267613 29.1379725424401 -219.047804180464</t>
  </si>
  <si>
    <t>-554.373072771745 70.5048522028887 -225.062390791802</t>
  </si>
  <si>
    <t>-671.044890241969 318.184889409816 -98.7356784078878</t>
  </si>
  <si>
    <t>-703.019311326316 328.29660840403 315.484044904626</t>
  </si>
  <si>
    <t>-744.322959827448 369.583543689398 774.812764286143</t>
  </si>
  <si>
    <t>-594.284511362957 342.623997782867 826.246935169722</t>
  </si>
  <si>
    <t>-691.491564765699 134.957285745027 -90.7640889368207</t>
  </si>
  <si>
    <t>-691.292992209002 108.905675523696 323.993528308464</t>
  </si>
  <si>
    <t>-735.811014607896 51.1903491330063 781.341173051347</t>
  </si>
  <si>
    <t>-584.349002963748 27.4967872819198 830.143742372543</t>
  </si>
  <si>
    <t>9763-20170724T120454.714762500.bin</t>
  </si>
  <si>
    <t>-680.127372372499 226.957073090535 -92.9886903223822</t>
  </si>
  <si>
    <t>-700.549447841932 224.282393189583 -201.769581688634</t>
  </si>
  <si>
    <t>-711.548656958355 222.054605484511 -293.96445739884</t>
  </si>
  <si>
    <t>-719.940893425953 220.167201077952 -377.415875322848</t>
  </si>
  <si>
    <t>-726.22111196355 218.37705488241 -461.054895891504</t>
  </si>
  <si>
    <t>-733.084248092392 215.887028718815 -583.495164701342</t>
  </si>
  <si>
    <t>-719.481910962944 213.841887843508 -660.637965183341</t>
  </si>
  <si>
    <t>-728.285038444691 248.281156422117 -530.506170711144</t>
  </si>
  <si>
    <t>-722.996438105221 403.266161428967 -513.530199049605</t>
  </si>
  <si>
    <t>-730.295868689282 558.308342095249 -277.97303628968</t>
  </si>
  <si>
    <t>-502.476024351048 530.082506777993 -242.618497311861</t>
  </si>
  <si>
    <t>-731.86046936247 185.678161897578 -529.032687608136</t>
  </si>
  <si>
    <t>-750.041346158594 33.6438752967188 -499.139418483309</t>
  </si>
  <si>
    <t>-781.560635100927 29.1205109066773 -218.845582038142</t>
  </si>
  <si>
    <t>-553.208921407214 71.103187477835 -225.285674902623</t>
  </si>
  <si>
    <t>-670.170143168521 318.660284988701 -98.7103446026266</t>
  </si>
  <si>
    <t>-702.332567248098 328.549443205782 315.500182768797</t>
  </si>
  <si>
    <t>-744.263295054378 369.697484214166 774.788707833328</t>
  </si>
  <si>
    <t>-594.249814713181 342.798517921457 826.327126626357</t>
  </si>
  <si>
    <t>-690.390460865367 135.162090209056 -90.665956001211</t>
  </si>
  <si>
    <t>-690.438521207414 108.983903766516 324.083759137459</t>
  </si>
  <si>
    <t>-735.756641360935 51.15770202883 781.345331529331</t>
  </si>
  <si>
    <t>-584.430440166089 26.659249297496 830.171978658422</t>
  </si>
  <si>
    <t>9763-20170724T120454.747850700.bin</t>
  </si>
  <si>
    <t>-679.626211213506 227.172913133855 -92.9631486183511</t>
  </si>
  <si>
    <t>-700.028302932706 224.471968313676 -201.747212701303</t>
  </si>
  <si>
    <t>-711.0570105676 222.220063120003 -293.937903094747</t>
  </si>
  <si>
    <t>-719.494750538792 220.309606034161 -377.384235899017</t>
  </si>
  <si>
    <t>-725.839192395869 218.495685579506 -461.017988340459</t>
  </si>
  <si>
    <t>-732.81693599134 215.969586176505 -583.450928230891</t>
  </si>
  <si>
    <t>-719.287840523971 213.924973062839 -660.606577177568</t>
  </si>
  <si>
    <t>-727.985719736512 248.380279812404 -530.475186433071</t>
  </si>
  <si>
    <t>-722.788181924321 403.37771495543 -513.556205036085</t>
  </si>
  <si>
    <t>-730.072889482983 558.524683927699 -278.06735958769</t>
  </si>
  <si>
    <t>-502.238972400594 530.388589063666 -242.731508840637</t>
  </si>
  <si>
    <t>-731.524653625131 185.775545346766 -528.981798810409</t>
  </si>
  <si>
    <t>-749.566831488922 33.7324153984973 -499.075444016327</t>
  </si>
  <si>
    <t>-780.925921570275 29.1495099651875 -218.764492266508</t>
  </si>
  <si>
    <t>-552.618153924254 71.3434095777961 -225.377915597249</t>
  </si>
  <si>
    <t>-669.661508109021 318.925294994182 -98.7017203190293</t>
  </si>
  <si>
    <t>-701.962605487467 328.63820217741 315.502255038649</t>
  </si>
  <si>
    <t>-744.231305267038 369.751328318997 774.773179284556</t>
  </si>
  <si>
    <t>-594.23264640388 342.884229613966 826.371512239431</t>
  </si>
  <si>
    <t>-689.885465959585 135.326315589738 -90.6195559728707</t>
  </si>
  <si>
    <t>-690.035517484315 109.076514058431 324.125574598861</t>
  </si>
  <si>
    <t>-735.7209470479 51.2492665927296 781.352333659325</t>
  </si>
  <si>
    <t>-584.2736758676 27.4931106588133 830.17027530928</t>
  </si>
  <si>
    <t>9763-20170724T120454.817038000.bin</t>
  </si>
  <si>
    <t>-678.728007780916 227.406611846643 -92.93456680021</t>
  </si>
  <si>
    <t>-699.067390962955 224.667520577193 -201.729359875705</t>
  </si>
  <si>
    <t>-710.137160605942 222.380307983141 -293.914332456864</t>
  </si>
  <si>
    <t>-718.649953297306 220.436497468205 -377.352219074819</t>
  </si>
  <si>
    <t>-725.107727121085 218.587639689463 -460.976393454162</t>
  </si>
  <si>
    <t>-732.293137089475 216.009043381931 -583.396519061118</t>
  </si>
  <si>
    <t>-718.899030196355 213.953599931512 -660.575288446644</t>
  </si>
  <si>
    <t>-727.401188249737 248.444285398025 -530.441092777307</t>
  </si>
  <si>
    <t>-722.327204936029 403.453497177004 -513.622790826829</t>
  </si>
  <si>
    <t>-729.849298710274 558.634567919332 -278.164114812168</t>
  </si>
  <si>
    <t>-501.99461275907 530.704780306134 -242.798471478626</t>
  </si>
  <si>
    <t>-730.879231803223 185.836876827805 -528.91824479405</t>
  </si>
  <si>
    <t>-748.74634204259 33.7903620898185 -498.905640181356</t>
  </si>
  <si>
    <t>-779.723496572553 29.3873009161121 -218.54950130436</t>
  </si>
  <si>
    <t>-551.453208863519 71.7136417093041 -225.601401455425</t>
  </si>
  <si>
    <t>-668.683147974751 319.287398938978 -98.6903146962222</t>
  </si>
  <si>
    <t>-701.28759805754 328.7894476134 315.494708628807</t>
  </si>
  <si>
    <t>-744.180996630022 369.865533859362 774.7179205497</t>
  </si>
  <si>
    <t>-594.212240775432 343.030394751158 826.419784173817</t>
  </si>
  <si>
    <t>-689.046652716768 135.361877233494 -90.5648184189329</t>
  </si>
  <si>
    <t>-689.338071686239 109.025035591488 324.174669882186</t>
  </si>
  <si>
    <t>-735.646317914613 51.2693305911728 781.373145451554</t>
  </si>
  <si>
    <t>-584.164863023598 27.7940211871239 830.220874532386</t>
  </si>
  <si>
    <t>9763-20170724T120454.846115600.bin</t>
  </si>
  <si>
    <t>-678.27337644232 227.428635583478 -92.9197120171045</t>
  </si>
  <si>
    <t>-698.56375866426 224.669071292358 -201.723170566656</t>
  </si>
  <si>
    <t>-709.637844258489 222.362750344523 -293.907037136087</t>
  </si>
  <si>
    <t>-718.173015321199 220.400872065481 -377.342356731572</t>
  </si>
  <si>
    <t>-724.671621052276 218.53340958037 -460.962939624746</t>
  </si>
  <si>
    <t>-731.937154050775 215.926982114459 -583.377509034817</t>
  </si>
  <si>
    <t>-718.612953564951 213.850734247416 -660.567989574614</t>
  </si>
  <si>
    <t>-727.021422538165 248.374872352719 -530.432141772134</t>
  </si>
  <si>
    <t>-721.974639993875 403.394052889625 -513.660905551877</t>
  </si>
  <si>
    <t>-729.657612638331 558.629104403223 -278.24301066815</t>
  </si>
  <si>
    <t>-501.82708700132 530.602978334729 -242.798785504121</t>
  </si>
  <si>
    <t>-730.476755091604 185.76654594918 -528.894059229342</t>
  </si>
  <si>
    <t>-748.280290733526 33.7251388275185 -498.834439570597</t>
  </si>
  <si>
    <t>-779.101826122862 29.4048263531167 -218.459856084577</t>
  </si>
  <si>
    <t>-550.845751786904 71.7773852722917 -225.688206559264</t>
  </si>
  <si>
    <t>-668.186021451602 319.408685045319 -98.6890814156768</t>
  </si>
  <si>
    <t>-700.985262389484 328.81352154177 315.482823486707</t>
  </si>
  <si>
    <t>-744.159961285044 369.91661680412 774.678176860838</t>
  </si>
  <si>
    <t>-594.204655287624 343.090838096593 826.423606623595</t>
  </si>
  <si>
    <t>-688.629307078496 135.301201141866 -90.5416935589111</t>
  </si>
  <si>
    <t>-689.038553424253 108.913696861365 324.194534937763</t>
  </si>
  <si>
    <t>-735.610103606237 51.2560120116143 781.382934202798</t>
  </si>
  <si>
    <t>-584.21936119875 27.2639308501437 830.260869735886</t>
  </si>
  <si>
    <t>9763-20170724T120454.915323000.bin</t>
  </si>
  <si>
    <t>-677.454069199362 227.495155786945 -92.926383583703</t>
  </si>
  <si>
    <t>-697.62819098649 224.685350471837 -201.750149972474</t>
  </si>
  <si>
    <t>-708.706339155343 222.326600110568 -293.932228124385</t>
  </si>
  <si>
    <t>-717.286426471088 220.313128538594 -377.361664199636</t>
  </si>
  <si>
    <t>-723.87129267183 218.389720429201 -460.974323928549</t>
  </si>
  <si>
    <t>-731.308325377033 215.696742980403 -583.376755859656</t>
  </si>
  <si>
    <t>-718.096601868724 213.550491302363 -660.584567285585</t>
  </si>
  <si>
    <t>-726.32701538965 248.182563684698 -530.460752805737</t>
  </si>
  <si>
    <t>-721.303630061493 403.210496771178 -513.786657624956</t>
  </si>
  <si>
    <t>-729.299194487026 558.572732968006 -278.463088317266</t>
  </si>
  <si>
    <t>-501.504538615255 530.413801223207 -242.893530529094</t>
  </si>
  <si>
    <t>-729.762967764953 185.574450323193 -528.874602372806</t>
  </si>
  <si>
    <t>-747.468419220515 33.54348427024 -498.684754357917</t>
  </si>
  <si>
    <t>-778.076046887025 29.379546052372 -218.284319705996</t>
  </si>
  <si>
    <t>-549.855292963349 71.9001076276577 -225.75550159</t>
  </si>
  <si>
    <t>-667.283985971617 319.607985139803 -98.7324304516138</t>
  </si>
  <si>
    <t>-700.466423593395 328.848068819056 315.41259560203</t>
  </si>
  <si>
    <t>-744.116114021784 370.02197599783 774.574281216946</t>
  </si>
  <si>
    <t>-594.19504134086 343.194854747366 826.418272516786</t>
  </si>
  <si>
    <t>-687.898122755282 135.248881673154 -90.5103121995895</t>
  </si>
  <si>
    <t>-688.565959841974 108.728469108631 324.21705934224</t>
  </si>
  <si>
    <t>-735.540422089769 51.195438209535 781.398709280495</t>
  </si>
  <si>
    <t>-584.262310364491 26.5610100853046 830.305692373032</t>
  </si>
  <si>
    <t>9763-20170724T120454.947409800.bin</t>
  </si>
  <si>
    <t>-677.142856120662 227.426177882373 -92.9489530740065</t>
  </si>
  <si>
    <t>-697.26109100855 224.605250078891 -201.782770174444</t>
  </si>
  <si>
    <t>-708.336031301325 222.228101318973 -293.964877815482</t>
  </si>
  <si>
    <t>-716.930721914579 220.194801671203 -377.392097756678</t>
  </si>
  <si>
    <t>-723.547963732565 218.248068887492 -461.001712801802</t>
  </si>
  <si>
    <t>-731.051763315562 215.517103968713 -583.399296019752</t>
  </si>
  <si>
    <t>-717.87979025124 213.337316838688 -660.612963748805</t>
  </si>
  <si>
    <t>-726.045037537285 248.019426904377 -530.495824579036</t>
  </si>
  <si>
    <t>-721.039497159677 403.052758331142 -513.875974796057</t>
  </si>
  <si>
    <t>-729.222954272713 558.446297727577 -278.579348782988</t>
  </si>
  <si>
    <t>-501.423688582933 530.281926426502 -243.043541281581</t>
  </si>
  <si>
    <t>-729.473308709431 185.411365770099 -528.888684299706</t>
  </si>
  <si>
    <t>-747.135728105247 33.3896020834579 -498.637030379034</t>
  </si>
  <si>
    <t>-777.697201664343 29.3128417258959 -218.230195633654</t>
  </si>
  <si>
    <t>-549.495366237102 71.922725521415 -225.769974467169</t>
  </si>
  <si>
    <t>-666.907157760404 319.608400367611 -98.7716935771896</t>
  </si>
  <si>
    <t>-700.279751479532 328.84585832776 315.358170673866</t>
  </si>
  <si>
    <t>-744.082072999418 370.088248711978 774.50517532478</t>
  </si>
  <si>
    <t>-594.17647248248 343.289521871221 826.408317770222</t>
  </si>
  <si>
    <t>-687.652424322716 135.080087614918 -90.5279724416052</t>
  </si>
  <si>
    <t>-688.394313077134 108.560525823361 324.19940007542</t>
  </si>
  <si>
    <t>-735.491632143515 51.2465703080222 781.409868115424</t>
  </si>
  <si>
    <t>-584.140836621873 27.1003002533052 830.335551352865</t>
  </si>
  <si>
    <t>9763-20170724T120455.012236300.bin</t>
  </si>
  <si>
    <t>-676.657674892306 227.16700023885 -92.9955617618465</t>
  </si>
  <si>
    <t>-696.673680349591 224.321623497621 -201.847565713717</t>
  </si>
  <si>
    <t>-707.730814976248 221.901684564653 -294.030594919101</t>
  </si>
  <si>
    <t>-716.336919215087 219.820858672048 -377.455644913682</t>
  </si>
  <si>
    <t>-722.993106121059 217.817649238649 -461.060809865115</t>
  </si>
  <si>
    <t>-730.584056344248 214.994138127631 -583.451011487358</t>
  </si>
  <si>
    <t>-717.471201467873 212.749028464613 -660.672870385737</t>
  </si>
  <si>
    <t>-725.551699014126 247.537146114069 -530.574964750621</t>
  </si>
  <si>
    <t>-720.631174423172 402.588327084788 -514.075127754527</t>
  </si>
  <si>
    <t>-729.161567967767 558.028507760332 -278.821643792699</t>
  </si>
  <si>
    <t>-501.324208418727 529.977793133257 -243.440957907668</t>
  </si>
  <si>
    <t>-728.954682313735 184.929030369758 -528.919467752021</t>
  </si>
  <si>
    <t>-746.533282130209 32.9238489496317 -498.54407909957</t>
  </si>
  <si>
    <t>-777.116907097084 29.0732252553883 -218.136492671668</t>
  </si>
  <si>
    <t>-548.915407576427 71.677248388221 -225.717291746633</t>
  </si>
  <si>
    <t>-666.322947546216 319.512454905121 -98.8390040965006</t>
  </si>
  <si>
    <t>-699.983088815457 328.746417909734 315.267637641711</t>
  </si>
  <si>
    <t>-744.032403867212 370.177708249244 774.378471429195</t>
  </si>
  <si>
    <t>-594.167168422256 343.375739918026 826.396678485765</t>
  </si>
  <si>
    <t>-687.258805338601 134.696521115078 -90.549529212925</t>
  </si>
  <si>
    <t>-688.068927061599 108.264072781146 324.18329360073</t>
  </si>
  <si>
    <t>-735.391651482644 51.1975586111066 781.432098894648</t>
  </si>
  <si>
    <t>-584.15574849846 26.5186598628097 830.447214648856</t>
  </si>
  <si>
    <t>9763-20170724T120455.048329800.bin</t>
  </si>
  <si>
    <t>-676.495264004411 227.047357520596 -93.0185370399109</t>
  </si>
  <si>
    <t>-696.455505538824 224.195825918116 -201.880708677084</t>
  </si>
  <si>
    <t>-707.483335819234 221.759447451795 -294.066804146856</t>
  </si>
  <si>
    <t>-716.070232769637 219.658871029415 -377.493387130448</t>
  </si>
  <si>
    <t>-722.714263739281 217.631278378084 -461.098870316927</t>
  </si>
  <si>
    <t>-730.29520450668 214.767321143001 -583.488556496424</t>
  </si>
  <si>
    <t>-717.181332425533 212.494818742437 -660.709537859</t>
  </si>
  <si>
    <t>-725.277169849503 247.328329566586 -530.622345394247</t>
  </si>
  <si>
    <t>-720.39633871261 402.38441084656 -514.184775240507</t>
  </si>
  <si>
    <t>-729.120294214507 557.971488161927 -279.035511053898</t>
  </si>
  <si>
    <t>-501.275132194341 529.953153612957 -243.679224877022</t>
  </si>
  <si>
    <t>-728.660329349364 184.719626352238 -528.947733399148</t>
  </si>
  <si>
    <t>-746.204530477865 32.7147669691526 -498.526392656384</t>
  </si>
  <si>
    <t>-776.796667245574 28.9793734259115 -218.118267298228</t>
  </si>
  <si>
    <t>-548.596575925365 71.5904010880429 -225.701998329844</t>
  </si>
  <si>
    <t>-666.149512068982 319.419353088298 -98.867838678756</t>
  </si>
  <si>
    <t>-699.889660277839 328.684496819411 315.231612832386</t>
  </si>
  <si>
    <t>-744.016859888306 370.212155515439 774.325664355042</t>
  </si>
  <si>
    <t>-594.164222557156 343.434809254817 826.392632641549</t>
  </si>
  <si>
    <t>-687.082680137085 134.542636092028 -90.5664663490187</t>
  </si>
  <si>
    <t>-687.964860963571 108.163624822277 324.169585860809</t>
  </si>
  <si>
    <t>-735.337323798684 51.1995417182534 781.437322645487</t>
  </si>
  <si>
    <t>-584.092733778302 26.6622467287527 830.496691370354</t>
  </si>
  <si>
    <t>9763-20170724T120455.112511500.bin</t>
  </si>
  <si>
    <t>-676.398115796528 226.751137818795 -93.0822053530961</t>
  </si>
  <si>
    <t>-696.200829404726 223.873071788548 -201.972386972094</t>
  </si>
  <si>
    <t>-707.11695297246 221.392854165786 -294.170601308807</t>
  </si>
  <si>
    <t>-715.611255704826 219.244045713255 -377.605351371546</t>
  </si>
  <si>
    <t>-722.171086247255 217.159841076804 -461.216182322118</t>
  </si>
  <si>
    <t>-729.638139124422 214.203925979097 -583.610779842611</t>
  </si>
  <si>
    <t>-716.468665994601 211.876851318289 -660.82064242312</t>
  </si>
  <si>
    <t>-724.694182031287 246.806028816857 -530.762776839809</t>
  </si>
  <si>
    <t>-719.983240590549 401.881557881218 -514.463307944142</t>
  </si>
  <si>
    <t>-729.086417673539 557.771018207168 -279.528711643833</t>
  </si>
  <si>
    <t>-501.26615191077 529.811980575355 -243.965050766052</t>
  </si>
  <si>
    <t>-728.029130024076 184.195897625217 -529.047295570856</t>
  </si>
  <si>
    <t>-745.447768132437 32.1947534210055 -498.542096028973</t>
  </si>
  <si>
    <t>-776.327107687661 28.4818700852254 -218.164926581124</t>
  </si>
  <si>
    <t>-548.165704738175 71.3144583029 -225.666576809971</t>
  </si>
  <si>
    <t>-666.079227865326 319.167281353567 -98.9375718325176</t>
  </si>
  <si>
    <t>-699.938830814242 328.51362861245 315.15032598567</t>
  </si>
  <si>
    <t>-744.012841779885 370.248194596112 774.224677061954</t>
  </si>
  <si>
    <t>-594.177294676865 343.493903691099 826.35286190664</t>
  </si>
  <si>
    <t>-686.969408258329 134.17910432925 -90.6171421643545</t>
  </si>
  <si>
    <t>-688.050852297152 107.905662433085 324.125067241461</t>
  </si>
  <si>
    <t>-735.23399482478 51.2546440695696 781.449082814959</t>
  </si>
  <si>
    <t>-583.878144367332 27.5412345472409 830.570344317787</t>
  </si>
  <si>
    <t>9763-20170724T120455.148607800.bin</t>
  </si>
  <si>
    <t>-676.428842006762 226.552728602288 -93.1146529804945</t>
  </si>
  <si>
    <t>-696.134572149553 223.657960428942 -202.021988720394</t>
  </si>
  <si>
    <t>-706.978111527929 221.157661519215 -294.228235976836</t>
  </si>
  <si>
    <t>-715.410527390247 218.98827198915 -377.668800250085</t>
  </si>
  <si>
    <t>-721.912098237125 216.881131365514 -461.283550643937</t>
  </si>
  <si>
    <t>-729.297856597553 213.889714937549 -583.682199210231</t>
  </si>
  <si>
    <t>-716.079841363466 211.535619631277 -660.882957302412</t>
  </si>
  <si>
    <t>-724.403367052562 246.508076637699 -530.839706748302</t>
  </si>
  <si>
    <t>-719.769459920617 401.590550920557 -514.58341138453</t>
  </si>
  <si>
    <t>-729.080551755241 557.526090267014 -279.687881946893</t>
  </si>
  <si>
    <t>-501.252447192931 529.685543087621 -244.081936198352</t>
  </si>
  <si>
    <t>-727.710619885853 183.896844023808 -529.10989368384</t>
  </si>
  <si>
    <t>-745.081134663697 31.8928370766796 -498.584313195903</t>
  </si>
  <si>
    <t>-776.069842106125 28.1961772170673 -218.219113039912</t>
  </si>
  <si>
    <t>-547.938790166032 71.187451049946 -225.736283435665</t>
  </si>
  <si>
    <t>-666.132870037865 318.986052582566 -98.9729370232637</t>
  </si>
  <si>
    <t>-700.018397596876 328.430324602769 315.110604848406</t>
  </si>
  <si>
    <t>-744.021302590892 370.244731772093 774.176131320998</t>
  </si>
  <si>
    <t>-594.190836531475 343.494070769769 826.320754462338</t>
  </si>
  <si>
    <t>-686.977756661356 133.961629399234 -90.6531440923853</t>
  </si>
  <si>
    <t>-688.166155447692 107.694279463966 324.0892327867</t>
  </si>
  <si>
    <t>-735.189197203845 51.2010869946766 781.455850338031</t>
  </si>
  <si>
    <t>-583.886872539724 27.2313504944016 830.617755132518</t>
  </si>
  <si>
    <t>9763-20170724T120455.213758400.bin</t>
  </si>
  <si>
    <t>-676.667952452262 226.21954114066 -93.1821024843737</t>
  </si>
  <si>
    <t>-696.244094516358 223.304069905168 -202.112276843942</t>
  </si>
  <si>
    <t>-706.98720482739 220.764838289085 -294.329146864128</t>
  </si>
  <si>
    <t>-715.332371523886 218.551526199304 -377.777430107356</t>
  </si>
  <si>
    <t>-721.750093001979 216.392189771161 -461.397257263682</t>
  </si>
  <si>
    <t>-729.016962046083 213.315570034054 -583.800912464424</t>
  </si>
  <si>
    <t>-715.697903043831 210.896733866199 -660.982361287385</t>
  </si>
  <si>
    <t>-724.204554783556 245.972298966928 -530.974571284433</t>
  </si>
  <si>
    <t>-719.718983479408 401.063619376351 -514.785762079956</t>
  </si>
  <si>
    <t>-729.312115163668 556.915263372326 -279.845707031073</t>
  </si>
  <si>
    <t>-501.445523316301 529.565196626496 -244.106706804412</t>
  </si>
  <si>
    <t>-727.452102915761 183.358926142386 -529.207938594377</t>
  </si>
  <si>
    <t>-744.696828256491 31.3647019714724 -498.56016827726</t>
  </si>
  <si>
    <t>-775.917654282956 27.7266665220241 -218.220177756365</t>
  </si>
  <si>
    <t>-547.821550961281 70.9091207631932 -225.700474313763</t>
  </si>
  <si>
    <t>-666.436376925252 318.670065408705 -99.0599990462366</t>
  </si>
  <si>
    <t>-700.268379822143 328.325715772914 315.023110112096</t>
  </si>
  <si>
    <t>-744.063817577946 370.217687937897 774.099088436007</t>
  </si>
  <si>
    <t>-594.227628147797 343.509857302911 826.249247059179</t>
  </si>
  <si>
    <t>-687.179324412837 133.639479412479 -90.7226636047692</t>
  </si>
  <si>
    <t>-688.432728126832 107.364545163635 324.019054237847</t>
  </si>
  <si>
    <t>-735.117805658829 51.1866831888265 781.460786240098</t>
  </si>
  <si>
    <t>-583.892133789998 26.8455434082293 830.675855659312</t>
  </si>
  <si>
    <t>9763-20170724T120455.247849800.bin</t>
  </si>
  <si>
    <t>-676.837818642117 226.133502013763 -93.2032678308884</t>
  </si>
  <si>
    <t>-696.398074294741 223.222125158897 -202.136296514763</t>
  </si>
  <si>
    <t>-707.094743758357 220.681457167598 -294.358786206402</t>
  </si>
  <si>
    <t>-715.384631395754 218.465055405275 -377.812224502512</t>
  </si>
  <si>
    <t>-721.733530180649 216.301591077328 -461.437288070963</t>
  </si>
  <si>
    <t>-728.885061053238 213.217413307962 -583.847599131655</t>
  </si>
  <si>
    <t>-715.487943968852 210.775429423736 -661.014715954175</t>
  </si>
  <si>
    <t>-724.137106978883 245.878180006281 -531.017882556719</t>
  </si>
  <si>
    <t>-719.706611056582 400.97338580659 -514.855467580593</t>
  </si>
  <si>
    <t>-729.457384594634 556.794153900962 -279.901452972817</t>
  </si>
  <si>
    <t>-501.579994430832 529.673946239472 -244.055423861294</t>
  </si>
  <si>
    <t>-727.356996147251 183.263252536694 -529.252178387086</t>
  </si>
  <si>
    <t>-744.578651992896 31.2757026725642 -498.547829783987</t>
  </si>
  <si>
    <t>-775.900442743685 27.745563514392 -218.217575052693</t>
  </si>
  <si>
    <t>-547.814265001765 70.9869776735711 -225.662920685491</t>
  </si>
  <si>
    <t>-666.653287405032 318.581609675632 -99.0921683945235</t>
  </si>
  <si>
    <t>-700.364347841931 328.286130768797 314.999572525546</t>
  </si>
  <si>
    <t>-744.09805025034 370.178779009038 774.077798589634</t>
  </si>
  <si>
    <t>-594.261311225795 343.461410950473 826.22135923855</t>
  </si>
  <si>
    <t>-687.306376913225 133.577021731964 -90.7513377043796</t>
  </si>
  <si>
    <t>-688.573342413913 107.311392955416 323.990871215886</t>
  </si>
  <si>
    <t>-735.098149822518 51.2551551607548 781.452494442083</t>
  </si>
  <si>
    <t>-583.795622970925 27.3621616923308 830.651013406357</t>
  </si>
  <si>
    <t>9763-20170724T120455.316564600.bin</t>
  </si>
  <si>
    <t>-677.2017367773 226.099491717471 -93.2717049207218</t>
  </si>
  <si>
    <t>-696.810743662513 223.187872652858 -202.196059876786</t>
  </si>
  <si>
    <t>-707.393320426344 220.613376835761 -294.430629662853</t>
  </si>
  <si>
    <t>-715.51726318483 218.354158029266 -377.899450986603</t>
  </si>
  <si>
    <t>-721.63692684023 216.136485688934 -461.540120486006</t>
  </si>
  <si>
    <t>-728.383653313108 212.961527251605 -583.971035121526</t>
  </si>
  <si>
    <t>-714.76510824917 210.428535597001 -661.096505558623</t>
  </si>
  <si>
    <t>-723.822298352671 245.66202128628 -531.149574614</t>
  </si>
  <si>
    <t>-719.43044284692 400.777048009166 -515.084404789026</t>
  </si>
  <si>
    <t>-729.50172162854 556.359163354119 -279.985807763891</t>
  </si>
  <si>
    <t>-501.677358397781 529.421243495299 -243.669045997518</t>
  </si>
  <si>
    <t>-727.024220943239 183.047253551272 -529.34919178566</t>
  </si>
  <si>
    <t>-744.231322405285 31.0793712336065 -498.574111536683</t>
  </si>
  <si>
    <t>-775.948829877235 27.562017824222 -218.288133299031</t>
  </si>
  <si>
    <t>-547.884537326253 70.9641853944447 -225.459287323557</t>
  </si>
  <si>
    <t>-667.095087709368 318.454311323287 -99.1553012682688</t>
  </si>
  <si>
    <t>-700.543839318325 328.272580167161 314.955103478166</t>
  </si>
  <si>
    <t>-744.164799836736 370.109912710377 774.048281072028</t>
  </si>
  <si>
    <t>-594.328893059454 343.350943341158 826.17300903418</t>
  </si>
  <si>
    <t>-687.579793773356 133.635681815761 -90.7942264976126</t>
  </si>
  <si>
    <t>-688.802178438626 107.373909107756 323.948407602352</t>
  </si>
  <si>
    <t>-735.079374991889 51.2469059675168 781.427718097026</t>
  </si>
  <si>
    <t>-583.781676108601 27.250212098076 830.590606797529</t>
  </si>
  <si>
    <t>9763-20170724T120455.350662700.bin</t>
  </si>
  <si>
    <t>-677.4071456755 226.167082766231 -93.2841381017356</t>
  </si>
  <si>
    <t>-697.032837077178 223.257695228234 -202.205643093916</t>
  </si>
  <si>
    <t>-707.574440344419 220.659716410625 -294.444125852627</t>
  </si>
  <si>
    <t>-715.63905310619 218.369220347319 -377.917800020274</t>
  </si>
  <si>
    <t>-721.676929757503 216.110217220166 -461.563372913586</t>
  </si>
  <si>
    <t>-728.279048974794 212.864361052265 -584.000175519331</t>
  </si>
  <si>
    <t>-714.555917731586 210.273789283054 -661.10529128471</t>
  </si>
  <si>
    <t>-723.776262723435 245.595333631719 -531.19256298818</t>
  </si>
  <si>
    <t>-719.39593905862 400.709159089833 -515.189151096482</t>
  </si>
  <si>
    <t>-729.578243636945 556.166556810816 -280.01288703158</t>
  </si>
  <si>
    <t>-501.762059064835 529.311049252482 -243.583489783863</t>
  </si>
  <si>
    <t>-726.987888048821 182.982036390488 -529.359499013119</t>
  </si>
  <si>
    <t>-744.239702281559 31.0272185172607 -498.528071618355</t>
  </si>
  <si>
    <t>-776.181661189795 27.4082373108081 -218.269034786109</t>
  </si>
  <si>
    <t>-548.129296102891 70.9040721489494 -225.251578233302</t>
  </si>
  <si>
    <t>-667.353286299428 318.419314856393 -99.1685781583652</t>
  </si>
  <si>
    <t>-700.65009940413 328.263805537155 314.953349253068</t>
  </si>
  <si>
    <t>-744.19714719535 370.074266307784 774.049357581192</t>
  </si>
  <si>
    <t>-594.361339170713 343.28671872015 826.159708732703</t>
  </si>
  <si>
    <t>-687.729461979343 133.81683051608 -90.8022770929358</t>
  </si>
  <si>
    <t>-688.896978650453 107.529819958886 323.938872623169</t>
  </si>
  <si>
    <t>-735.076891738571 51.2603023890315 781.410137836975</t>
  </si>
  <si>
    <t>-583.711811693322 27.6036416632571 830.530256559706</t>
  </si>
  <si>
    <t>9763-20170724T120455.416857100.bin</t>
  </si>
  <si>
    <t>-677.744769253881 226.277466866989 -93.2782732173135</t>
  </si>
  <si>
    <t>-697.431739456627 223.37264916974 -202.18876822104</t>
  </si>
  <si>
    <t>-707.918501592585 220.72603786894 -294.432256379166</t>
  </si>
  <si>
    <t>-715.890171329532 218.370850501047 -377.912974919989</t>
  </si>
  <si>
    <t>-721.791285362447 216.026448223789 -461.565884740531</t>
  </si>
  <si>
    <t>-728.145245870081 212.633542298845 -584.01192297706</t>
  </si>
  <si>
    <t>-714.251344229527 209.910729657072 -661.081779251514</t>
  </si>
  <si>
    <t>-723.743676673618 245.42755929669 -531.234812912763</t>
  </si>
  <si>
    <t>-719.410995988214 400.565399490804 -515.357513096424</t>
  </si>
  <si>
    <t>-729.625099852187 556.03917377427 -280.193488876537</t>
  </si>
  <si>
    <t>-501.813254436386 529.075783400083 -243.81616569083</t>
  </si>
  <si>
    <t>-726.97070249663 182.817097679541 -529.332492037509</t>
  </si>
  <si>
    <t>-744.370398343261 30.9225543971288 -498.324848931975</t>
  </si>
  <si>
    <t>-776.761864396592 27.5628255455385 -218.113981453796</t>
  </si>
  <si>
    <t>-548.635275484228 70.7059010415226 -224.854575013904</t>
  </si>
  <si>
    <t>-667.803001727725 318.290249207498 -99.1503852060843</t>
  </si>
  <si>
    <t>-700.984488842616 328.261981505735 314.977785017857</t>
  </si>
  <si>
    <t>-744.27798587981 370.004561824027 774.08103105159</t>
  </si>
  <si>
    <t>-594.417670945626 343.235316691368 826.130301935649</t>
  </si>
  <si>
    <t>-687.949928581117 134.144896488255 -90.7930521270866</t>
  </si>
  <si>
    <t>-689.227006822488 107.743405025884 323.940547658741</t>
  </si>
  <si>
    <t>-735.100231397045 51.2153198370449 781.370418275879</t>
  </si>
  <si>
    <t>-583.744784461865 27.2982691798402 830.394082670611</t>
  </si>
  <si>
    <t>9763-20170724T120455.444930700.bin</t>
  </si>
  <si>
    <t>-677.944563364523 226.247024806055 -93.2913195551481</t>
  </si>
  <si>
    <t>-697.656178455139 223.335036491399 -202.197112920065</t>
  </si>
  <si>
    <t>-708.111822694061 220.65580111579 -294.443213431026</t>
  </si>
  <si>
    <t>-716.034282503243 218.260043691318 -377.927471250767</t>
  </si>
  <si>
    <t>-721.86486367241 215.864310920891 -461.583914015824</t>
  </si>
  <si>
    <t>-728.092141744914 212.383950419506 -584.034076608855</t>
  </si>
  <si>
    <t>-714.133025784051 209.586481919322 -661.089360836556</t>
  </si>
  <si>
    <t>-723.736369423056 245.215104471799 -531.276310595742</t>
  </si>
  <si>
    <t>-719.391348793444 400.353264041504 -515.45870762638</t>
  </si>
  <si>
    <t>-729.594768955307 555.851090163071 -280.31006125669</t>
  </si>
  <si>
    <t>-501.797743219434 528.851159521817 -243.867794003484</t>
  </si>
  <si>
    <t>-726.982997570021 182.606891788152 -529.331695892943</t>
  </si>
  <si>
    <t>-744.493501267498 30.745722373983 -498.189895232703</t>
  </si>
  <si>
    <t>-777.077234417379 27.6977781767316 -217.997759265991</t>
  </si>
  <si>
    <t>-548.888839482963 70.5277388889931 -224.644653862455</t>
  </si>
  <si>
    <t>-668.060941437578 318.148269259291 -99.1562943741606</t>
  </si>
  <si>
    <t>-701.174822876345 328.235041157062 314.974585854323</t>
  </si>
  <si>
    <t>-744.322287781008 369.96435092514 774.092296659396</t>
  </si>
  <si>
    <t>-594.454309509958 343.175663205546 826.109675122554</t>
  </si>
  <si>
    <t>-688.088862941671 134.20108243301 -90.8084460281246</t>
  </si>
  <si>
    <t>-689.475986207185 107.731967098957 323.920508815213</t>
  </si>
  <si>
    <t>-735.115217244699 51.2309225198321 781.349866588838</t>
  </si>
  <si>
    <t>-583.812832423999 26.8938440353816 830.330756661675</t>
  </si>
  <si>
    <t>9763-20170724T120455.516642400.bin</t>
  </si>
  <si>
    <t>-678.236658159367 226.094224652781 -93.3167862741817</t>
  </si>
  <si>
    <t>-697.957575415989 223.209273483218 -202.221631732542</t>
  </si>
  <si>
    <t>-708.338004581829 220.474174503752 -294.474494842918</t>
  </si>
  <si>
    <t>-716.158356997344 217.996746218314 -377.966069296649</t>
  </si>
  <si>
    <t>-721.852263738686 215.487644754923 -461.628674384473</t>
  </si>
  <si>
    <t>-727.841431329205 211.806712591076 -584.084826555488</t>
  </si>
  <si>
    <t>-713.795711650396 208.850286381822 -661.118485626419</t>
  </si>
  <si>
    <t>-723.549581111563 244.722241595831 -531.374415195159</t>
  </si>
  <si>
    <t>-719.025845438837 399.868198471748 -515.690315727011</t>
  </si>
  <si>
    <t>-729.394482931773 555.407745465765 -280.576501448359</t>
  </si>
  <si>
    <t>-501.678431461812 528.363308000361 -243.663952760244</t>
  </si>
  <si>
    <t>-726.877299177381 182.121578395141 -529.329895106664</t>
  </si>
  <si>
    <t>-744.660142994747 30.3410914833473 -497.950725085626</t>
  </si>
  <si>
    <t>-777.749641429503 27.8675341491237 -217.812363621399</t>
  </si>
  <si>
    <t>-549.437005125719 70.0770614840476 -224.155096409441</t>
  </si>
  <si>
    <t>-668.374719821059 317.839761447576 -99.1521551099255</t>
  </si>
  <si>
    <t>-701.467739085203 328.107980601039 314.975888056793</t>
  </si>
  <si>
    <t>-744.374148454327 369.926619708026 774.117770870272</t>
  </si>
  <si>
    <t>-594.472261628536 343.23622892755 826.087739984969</t>
  </si>
  <si>
    <t>-688.354020181454 134.219407258326 -90.8468511444124</t>
  </si>
  <si>
    <t>-689.668495882492 107.758715970705 323.882841726472</t>
  </si>
  <si>
    <t>-735.126912481705 51.2532568543133 781.316733469802</t>
  </si>
  <si>
    <t>-583.693477535905 27.5352551321805 830.196169193036</t>
  </si>
  <si>
    <t>9763-20170724T120455.547713600.bin</t>
  </si>
  <si>
    <t>-678.296948308404 225.947846095165 -93.3095788990441</t>
  </si>
  <si>
    <t>-698.010058088312 223.073167125405 -202.216108658052</t>
  </si>
  <si>
    <t>-708.329869671154 220.318417912691 -294.475130894341</t>
  </si>
  <si>
    <t>-716.073414226855 217.812642797719 -377.973095718123</t>
  </si>
  <si>
    <t>-721.668255163932 215.264074592472 -461.641009107084</t>
  </si>
  <si>
    <t>-727.488227981884 211.513237541811 -584.10319954765</t>
  </si>
  <si>
    <t>-713.402711445274 208.497665528351 -661.127397390644</t>
  </si>
  <si>
    <t>-723.248752330594 244.457648957969 -531.406569274938</t>
  </si>
  <si>
    <t>-718.624228458809 399.606605466691 -515.802061504739</t>
  </si>
  <si>
    <t>-729.158522228923 555.251279895356 -280.765298199214</t>
  </si>
  <si>
    <t>-501.477294939716 528.180302686683 -243.657838543141</t>
  </si>
  <si>
    <t>-726.620233183363 181.860471845666 -529.329204551478</t>
  </si>
  <si>
    <t>-744.582973518023 30.120097935021 -497.841729030173</t>
  </si>
  <si>
    <t>-777.914673535805 27.8455778868044 -217.73030867131</t>
  </si>
  <si>
    <t>-549.560517047668 69.8503951657806 -223.936317390278</t>
  </si>
  <si>
    <t>-668.434778455926 317.637018808816 -99.1388147877328</t>
  </si>
  <si>
    <t>-701.545418794031 328.001343681633 314.985420870698</t>
  </si>
  <si>
    <t>-744.397413034699 369.911938033339 774.129113785904</t>
  </si>
  <si>
    <t>-594.493042803227 343.211349176401 826.086694785872</t>
  </si>
  <si>
    <t>-688.406107879536 134.127802388427 -90.8616106927244</t>
  </si>
  <si>
    <t>-689.736274841421 107.714923896968 323.871067598078</t>
  </si>
  <si>
    <t>-735.13029332576 51.2216347136077 781.307398535332</t>
  </si>
  <si>
    <t>-583.667140699449 27.6231288079816 830.152554856346</t>
  </si>
  <si>
    <t>9763-20170724T120455.615456700.bin</t>
  </si>
  <si>
    <t>-678.329860833837 225.578036424436 -93.3124132775702</t>
  </si>
  <si>
    <t>-698.000497495335 222.720548147006 -202.227016963829</t>
  </si>
  <si>
    <t>-708.215598669911 219.938442339915 -294.496971981791</t>
  </si>
  <si>
    <t>-715.83637886214 217.39200247215 -378.004953744092</t>
  </si>
  <si>
    <t>-721.280033930233 214.786632357585 -461.681161803803</t>
  </si>
  <si>
    <t>-726.847747158783 210.934874149635 -584.15190237237</t>
  </si>
  <si>
    <t>-712.687768061833 207.82111431352 -661.158466691232</t>
  </si>
  <si>
    <t>-722.681787709576 243.920862922745 -531.475344321493</t>
  </si>
  <si>
    <t>-717.892018527023 399.071105221236 -515.918427977266</t>
  </si>
  <si>
    <t>-728.577383052347 554.941024069477 -281.037665575902</t>
  </si>
  <si>
    <t>-500.991898342405 527.597185308944 -243.545103126623</t>
  </si>
  <si>
    <t>-726.127548575026 181.329173462415 -529.350311007199</t>
  </si>
  <si>
    <t>-744.342628767876 29.6503057720938 -497.735293348027</t>
  </si>
  <si>
    <t>-778.196820420466 27.6104640653841 -217.684775729094</t>
  </si>
  <si>
    <t>-549.786193024241 69.3471160965012 -223.615579909334</t>
  </si>
  <si>
    <t>-668.457782422847 317.24558589187 -99.1234458037732</t>
  </si>
  <si>
    <t>-701.632721119964 327.791658135723 314.991024512623</t>
  </si>
  <si>
    <t>-744.434738291726 369.884697622875 774.137375351065</t>
  </si>
  <si>
    <t>-594.519828286317 343.210154116314 826.077988508719</t>
  </si>
  <si>
    <t>-688.48177441338 133.828404845703 -90.8834248634877</t>
  </si>
  <si>
    <t>-689.906615649809 107.417658676853 323.849149544511</t>
  </si>
  <si>
    <t>-735.125047981023 51.1905281406428 781.307386633214</t>
  </si>
  <si>
    <t>-583.630640707927 27.711448350165 830.113018848907</t>
  </si>
  <si>
    <t>9763-20170724T120455.647537100.bin</t>
  </si>
  <si>
    <t>-678.279201410162 225.434784486027 -93.3180172171406</t>
  </si>
  <si>
    <t>-697.934711239321 222.586499631302 -202.235573409115</t>
  </si>
  <si>
    <t>-708.118549908778 219.807034988163 -294.509128916293</t>
  </si>
  <si>
    <t>-715.703643471717 217.261216831604 -378.020327733741</t>
  </si>
  <si>
    <t>-721.104123910018 214.654462179215 -461.699354615134</t>
  </si>
  <si>
    <t>-726.600258123263 210.799069247387 -584.173240687203</t>
  </si>
  <si>
    <t>-712.401173320815 207.655403496324 -661.171399981219</t>
  </si>
  <si>
    <t>-722.453932362296 243.785954463791 -531.495774108445</t>
  </si>
  <si>
    <t>-717.602799789321 398.928717001205 -515.918215841275</t>
  </si>
  <si>
    <t>-728.322945205558 554.7926756115 -281.034992976408</t>
  </si>
  <si>
    <t>-500.768651224486 527.336709810122 -243.435115935781</t>
  </si>
  <si>
    <t>-725.923239273305 181.195646590172 -529.36982958339</t>
  </si>
  <si>
    <t>-744.246973446178 29.5300422889275 -497.726169754741</t>
  </si>
  <si>
    <t>-778.273018716409 27.5558182745513 -217.696051792395</t>
  </si>
  <si>
    <t>-549.833559319346 69.1589899148451 -223.450618913129</t>
  </si>
  <si>
    <t>-668.412846550595 317.101629584694 -99.1182638828303</t>
  </si>
  <si>
    <t>-701.620823306248 327.688879731802 314.992506915257</t>
  </si>
  <si>
    <t>-744.444636928474 369.886874556177 774.131887394138</t>
  </si>
  <si>
    <t>-594.521953331128 343.257808476522 826.073104162764</t>
  </si>
  <si>
    <t>-688.429631290874 133.698127680376 -90.8911079262245</t>
  </si>
  <si>
    <t>-689.919003875686 107.289050470822 323.841237000845</t>
  </si>
  <si>
    <t>-735.120813963191 51.2041336098698 781.30744872552</t>
  </si>
  <si>
    <t>-583.648791451929 27.5689160973436 830.107277933437</t>
  </si>
  <si>
    <t>9763-20170724T120455.713727600.bin</t>
  </si>
  <si>
    <t>-677.971522633192 225.237376466558 -93.2980467052201</t>
  </si>
  <si>
    <t>-697.613360613405 222.41220948035 -202.218722063337</t>
  </si>
  <si>
    <t>-707.748298402675 219.662668449684 -294.498504405756</t>
  </si>
  <si>
    <t>-715.274212434035 217.148731333885 -378.01609264282</t>
  </si>
  <si>
    <t>-720.600391974314 214.578682103105 -461.700933284032</t>
  </si>
  <si>
    <t>-725.971412637582 210.782365640597 -584.18222167556</t>
  </si>
  <si>
    <t>-711.687567333724 207.636660569382 -661.16459920992</t>
  </si>
  <si>
    <t>-721.862438088934 243.742860516378 -531.485333800735</t>
  </si>
  <si>
    <t>-716.946360433044 398.871692943068 -515.765531043433</t>
  </si>
  <si>
    <t>-727.738788813364 554.402222714767 -280.66478999725</t>
  </si>
  <si>
    <t>-500.163809331258 526.952533881554 -243.186015254319</t>
  </si>
  <si>
    <t>-725.366910765363 181.153370599388 -529.391535921207</t>
  </si>
  <si>
    <t>-743.862074905875 29.5099812586127 -497.765153916412</t>
  </si>
  <si>
    <t>-777.966476502956 27.5838377227917 -217.744101501185</t>
  </si>
  <si>
    <t>-549.479846083426 68.9471468794009 -223.352242453079</t>
  </si>
  <si>
    <t>-668.107156264347 316.892740597969 -99.0874360327152</t>
  </si>
  <si>
    <t>-701.441554853991 327.533212937094 315.011852337953</t>
  </si>
  <si>
    <t>-744.44265226668 369.897597504578 774.121995598629</t>
  </si>
  <si>
    <t>-594.526031435517 343.271891059103 826.082326096819</t>
  </si>
  <si>
    <t>-688.096848347515 133.518688228037 -90.8937127900975</t>
  </si>
  <si>
    <t>-689.737659709784 107.135525669103 323.83974789575</t>
  </si>
  <si>
    <t>-735.097909962945 51.1826466076998 781.305546411429</t>
  </si>
  <si>
    <t>-583.520465587631 28.1657823292851 830.07373698493</t>
  </si>
  <si>
    <t>9763-20170724T120455.746815700.bin</t>
  </si>
  <si>
    <t>-677.738791805536 225.167226234006 -93.2853450237972</t>
  </si>
  <si>
    <t>-697.37253217808 222.346362013001 -202.207569093391</t>
  </si>
  <si>
    <t>-707.48591655102 219.619480198966 -294.490368263268</t>
  </si>
  <si>
    <t>-714.986438643646 217.133726240766 -378.011120125698</t>
  </si>
  <si>
    <t>-720.281462225478 214.599756940328 -461.699029854412</t>
  </si>
  <si>
    <t>-725.600760302142 210.864408504482 -584.184469193401</t>
  </si>
  <si>
    <t>-711.272098144418 207.753828455961 -661.159862269732</t>
  </si>
  <si>
    <t>-721.512831154546 243.798632481147 -531.469465790748</t>
  </si>
  <si>
    <t>-716.585932877471 398.915730313989 -515.649443933961</t>
  </si>
  <si>
    <t>-727.409138015835 554.185680962835 -280.378032132135</t>
  </si>
  <si>
    <t>-499.820787633403 526.738029123927 -242.978336814315</t>
  </si>
  <si>
    <t>-725.020540565763 181.208184371704 -529.408275970689</t>
  </si>
  <si>
    <t>-743.559690979607 29.5582089429042 -497.828213391028</t>
  </si>
  <si>
    <t>-777.646161348271 27.5675142996386 -217.805600796659</t>
  </si>
  <si>
    <t>-549.147077297845 68.8605073237372 -223.425900264879</t>
  </si>
  <si>
    <t>-667.892874161232 316.810361986682 -99.0700646600961</t>
  </si>
  <si>
    <t>-701.317043025429 327.471032858424 315.021482017184</t>
  </si>
  <si>
    <t>-744.438989718471 369.907563609231 774.11794361811</t>
  </si>
  <si>
    <t>-594.525816283018 343.294363341961 826.094854819359</t>
  </si>
  <si>
    <t>-687.854318453184 133.458978296073 -90.8803254809426</t>
  </si>
  <si>
    <t>-689.595720681901 107.049434759199 323.851062877803</t>
  </si>
  <si>
    <t>-735.091165906678 51.1597400559358 781.303915058298</t>
  </si>
  <si>
    <t>-583.596198073318 27.6274922944417 830.082307787936</t>
  </si>
  <si>
    <t>9763-20170724T120455.810489900.bin</t>
  </si>
  <si>
    <t>-677.180556810808 225.072382848164 -93.2639265554183</t>
  </si>
  <si>
    <t>-696.762654945483 222.241060534745 -202.19527505953</t>
  </si>
  <si>
    <t>-706.848928727386 219.567494151101 -294.482644529906</t>
  </si>
  <si>
    <t>-714.331896587067 217.154628648301 -378.006888779123</t>
  </si>
  <si>
    <t>-719.616752697681 214.717992126981 -461.698385160402</t>
  </si>
  <si>
    <t>-724.929344565435 211.152127436777 -584.18917375226</t>
  </si>
  <si>
    <t>-710.552931264163 208.165437102385 -661.160584930763</t>
  </si>
  <si>
    <t>-720.850570849667 244.013654679443 -531.428212712458</t>
  </si>
  <si>
    <t>-715.974066856589 399.108080135369 -515.343309161229</t>
  </si>
  <si>
    <t>-726.850314574956 553.777337246914 -279.67893951542</t>
  </si>
  <si>
    <t>-499.26438189018 526.242338085862 -242.329076550175</t>
  </si>
  <si>
    <t>-724.345965769561 181.419787757529 -529.454362715651</t>
  </si>
  <si>
    <t>-742.892443882512 29.7365222589547 -498.056625323561</t>
  </si>
  <si>
    <t>-776.903689293889 27.3768390207542 -218.027511269024</t>
  </si>
  <si>
    <t>-548.397213393607 68.6230932752744 -223.690424522926</t>
  </si>
  <si>
    <t>-667.370376702548 316.748974428567 -99.0348353272873</t>
  </si>
  <si>
    <t>-701.040286698963 327.376508871496 315.037577786823</t>
  </si>
  <si>
    <t>-744.417667114655 369.945266181277 774.102784768814</t>
  </si>
  <si>
    <t>-594.510848589131 343.375886447184 826.120298228669</t>
  </si>
  <si>
    <t>-687.267141117842 133.310453888464 -90.8595242162204</t>
  </si>
  <si>
    <t>-689.294991767542 106.808094696047 323.864651300214</t>
  </si>
  <si>
    <t>-735.053482431634 51.1196086117807 781.310611054322</t>
  </si>
  <si>
    <t>-583.597392249844 27.3902111807965 830.114285020597</t>
  </si>
  <si>
    <t>9763-20170724T120455.844581300.bin</t>
  </si>
  <si>
    <t>-676.863072462193 224.979597271594 -93.2453254745664</t>
  </si>
  <si>
    <t>-696.414108194248 222.141364077774 -202.18192809731</t>
  </si>
  <si>
    <t>-706.485319123417 219.502299762158 -294.472010165414</t>
  </si>
  <si>
    <t>-713.959645712104 217.136157573385 -377.998430068153</t>
  </si>
  <si>
    <t>-719.240720932569 214.762427613042 -461.692082975638</t>
  </si>
  <si>
    <t>-724.553576582972 211.305448558429 -584.185887032271</t>
  </si>
  <si>
    <t>-710.159678169206 208.402319105343 -661.15726110385</t>
  </si>
  <si>
    <t>-720.481064109754 244.120442977543 -531.395347392571</t>
  </si>
  <si>
    <t>-715.629598473012 399.200982953957 -515.173486696367</t>
  </si>
  <si>
    <t>-726.589226979781 553.484582847399 -279.260246052201</t>
  </si>
  <si>
    <t>-499.002936493564 525.897279788843 -241.951637779237</t>
  </si>
  <si>
    <t>-723.963574335283 181.524266973212 -529.477850219912</t>
  </si>
  <si>
    <t>-742.492251068476 29.8136121084103 -498.189540535711</t>
  </si>
  <si>
    <t>-776.405841096422 27.2022604224246 -218.150852875489</t>
  </si>
  <si>
    <t>-547.90754647944 68.4875733888389 -223.859885155507</t>
  </si>
  <si>
    <t>-667.059060719048 316.673921184586 -99.0181621300458</t>
  </si>
  <si>
    <t>-700.841584621314 327.314785575801 315.04478719556</t>
  </si>
  <si>
    <t>-744.407801757572 369.961887694666 774.085616187757</t>
  </si>
  <si>
    <t>-594.504002474692 343.423083855352 826.127436587793</t>
  </si>
  <si>
    <t>-686.935586019652 133.160703593335 -90.8508982909532</t>
  </si>
  <si>
    <t>-689.115755098996 106.63357701783 323.870895916512</t>
  </si>
  <si>
    <t>-735.030936307747 51.0439475741321 781.32012369862</t>
  </si>
  <si>
    <t>-583.607372824726 27.1367044649137 830.138027059119</t>
  </si>
  <si>
    <t>9763-20170724T120455.914775800.bin</t>
  </si>
  <si>
    <t>-676.214360342029 224.862619335165 -93.2238401624658</t>
  </si>
  <si>
    <t>-695.713364154291 222.022792506643 -202.169797237143</t>
  </si>
  <si>
    <t>-705.768403889128 219.459593732753 -294.463640404799</t>
  </si>
  <si>
    <t>-713.239792750959 217.192717822682 -377.993074992432</t>
  </si>
  <si>
    <t>-718.529999604412 214.949103839774 -461.689707417177</t>
  </si>
  <si>
    <t>-723.869614144432 211.716689760637 -584.188547302877</t>
  </si>
  <si>
    <t>-709.480415293154 208.995038849836 -661.167486342866</t>
  </si>
  <si>
    <t>-719.804659276745 244.435982081171 -531.338104318867</t>
  </si>
  <si>
    <t>-715.055494975549 399.489525034727 -514.801914122237</t>
  </si>
  <si>
    <t>-725.957133911634 552.707733497928 -278.192817029788</t>
  </si>
  <si>
    <t>-498.345112513312 525.190588166122 -240.989208374692</t>
  </si>
  <si>
    <t>-723.248583230765 181.834086404102 -529.536177381092</t>
  </si>
  <si>
    <t>-741.70328304958 30.0757197963922 -498.455896224484</t>
  </si>
  <si>
    <t>-775.295758503853 26.9366280848378 -218.384023066226</t>
  </si>
  <si>
    <t>-546.816287006217 68.3179271800261 -224.150088917912</t>
  </si>
  <si>
    <t>-666.417171338813 316.663348047598 -98.9958592802093</t>
  </si>
  <si>
    <t>-700.459437551131 327.193092686886 315.048638926766</t>
  </si>
  <si>
    <t>-744.386446513015 369.994288432185 774.050998460345</t>
  </si>
  <si>
    <t>-594.491984686461 343.500420558303 826.142684602275</t>
  </si>
  <si>
    <t>-686.273799454725 132.977428689451 -90.8407749459453</t>
  </si>
  <si>
    <t>-688.756291602664 106.385369769608 323.875146599518</t>
  </si>
  <si>
    <t>-734.976666968941 51.025728103242 781.334998628269</t>
  </si>
  <si>
    <t>-583.543919434951 27.2555206675577 830.191250778265</t>
  </si>
  <si>
    <t>9763-20170724T120455.946861100.bin</t>
  </si>
  <si>
    <t>-675.858249543982 224.833752696091 -93.223360742006</t>
  </si>
  <si>
    <t>-695.323322633745 221.990937985584 -202.175317745779</t>
  </si>
  <si>
    <t>-705.367837517245 219.464481123448 -294.471280897037</t>
  </si>
  <si>
    <t>-712.837430433714 217.246229250879 -378.002331802928</t>
  </si>
  <si>
    <t>-718.13355322142 215.066800984116 -461.700202244008</t>
  </si>
  <si>
    <t>-723.490640596629 211.945392179065 -584.201019287957</t>
  </si>
  <si>
    <t>-709.119748985839 209.312854334695 -661.18650350161</t>
  </si>
  <si>
    <t>-719.42799938178 244.617376071745 -531.321238889563</t>
  </si>
  <si>
    <t>-714.740699104529 399.652916738423 -514.638029405242</t>
  </si>
  <si>
    <t>-725.582128036117 552.287179692533 -277.649137694514</t>
  </si>
  <si>
    <t>-497.97116721878 524.74719714674 -240.456297321109</t>
  </si>
  <si>
    <t>-722.852027674733 182.01266034408 -529.576263826103</t>
  </si>
  <si>
    <t>-741.254110149292 30.2209411365127 -498.609780249068</t>
  </si>
  <si>
    <t>-774.684072816115 26.9069877079532 -218.52037885051</t>
  </si>
  <si>
    <t>-546.211263842456 68.3197254790225 -224.327176985806</t>
  </si>
  <si>
    <t>-666.063329836003 316.678953112403 -98.9881389890992</t>
  </si>
  <si>
    <t>-700.258319856191 327.136708331475 315.045614737508</t>
  </si>
  <si>
    <t>-744.368612816637 370.015232465791 774.02800122562</t>
  </si>
  <si>
    <t>-594.482333490371 343.539471785098 826.152516342616</t>
  </si>
  <si>
    <t>-685.921412266968 132.882043980855 -90.8346928540213</t>
  </si>
  <si>
    <t>-688.566012456064 106.236508432548 323.876896873364</t>
  </si>
  <si>
    <t>-734.946166888115 51.0120555993838 781.344331328805</t>
  </si>
  <si>
    <t>-583.489725959808 27.4373821931929 830.221697829999</t>
  </si>
  <si>
    <t>9763-20170724T120456.015617900.bin</t>
  </si>
  <si>
    <t>-675.101290112941 224.804592486877 -93.1969886510381</t>
  </si>
  <si>
    <t>-694.511921406453 221.961790520977 -202.15872898196</t>
  </si>
  <si>
    <t>-704.55912778022 219.500383579781 -294.45618609792</t>
  </si>
  <si>
    <t>-712.051152675755 217.366625729684 -377.987294048729</t>
  </si>
  <si>
    <t>-717.390205246268 215.297253335947 -461.68525149298</t>
  </si>
  <si>
    <t>-722.832707958182 212.364482854331 -584.18720026629</t>
  </si>
  <si>
    <t>-708.548843322434 209.89136515098 -661.193939592569</t>
  </si>
  <si>
    <t>-718.744431017996 244.955681652461 -531.259303755142</t>
  </si>
  <si>
    <t>-714.121970535896 399.961506566647 -514.289887254229</t>
  </si>
  <si>
    <t>-724.744910345355 551.229504412356 -276.416587365188</t>
  </si>
  <si>
    <t>-497.09461311493 523.608884506065 -239.524940430284</t>
  </si>
  <si>
    <t>-722.144747034425 182.347130070889 -529.609387470429</t>
  </si>
  <si>
    <t>-740.439189750367 30.5036793874192 -498.838814988473</t>
  </si>
  <si>
    <t>-773.575066297108 26.7546914473601 -218.719990419975</t>
  </si>
  <si>
    <t>-545.128474006328 68.3034227736373 -224.583807360073</t>
  </si>
  <si>
    <t>-665.307347011782 316.724611013905 -98.9564727409493</t>
  </si>
  <si>
    <t>-699.743829479526 327.05256485809 315.060480948611</t>
  </si>
  <si>
    <t>-744.327997577698 370.058863926173 773.982371666594</t>
  </si>
  <si>
    <t>-594.45894311033 343.63525208871 826.182888089957</t>
  </si>
  <si>
    <t>-685.166612659749 132.785778132501 -90.8140601474945</t>
  </si>
  <si>
    <t>-688.048978047633 106.010836659157 323.887553975792</t>
  </si>
  <si>
    <t>-734.88141906568 51.0368580955881 781.357369855431</t>
  </si>
  <si>
    <t>-583.447427241602 27.437546792353 830.292451581795</t>
  </si>
  <si>
    <t>9763-20170724T120456.048707100.bin</t>
  </si>
  <si>
    <t>-674.691354429458 224.899908373998 -93.1694712017542</t>
  </si>
  <si>
    <t>-694.088918333668 222.058712852231 -202.133478983289</t>
  </si>
  <si>
    <t>-704.158015461158 219.631898591831 -294.429549491794</t>
  </si>
  <si>
    <t>-711.683221460863 217.542526303712 -377.958748844677</t>
  </si>
  <si>
    <t>-717.069191006853 215.530344597351 -461.655119051608</t>
  </si>
  <si>
    <t>-722.595420626817 212.695313863317 -584.155550792806</t>
  </si>
  <si>
    <t>-708.38676252955 210.293361089633 -661.178749233722</t>
  </si>
  <si>
    <t>-718.471149195774 245.244159893687 -531.204663673696</t>
  </si>
  <si>
    <t>-713.836656394513 400.237297053598 -514.125761376201</t>
  </si>
  <si>
    <t>-724.329318737641 550.798169949762 -275.798310697813</t>
  </si>
  <si>
    <t>-496.649151763902 523.055666632561 -239.183671628728</t>
  </si>
  <si>
    <t>-721.869979286624 182.634424155099 -529.602298873846</t>
  </si>
  <si>
    <t>-740.156809475465 30.7715021353222 -498.908735546634</t>
  </si>
  <si>
    <t>-773.084797402917 26.8992201284088 -218.767163205433</t>
  </si>
  <si>
    <t>-544.648102467296 68.4901892660423 -224.71633696869</t>
  </si>
  <si>
    <t>-664.899274483431 316.852683413912 -98.9311560210414</t>
  </si>
  <si>
    <t>-699.496307689553 327.084084745696 315.074887779903</t>
  </si>
  <si>
    <t>-744.307449764039 370.08147005411 773.970418594538</t>
  </si>
  <si>
    <t>-594.445991491093 343.690145972704 826.208994751516</t>
  </si>
  <si>
    <t>-684.755709214397 132.858608819367 -90.7898763073841</t>
  </si>
  <si>
    <t>-687.76178016959 106.032300972238 323.90747877816</t>
  </si>
  <si>
    <t>-734.851464284303 51.0433792491949 781.356988688219</t>
  </si>
  <si>
    <t>-583.447997603318 27.3041461383152 830.318797445908</t>
  </si>
  <si>
    <t>9763-20170724T120456.112483600.bin</t>
  </si>
  <si>
    <t>-673.881103215517 225.29213345571 -93.0903700066921</t>
  </si>
  <si>
    <t>-693.286949253314 222.457872244566 -202.053096950762</t>
  </si>
  <si>
    <t>-703.410543053141 220.088161482182 -294.344747435734</t>
  </si>
  <si>
    <t>-711.004507131633 218.070931078865 -377.869517737549</t>
  </si>
  <si>
    <t>-716.478894991781 216.151271963432 -461.562369084487</t>
  </si>
  <si>
    <t>-722.15631933385 213.472975269504 -584.059266851323</t>
  </si>
  <si>
    <t>-708.103869548352 211.170426404226 -661.114010923351</t>
  </si>
  <si>
    <t>-717.946209895248 245.952956628709 -531.072799276405</t>
  </si>
  <si>
    <t>-713.212616178773 400.918026411998 -513.797397153679</t>
  </si>
  <si>
    <t>-723.376090199078 549.900908158469 -274.466088521039</t>
  </si>
  <si>
    <t>-495.625154707511 521.956237939178 -238.450851328281</t>
  </si>
  <si>
    <t>-721.383998240462 183.343480769518 -529.544587479057</t>
  </si>
  <si>
    <t>-739.724207396241 31.4685119204842 -498.939278926401</t>
  </si>
  <si>
    <t>-772.196654430797 27.3968336110242 -218.747177305243</t>
  </si>
  <si>
    <t>-543.773578727675 69.0174360752803 -225.007060918482</t>
  </si>
  <si>
    <t>-664.022659611913 317.271626636946 -98.8706040831531</t>
  </si>
  <si>
    <t>-698.969425742508 327.216106075894 315.113000873876</t>
  </si>
  <si>
    <t>-744.284470943898 370.125372098562 773.951828002078</t>
  </si>
  <si>
    <t>-594.44588617008 343.712121964999 826.244830210809</t>
  </si>
  <si>
    <t>-684.026368529124 133.215639345045 -90.71509158712</t>
  </si>
  <si>
    <t>-687.209891214987 106.264338589827 323.972882827465</t>
  </si>
  <si>
    <t>-734.801791452271 51.1109243001745 781.355673516084</t>
  </si>
  <si>
    <t>-583.294698729161 28.0416491974834 830.317295700036</t>
  </si>
  <si>
    <t>9763-20170724T120456.149582100.bin</t>
  </si>
  <si>
    <t>-673.482728442219 225.501464473238 -93.0622996035438</t>
  </si>
  <si>
    <t>-692.885626127453 222.666978916584 -202.025551727647</t>
  </si>
  <si>
    <t>-703.021699357799 220.31384028089 -294.316193263282</t>
  </si>
  <si>
    <t>-710.633163490256 218.318267072576 -377.83990332047</t>
  </si>
  <si>
    <t>-716.131320506362 216.426547383666 -461.531750909107</t>
  </si>
  <si>
    <t>-721.850226576686 213.796424805647 -584.027886513348</t>
  </si>
  <si>
    <t>-707.871582710725 211.519323978518 -661.096800779367</t>
  </si>
  <si>
    <t>-717.599417168795 246.254263465174 -531.031182058616</t>
  </si>
  <si>
    <t>-712.768943844411 401.214294997423 -513.653599814485</t>
  </si>
  <si>
    <t>-722.79645866371 549.514540290594 -273.893250795221</t>
  </si>
  <si>
    <t>-495.032590333551 521.39647294968 -238.09501385591</t>
  </si>
  <si>
    <t>-721.082239726384 183.646689187957 -529.52416877166</t>
  </si>
  <si>
    <t>-739.512515007301 31.7752856613126 -498.977379426886</t>
  </si>
  <si>
    <t>-771.723077554238 27.6665327676769 -218.755647467059</t>
  </si>
  <si>
    <t>-543.294890297573 69.2277968850676 -225.217081834558</t>
  </si>
  <si>
    <t>-663.569074399862 317.484604406054 -98.8495613223172</t>
  </si>
  <si>
    <t>-698.727377884853 327.293006976995 315.11940462008</t>
  </si>
  <si>
    <t>-744.283329774156 370.13859600424 773.942217715609</t>
  </si>
  <si>
    <t>-594.454189087747 343.704262287496 826.251719081912</t>
  </si>
  <si>
    <t>-683.681970354746 133.389455218886 -90.6688732788319</t>
  </si>
  <si>
    <t>-686.95981923898 106.341342805449 324.012053672446</t>
  </si>
  <si>
    <t>-734.784149595037 51.0121721777075 781.356658372809</t>
  </si>
  <si>
    <t>-583.415325481908 27.1019723416935 830.342468656598</t>
  </si>
  <si>
    <t>9763-20170724T120456.212259100.bin</t>
  </si>
  <si>
    <t>-672.645477969423 225.921443542193 -92.9864688111803</t>
  </si>
  <si>
    <t>-692.023169300518 223.079280419647 -201.953957535053</t>
  </si>
  <si>
    <t>-702.214276820199 220.73207711483 -294.238788952512</t>
  </si>
  <si>
    <t>-709.906187542632 218.746636469969 -377.755292480673</t>
  </si>
  <si>
    <t>-715.515842896652 216.868283098792 -461.440149269926</t>
  </si>
  <si>
    <t>-721.431812457372 214.2603319493 -583.927252255444</t>
  </si>
  <si>
    <t>-707.618691812813 212.004639766041 -661.026826622867</t>
  </si>
  <si>
    <t>-717.042971468095 246.70563463964 -530.934087486293</t>
  </si>
  <si>
    <t>-711.941354990443 401.647230263976 -513.479269696475</t>
  </si>
  <si>
    <t>-721.638707456883 549.150838564894 -273.214343290907</t>
  </si>
  <si>
    <t>-493.878669788164 520.517701934588 -237.801709099549</t>
  </si>
  <si>
    <t>-720.628862484639 184.1039007485 -529.428013830395</t>
  </si>
  <si>
    <t>-739.246121245178 32.2616523069742 -498.868438233351</t>
  </si>
  <si>
    <t>-770.912902764354 28.0892295613571 -218.585712704626</t>
  </si>
  <si>
    <t>-542.449989058396 69.3821904749095 -225.521616038491</t>
  </si>
  <si>
    <t>-662.616030763955 317.8522563199 -98.791344219563</t>
  </si>
  <si>
    <t>-698.2429048147 327.484645765968 315.141660640985</t>
  </si>
  <si>
    <t>-744.275109434401 370.196341666868 773.921636152203</t>
  </si>
  <si>
    <t>-594.461228941477 343.7425025795 826.264723468101</t>
  </si>
  <si>
    <t>-682.925934316718 133.869408997727 -90.5710201519468</t>
  </si>
  <si>
    <t>-686.412609275862 106.60009743257 324.093707814954</t>
  </si>
  <si>
    <t>-734.743298345667 50.9721870265239 781.354389609914</t>
  </si>
  <si>
    <t>-583.475542861909 26.460246356587 830.355046048489</t>
  </si>
  <si>
    <t>9763-20170724T120456.245346900.bin</t>
  </si>
  <si>
    <t>-672.216596228653 226.153894624005 -92.9431678089036</t>
  </si>
  <si>
    <t>-691.59185737413 223.313855632096 -201.911220938254</t>
  </si>
  <si>
    <t>-701.820764110471 220.962064556975 -294.191687212006</t>
  </si>
  <si>
    <t>-709.562855358916 218.969661050994 -377.703457162784</t>
  </si>
  <si>
    <t>-715.238638810425 217.080963053071 -461.383551476424</t>
  </si>
  <si>
    <t>-721.268908388235 214.453632102729 -583.864843439667</t>
  </si>
  <si>
    <t>-707.54063850714 212.18875659077 -660.979189356202</t>
  </si>
  <si>
    <t>-716.80515945529 246.905821480935 -530.881917309632</t>
  </si>
  <si>
    <t>-711.55108029252 401.838649666679 -513.407043592596</t>
  </si>
  <si>
    <t>-720.994363449047 549.305861779187 -273.109664523484</t>
  </si>
  <si>
    <t>-493.243387433273 520.342550081936 -237.908212936516</t>
  </si>
  <si>
    <t>-720.440484171416 184.307340768382 -529.360144901756</t>
  </si>
  <si>
    <t>-739.17792405892 32.486601855147 -498.75926317639</t>
  </si>
  <si>
    <t>-770.541287001974 28.360640916068 -218.441600877074</t>
  </si>
  <si>
    <t>-542.047588654898 69.4310859165366 -225.67786760876</t>
  </si>
  <si>
    <t>-662.147682377336 318.040236954568 -98.7510246434938</t>
  </si>
  <si>
    <t>-698.014595555457 327.580555062207 315.16341414646</t>
  </si>
  <si>
    <t>-744.274644658995 370.218967635963 773.917180673871</t>
  </si>
  <si>
    <t>-594.466789584118 343.761288246275 826.275902200342</t>
  </si>
  <si>
    <t>-682.534360863477 134.158608490346 -90.5236467001166</t>
  </si>
  <si>
    <t>-686.134413165396 106.759359122321 324.131537292261</t>
  </si>
  <si>
    <t>-734.727094281659 51.0770222339968 781.347239799205</t>
  </si>
  <si>
    <t>-583.339117716826 27.2620505926013 830.320083081508</t>
  </si>
  <si>
    <t>9763-20170724T120456.314672200.bin</t>
  </si>
  <si>
    <t>-671.46755602449 226.495593784711 -92.8637488292766</t>
  </si>
  <si>
    <t>-690.871968517213 223.655793144296 -201.826573907017</t>
  </si>
  <si>
    <t>-701.193393579494 221.280650229546 -294.096028602905</t>
  </si>
  <si>
    <t>-709.046154101778 219.257405210508 -377.596825165384</t>
  </si>
  <si>
    <t>-714.859865952207 217.32708851781 -461.266563211953</t>
  </si>
  <si>
    <t>-721.121517357282 214.626361557273 -583.734557289826</t>
  </si>
  <si>
    <t>-707.571700600666 212.31813600539 -660.879118957675</t>
  </si>
  <si>
    <t>-716.521520094704 247.107888636252 -530.781544443834</t>
  </si>
  <si>
    <t>-711.038506702202 402.040829246512 -513.38773733368</t>
  </si>
  <si>
    <t>-719.902717928467 549.735008918521 -273.207891301887</t>
  </si>
  <si>
    <t>-492.14303381746 520.436743544842 -238.340674284361</t>
  </si>
  <si>
    <t>-720.226482467096 184.514774535869 -529.211773981077</t>
  </si>
  <si>
    <t>-739.145027152027 32.7448605798779 -498.449779414638</t>
  </si>
  <si>
    <t>-769.93767472194 29.0535953423062 -218.062971379879</t>
  </si>
  <si>
    <t>-541.358493217251 69.5238300738042 -225.953337783498</t>
  </si>
  <si>
    <t>-661.365706519387 318.322094645618 -98.68039815131</t>
  </si>
  <si>
    <t>-697.596727698086 327.767660565726 315.204480461347</t>
  </si>
  <si>
    <t>-744.280430193463 370.252785669084 773.919375064984</t>
  </si>
  <si>
    <t>-594.486671414295 343.77698905552 826.308996361581</t>
  </si>
  <si>
    <t>-681.8330420739 134.551558165581 -90.4402070099129</t>
  </si>
  <si>
    <t>-685.616938751545 106.990192864467 324.202632872458</t>
  </si>
  <si>
    <t>-734.687001657788 51.0525978081939 781.340196242249</t>
  </si>
  <si>
    <t>-583.369900557085 26.7987667757768 830.31671093866</t>
  </si>
  <si>
    <t>9763-20170724T120456.347762100.bin</t>
  </si>
  <si>
    <t>-671.155020774781 226.654262120387 -92.8206902506653</t>
  </si>
  <si>
    <t>-690.575485916338 223.825583554454 -201.780965572003</t>
  </si>
  <si>
    <t>-700.939693640515 221.432074731762 -294.045178092054</t>
  </si>
  <si>
    <t>-708.842756095978 219.380941895792 -377.540481648242</t>
  </si>
  <si>
    <t>-714.718414152188 217.41045226391 -461.204875169962</t>
  </si>
  <si>
    <t>-721.083122863208 214.637688831257 -583.666043427107</t>
  </si>
  <si>
    <t>-707.620456258517 212.285269205725 -660.824563789392</t>
  </si>
  <si>
    <t>-716.411786405865 247.149017595298 -530.737388214723</t>
  </si>
  <si>
    <t>-710.819877948709 402.085744926101 -513.405881204151</t>
  </si>
  <si>
    <t>-719.451099306334 549.928339758899 -273.308664629336</t>
  </si>
  <si>
    <t>-491.682408186686 520.608782796384 -238.519071962611</t>
  </si>
  <si>
    <t>-720.168829068289 184.559894584556 -529.12496468063</t>
  </si>
  <si>
    <t>-739.186207449245 32.8276932468355 -498.254628384483</t>
  </si>
  <si>
    <t>-769.713885368343 29.3065639779625 -217.836636317175</t>
  </si>
  <si>
    <t>-541.110107936935 69.5981838372118 -225.925589417325</t>
  </si>
  <si>
    <t>-661.006281978613 318.454610242081 -98.6377286488843</t>
  </si>
  <si>
    <t>-697.401137465162 327.850680608118 315.233923144902</t>
  </si>
  <si>
    <t>-744.285404117116 370.265334401717 773.927138481358</t>
  </si>
  <si>
    <t>-594.493220704944 343.797341900359 826.325539716032</t>
  </si>
  <si>
    <t>-681.560050964285 134.728354236905 -90.4021960758495</t>
  </si>
  <si>
    <t>-685.367133637468 107.132446544315 324.238081988641</t>
  </si>
  <si>
    <t>-734.660327712346 51.0309045378331 781.337067601961</t>
  </si>
  <si>
    <t>-583.337405820836 26.820317260924 830.317176112974</t>
  </si>
  <si>
    <t>9763-20170724T120456.412474400.bin</t>
  </si>
  <si>
    <t>-670.644310121562 226.886375250418 -92.7537880823118</t>
  </si>
  <si>
    <t>-690.106398370858 224.066831098187 -201.706845103516</t>
  </si>
  <si>
    <t>-700.529520471033 221.64030288606 -293.963672230271</t>
  </si>
  <si>
    <t>-708.495044367267 219.54330436405 -377.45188593045</t>
  </si>
  <si>
    <t>-714.442394882525 217.510023507798 -461.109675663375</t>
  </si>
  <si>
    <t>-720.922006115536 214.626512315144 -583.562170446036</t>
  </si>
  <si>
    <t>-707.614979648992 212.179034622406 -660.74469888045</t>
  </si>
  <si>
    <t>-716.171017497963 247.183709572646 -530.668940967613</t>
  </si>
  <si>
    <t>-710.4303898846 402.129005309039 -513.464776543196</t>
  </si>
  <si>
    <t>-718.692831211025 550.41571953906 -273.628685982375</t>
  </si>
  <si>
    <t>-490.941742109862 520.863043622798 -238.920879925277</t>
  </si>
  <si>
    <t>-719.986660791973 184.59979463448 -528.993384162146</t>
  </si>
  <si>
    <t>-739.131383966731 32.9175846782966 -497.953407784745</t>
  </si>
  <si>
    <t>-769.457959935968 29.7596409762903 -217.509278559957</t>
  </si>
  <si>
    <t>-540.832195713549 69.877709404795 -225.835093499492</t>
  </si>
  <si>
    <t>-660.431157641483 318.672552316993 -98.5753582024763</t>
  </si>
  <si>
    <t>-697.083535145477 327.968170366477 315.275855028883</t>
  </si>
  <si>
    <t>-744.302391178281 370.290890057199 773.93487432137</t>
  </si>
  <si>
    <t>-594.510469716941 343.85138340456 826.34812158669</t>
  </si>
  <si>
    <t>-681.131080608439 134.952609408027 -90.3263811732082</t>
  </si>
  <si>
    <t>-684.972986363904 107.268117737923 324.307685005365</t>
  </si>
  <si>
    <t>-734.620373310147 50.9869619473977 781.339302399703</t>
  </si>
  <si>
    <t>-583.341653331461 26.5065551218802 830.32182271987</t>
  </si>
  <si>
    <t>9763-20170724T120456.450576800.bin</t>
  </si>
  <si>
    <t>-670.462884414754 226.988686704119 -92.7300639154811</t>
  </si>
  <si>
    <t>-689.923087342087 224.162877187279 -201.683217134877</t>
  </si>
  <si>
    <t>-700.35401875823 221.707863234198 -293.938342898062</t>
  </si>
  <si>
    <t>-708.3302186128 219.575639381937 -377.424712720003</t>
  </si>
  <si>
    <t>-714.291763521192 217.497486512041 -461.0804223162</t>
  </si>
  <si>
    <t>-720.7959104044 214.537556932867 -583.529827677604</t>
  </si>
  <si>
    <t>-707.551402134399 212.037748593158 -660.721478724163</t>
  </si>
  <si>
    <t>-716.020930130093 247.126921845578 -530.658503882916</t>
  </si>
  <si>
    <t>-710.238313307047 402.080653907183 -513.527855136297</t>
  </si>
  <si>
    <t>-718.402349325081 550.496754474316 -273.768371510738</t>
  </si>
  <si>
    <t>-490.679635181481 520.788714448396 -239.007519623945</t>
  </si>
  <si>
    <t>-719.862981907335 184.545876852333 -528.941774578838</t>
  </si>
  <si>
    <t>-739.048330294744 32.8904643946014 -497.803287914726</t>
  </si>
  <si>
    <t>-769.380200150712 29.8886713997413 -217.358020626381</t>
  </si>
  <si>
    <t>-540.753268117459 69.9806283754062 -225.776951882869</t>
  </si>
  <si>
    <t>-660.229501106668 318.770838864943 -98.5545641361036</t>
  </si>
  <si>
    <t>-697.008410441915 328.010628671074 315.286671952049</t>
  </si>
  <si>
    <t>-744.308677573026 370.304417883891 773.93967389482</t>
  </si>
  <si>
    <t>-594.515070931151 343.890573246938 826.361212306374</t>
  </si>
  <si>
    <t>-680.969588614159 135.077442624023 -90.2994557499817</t>
  </si>
  <si>
    <t>-684.842924275705 107.308370439497 324.32867096796</t>
  </si>
  <si>
    <t>-734.600919456293 50.9987229998926 781.340481327214</t>
  </si>
  <si>
    <t>-583.294773431373 26.6690179238815 830.313335832951</t>
  </si>
  <si>
    <t>9763-20170724T120456.513231600.bin</t>
  </si>
  <si>
    <t>-670.226368792197 227.214432560327 -92.6946003046381</t>
  </si>
  <si>
    <t>-689.667644151334 224.368536771985 -201.650734716638</t>
  </si>
  <si>
    <t>-700.097516564351 221.864987550093 -293.904590449898</t>
  </si>
  <si>
    <t>-708.078620997774 219.675516706375 -377.3890248249</t>
  </si>
  <si>
    <t>-714.050767226166 217.52663155005 -461.042270710111</t>
  </si>
  <si>
    <t>-720.576582647262 214.447738830709 -583.487648222996</t>
  </si>
  <si>
    <t>-707.419391318519 211.872627292647 -660.691637425499</t>
  </si>
  <si>
    <t>-715.776509152751 247.087362941183 -530.649584381001</t>
  </si>
  <si>
    <t>-709.89586861868 402.04534984638 -513.644034949014</t>
  </si>
  <si>
    <t>-718.110125164502 550.535672329437 -273.932136885258</t>
  </si>
  <si>
    <t>-490.415263109626 520.780316756806 -239.02938145479</t>
  </si>
  <si>
    <t>-719.649768862574 184.509991757046 -528.869664070308</t>
  </si>
  <si>
    <t>-738.907601721548 32.8962203195847 -497.549566140012</t>
  </si>
  <si>
    <t>-769.253496826755 30.2680352895181 -217.102055245994</t>
  </si>
  <si>
    <t>-540.596456431716 70.1773400734655 -225.57304986656</t>
  </si>
  <si>
    <t>-659.979389033212 318.956386495089 -98.5271469727157</t>
  </si>
  <si>
    <t>-696.935030831422 328.124664684075 315.299895552183</t>
  </si>
  <si>
    <t>-744.340131359799 370.325507386538 773.942823931139</t>
  </si>
  <si>
    <t>-594.55185224828 343.884486903717 826.365643374359</t>
  </si>
  <si>
    <t>-680.721167878495 135.350914987386 -90.2590976411726</t>
  </si>
  <si>
    <t>-684.651661370785 107.470214767295 324.36104455904</t>
  </si>
  <si>
    <t>-734.559261211151 50.9898965630316 781.334712818483</t>
  </si>
  <si>
    <t>-583.235137529438 26.7477114720548 830.295364089948</t>
  </si>
  <si>
    <t>9763-20170724T120456.547323300.bin</t>
  </si>
  <si>
    <t>-670.160591623194 227.291719451034 -92.6846735415315</t>
  </si>
  <si>
    <t>-689.59388923479 224.434774784254 -201.641855528159</t>
  </si>
  <si>
    <t>-700.025498280966 221.913116873726 -293.895086324965</t>
  </si>
  <si>
    <t>-708.01154034516 219.703870878967 -377.378498868382</t>
  </si>
  <si>
    <t>-713.992016069329 217.531491453015 -461.030513609954</t>
  </si>
  <si>
    <t>-720.533628557753 214.414660072789 -583.473924243135</t>
  </si>
  <si>
    <t>-707.400749387131 211.811309261191 -660.681261781993</t>
  </si>
  <si>
    <t>-715.733342255982 247.07119353322 -530.646421667872</t>
  </si>
  <si>
    <t>-709.878332473211 402.036144505427 -513.686331120232</t>
  </si>
  <si>
    <t>-718.142104638066 550.557296976576 -273.995325913498</t>
  </si>
  <si>
    <t>-490.456687164713 520.790498231577 -239.040645026119</t>
  </si>
  <si>
    <t>-719.593105667834 184.493432163445 -528.847292259394</t>
  </si>
  <si>
    <t>-738.860158022816 32.8962552781163 -497.452991142046</t>
  </si>
  <si>
    <t>-769.216375593577 30.5066829493412 -217.004469016393</t>
  </si>
  <si>
    <t>-540.533612012095 70.2606815692416 -225.508981088199</t>
  </si>
  <si>
    <t>-659.936825155729 319.040540414857 -98.5286726537383</t>
  </si>
  <si>
    <t>-696.904306114853 328.189551061661 315.297726659495</t>
  </si>
  <si>
    <t>-744.351100049438 370.343692060492 773.940502924897</t>
  </si>
  <si>
    <t>-594.564436999389 343.898687770626 826.366060985971</t>
  </si>
  <si>
    <t>-680.64444585539 135.414534010764 -90.2472036664815</t>
  </si>
  <si>
    <t>-684.596188149785 107.486859891437 324.369573966183</t>
  </si>
  <si>
    <t>-734.532168638701 51.0134189395619 781.336414431839</t>
  </si>
  <si>
    <t>-583.203915516035 26.8075608384597 830.302376554241</t>
  </si>
  <si>
    <t>9763-20170724T120456.617334000.bin</t>
  </si>
  <si>
    <t>-670.168652306209 227.29675838991 -92.6953279254693</t>
  </si>
  <si>
    <t>-689.60035272236 224.40684114923 -201.65194406055</t>
  </si>
  <si>
    <t>-700.016776538162 221.840609330256 -293.90571694995</t>
  </si>
  <si>
    <t>-707.983434878842 219.584188592999 -377.389632618462</t>
  </si>
  <si>
    <t>-713.938830628083 217.357939643707 -461.041941729585</t>
  </si>
  <si>
    <t>-720.437319384774 214.155286057859 -583.485619371604</t>
  </si>
  <si>
    <t>-707.290403282983 211.487583345768 -660.68833317019</t>
  </si>
  <si>
    <t>-715.663556460463 246.849258671261 -530.678874773122</t>
  </si>
  <si>
    <t>-709.876006383551 401.828781376087 -513.828334142429</t>
  </si>
  <si>
    <t>-718.355264173414 550.537393358294 -274.261077495897</t>
  </si>
  <si>
    <t>-490.702450831519 520.772545084662 -239.093076281606</t>
  </si>
  <si>
    <t>-719.508113958923 184.271792373899 -528.838009219317</t>
  </si>
  <si>
    <t>-738.748029479313 32.6957352129082 -497.33386487348</t>
  </si>
  <si>
    <t>-769.210941067922 30.3237822838621 -216.896828643084</t>
  </si>
  <si>
    <t>-540.541666281676 70.1539869271774 -225.409571884967</t>
  </si>
  <si>
    <t>-659.958139874851 319.122811309598 -98.5594430285096</t>
  </si>
  <si>
    <t>-696.90734995104 328.230299236859 315.269530776823</t>
  </si>
  <si>
    <t>-744.381649869173 370.367732662954 773.920449456151</t>
  </si>
  <si>
    <t>-594.5958022574 343.914906583648 826.34443624018</t>
  </si>
  <si>
    <t>-680.642558794618 135.323112408754 -90.2421665448849</t>
  </si>
  <si>
    <t>-684.570507070113 107.380659820515 324.373834987919</t>
  </si>
  <si>
    <t>-734.48069714223 50.9701058065434 781.348655007445</t>
  </si>
  <si>
    <t>-583.194995256277 26.5355410738216 830.332397151021</t>
  </si>
  <si>
    <t>9763-20170724T120456.648406300.bin</t>
  </si>
  <si>
    <t>-670.195575737932 227.284449079456 -92.7041666022411</t>
  </si>
  <si>
    <t>-689.622366201354 224.382821742247 -201.661462611487</t>
  </si>
  <si>
    <t>-700.027599450589 221.796071303455 -293.915736528044</t>
  </si>
  <si>
    <t>-707.981320263358 219.516642974348 -377.400397867892</t>
  </si>
  <si>
    <t>-713.920726504554 217.263424723594 -461.053218217713</t>
  </si>
  <si>
    <t>-720.392642660079 214.016372812224 -583.496984873535</t>
  </si>
  <si>
    <t>-707.211295086577 211.313542504113 -660.692591200277</t>
  </si>
  <si>
    <t>-715.635661339292 246.729774756432 -530.700757957885</t>
  </si>
  <si>
    <t>-709.875805562388 401.721298913757 -513.908433920252</t>
  </si>
  <si>
    <t>-718.510898216044 550.512725446257 -274.398233376904</t>
  </si>
  <si>
    <t>-490.880774428035 520.794185069404 -239.044976630846</t>
  </si>
  <si>
    <t>-719.469994017663 184.15246999834 -528.838749744189</t>
  </si>
  <si>
    <t>-738.687016997604 32.5880789580647 -497.284862754065</t>
  </si>
  <si>
    <t>-769.185762518938 30.189884700342 -216.851920665337</t>
  </si>
  <si>
    <t>-540.532209098369 70.1079392283909 -225.375056216633</t>
  </si>
  <si>
    <t>-659.9931790112 319.13590376168 -98.5756436521376</t>
  </si>
  <si>
    <t>-696.932002685756 328.219970984771 315.254760789218</t>
  </si>
  <si>
    <t>-744.397379057569 370.377532800192 773.90648754338</t>
  </si>
  <si>
    <t>-594.616601413937 343.899566832486 826.332246472215</t>
  </si>
  <si>
    <t>-680.654741963076 135.31780480673 -90.2431996195826</t>
  </si>
  <si>
    <t>-684.579890498839 107.364147886409 324.372061247143</t>
  </si>
  <si>
    <t>-734.457989971379 50.9845302262543 781.351686499097</t>
  </si>
  <si>
    <t>-583.211557582144 26.3231681267791 830.342990345709</t>
  </si>
  <si>
    <t>9763-20170724T120456.714116100.bin</t>
  </si>
  <si>
    <t>-670.263284006194 227.278040296536 -92.7314564578145</t>
  </si>
  <si>
    <t>-689.674366618015 224.347249152982 -201.690666465187</t>
  </si>
  <si>
    <t>-700.06504376126 221.719644552064 -293.945673479544</t>
  </si>
  <si>
    <t>-708.005022966649 219.396421109778 -377.430234574538</t>
  </si>
  <si>
    <t>-713.930113971561 217.09239119714 -461.08268125293</t>
  </si>
  <si>
    <t>-720.380309835715 213.763846925338 -583.525461823622</t>
  </si>
  <si>
    <t>-707.088074156452 210.984427111727 -660.699369991984</t>
  </si>
  <si>
    <t>-715.650969073752 246.51359942048 -530.749316366695</t>
  </si>
  <si>
    <t>-709.984403405536 401.520577668728 -514.079589860154</t>
  </si>
  <si>
    <t>-718.871796561876 550.462662669623 -274.672259362017</t>
  </si>
  <si>
    <t>-491.285900122141 520.783596403472 -239.00233819475</t>
  </si>
  <si>
    <t>-719.449048202229 183.93528725979 -528.848108385346</t>
  </si>
  <si>
    <t>-738.598571322778 32.3841848416841 -497.172279630043</t>
  </si>
  <si>
    <t>-769.217614473484 30.2206039225318 -216.750513784641</t>
  </si>
  <si>
    <t>-540.574404020095 70.2000474921481 -225.262568453041</t>
  </si>
  <si>
    <t>-660.140843596063 319.09905328319 -98.6111869687767</t>
  </si>
  <si>
    <t>-697.033433668499 328.23595876807 315.22217675307</t>
  </si>
  <si>
    <t>-744.424854403415 370.394242788309 773.885772514408</t>
  </si>
  <si>
    <t>-594.638849719867 343.942013486451 826.309746877628</t>
  </si>
  <si>
    <t>-680.63439238644 135.349468737664 -90.2434007684404</t>
  </si>
  <si>
    <t>-684.586468560572 107.363683078797 324.369492281245</t>
  </si>
  <si>
    <t>-734.413834831969 50.958561598731 781.353137184211</t>
  </si>
  <si>
    <t>-583.067840347263 26.880345029984 830.327130941001</t>
  </si>
  <si>
    <t>9763-20170724T120456.746204300.bin</t>
  </si>
  <si>
    <t>-670.318062978106 227.185467611795 -92.7495194123048</t>
  </si>
  <si>
    <t>-689.711663234902 224.242262313116 -201.711603043916</t>
  </si>
  <si>
    <t>-700.080338756192 221.594229906451 -293.968346335581</t>
  </si>
  <si>
    <t>-707.997449641938 219.248345694793 -377.454619480879</t>
  </si>
  <si>
    <t>-713.896603300796 216.917705212378 -461.108055938672</t>
  </si>
  <si>
    <t>-720.305424521727 213.546075621156 -583.551841340048</t>
  </si>
  <si>
    <t>-706.939960867898 210.721257204031 -660.711316444605</t>
  </si>
  <si>
    <t>-715.602491536062 246.314917038766 -530.78513580655</t>
  </si>
  <si>
    <t>-709.991470326694 401.332406499908 -514.174449076853</t>
  </si>
  <si>
    <t>-718.988507983851 550.290491472702 -274.781027647319</t>
  </si>
  <si>
    <t>-491.413916264261 520.655403993945 -239.002432947068</t>
  </si>
  <si>
    <t>-719.384137308422 183.736045750565 -528.863961963151</t>
  </si>
  <si>
    <t>-738.506219306573 32.1960321956826 -497.127050381217</t>
  </si>
  <si>
    <t>-769.211751441974 30.1978662830368 -216.71363141104</t>
  </si>
  <si>
    <t>-540.574561061241 70.2197875420939 -225.18851435684</t>
  </si>
  <si>
    <t>-660.225243041707 319.032994846082 -98.6303894462629</t>
  </si>
  <si>
    <t>-697.077982120803 328.185072244273 315.206159740192</t>
  </si>
  <si>
    <t>-744.435921005831 370.399544274073 773.872612769445</t>
  </si>
  <si>
    <t>-594.651892180622 343.942169009414 826.299649237427</t>
  </si>
  <si>
    <t>-680.650224662336 135.203911802091 -90.2634860531234</t>
  </si>
  <si>
    <t>-684.611861023147 107.252367290117 324.351532046176</t>
  </si>
  <si>
    <t>-734.389176668425 50.956581027539 781.352530097688</t>
  </si>
  <si>
    <t>-583.09954566308 26.5580471904523 830.342005863496</t>
  </si>
  <si>
    <t>9763-20170724T120456.812429700.bin</t>
  </si>
  <si>
    <t>-670.427565378434 226.946399806448 -92.7903177733122</t>
  </si>
  <si>
    <t>-689.773473315375 223.985970684173 -201.760367384984</t>
  </si>
  <si>
    <t>-700.073763755842 221.298451897721 -294.023545698734</t>
  </si>
  <si>
    <t>-707.917700937861 218.906796777076 -377.515534686296</t>
  </si>
  <si>
    <t>-713.731881741552 216.520976827912 -461.17340342039</t>
  </si>
  <si>
    <t>-720.003772754644 213.058004502841 -583.621698523501</t>
  </si>
  <si>
    <t>-706.447845283656 210.127259608002 -660.743945775149</t>
  </si>
  <si>
    <t>-715.371975685316 245.86692431384 -530.873645618007</t>
  </si>
  <si>
    <t>-709.854874161536 400.897084963317 -514.392186447376</t>
  </si>
  <si>
    <t>-719.172270582008 549.996617498552 -275.099276442559</t>
  </si>
  <si>
    <t>-491.618178678819 520.420183179459 -239.142401883073</t>
  </si>
  <si>
    <t>-719.131552547364 183.288033702439 -528.911334307786</t>
  </si>
  <si>
    <t>-738.190902225464 31.7534791901312 -497.097330262533</t>
  </si>
  <si>
    <t>-769.197498318487 29.8068491446645 -216.71655761331</t>
  </si>
  <si>
    <t>-540.593773637756 70.0569762012674 -225.008660655973</t>
  </si>
  <si>
    <t>-660.36647088586 318.841697306292 -98.6721006872993</t>
  </si>
  <si>
    <t>-697.138995421738 328.054585893798 315.170179924014</t>
  </si>
  <si>
    <t>-744.453008290668 370.404228168909 773.838854227526</t>
  </si>
  <si>
    <t>-594.671068733736 343.971602245784 826.284072321829</t>
  </si>
  <si>
    <t>-680.736343522023 134.931742649005 -90.3021552458006</t>
  </si>
  <si>
    <t>-684.687783312457 107.035130755792 324.316663685832</t>
  </si>
  <si>
    <t>-734.343915363808 50.9109948840191 781.357445021165</t>
  </si>
  <si>
    <t>-583.15701402219 25.9394958898122 830.375455881886</t>
  </si>
  <si>
    <t>9763-20170724T120456.845517200.bin</t>
  </si>
  <si>
    <t>-670.491420662328 226.865074436485 -92.8109039550682</t>
  </si>
  <si>
    <t>-689.801596844256 223.889320680129 -201.786837442206</t>
  </si>
  <si>
    <t>-700.066279805103 221.181968440018 -294.05358595784</t>
  </si>
  <si>
    <t>-707.875697357223 218.769663537202 -377.547987576312</t>
  </si>
  <si>
    <t>-713.653185846439 216.360417486239 -461.207788359577</t>
  </si>
  <si>
    <t>-719.868790463895 212.860549861715 -583.657882640154</t>
  </si>
  <si>
    <t>-706.201701484472 209.868657854264 -660.758329545024</t>
  </si>
  <si>
    <t>-715.269467248699 245.685930874797 -530.917160828462</t>
  </si>
  <si>
    <t>-709.798973109096 400.726149430893 -514.503228789653</t>
  </si>
  <si>
    <t>-719.188198567877 549.971720721589 -275.304109527989</t>
  </si>
  <si>
    <t>-491.664361053505 520.352196574627 -239.191788532985</t>
  </si>
  <si>
    <t>-719.013431245375 183.106557373745 -528.938522282113</t>
  </si>
  <si>
    <t>-738.046106695985 31.5778325991878 -497.090526624612</t>
  </si>
  <si>
    <t>-769.181496395903 29.6755088906505 -216.723684947574</t>
  </si>
  <si>
    <t>-540.585014044284 69.9849542185354 -224.92901258071</t>
  </si>
  <si>
    <t>-660.469201156383 318.760750724468 -98.6988518690149</t>
  </si>
  <si>
    <t>-697.198526770796 328.014490019253 315.1464812518</t>
  </si>
  <si>
    <t>-744.457229185565 370.406747265455 773.823010850754</t>
  </si>
  <si>
    <t>-594.678129343195 343.987079529375 826.282665936545</t>
  </si>
  <si>
    <t>-680.77536954365 134.870278312706 -90.3205506215368</t>
  </si>
  <si>
    <t>-684.734341827561 106.99237479969 324.299479884589</t>
  </si>
  <si>
    <t>-734.326407797343 50.9278766416176 781.356001144736</t>
  </si>
  <si>
    <t>-583.0081885286 26.7195284530117 830.351747777627</t>
  </si>
  <si>
    <t>9763-20170724T120456.913745800.bin</t>
  </si>
  <si>
    <t>-670.602477666668 226.642856331592 -92.8628112746962</t>
  </si>
  <si>
    <t>-689.854306341264 223.651734602322 -201.848716721025</t>
  </si>
  <si>
    <t>-700.065340300097 220.938778145177 -294.121235032683</t>
  </si>
  <si>
    <t>-707.824599136333 218.52427552804 -377.620268017747</t>
  </si>
  <si>
    <t>-713.550096980428 216.11594273684 -461.2836183139</t>
  </si>
  <si>
    <t>-719.68800808044 212.620674171317 -583.737883664432</t>
  </si>
  <si>
    <t>-705.73516497175 209.436751643511 -660.779360348566</t>
  </si>
  <si>
    <t>-715.132511272365 245.444737647273 -530.992421575349</t>
  </si>
  <si>
    <t>-709.692488013132 400.493062914572 -514.654474660141</t>
  </si>
  <si>
    <t>-719.278352989093 549.802911258729 -275.503446637551</t>
  </si>
  <si>
    <t>-491.779991639427 520.224334929387 -239.196844844895</t>
  </si>
  <si>
    <t>-718.856964026479 182.864067081868 -529.01944256348</t>
  </si>
  <si>
    <t>-737.844742446028 31.3291251053806 -497.160034922204</t>
  </si>
  <si>
    <t>-769.164910018428 29.4739111257854 -216.813544744168</t>
  </si>
  <si>
    <t>-540.560975203187 69.775946286501 -224.845699002956</t>
  </si>
  <si>
    <t>-660.633803747836 318.577592909396 -98.7552176919558</t>
  </si>
  <si>
    <t>-697.261904274162 327.917465424041 315.097121421516</t>
  </si>
  <si>
    <t>-744.462524653088 370.415743048392 773.787742288902</t>
  </si>
  <si>
    <t>-594.69067242483 344.012846070239 826.276755599306</t>
  </si>
  <si>
    <t>-680.827427385659 134.585783540561 -90.3612087254623</t>
  </si>
  <si>
    <t>-684.81829088276 106.775732131574 324.262983693789</t>
  </si>
  <si>
    <t>-734.284048233909 50.8845616583451 781.359908205714</t>
  </si>
  <si>
    <t>-582.997561026481 26.5118105743754 830.372162829488</t>
  </si>
  <si>
    <t>9763-20170724T120456.948839600.bin</t>
  </si>
  <si>
    <t>-670.660526565653 226.527584385039 -92.8919963126233</t>
  </si>
  <si>
    <t>-689.896798246567 223.533922293187 -201.88064369445</t>
  </si>
  <si>
    <t>-700.077960386072 220.833646537178 -294.156714626244</t>
  </si>
  <si>
    <t>-707.803589492198 218.436851975479 -377.659432089807</t>
  </si>
  <si>
    <t>-713.488849679562 216.052835478697 -461.326248177685</t>
  </si>
  <si>
    <t>-719.560620091273 212.600630027813 -583.784853362646</t>
  </si>
  <si>
    <t>-705.390947324127 209.269735725289 -660.780590975509</t>
  </si>
  <si>
    <t>-715.0453271765 245.406777938048 -531.02496443206</t>
  </si>
  <si>
    <t>-709.616220543411 400.454025055616 -514.691741351543</t>
  </si>
  <si>
    <t>-719.261819821949 549.778465177828 -275.552055665886</t>
  </si>
  <si>
    <t>-491.78764872377 520.152207500436 -239.133603737144</t>
  </si>
  <si>
    <t>-718.747458488572 182.824029861293 -529.077150901843</t>
  </si>
  <si>
    <t>-737.71507309872 31.2760660544254 -497.267491130645</t>
  </si>
  <si>
    <t>-769.114324052366 29.3354808353038 -216.930326497479</t>
  </si>
  <si>
    <t>-540.508359596829 69.648389743081 -224.850043919381</t>
  </si>
  <si>
    <t>-660.701565833187 318.48191101011 -98.7846026539214</t>
  </si>
  <si>
    <t>-697.282510318766 327.860543084745 315.071007199913</t>
  </si>
  <si>
    <t>-744.462804341784 370.428405013274 773.765251802437</t>
  </si>
  <si>
    <t>-594.697294479518 344.021290856822 826.270373959919</t>
  </si>
  <si>
    <t>-680.884377766959 134.442530388127 -90.3866945363962</t>
  </si>
  <si>
    <t>-684.863221853292 106.705690581386 324.242560417131</t>
  </si>
  <si>
    <t>-734.265771319274 50.940557201362 781.357360411425</t>
  </si>
  <si>
    <t>-582.880615242336 27.1720415288607 830.361527072215</t>
  </si>
  <si>
    <t>9763-20170724T120457.015566100.bin</t>
  </si>
  <si>
    <t>-670.732947741203 226.261956856079 -92.9492644621647</t>
  </si>
  <si>
    <t>-689.926541814658 223.266014047793 -201.945273214245</t>
  </si>
  <si>
    <t>-700.053237874287 220.576110348098 -294.227776871176</t>
  </si>
  <si>
    <t>-707.722235863138 218.193973973941 -377.736129896293</t>
  </si>
  <si>
    <t>-713.343487982303 215.830119709726 -461.407751868959</t>
  </si>
  <si>
    <t>-719.313568746052 212.413869649008 -583.872498628819</t>
  </si>
  <si>
    <t>-704.616348189203 208.63557841171 -660.748557536376</t>
  </si>
  <si>
    <t>-714.846248272658 245.204873989453 -531.099078705371</t>
  </si>
  <si>
    <t>-709.381934803544 400.257351091825 -514.778820724515</t>
  </si>
  <si>
    <t>-719.176059550995 549.478283237772 -275.58071315196</t>
  </si>
  <si>
    <t>-491.762770425098 519.752740142591 -238.864108755286</t>
  </si>
  <si>
    <t>-718.541613630595 182.621015833929 -529.173100560019</t>
  </si>
  <si>
    <t>-737.476983194272 31.0465505340592 -497.491844224161</t>
  </si>
  <si>
    <t>-768.907728348153 28.7271576675969 -217.16119257537</t>
  </si>
  <si>
    <t>-540.336076761384 69.2627831054303 -224.931932849016</t>
  </si>
  <si>
    <t>-660.767537720315 318.288264962632 -98.8376832357787</t>
  </si>
  <si>
    <t>-697.275014905469 327.712912611717 315.023338643197</t>
  </si>
  <si>
    <t>-744.453374624107 370.461261315698 773.713346302065</t>
  </si>
  <si>
    <t>-594.695445592707 344.090758973886 826.258457176442</t>
  </si>
  <si>
    <t>-680.966994843702 134.129686570556 -90.4341454433323</t>
  </si>
  <si>
    <t>-684.935669552468 106.479384531101 324.201010998565</t>
  </si>
  <si>
    <t>-734.220871390683 50.9247068525058 781.360531142416</t>
  </si>
  <si>
    <t>-582.831315154093 27.2155321379446 830.380021315733</t>
  </si>
  <si>
    <t>9763-20170724T120457.049657800.bin</t>
  </si>
  <si>
    <t>-670.758202199937 226.164070952841 -92.958943600849</t>
  </si>
  <si>
    <t>-689.9562685864 223.17167278716 -201.954271705979</t>
  </si>
  <si>
    <t>-700.083652994596 220.489902496631 -294.236949864762</t>
  </si>
  <si>
    <t>-707.752000281846 218.117315105271 -377.745558738736</t>
  </si>
  <si>
    <t>-713.371386703892 215.765000526424 -461.417771974973</t>
  </si>
  <si>
    <t>-719.337490868404 212.367891433825 -583.883124960312</t>
  </si>
  <si>
    <t>-704.358310406255 208.332262575675 -660.691644632285</t>
  </si>
  <si>
    <t>-714.873176080132 245.15069146696 -531.104390298025</t>
  </si>
  <si>
    <t>-709.347542387526 400.200988640928 -514.794774462</t>
  </si>
  <si>
    <t>-719.149366513987 549.290707837202 -275.514998714845</t>
  </si>
  <si>
    <t>-491.752450855021 519.523550461512 -238.730706285307</t>
  </si>
  <si>
    <t>-718.566007418485 182.566414437969 -529.188387145845</t>
  </si>
  <si>
    <t>-737.477185626643 30.9766638331403 -497.560263047392</t>
  </si>
  <si>
    <t>-768.820561915843 28.5159510281469 -217.221028214204</t>
  </si>
  <si>
    <t>-540.259751971483 69.118794829584 -224.959675146117</t>
  </si>
  <si>
    <t>-660.802993843256 318.226235859793 -98.8550899349943</t>
  </si>
  <si>
    <t>-697.280265551457 327.654887238072 315.008505275252</t>
  </si>
  <si>
    <t>-744.448794018399 370.474960229824 773.689209769389</t>
  </si>
  <si>
    <t>-594.692714305095 344.125280281197 826.249939947219</t>
  </si>
  <si>
    <t>-680.977456031459 134.00247400249 -90.453094606811</t>
  </si>
  <si>
    <t>-684.940114638615 106.388372913725 324.184511126147</t>
  </si>
  <si>
    <t>-734.198544278688 50.8800601610735 781.365185969467</t>
  </si>
  <si>
    <t>-582.853043834601 26.9284808991738 830.402827860557</t>
  </si>
  <si>
    <t>9763-20170724T120457.116428000.bin</t>
  </si>
  <si>
    <t>-670.772337725799 226.040624738501 -92.9797501268135</t>
  </si>
  <si>
    <t>-689.984297977839 223.054421776755 -201.972789085899</t>
  </si>
  <si>
    <t>-700.149859244715 220.374602163084 -294.251248523144</t>
  </si>
  <si>
    <t>-707.863475265991 218.001555355226 -377.755820756822</t>
  </si>
  <si>
    <t>-713.538806433148 215.646454171135 -461.424056219305</t>
  </si>
  <si>
    <t>-719.598510069575 212.241896891748 -583.884734968891</t>
  </si>
  <si>
    <t>-704.109896958927 207.641537192623 -660.560304075481</t>
  </si>
  <si>
    <t>-715.084646379335 245.027239573031 -531.111703536761</t>
  </si>
  <si>
    <t>-709.418854534756 400.075360494716 -514.840043140845</t>
  </si>
  <si>
    <t>-719.067086392898 549.067396783584 -275.493362010034</t>
  </si>
  <si>
    <t>-491.702323323265 519.125384899661 -238.651994874919</t>
  </si>
  <si>
    <t>-718.794590503873 182.444095540277 -529.188287935461</t>
  </si>
  <si>
    <t>-737.720446976902 30.8522653272703 -497.570596478541</t>
  </si>
  <si>
    <t>-768.783574934266 28.4324145179769 -217.199877066997</t>
  </si>
  <si>
    <t>-540.198088667206 68.8496543934571 -225.178606661658</t>
  </si>
  <si>
    <t>-660.89377283014 318.128558760209 -98.8690212736495</t>
  </si>
  <si>
    <t>-697.325055573644 327.57919996344 314.998172662548</t>
  </si>
  <si>
    <t>-744.462568608301 370.460503110838 773.67144957273</t>
  </si>
  <si>
    <t>-594.718997056868 344.08302168792 826.253963218703</t>
  </si>
  <si>
    <t>-680.911780211732 133.850323166143 -90.4734844820795</t>
  </si>
  <si>
    <t>-684.909743822199 106.29794712489 324.16788002888</t>
  </si>
  <si>
    <t>-734.159045235967 50.8038464869433 781.360030712956</t>
  </si>
  <si>
    <t>-582.903601328566 26.3481960789413 830.426683181524</t>
  </si>
  <si>
    <t>9763-20170724T120457.147511200.bin</t>
  </si>
  <si>
    <t>-670.78706525263 226.013218331188 -92.9755119307074</t>
  </si>
  <si>
    <t>-690.000791228133 223.034559902314 -201.968429007409</t>
  </si>
  <si>
    <t>-700.19008500856 220.346705945342 -294.244030318395</t>
  </si>
  <si>
    <t>-707.933898276623 217.960705703289 -377.745398446156</t>
  </si>
  <si>
    <t>-713.648357020912 215.586118333321 -461.410447000608</t>
  </si>
  <si>
    <t>-719.774833809564 212.146213601834 -583.866829991088</t>
  </si>
  <si>
    <t>-704.062393754926 207.280575670196 -660.480454298694</t>
  </si>
  <si>
    <t>-715.216673555729 244.945916546379 -531.106571079505</t>
  </si>
  <si>
    <t>-709.449354388855 399.994720593419 -514.891012874763</t>
  </si>
  <si>
    <t>-719.07384567722 548.96360203874 -275.528834667989</t>
  </si>
  <si>
    <t>-491.718181405461 518.955912587832 -238.685424082903</t>
  </si>
  <si>
    <t>-718.956447119087 182.365283447314 -529.161403664103</t>
  </si>
  <si>
    <t>-737.957514506146 30.7938337100561 -497.489288147806</t>
  </si>
  <si>
    <t>-768.860541877211 28.4564045962593 -217.100028374853</t>
  </si>
  <si>
    <t>-540.256891089179 68.7277827716487 -225.292336890717</t>
  </si>
  <si>
    <t>-660.916430606972 318.089487303562 -98.869413904629</t>
  </si>
  <si>
    <t>-697.305768158204 327.562244756573 315.000967155425</t>
  </si>
  <si>
    <t>-744.471362449654 370.456882082462 773.669210717388</t>
  </si>
  <si>
    <t>-594.727963848968 344.087766161213 826.256310342348</t>
  </si>
  <si>
    <t>-680.921471573856 133.815731960348 -90.4751726514792</t>
  </si>
  <si>
    <t>-684.909650656222 106.313800203165 324.169689025685</t>
  </si>
  <si>
    <t>-734.141055041325 50.8482468681898 781.357020004926</t>
  </si>
  <si>
    <t>-582.877516292634 26.4428296894669 830.423629489668</t>
  </si>
  <si>
    <t>9763-20170724T120457.214259800.bin</t>
  </si>
  <si>
    <t>-670.892495687042 226.039851752561 -92.984024230139</t>
  </si>
  <si>
    <t>-690.114126120589 223.06955406209 -201.975830669702</t>
  </si>
  <si>
    <t>-700.339145113599 220.345934000966 -294.246378175928</t>
  </si>
  <si>
    <t>-708.126747150244 217.910900181115 -377.742209031166</t>
  </si>
  <si>
    <t>-713.896371595538 215.469969106361 -461.401633283459</t>
  </si>
  <si>
    <t>-720.115786870018 211.913706708291 -583.849973327114</t>
  </si>
  <si>
    <t>-704.054753003353 206.582147453358 -660.360305851828</t>
  </si>
  <si>
    <t>-715.474122774779 244.760891451016 -531.126535932693</t>
  </si>
  <si>
    <t>-709.521223636727 399.817361263779 -515.080883518615</t>
  </si>
  <si>
    <t>-718.988648490465 548.99907139632 -275.845094777467</t>
  </si>
  <si>
    <t>-491.663647037479 518.831380384346 -238.942824875418</t>
  </si>
  <si>
    <t>-719.29938150823 182.187447858302 -529.114900581509</t>
  </si>
  <si>
    <t>-738.478237470886 30.6654646610343 -497.300204294185</t>
  </si>
  <si>
    <t>-769.215898158034 28.5286996189898 -216.891198386957</t>
  </si>
  <si>
    <t>-540.609114794156 68.6875923012963 -225.535017711566</t>
  </si>
  <si>
    <t>-660.965200912713 318.131082609447 -98.8822872910885</t>
  </si>
  <si>
    <t>-697.248292471059 327.576780234523 314.998054154195</t>
  </si>
  <si>
    <t>-744.488168867457 370.454051924315 773.657007498698</t>
  </si>
  <si>
    <t>-594.740091736962 344.102154037379 826.23947606315</t>
  </si>
  <si>
    <t>-681.104978785074 133.829316369251 -90.4754455004178</t>
  </si>
  <si>
    <t>-684.971209095502 106.413644224943 324.176244762217</t>
  </si>
  <si>
    <t>-734.109573325181 50.8622943152338 781.351728320078</t>
  </si>
  <si>
    <t>-582.810823161444 26.6621789296482 830.411473200865</t>
  </si>
  <si>
    <t>9763-20170724T120457.248350500.bin</t>
  </si>
  <si>
    <t>-670.99658403137 226.095179253319 -93.005502027182</t>
  </si>
  <si>
    <t>-690.202026254394 223.120873821767 -202.000036636578</t>
  </si>
  <si>
    <t>-700.429462395112 220.379177388581 -294.269814035245</t>
  </si>
  <si>
    <t>-708.22551570289 217.922438154131 -377.764208799288</t>
  </si>
  <si>
    <t>-714.009945038863 215.453904908374 -461.421830996346</t>
  </si>
  <si>
    <t>-720.257917100757 211.850864795566 -583.86729816094</t>
  </si>
  <si>
    <t>-704.104185666591 206.325612882004 -660.344374202054</t>
  </si>
  <si>
    <t>-715.578560790222 244.71649173536 -531.158823605797</t>
  </si>
  <si>
    <t>-709.546745838612 399.784891753152 -515.197959143752</t>
  </si>
  <si>
    <t>-718.923975538124 549.149762949702 -276.072792127333</t>
  </si>
  <si>
    <t>-491.606411244341 518.892164908334 -239.198368451044</t>
  </si>
  <si>
    <t>-719.454165335215 182.147151501119 -529.119871175851</t>
  </si>
  <si>
    <t>-738.733487143284 30.6547815149897 -497.251437743446</t>
  </si>
  <si>
    <t>-769.433763410239 28.6454759812405 -216.837319577822</t>
  </si>
  <si>
    <t>-540.816459445554 68.7178625352681 -225.604630400816</t>
  </si>
  <si>
    <t>-660.986737868401 318.188959755876 -98.9069562430128</t>
  </si>
  <si>
    <t>-697.256541229948 327.612790442192 314.975043055016</t>
  </si>
  <si>
    <t>-744.505763196965 370.453713385218 773.642083000183</t>
  </si>
  <si>
    <t>-594.760422386994 344.077425220004 826.220194989813</t>
  </si>
  <si>
    <t>-681.267610298565 133.890242766908 -90.4873169224636</t>
  </si>
  <si>
    <t>-685.064415275568 106.498266721918 324.166622762765</t>
  </si>
  <si>
    <t>-734.092937813096 50.9214029130785 781.349543700049</t>
  </si>
  <si>
    <t>-582.761128377372 26.9199044522295 830.40499908514</t>
  </si>
  <si>
    <t>9763-20170724T120457.315051200.bin</t>
  </si>
  <si>
    <t>-671.226059580005 226.09498137846 -93.0471453933955</t>
  </si>
  <si>
    <t>-690.339314106492 223.097456476004 -202.057224543129</t>
  </si>
  <si>
    <t>-700.535585934609 220.29031699009 -294.328570370552</t>
  </si>
  <si>
    <t>-708.32187597106 217.756709882567 -377.821551954331</t>
  </si>
  <si>
    <t>-714.114884993769 215.192683592091 -461.475687891922</t>
  </si>
  <si>
    <t>-720.395567833509 211.428857805483 -583.914620754051</t>
  </si>
  <si>
    <t>-704.203812644274 205.608570025461 -660.361753274862</t>
  </si>
  <si>
    <t>-715.663913152264 244.36125786353 -531.252367118297</t>
  </si>
  <si>
    <t>-709.490500799201 399.445095867557 -515.507711975966</t>
  </si>
  <si>
    <t>-718.770794907867 549.184145632928 -276.612915659828</t>
  </si>
  <si>
    <t>-491.50172420025 518.679368814493 -239.643648152029</t>
  </si>
  <si>
    <t>-719.615424328106 181.79951339542 -529.126642752304</t>
  </si>
  <si>
    <t>-739.05188658543 30.3664371702594 -497.069550203523</t>
  </si>
  <si>
    <t>-769.873219883663 28.6162468836485 -216.667179891469</t>
  </si>
  <si>
    <t>-541.215553948792 68.4273732780641 -225.571131088206</t>
  </si>
  <si>
    <t>-661.126167813472 318.194404350523 -98.9771141802022</t>
  </si>
  <si>
    <t>-697.386882216161 327.614362905101 314.905761684787</t>
  </si>
  <si>
    <t>-744.528899228565 370.473942962768 773.592708031781</t>
  </si>
  <si>
    <t>-594.787697921681 344.035235121245 826.15106858345</t>
  </si>
  <si>
    <t>-681.57910590241 133.870016049195 -90.5114323420289</t>
  </si>
  <si>
    <t>-685.299840712703 106.463145603229 324.142167766787</t>
  </si>
  <si>
    <t>-734.049679000368 50.9179377460898 781.355569772997</t>
  </si>
  <si>
    <t>-582.757773372914 26.7226247048343 830.438891547381</t>
  </si>
  <si>
    <t>9763-20170724T120457.349143300.bin</t>
  </si>
  <si>
    <t>-671.341595417991 226.068617013581 -93.0667176326609</t>
  </si>
  <si>
    <t>-690.394719249526 223.062657594587 -202.087061402121</t>
  </si>
  <si>
    <t>-700.564429432228 220.218903619139 -294.360152055038</t>
  </si>
  <si>
    <t>-708.336342882234 217.640288429649 -377.853270332778</t>
  </si>
  <si>
    <t>-714.124553118531 215.018952695934 -461.505808358472</t>
  </si>
  <si>
    <t>-720.408551906084 211.157755147194 -583.941637387899</t>
  </si>
  <si>
    <t>-704.262568388185 205.253309764227 -660.391958205284</t>
  </si>
  <si>
    <t>-715.662018080203 244.131088969847 -531.306438812024</t>
  </si>
  <si>
    <t>-709.393031218469 399.221308160909 -515.696745985733</t>
  </si>
  <si>
    <t>-718.702445512269 549.213855555999 -276.962168465099</t>
  </si>
  <si>
    <t>-491.485781877626 518.533282616306 -239.816335436537</t>
  </si>
  <si>
    <t>-719.640348448649 181.57292369691 -529.129403874389</t>
  </si>
  <si>
    <t>-739.159027454921 30.1746416647341 -496.941142386656</t>
  </si>
  <si>
    <t>-770.040995961231 28.5965537943321 -216.544153621026</t>
  </si>
  <si>
    <t>-541.356009178346 68.2438797096167 -225.477316570887</t>
  </si>
  <si>
    <t>-661.219777201817 318.191333999619 -99.0065128327575</t>
  </si>
  <si>
    <t>-697.485230451335 327.599761451087 314.876199213148</t>
  </si>
  <si>
    <t>-744.548733036301 370.473971709413 773.569429956286</t>
  </si>
  <si>
    <t>-594.808608347952 344.010763047578 826.118491391251</t>
  </si>
  <si>
    <t>-681.713765498484 133.836039683158 -90.5278901726189</t>
  </si>
  <si>
    <t>-685.406798414491 106.406976414354 324.124489561583</t>
  </si>
  <si>
    <t>-734.026256981882 50.9408387714379 781.362195151</t>
  </si>
  <si>
    <t>-582.702639877287 26.9585901729697 830.45237631285</t>
  </si>
  <si>
    <t>9763-20170724T120457.414821800.bin</t>
  </si>
  <si>
    <t>-671.497657737603 226.057051076214 -93.1122981651882</t>
  </si>
  <si>
    <t>-690.484086590665 223.031557842406 -202.14378132705</t>
  </si>
  <si>
    <t>-700.632659945233 220.113037756121 -294.416884977884</t>
  </si>
  <si>
    <t>-708.399384892192 217.443477299114 -377.907475655576</t>
  </si>
  <si>
    <t>-714.196026367074 214.707201253882 -461.555813495958</t>
  </si>
  <si>
    <t>-720.507098726828 210.651864622903 -583.983880064796</t>
  </si>
  <si>
    <t>-704.591629052682 204.737591477123 -660.481865210671</t>
  </si>
  <si>
    <t>-715.734594601837 243.707763198569 -531.402798448846</t>
  </si>
  <si>
    <t>-709.410760727716 398.823452871309 -516.073361677977</t>
  </si>
  <si>
    <t>-718.7848793574 549.291667396335 -277.64075918691</t>
  </si>
  <si>
    <t>-491.614333915419 518.503975805092 -240.301929781315</t>
  </si>
  <si>
    <t>-719.741083742761 181.154935436114 -529.12423259936</t>
  </si>
  <si>
    <t>-739.350930973471 29.8326938353152 -496.631876870742</t>
  </si>
  <si>
    <t>-770.32630605977 28.7814576763024 -216.242897504951</t>
  </si>
  <si>
    <t>-541.608266062666 68.208866932584 -225.30148097497</t>
  </si>
  <si>
    <t>-661.324702127794 318.212261084492 -99.0733060856179</t>
  </si>
  <si>
    <t>-697.59987018806 327.608354747915 314.808824703229</t>
  </si>
  <si>
    <t>-744.575841903544 370.470956028035 773.527885965475</t>
  </si>
  <si>
    <t>-594.835008835189 343.988370629673 826.065322650995</t>
  </si>
  <si>
    <t>-681.924396695986 133.784880952801 -90.5539196577298</t>
  </si>
  <si>
    <t>-685.51963696726 106.348101110967 324.098835681881</t>
  </si>
  <si>
    <t>-733.972203384616 50.8372946010361 781.372188620916</t>
  </si>
  <si>
    <t>-582.752957673193 26.3119425231662 830.515486572646</t>
  </si>
  <si>
    <t>9763-20170724T120457.445903200.bin</t>
  </si>
  <si>
    <t>-671.557658303261 226.131525514118 -93.1252152471893</t>
  </si>
  <si>
    <t>-690.537598449336 223.097226028758 -202.157565428642</t>
  </si>
  <si>
    <t>-700.683534097399 220.146359784691 -294.429849425266</t>
  </si>
  <si>
    <t>-708.448781370757 217.438045827182 -377.919423496956</t>
  </si>
  <si>
    <t>-714.244887707887 214.653469816417 -461.566234384213</t>
  </si>
  <si>
    <t>-720.556038875966 210.517170705228 -583.991588639629</t>
  </si>
  <si>
    <t>-704.779040862851 204.651168025258 -660.521957072942</t>
  </si>
  <si>
    <t>-715.786361475224 243.60786169806 -531.432272769906</t>
  </si>
  <si>
    <t>-709.503171937153 398.736801916775 -516.216589549666</t>
  </si>
  <si>
    <t>-718.86970688738 549.343766687866 -277.871333344553</t>
  </si>
  <si>
    <t>-491.688149495241 518.61936048511 -240.547384862544</t>
  </si>
  <si>
    <t>-719.787269110684 181.056248739032 -529.112634376364</t>
  </si>
  <si>
    <t>-739.394840577218 29.7589345486329 -496.509537484703</t>
  </si>
  <si>
    <t>-770.454586934491 28.9568897878312 -216.129069260255</t>
  </si>
  <si>
    <t>-541.726289614882 68.3215589161307 -225.20358488389</t>
  </si>
  <si>
    <t>-661.348191399537 318.295450979513 -99.0977305812703</t>
  </si>
  <si>
    <t>-697.60354833112 327.632892492536 314.787461228019</t>
  </si>
  <si>
    <t>-744.583886322066 370.478569519136 773.505148591207</t>
  </si>
  <si>
    <t>-594.843324169067 343.990160719004 826.040308554729</t>
  </si>
  <si>
    <t>-682.030861656077 133.872236249561 -90.5544702139368</t>
  </si>
  <si>
    <t>-685.556884310766 106.433775507011 324.098717691772</t>
  </si>
  <si>
    <t>-733.939474739803 50.8774243725893 781.374326412647</t>
  </si>
  <si>
    <t>-582.665268350758 26.7232431756174 830.532316118281</t>
  </si>
  <si>
    <t>9763-20170724T120457.514610700.bin</t>
  </si>
  <si>
    <t>-671.619841268806 226.421383874771 -93.1317068572287</t>
  </si>
  <si>
    <t>-690.593866403845 223.369364936678 -202.164564239856</t>
  </si>
  <si>
    <t>-700.770747461745 220.374017629786 -294.432115241987</t>
  </si>
  <si>
    <t>-708.57808766607 217.61435041397 -377.916032488247</t>
  </si>
  <si>
    <t>-714.430456153724 214.767110173641 -461.55678186015</t>
  </si>
  <si>
    <t>-720.839437581988 210.526679755077 -583.973609804623</t>
  </si>
  <si>
    <t>-705.300921630082 204.81584838582 -660.564311353065</t>
  </si>
  <si>
    <t>-716.035020356759 243.662759119746 -531.445694976546</t>
  </si>
  <si>
    <t>-709.821516012136 398.807510749719 -516.362728592688</t>
  </si>
  <si>
    <t>-719.259230028723 549.540723948313 -278.100295137135</t>
  </si>
  <si>
    <t>-492.066718597359 519.016217541647 -240.678855056652</t>
  </si>
  <si>
    <t>-720.019459398649 181.111972480353 -529.070571056808</t>
  </si>
  <si>
    <t>-739.53939283017 29.8358424830517 -496.320282058017</t>
  </si>
  <si>
    <t>-770.686903310934 29.207033916852 -215.949162352848</t>
  </si>
  <si>
    <t>-541.981159065202 68.7051330228499 -225.011363316007</t>
  </si>
  <si>
    <t>-661.357586725182 318.525633329953 -99.1250752433538</t>
  </si>
  <si>
    <t>-697.624575838084 327.771589921133 314.761168016828</t>
  </si>
  <si>
    <t>-744.600460075157 370.504104204607 773.473024170678</t>
  </si>
  <si>
    <t>-594.857455509 344.011230803448 825.999135829938</t>
  </si>
  <si>
    <t>-682.139688260838 134.228847318048 -90.526323201902</t>
  </si>
  <si>
    <t>-685.521749423782 106.730926558198 324.124141150812</t>
  </si>
  <si>
    <t>-733.882413557229 50.8903206018201 781.379272234437</t>
  </si>
  <si>
    <t>-582.584377712236 26.9656931099232 830.576284395038</t>
  </si>
  <si>
    <t>9763-20170724T120457.552711600.bin</t>
  </si>
  <si>
    <t>-671.639736149412 226.540536027817 -93.1220688752359</t>
  </si>
  <si>
    <t>-690.619241821697 223.481210468419 -202.153823296615</t>
  </si>
  <si>
    <t>-700.822635694876 220.472266742066 -294.417916695832</t>
  </si>
  <si>
    <t>-708.66285845827 217.697093334696 -377.898229323954</t>
  </si>
  <si>
    <t>-714.556880125609 214.831198887234 -461.535479485133</t>
  </si>
  <si>
    <t>-721.036444877511 210.560274354429 -583.947386108555</t>
  </si>
  <si>
    <t>-705.594125021402 204.940270497118 -660.564556568839</t>
  </si>
  <si>
    <t>-716.210244109304 243.709962286598 -531.430339159314</t>
  </si>
  <si>
    <t>-710.03103928857 398.861886612727 -516.411227561822</t>
  </si>
  <si>
    <t>-719.468554434232 549.619664326182 -278.164306830688</t>
  </si>
  <si>
    <t>-492.276782743217 519.131108436533 -240.709141265276</t>
  </si>
  <si>
    <t>-720.176256782981 181.158847512214 -529.03801264284</t>
  </si>
  <si>
    <t>-739.633193768526 29.8908156047178 -496.208261211729</t>
  </si>
  <si>
    <t>-770.669855499522 29.3354467882295 -215.824602670157</t>
  </si>
  <si>
    <t>-541.981557526593 68.9219394298063 -224.939301441746</t>
  </si>
  <si>
    <t>-661.367641435724 318.617583414459 -99.1281904228049</t>
  </si>
  <si>
    <t>-697.652663476335 327.822336153223 314.757367387454</t>
  </si>
  <si>
    <t>-744.612029202128 370.511749969418 773.463261101241</t>
  </si>
  <si>
    <t>-594.88253266845 343.949294776801 825.992700312475</t>
  </si>
  <si>
    <t>-682.159107816121 134.352595312208 -90.5129653170653</t>
  </si>
  <si>
    <t>-685.492692248861 106.852461744755 324.137752966043</t>
  </si>
  <si>
    <t>-733.851982418536 50.8800615756804 781.380009513949</t>
  </si>
  <si>
    <t>-582.576120657591 26.8711018489932 830.604092915252</t>
  </si>
  <si>
    <t>9763-20170724T120457.612893900.bin</t>
  </si>
  <si>
    <t>-671.702943473693 226.768171032745 -93.1194915410172</t>
  </si>
  <si>
    <t>-690.706171354568 223.682669367693 -202.1464180513</t>
  </si>
  <si>
    <t>-700.96582994654 220.63929914422 -294.403184292207</t>
  </si>
  <si>
    <t>-708.871378915489 217.827483123494 -377.87604339325</t>
  </si>
  <si>
    <t>-714.845363284068 214.919922429726 -461.506183403231</t>
  </si>
  <si>
    <t>-721.457795354872 210.582299504459 -583.908642348273</t>
  </si>
  <si>
    <t>-706.18067044906 205.144895399683 -660.571904439986</t>
  </si>
  <si>
    <t>-716.598029473997 243.762160991463 -531.413664741493</t>
  </si>
  <si>
    <t>-710.549614161201 398.928109642746 -516.480006369852</t>
  </si>
  <si>
    <t>-719.920667039513 549.532543041227 -278.133553051475</t>
  </si>
  <si>
    <t>-492.71699078868 518.965126864179 -240.81543174157</t>
  </si>
  <si>
    <t>-720.514587795614 181.20915596288 -528.985388340407</t>
  </si>
  <si>
    <t>-739.797694557283 29.9495590061363 -496.022752543811</t>
  </si>
  <si>
    <t>-770.555434994555 29.5738808889112 -215.608019820917</t>
  </si>
  <si>
    <t>-541.891740920245 69.241955826096 -224.982141445079</t>
  </si>
  <si>
    <t>-661.463878101099 318.862251888583 -99.1480892063075</t>
  </si>
  <si>
    <t>-697.771987787854 327.940147465074 314.738256587091</t>
  </si>
  <si>
    <t>-744.613490499137 370.558053223909 773.454950200668</t>
  </si>
  <si>
    <t>-594.892176061195 343.965942460403 825.992821777902</t>
  </si>
  <si>
    <t>-682.191305539075 134.555502415112 -90.4825218436614</t>
  </si>
  <si>
    <t>-685.414250818574 107.039850393782 324.168069254815</t>
  </si>
  <si>
    <t>-733.777577922848 50.879250897583 781.381499586785</t>
  </si>
  <si>
    <t>-582.577944628933 26.5413558444773 830.678253029303</t>
  </si>
  <si>
    <t>9763-20170724T120457.647987700.bin</t>
  </si>
  <si>
    <t>-671.748348995639 226.865319982435 -93.1198489456349</t>
  </si>
  <si>
    <t>-690.763237189343 223.76804207302 -202.14430890479</t>
  </si>
  <si>
    <t>-701.055092253074 220.709420663227 -294.397012001754</t>
  </si>
  <si>
    <t>-708.998786006499 217.881585605589 -377.865825727459</t>
  </si>
  <si>
    <t>-715.019924866988 214.955762639406 -461.491917321748</t>
  </si>
  <si>
    <t>-721.71113219227 210.589054176715 -583.889080904684</t>
  </si>
  <si>
    <t>-706.513135354744 205.240103976159 -660.574340934899</t>
  </si>
  <si>
    <t>-716.829373996824 243.782055061583 -531.404478293635</t>
  </si>
  <si>
    <t>-710.850764070731 398.95579282844 -516.477856666367</t>
  </si>
  <si>
    <t>-720.192923193523 549.401571992481 -278.029817491205</t>
  </si>
  <si>
    <t>-492.974502178794 518.838780148518 -240.797851101314</t>
  </si>
  <si>
    <t>-720.720784366744 181.228183512801 -528.960076289538</t>
  </si>
  <si>
    <t>-739.914819452209 29.966738406315 -495.950046941986</t>
  </si>
  <si>
    <t>-770.467010142636 29.6369508924324 -215.51282727541</t>
  </si>
  <si>
    <t>-541.813826198821 69.3310701148673 -225.032246483668</t>
  </si>
  <si>
    <t>-661.518690685717 318.958815824901 -99.1612991885423</t>
  </si>
  <si>
    <t>-697.815634961443 327.99223387967 314.726964063718</t>
  </si>
  <si>
    <t>-744.619408910887 370.582633085655 773.454068231368</t>
  </si>
  <si>
    <t>-594.902091422434 343.971430430901 825.993568814301</t>
  </si>
  <si>
    <t>-682.224576438865 134.645838153223 -90.4728126285966</t>
  </si>
  <si>
    <t>-685.375920614023 107.163071168696 324.180521720949</t>
  </si>
  <si>
    <t>-733.742180622779 50.9220635034592 781.382982274227</t>
  </si>
  <si>
    <t>-582.489792369419 26.961258454161 830.70248127397</t>
  </si>
  <si>
    <t>9763-20170724T120457.714241000.bin</t>
  </si>
  <si>
    <t>-671.951543705594 227.021417664031 -93.1125886199587</t>
  </si>
  <si>
    <t>-691.00387788105 223.913910065099 -202.130297695178</t>
  </si>
  <si>
    <t>-701.357424241018 220.850709797144 -294.375846118991</t>
  </si>
  <si>
    <t>-709.368960020966 218.020252545511 -377.838071103227</t>
  </si>
  <si>
    <t>-715.470271825855 215.09362258908 -461.458287026778</t>
  </si>
  <si>
    <t>-722.291994043805 210.728381845621 -583.848360121861</t>
  </si>
  <si>
    <t>-707.209625168402 205.560827880296 -660.568951918181</t>
  </si>
  <si>
    <t>-717.382514847797 243.922499306527 -531.36707485137</t>
  </si>
  <si>
    <t>-711.551514030491 399.096477456534 -516.408054865892</t>
  </si>
  <si>
    <t>-720.880256236779 549.191286535222 -277.738710434829</t>
  </si>
  <si>
    <t>-493.589954035912 518.942196568095 -240.68943370283</t>
  </si>
  <si>
    <t>-721.214834520517 181.36504726589 -528.922328772944</t>
  </si>
  <si>
    <t>-740.218373325272 30.0881611387974 -495.876182025988</t>
  </si>
  <si>
    <t>-770.401249872513 29.7707259732508 -215.399019854701</t>
  </si>
  <si>
    <t>-541.782278120671 69.5838495451769 -225.23720887027</t>
  </si>
  <si>
    <t>-661.72582061453 319.15004053281 -99.1726584245387</t>
  </si>
  <si>
    <t>-697.923823665796 328.125633447348 314.725532968939</t>
  </si>
  <si>
    <t>-744.626452013677 370.628787790389 773.462068639683</t>
  </si>
  <si>
    <t>-594.917293248652 343.985600046075 826.008499830841</t>
  </si>
  <si>
    <t>-682.434278469746 134.773913866468 -90.4513841872052</t>
  </si>
  <si>
    <t>-685.403908195652 107.371255485407 324.208612173452</t>
  </si>
  <si>
    <t>-733.659820326192 50.8168626980018 781.393149619435</t>
  </si>
  <si>
    <t>-582.562039501591 26.1125067889752 830.819629524892</t>
  </si>
  <si>
    <t>9763-20170724T120457.747328800.bin</t>
  </si>
  <si>
    <t>-672.110778391932 227.043727369083 -93.1057975677204</t>
  </si>
  <si>
    <t>-691.193952742627 223.941175319532 -202.11821255554</t>
  </si>
  <si>
    <t>-701.589937407298 220.894650690566 -294.359630639974</t>
  </si>
  <si>
    <t>-709.64654823878 218.084110968573 -377.8182010167</t>
  </si>
  <si>
    <t>-715.799559112548 215.182742162056 -461.435516590827</t>
  </si>
  <si>
    <t>-722.704476427788 210.859902729979 -583.822373759827</t>
  </si>
  <si>
    <t>-707.686642525256 205.776273668841 -660.561208691283</t>
  </si>
  <si>
    <t>-717.775913594866 244.036862114248 -531.332172865487</t>
  </si>
  <si>
    <t>-712.041492201314 399.208514552693 -516.325003075691</t>
  </si>
  <si>
    <t>-721.342565570381 549.154239971105 -277.560739226409</t>
  </si>
  <si>
    <t>-493.997202557418 519.140276538204 -240.658290752945</t>
  </si>
  <si>
    <t>-721.573496004264 181.47642696077 -528.908116754189</t>
  </si>
  <si>
    <t>-740.469497611305 30.1833358994845 -495.869486184628</t>
  </si>
  <si>
    <t>-770.520954894662 29.794276842576 -215.378306630999</t>
  </si>
  <si>
    <t>-541.921980839262 69.6907210476923 -225.344532779738</t>
  </si>
  <si>
    <t>-661.905870813341 319.163596334104 -99.169691389812</t>
  </si>
  <si>
    <t>-698.014350620389 328.155385753569 314.736033842142</t>
  </si>
  <si>
    <t>-744.64480967881 370.627438687131 773.477259685527</t>
  </si>
  <si>
    <t>-594.931284273252 343.989021071229 826.013555717505</t>
  </si>
  <si>
    <t>-682.570089323291 134.790333210073 -90.4499107090562</t>
  </si>
  <si>
    <t>-685.44105723191 107.440628591585 324.214264669676</t>
  </si>
  <si>
    <t>-733.626905818314 50.8625363163203 781.396291027488</t>
  </si>
  <si>
    <t>-582.502207300234 26.3730749231263 830.847389237631</t>
  </si>
  <si>
    <t>9763-20170724T120457.815513000.bin</t>
  </si>
  <si>
    <t>-672.611520243115 226.931819678409 -93.114281065354</t>
  </si>
  <si>
    <t>-691.780245651907 223.845735154815 -202.112257123412</t>
  </si>
  <si>
    <t>-702.210663741115 220.839643478321 -294.351015453032</t>
  </si>
  <si>
    <t>-710.283311108667 218.076283230173 -377.809566322666</t>
  </si>
  <si>
    <t>-716.437467994347 215.23316439396 -461.428874768342</t>
  </si>
  <si>
    <t>-723.327536830426 211.008145687098 -583.8199827924</t>
  </si>
  <si>
    <t>-708.381971066874 206.041145299419 -660.580521361958</t>
  </si>
  <si>
    <t>-718.428327976788 244.144596192214 -531.301376155867</t>
  </si>
  <si>
    <t>-712.836791466554 399.315458302831 -516.138667132711</t>
  </si>
  <si>
    <t>-722.009495029077 549.036518830649 -277.228619603752</t>
  </si>
  <si>
    <t>-494.566428410332 519.348194593055 -240.666446387223</t>
  </si>
  <si>
    <t>-722.180184397811 181.579433534112 -528.930362864172</t>
  </si>
  <si>
    <t>-740.974286708883 30.2531584074636 -496.017030514715</t>
  </si>
  <si>
    <t>-770.702843370669 29.667889006955 -215.491657655816</t>
  </si>
  <si>
    <t>-542.151152691175 69.8020438452083 -225.58592634223</t>
  </si>
  <si>
    <t>-662.50381694654 319.030978239234 -99.1647426119089</t>
  </si>
  <si>
    <t>-698.329038978147 328.111314122325 314.763622726096</t>
  </si>
  <si>
    <t>-744.704601102725 370.569562719961 773.52244851022</t>
  </si>
  <si>
    <t>-594.983735886498 343.888557412187 826.0163099637</t>
  </si>
  <si>
    <t>-682.978256121073 134.69862085823 -90.4712856081487</t>
  </si>
  <si>
    <t>-685.665000122119 107.476727434599 324.202575910098</t>
  </si>
  <si>
    <t>-733.603140506463 50.9342339661343 781.393213949875</t>
  </si>
  <si>
    <t>-582.418030799882 26.7934891219891 830.831137771616</t>
  </si>
  <si>
    <t>9763-20170724T120457.845594000.bin</t>
  </si>
  <si>
    <t>-672.893218428082 226.82104325363 -93.1273304886394</t>
  </si>
  <si>
    <t>-692.098564640311 223.736460942541 -202.118870898141</t>
  </si>
  <si>
    <t>-702.543909620038 220.738697752455 -294.356333512666</t>
  </si>
  <si>
    <t>-710.623810613561 217.984857322455 -377.814374597756</t>
  </si>
  <si>
    <t>-716.778868271445 215.153549771936 -461.433939907753</t>
  </si>
  <si>
    <t>-723.663355006447 210.94802858351 -583.826085505161</t>
  </si>
  <si>
    <t>-708.743633905695 206.016579156687 -660.593919745055</t>
  </si>
  <si>
    <t>-718.765137159793 244.07608064242 -531.301985425959</t>
  </si>
  <si>
    <t>-713.214396211674 399.238210599664 -516.090597987454</t>
  </si>
  <si>
    <t>-722.291930437116 548.773652234663 -277.060584457919</t>
  </si>
  <si>
    <t>-494.831809069416 519.169574624109 -240.536251996332</t>
  </si>
  <si>
    <t>-722.519834211522 181.510679586495 -528.941008091962</t>
  </si>
  <si>
    <t>-741.27262610608 30.1635038560837 -496.090554848574</t>
  </si>
  <si>
    <t>-770.916155433093 29.4236913404313 -215.556682904149</t>
  </si>
  <si>
    <t>-542.385054945565 69.6759801422052 -225.64774005784</t>
  </si>
  <si>
    <t>-662.832091451785 318.900829995737 -99.1686051271041</t>
  </si>
  <si>
    <t>-698.497011431383 328.054611843068 314.772037048571</t>
  </si>
  <si>
    <t>-744.732233161431 370.533078561863 773.54356350677</t>
  </si>
  <si>
    <t>-595.005046015894 343.845728799715 826.016248325131</t>
  </si>
  <si>
    <t>-683.195632405868 134.612441512581 -90.4946361176691</t>
  </si>
  <si>
    <t>-685.807817550911 107.430283140307 324.182247891726</t>
  </si>
  <si>
    <t>-733.602771929768 50.9347088101856 781.38904295582</t>
  </si>
  <si>
    <t>-582.384435246376 26.9500504508098 830.801297077343</t>
  </si>
  <si>
    <t>9763-20170724T120457.911350400.bin</t>
  </si>
  <si>
    <t>-673.439300510606 226.498258522342 -93.1615819008449</t>
  </si>
  <si>
    <t>-692.776120940151 223.450324615205 -202.1308514076</t>
  </si>
  <si>
    <t>-703.306783580397 220.492360077463 -294.359828783101</t>
  </si>
  <si>
    <t>-711.453570989541 217.777705954837 -377.8128238805</t>
  </si>
  <si>
    <t>-717.665135349723 214.988745063493 -461.429615764255</t>
  </si>
  <si>
    <t>-724.621237314259 210.847719222066 -583.81985597247</t>
  </si>
  <si>
    <t>-709.758695282739 205.990746336529 -660.603516102447</t>
  </si>
  <si>
    <t>-719.676408231844 243.947099144026 -531.282145097338</t>
  </si>
  <si>
    <t>-714.120488474316 399.093920811514 -515.950705193236</t>
  </si>
  <si>
    <t>-722.865378575802 548.206639508092 -276.644277700187</t>
  </si>
  <si>
    <t>-495.373117907613 518.588074586996 -240.332576727794</t>
  </si>
  <si>
    <t>-723.461550829386 181.382339336208 -528.950176139903</t>
  </si>
  <si>
    <t>-742.240140211878 30.0230587094659 -496.151796946436</t>
  </si>
  <si>
    <t>-771.676229328921 29.1440104936551 -215.596360745412</t>
  </si>
  <si>
    <t>-543.114698367122 69.2797408703482 -225.459111898384</t>
  </si>
  <si>
    <t>-663.487710672682 318.568345008973 -99.1727676487674</t>
  </si>
  <si>
    <t>-698.909302255757 327.910434125955 314.784587236746</t>
  </si>
  <si>
    <t>-744.781184520775 370.479783840445 773.587070448131</t>
  </si>
  <si>
    <t>-595.04062041378 343.791949349895 826.021316607815</t>
  </si>
  <si>
    <t>-683.637834474852 134.279855272623 -90.5554924987258</t>
  </si>
  <si>
    <t>-686.067581793265 107.257059548831 324.132874533464</t>
  </si>
  <si>
    <t>-733.615760772699 50.8905110326318 781.374157690179</t>
  </si>
  <si>
    <t>-582.45676579659 26.4425467740093 830.740915812738</t>
  </si>
  <si>
    <t>9763-20170724T120457.944438600.bin</t>
  </si>
  <si>
    <t>-673.750215181421 226.248817569679 -93.2029087807695</t>
  </si>
  <si>
    <t>-693.164064877461 223.214974661163 -202.158834382118</t>
  </si>
  <si>
    <t>-703.744357243235 220.27707830411 -294.382779864647</t>
  </si>
  <si>
    <t>-711.92979964824 217.583546414779 -377.832740640141</t>
  </si>
  <si>
    <t>-718.173907204125 214.818477487595 -461.447879009102</t>
  </si>
  <si>
    <t>-725.170796617011 210.715497372103 -583.837134058243</t>
  </si>
  <si>
    <t>-710.330837608056 205.88567858675 -660.626777030871</t>
  </si>
  <si>
    <t>-720.192059876697 243.797552016747 -531.291632371348</t>
  </si>
  <si>
    <t>-714.568474366138 398.933041510914 -515.870766544952</t>
  </si>
  <si>
    <t>-723.197372036476 547.751989768022 -276.377337886333</t>
  </si>
  <si>
    <t>-495.702213692561 517.988509542797 -240.202464434175</t>
  </si>
  <si>
    <t>-724.009198686461 181.234203554262 -528.975929565589</t>
  </si>
  <si>
    <t>-742.850015285141 29.8739320679524 -496.206630186603</t>
  </si>
  <si>
    <t>-772.174566973109 28.9565675379172 -215.639738617258</t>
  </si>
  <si>
    <t>-543.511852078572 68.5797198070302 -225.226424212022</t>
  </si>
  <si>
    <t>-663.836980456246 318.307810933073 -99.1953170455696</t>
  </si>
  <si>
    <t>-699.106066164241 327.81313009195 314.771234546986</t>
  </si>
  <si>
    <t>-744.792817969701 370.471617388823 773.600451878192</t>
  </si>
  <si>
    <t>-595.044778974933 343.799725170687 826.021451546889</t>
  </si>
  <si>
    <t>-683.921642105604 134.029515643658 -90.6006158843684</t>
  </si>
  <si>
    <t>-686.241149664269 107.155718860491 324.098039063289</t>
  </si>
  <si>
    <t>-733.624488455548 50.9126867940431 781.365979522469</t>
  </si>
  <si>
    <t>-582.388909062511 26.8508451783241 830.687959666692</t>
  </si>
  <si>
    <t>9763-20170724T120458.015823500.bin</t>
  </si>
  <si>
    <t>-674.487422871815 225.587224954073 -93.2916096411647</t>
  </si>
  <si>
    <t>-694.077706143827 222.632239312322 -202.218125977216</t>
  </si>
  <si>
    <t>-704.736648070442 219.778128581774 -294.435626126655</t>
  </si>
  <si>
    <t>-712.964796008397 217.169622731045 -377.884093258429</t>
  </si>
  <si>
    <t>-719.22353968866 214.498383201302 -461.501255149791</t>
  </si>
  <si>
    <t>-726.210522182433 210.543697310765 -583.895942734248</t>
  </si>
  <si>
    <t>-711.439164428699 205.772083743221 -660.702447975964</t>
  </si>
  <si>
    <t>-721.225937284031 243.561527265284 -531.310468283927</t>
  </si>
  <si>
    <t>-715.481927602533 398.673733754314 -515.652911647354</t>
  </si>
  <si>
    <t>-724.184104652307 547.092960337133 -275.914409230171</t>
  </si>
  <si>
    <t>-496.648306796291 516.837256774153 -240.409732983556</t>
  </si>
  <si>
    <t>-725.063363002647 180.996623711474 -529.06989313979</t>
  </si>
  <si>
    <t>-744.031438388621 29.6343059144929 -496.411191720177</t>
  </si>
  <si>
    <t>-773.371701237937 28.5711100083934 -215.846422337495</t>
  </si>
  <si>
    <t>-544.510093875802 67.2297699293147 -224.587513179107</t>
  </si>
  <si>
    <t>-664.49971288927 317.727048402782 -99.2512671526181</t>
  </si>
  <si>
    <t>-699.393070179848 327.547419571338 314.739793653483</t>
  </si>
  <si>
    <t>-744.819023464041 370.463491435515 773.604376102202</t>
  </si>
  <si>
    <t>-595.067170890905 343.758283014163 825.997553263539</t>
  </si>
  <si>
    <t>-684.746729716564 133.283881892237 -90.727079959867</t>
  </si>
  <si>
    <t>-686.714109774418 106.840650610997 324.001175443947</t>
  </si>
  <si>
    <t>-733.615425046747 50.9589785413257 781.36420437899</t>
  </si>
  <si>
    <t>-582.270787386165 27.5193780283334 830.651166293074</t>
  </si>
  <si>
    <t>9763-20170724T120458.049920100.bin</t>
  </si>
  <si>
    <t>-674.876258784736 225.154634625739 -93.3309964694201</t>
  </si>
  <si>
    <t>-694.560876120021 222.250518068186 -202.24189625743</t>
  </si>
  <si>
    <t>-705.25742666352 219.44048065918 -294.456348028927</t>
  </si>
  <si>
    <t>-713.502581271158 216.873870214177 -377.904388396663</t>
  </si>
  <si>
    <t>-719.761182635182 214.247716583993 -461.523022450632</t>
  </si>
  <si>
    <t>-726.729348618581 210.362590787194 -583.921043095169</t>
  </si>
  <si>
    <t>-711.997599954825 205.620392528325 -660.73702342588</t>
  </si>
  <si>
    <t>-721.761291070797 243.350952229616 -531.315578029569</t>
  </si>
  <si>
    <t>-716.046283383922 398.451728428652 -515.566070532915</t>
  </si>
  <si>
    <t>-725.144070520225 546.732945687772 -275.756615697037</t>
  </si>
  <si>
    <t>-497.588612262271 516.189156611577 -240.626921027855</t>
  </si>
  <si>
    <t>-725.582259563704 180.783762837104 -529.112054305838</t>
  </si>
  <si>
    <t>-744.561403861621 29.4143992529102 -496.489692817805</t>
  </si>
  <si>
    <t>-773.971327941644 28.3409744646819 -215.932136263395</t>
  </si>
  <si>
    <t>-545.023037388205 66.4972571695116 -224.61011000356</t>
  </si>
  <si>
    <t>-664.78413582552 317.378409980977 -99.2738705469794</t>
  </si>
  <si>
    <t>-699.524691220673 327.316048252368 314.727254316878</t>
  </si>
  <si>
    <t>-744.834917082796 370.452148072322 773.591905907463</t>
  </si>
  <si>
    <t>-595.087462638558 343.697407248271 825.972387475918</t>
  </si>
  <si>
    <t>-685.250751085158 132.76499044879 -90.7950345714354</t>
  </si>
  <si>
    <t>-687.021153192195 106.540684637551 323.948056607774</t>
  </si>
  <si>
    <t>-733.609702204516 50.8601403865714 781.371327421377</t>
  </si>
  <si>
    <t>-582.405971463123 26.5760715743434 830.681865771246</t>
  </si>
  <si>
    <t>9763-20170724T120458.113622900.bin</t>
  </si>
  <si>
    <t>-675.678199040384 224.290720176328 -93.4500059071679</t>
  </si>
  <si>
    <t>-695.496937096121 221.483406418889 -202.339033369267</t>
  </si>
  <si>
    <t>-706.221363231608 218.716802096951 -294.551616497408</t>
  </si>
  <si>
    <t>-714.456863591525 216.17748412607 -378.001393564926</t>
  </si>
  <si>
    <t>-720.670735568096 213.56718875911 -461.623810427102</t>
  </si>
  <si>
    <t>-727.534915825392 209.693888204286 -584.028196894013</t>
  </si>
  <si>
    <t>-712.839750221634 205.01087387839 -660.854729130798</t>
  </si>
  <si>
    <t>-722.60826092537 242.676929184011 -531.41553489976</t>
  </si>
  <si>
    <t>-716.872970585241 397.773916340908 -515.615205362486</t>
  </si>
  <si>
    <t>-727.963886907115 545.98381984788 -275.845793944669</t>
  </si>
  <si>
    <t>-500.521663050989 514.530011332725 -240.785472669556</t>
  </si>
  <si>
    <t>-726.437613961799 180.11006857452 -529.22088981254</t>
  </si>
  <si>
    <t>-745.480421394719 28.7508311139416 -496.593985173479</t>
  </si>
  <si>
    <t>-775.092302880904 27.7240270402515 -216.05751187742</t>
  </si>
  <si>
    <t>-546.04498893266 65.2774744213616 -224.752208685941</t>
  </si>
  <si>
    <t>-665.422259837001 316.694869588875 -99.3549902633549</t>
  </si>
  <si>
    <t>-699.902041002912 326.860100919168 314.66243937796</t>
  </si>
  <si>
    <t>-744.863687262591 370.425739352518 773.549295779112</t>
  </si>
  <si>
    <t>-595.135476190277 343.528446631099 825.911627885225</t>
  </si>
  <si>
    <t>-686.197360946291 131.777222500479 -90.9485454914761</t>
  </si>
  <si>
    <t>-687.66444314248 105.954471247938 323.820817308673</t>
  </si>
  <si>
    <t>-733.597232419265 50.8103827068835 781.385057593731</t>
  </si>
  <si>
    <t>-582.441927450317 26.2557272778656 830.710063824731</t>
  </si>
  <si>
    <t>9763-20170724T120458.146712500.bin</t>
  </si>
  <si>
    <t>-676.080862001354 223.912076837819 -93.5128300635079</t>
  </si>
  <si>
    <t>-695.954803943996 221.143606086924 -202.392812851968</t>
  </si>
  <si>
    <t>-706.678395241128 218.379028220971 -294.60559680285</t>
  </si>
  <si>
    <t>-714.893744309313 215.830184134514 -378.057067264535</t>
  </si>
  <si>
    <t>-721.067809516759 213.199627522301 -461.681846626093</t>
  </si>
  <si>
    <t>-727.852109113435 209.285092645056 -584.089239512071</t>
  </si>
  <si>
    <t>-713.146152816575 204.636391808094 -660.915886839929</t>
  </si>
  <si>
    <t>-722.964767336174 242.286326420591 -531.484200627285</t>
  </si>
  <si>
    <t>-717.229143887125 397.380804165258 -515.689930527321</t>
  </si>
  <si>
    <t>-729.776043511962 545.558481580848 -275.972344176482</t>
  </si>
  <si>
    <t>-502.4895544168 513.399590145567 -240.543107109286</t>
  </si>
  <si>
    <t>-726.785588595627 179.719429774325 -529.271647789076</t>
  </si>
  <si>
    <t>-745.829328380114 28.366890994191 -496.599667072099</t>
  </si>
  <si>
    <t>-775.61258313451 27.3718170325981 -216.081316772745</t>
  </si>
  <si>
    <t>-546.54097415233 64.6987351522635 -225.103909545682</t>
  </si>
  <si>
    <t>-665.821864626083 316.364405740245 -99.4034582590663</t>
  </si>
  <si>
    <t>-700.111920034901 326.656396303785 314.626606573763</t>
  </si>
  <si>
    <t>-744.875313802117 370.411179877595 773.52875212852</t>
  </si>
  <si>
    <t>-595.138422578406 343.535811581428 825.877466319465</t>
  </si>
  <si>
    <t>-686.626627756946 131.37584803552 -91.031511191581</t>
  </si>
  <si>
    <t>-687.966363190483 105.740549081152 323.749901922983</t>
  </si>
  <si>
    <t>-733.586739159506 50.82975709838 781.387226672643</t>
  </si>
  <si>
    <t>-582.353844747236 26.7486772119589 830.707937567983</t>
  </si>
  <si>
    <t>9763-20170724T120458.216403400.bin</t>
  </si>
  <si>
    <t>-676.926568863107 223.396480271523 -93.6105895476308</t>
  </si>
  <si>
    <t>-696.932828945459 220.667583723884 -202.467365920548</t>
  </si>
  <si>
    <t>-707.649484434543 217.919254016516 -294.681399784932</t>
  </si>
  <si>
    <t>-715.810542570646 215.380094160438 -378.138424792196</t>
  </si>
  <si>
    <t>-721.882052813238 212.755806474346 -461.770972694924</t>
  </si>
  <si>
    <t>-728.463161829124 208.848813033316 -584.189803825817</t>
  </si>
  <si>
    <t>-713.718747424918 204.310322722177 -661.015598210902</t>
  </si>
  <si>
    <t>-723.731665840497 241.850826553132 -531.571152200603</t>
  </si>
  <si>
    <t>-718.133486461966 396.941830025585 -515.694165251326</t>
  </si>
  <si>
    <t>-733.591950927305 544.777913476618 -275.935779264854</t>
  </si>
  <si>
    <t>-506.535530521442 511.480989278339 -240.085850487128</t>
  </si>
  <si>
    <t>-727.419229323963 179.275435120649 -529.375755183375</t>
  </si>
  <si>
    <t>-746.314527846594 27.9168769466805 -496.64100388205</t>
  </si>
  <si>
    <t>-776.392968013328 27.1268403251158 -216.153510109629</t>
  </si>
  <si>
    <t>-547.326021608431 64.236568115633 -226.139167912479</t>
  </si>
  <si>
    <t>-666.720740305295 315.904110561956 -99.4909354290869</t>
  </si>
  <si>
    <t>-700.55401440216 326.436968608032 314.570620302132</t>
  </si>
  <si>
    <t>-744.90223419373 370.378200331795 773.498142799016</t>
  </si>
  <si>
    <t>-595.152678799708 343.49133780393 825.804676207823</t>
  </si>
  <si>
    <t>-687.434811157658 130.827545149378 -91.1416960680123</t>
  </si>
  <si>
    <t>-688.418989297106 105.545678746946 323.662405780379</t>
  </si>
  <si>
    <t>-733.576331825049 50.9556373002752 781.385286720418</t>
  </si>
  <si>
    <t>-582.271960893894 27.309503388489 830.697299671048</t>
  </si>
  <si>
    <t>9763-20170724T120458.249490200.bin</t>
  </si>
  <si>
    <t>-677.403589459562 223.232743529589 -93.6633549674049</t>
  </si>
  <si>
    <t>-697.494375852749 220.503032730271 -202.504573244507</t>
  </si>
  <si>
    <t>-708.215558837817 217.75573807245 -294.718107631328</t>
  </si>
  <si>
    <t>-716.353895056044 215.218686593558 -378.177444242754</t>
  </si>
  <si>
    <t>-722.375589320367 212.59929923564 -461.813685184414</t>
  </si>
  <si>
    <t>-728.854278930532 208.70269979336 -584.238303742125</t>
  </si>
  <si>
    <t>-714.076713143536 204.239120485002 -661.062075833961</t>
  </si>
  <si>
    <t>-724.221099371686 241.703474531095 -531.610077397868</t>
  </si>
  <si>
    <t>-718.876348621379 396.795529065401 -515.660237755756</t>
  </si>
  <si>
    <t>-735.651586306598 543.954881149938 -275.574186829769</t>
  </si>
  <si>
    <t>-508.553086796728 510.690332252101 -239.961839664812</t>
  </si>
  <si>
    <t>-727.801905854539 179.121394797809 -529.428755038289</t>
  </si>
  <si>
    <t>-746.483934719378 27.7357743377675 -496.697618547088</t>
  </si>
  <si>
    <t>-776.73271842971 26.8939198597727 -216.22844342318</t>
  </si>
  <si>
    <t>-547.657947265155 63.877399691205 -226.498174012574</t>
  </si>
  <si>
    <t>-667.272817104528 315.775378899948 -99.5449261887402</t>
  </si>
  <si>
    <t>-700.826577840366 326.366563854653 314.537938952777</t>
  </si>
  <si>
    <t>-744.916448757564 370.362841513995 773.486437410671</t>
  </si>
  <si>
    <t>-595.162505245223 343.464596364766 825.774676552933</t>
  </si>
  <si>
    <t>-687.854055307823 130.618660083467 -91.1870087604426</t>
  </si>
  <si>
    <t>-688.648678116878 105.482638103173 323.626335975226</t>
  </si>
  <si>
    <t>-733.577512241997 50.8913511678861 781.380803548088</t>
  </si>
  <si>
    <t>-582.364324512223 26.6936272563216 830.704817673835</t>
  </si>
  <si>
    <t>9763-20170724T120458.313219700.bin</t>
  </si>
  <si>
    <t>-678.523351575134 222.904052218408 -93.7787045657358</t>
  </si>
  <si>
    <t>-698.721412878633 220.160885837974 -202.599717998243</t>
  </si>
  <si>
    <t>-709.455926344845 217.397194823459 -294.811286683357</t>
  </si>
  <si>
    <t>-717.575227704965 214.843531775329 -378.271982525283</t>
  </si>
  <si>
    <t>-723.546522312909 212.208608201829 -461.911315818769</t>
  </si>
  <si>
    <t>-729.916775543711 208.292728145459 -584.340841085042</t>
  </si>
  <si>
    <t>-715.083594776496 204.013720342551 -661.164586698215</t>
  </si>
  <si>
    <t>-725.453505644889 241.308889370823 -531.707786381264</t>
  </si>
  <si>
    <t>-720.823073390277 396.421429246838 -515.684492128402</t>
  </si>
  <si>
    <t>-740.508988966085 541.396788131962 -274.493215940002</t>
  </si>
  <si>
    <t>-513.021668825297 509.571530463962 -240.066731451004</t>
  </si>
  <si>
    <t>-728.789696712779 178.71305593158 -529.531987746671</t>
  </si>
  <si>
    <t>-746.910022452809 27.2528787313231 -496.844194322355</t>
  </si>
  <si>
    <t>-777.403298325428 26.0838447201734 -216.402718441936</t>
  </si>
  <si>
    <t>-548.294951162825 62.6198708236611 -227.494752619867</t>
  </si>
  <si>
    <t>-668.530391884547 315.477602487517 -99.6603080407499</t>
  </si>
  <si>
    <t>-701.516332624588 326.307180816223 314.462018912662</t>
  </si>
  <si>
    <t>-744.947413448284 370.346093881898 773.469349067855</t>
  </si>
  <si>
    <t>-595.184793883365 343.393906642717 825.704769637734</t>
  </si>
  <si>
    <t>-688.804869186223 130.209241205151 -91.2854592032884</t>
  </si>
  <si>
    <t>-689.171293619264 105.387060654842 323.547414158334</t>
  </si>
  <si>
    <t>-733.571246176577 50.875746719277 781.373695756285</t>
  </si>
  <si>
    <t>-582.351683523556 26.7144400059117 830.696067377878</t>
  </si>
  <si>
    <t>9763-20170724T120458.346307200.bin</t>
  </si>
  <si>
    <t>-679.128320977405 222.675590368994 -93.8296343045195</t>
  </si>
  <si>
    <t>-699.354519539618 219.925588873274 -202.645160260098</t>
  </si>
  <si>
    <t>-710.085014329256 217.152718629996 -294.85688964483</t>
  </si>
  <si>
    <t>-718.189229511813 214.58986150563 -378.318865636777</t>
  </si>
  <si>
    <t>-724.134096293725 211.94577742834 -461.959754024007</t>
  </si>
  <si>
    <t>-730.453288397636 208.017164944932 -584.391607934074</t>
  </si>
  <si>
    <t>-715.59680939696 203.852520007958 -661.217126777667</t>
  </si>
  <si>
    <t>-726.075556130192 241.042370642517 -531.75688475943</t>
  </si>
  <si>
    <t>-721.874427359083 396.158251617957 -515.692280012275</t>
  </si>
  <si>
    <t>-743.173929666549 540.099394514639 -274.019230316026</t>
  </si>
  <si>
    <t>-515.490743552822 509.138554214432 -240.102819057131</t>
  </si>
  <si>
    <t>-729.285371296147 178.439763559009 -529.582404304612</t>
  </si>
  <si>
    <t>-747.148987162078 26.9378566478172 -496.941660216026</t>
  </si>
  <si>
    <t>-777.731462231371 25.6422856412792 -216.510595085104</t>
  </si>
  <si>
    <t>-548.561482997585 61.5964222569723 -228.213945907428</t>
  </si>
  <si>
    <t>-669.218840988296 315.266331366978 -99.7132000678012</t>
  </si>
  <si>
    <t>-701.932840322034 326.229820215281 314.427084089318</t>
  </si>
  <si>
    <t>-744.972383429337 370.337484007778 773.464353254231</t>
  </si>
  <si>
    <t>-595.212555244231 343.299031288211 825.663188592677</t>
  </si>
  <si>
    <t>-689.297471015284 129.972911439189 -91.3394512739674</t>
  </si>
  <si>
    <t>-689.47064450993 105.293232438282 323.502006542332</t>
  </si>
  <si>
    <t>-733.567531941941 50.9615725614021 781.368729333868</t>
  </si>
  <si>
    <t>-582.293238034571 27.1360770972472 830.686603313547</t>
  </si>
  <si>
    <t>9763-20170724T120458.415495600.bin</t>
  </si>
  <si>
    <t>-680.360406480167 222.086794133894 -93.9329987742576</t>
  </si>
  <si>
    <t>-700.639617089305 219.323021179644 -202.738272209382</t>
  </si>
  <si>
    <t>-711.358382557291 216.520623926113 -294.950545894346</t>
  </si>
  <si>
    <t>-719.429281775656 213.923422912857 -378.414558154793</t>
  </si>
  <si>
    <t>-725.31772646203 211.240349333692 -462.058298967509</t>
  </si>
  <si>
    <t>-731.528788753098 207.251160288848 -584.493674205312</t>
  </si>
  <si>
    <t>-716.620360562575 203.334107830303 -661.322043133297</t>
  </si>
  <si>
    <t>-727.321431401935 240.3086642058 -531.865271208598</t>
  </si>
  <si>
    <t>-723.86127325425 395.43936073158 -515.746790763051</t>
  </si>
  <si>
    <t>-748.471611115564 537.442506803505 -273.243143638689</t>
  </si>
  <si>
    <t>-520.651026003894 507.746538340437 -239.118904702813</t>
  </si>
  <si>
    <t>-730.285378418403 177.694608101906 -529.674788449741</t>
  </si>
  <si>
    <t>-747.697976866215 26.1136856735964 -497.15954866363</t>
  </si>
  <si>
    <t>-778.339998872525 24.4812157257993 -216.736627723956</t>
  </si>
  <si>
    <t>-549.083330822555 59.3786407027351 -229.854672341465</t>
  </si>
  <si>
    <t>-670.685493766794 314.756662319101 -99.8205630621555</t>
  </si>
  <si>
    <t>-702.786532058374 326.035936781871 314.359259505161</t>
  </si>
  <si>
    <t>-745.015123742998 370.335075992852 773.463393141579</t>
  </si>
  <si>
    <t>-595.228617405001 343.273152323032 825.573601005907</t>
  </si>
  <si>
    <t>-690.306390978041 129.334361333104 -91.4520870844696</t>
  </si>
  <si>
    <t>-690.08556079228 105.041186518673 323.412169053544</t>
  </si>
  <si>
    <t>-733.570686143165 50.9632587220242 781.363620959966</t>
  </si>
  <si>
    <t>-582.287817541093 27.2003085620152 830.685342237309</t>
  </si>
  <si>
    <t>9763-20170724T120458.443569900.bin</t>
  </si>
  <si>
    <t>-681.00935882932 221.693117477036 -94.0001677189115</t>
  </si>
  <si>
    <t>-701.319999006403 218.923408427115 -202.799555129819</t>
  </si>
  <si>
    <t>-712.037687479043 216.104883090668 -295.011228363276</t>
  </si>
  <si>
    <t>-720.096398399468 213.488185128801 -378.476045817652</t>
  </si>
  <si>
    <t>-725.961135948192 210.782260757827 -462.120545902915</t>
  </si>
  <si>
    <t>-732.125231102663 206.755418879875 -584.557131824794</t>
  </si>
  <si>
    <t>-717.179978582154 202.9838065166 -661.385695115586</t>
  </si>
  <si>
    <t>-727.984069601849 239.831287653823 -531.935050245342</t>
  </si>
  <si>
    <t>-724.796779893429 394.968717409547 -515.781174886473</t>
  </si>
  <si>
    <t>-751.008728184493 535.704905425253 -272.707407800651</t>
  </si>
  <si>
    <t>-523.177511271149 506.668645332242 -238.090149869854</t>
  </si>
  <si>
    <t>-730.856842586614 177.213542964502 -529.73104664897</t>
  </si>
  <si>
    <t>-748.094106281861 25.5927344444665 -497.310762937956</t>
  </si>
  <si>
    <t>-778.625584385942 23.6565442212693 -216.877692411785</t>
  </si>
  <si>
    <t>-549.360805421536 58.2298916985571 -230.694560459168</t>
  </si>
  <si>
    <t>-671.470521365621 314.401733536243 -99.8758591649537</t>
  </si>
  <si>
    <t>-703.261378457947 325.907095862457 314.321633051967</t>
  </si>
  <si>
    <t>-745.033071708771 370.342884572165 773.459034052849</t>
  </si>
  <si>
    <t>-595.245376337465 343.207683444667 825.527782921438</t>
  </si>
  <si>
    <t>-690.819632480068 128.893531670081 -91.5257182507822</t>
  </si>
  <si>
    <t>-690.407057211094 104.825982976843 323.351621307509</t>
  </si>
  <si>
    <t>-733.57105679633 50.9436400696782 781.361073589752</t>
  </si>
  <si>
    <t>-582.312187845091 27.0593114028507 830.697940348403</t>
  </si>
  <si>
    <t>9763-20170724T120458.518363900.bin</t>
  </si>
  <si>
    <t>-682.319614715211 220.662700706019 -94.128018130874</t>
  </si>
  <si>
    <t>-702.70724799475 217.890359579132 -202.912921565923</t>
  </si>
  <si>
    <t>-713.464129239437 215.031997582837 -295.118953914782</t>
  </si>
  <si>
    <t>-721.547643926009 212.362574743242 -378.579540453846</t>
  </si>
  <si>
    <t>-727.426496324914 209.587450938883 -462.221002752361</t>
  </si>
  <si>
    <t>-733.598941873434 205.442057182403 -584.653058785202</t>
  </si>
  <si>
    <t>-718.543695467444 202.076384407552 -661.47900314031</t>
  </si>
  <si>
    <t>-729.494423668318 238.570767689716 -532.061409890025</t>
  </si>
  <si>
    <t>-726.653767997887 393.699226217963 -515.82018403984</t>
  </si>
  <si>
    <t>-756.123455424139 530.888778609067 -271.097666819694</t>
  </si>
  <si>
    <t>-528.182160010158 503.701961560934 -235.711523610374</t>
  </si>
  <si>
    <t>-732.286567502714 175.951325599269 -529.800435651949</t>
  </si>
  <si>
    <t>-749.195200313974 24.2586115424795 -497.519758317605</t>
  </si>
  <si>
    <t>-779.214009531677 21.8102551071149 -217.035284367007</t>
  </si>
  <si>
    <t>-549.947738575308 55.9797099259213 -231.79951183678</t>
  </si>
  <si>
    <t>-673.06398868733 313.400807578215 -99.9726018852834</t>
  </si>
  <si>
    <t>-704.226286963008 325.463977946104 314.256814694687</t>
  </si>
  <si>
    <t>-745.058969097768 370.342038874608 773.458753078195</t>
  </si>
  <si>
    <t>-595.262551303213 343.100189883394 825.446816757388</t>
  </si>
  <si>
    <t>-691.833127601991 127.798134198239 -91.678357628834</t>
  </si>
  <si>
    <t>-691.097958156579 104.293993427853 323.230830988968</t>
  </si>
  <si>
    <t>-733.592524162949 51.0334294284607 781.357463040884</t>
  </si>
  <si>
    <t>-582.180741953129 28.0818970231956 830.667898826357</t>
  </si>
  <si>
    <t>9763-20170724T120458.547442500.bin</t>
  </si>
  <si>
    <t>-682.992305966516 219.995577764529 -94.1898203228295</t>
  </si>
  <si>
    <t>-703.397361649449 217.237093297945 -202.971704171493</t>
  </si>
  <si>
    <t>-714.148305471873 214.343350459844 -295.177446807693</t>
  </si>
  <si>
    <t>-722.217773809379 211.62256765093 -378.63763689435</t>
  </si>
  <si>
    <t>-728.07359322997 208.776415559526 -462.27829224622</t>
  </si>
  <si>
    <t>-734.202329079741 204.505545271531 -584.708445901894</t>
  </si>
  <si>
    <t>-719.024110857672 201.541234859452 -661.526614910048</t>
  </si>
  <si>
    <t>-730.115437461872 237.688150309346 -532.149263875759</t>
  </si>
  <si>
    <t>-727.417691298968 392.822922388218 -515.876074323649</t>
  </si>
  <si>
    <t>-758.423564412274 527.979438487938 -270.213795854846</t>
  </si>
  <si>
    <t>-530.372504134045 501.839956457868 -234.746237548492</t>
  </si>
  <si>
    <t>-732.910695206792 175.071081766888 -529.824948933145</t>
  </si>
  <si>
    <t>-749.661460174074 23.3574296080142 -497.605357899181</t>
  </si>
  <si>
    <t>-779.383110361723 20.8534308861645 -217.089955831575</t>
  </si>
  <si>
    <t>-550.123463947912 54.9506344852687 -232.120009112173</t>
  </si>
  <si>
    <t>-673.877259977561 312.765599784818 -100.00888927865</t>
  </si>
  <si>
    <t>-704.716017669193 325.158809512963 314.234948093287</t>
  </si>
  <si>
    <t>-745.073217648601 370.320378302037 773.458825199916</t>
  </si>
  <si>
    <t>-595.266257106982 343.061268730849 825.407309344798</t>
  </si>
  <si>
    <t>-692.378958534537 127.100769451379 -91.7581495611254</t>
  </si>
  <si>
    <t>-691.485520895645 103.888882274093 323.167147881931</t>
  </si>
  <si>
    <t>-733.616583905104 50.9758199007956 781.357197773449</t>
  </si>
  <si>
    <t>-582.27868118331 27.5446081136101 830.668844102661</t>
  </si>
  <si>
    <t>9763-20170724T120458.617181300.bin</t>
  </si>
  <si>
    <t>-684.241448801296 218.58921479372 -94.3076350619375</t>
  </si>
  <si>
    <t>-704.710889597544 215.865889463666 -203.078414045123</t>
  </si>
  <si>
    <t>-715.591454558996 212.774106154944 -295.26245249578</t>
  </si>
  <si>
    <t>-723.806644826251 209.781700904707 -378.699190402967</t>
  </si>
  <si>
    <t>-729.835804470732 206.571913815218 -462.31415974355</t>
  </si>
  <si>
    <t>-736.247241165807 201.667943991336 -584.70602857227</t>
  </si>
  <si>
    <t>-720.818065252244 200.417640781322 -661.521416193763</t>
  </si>
  <si>
    <t>-732.092634023763 235.124295951105 -532.326093814883</t>
  </si>
  <si>
    <t>-729.783695354448 390.267330726623 -516.281560951944</t>
  </si>
  <si>
    <t>-763.276769614343 521.507717455593 -268.82899028591</t>
  </si>
  <si>
    <t>-534.991136099996 497.835632831838 -233.137850192558</t>
  </si>
  <si>
    <t>-734.775268478617 172.515234916139 -529.676998010181</t>
  </si>
  <si>
    <t>-750.999012356128 20.8248307967267 -496.98656566885</t>
  </si>
  <si>
    <t>-780.007138699579 18.8845407613746 -216.391830265343</t>
  </si>
  <si>
    <t>-550.835404426824 53.2945326764498 -232.037719868698</t>
  </si>
  <si>
    <t>-675.391338634621 311.370681812903 -100.074168318096</t>
  </si>
  <si>
    <t>-705.542326842597 324.418251289522 314.200283028895</t>
  </si>
  <si>
    <t>-745.08702143438 370.233717747981 773.464141644444</t>
  </si>
  <si>
    <t>-595.256187084537 342.979405946867 825.346086081775</t>
  </si>
  <si>
    <t>-693.376660578163 125.736166350024 -91.933420367073</t>
  </si>
  <si>
    <t>-692.255559334773 103.05844275101 323.020853928396</t>
  </si>
  <si>
    <t>-733.669742544574 50.9425821390118 781.350977995805</t>
  </si>
  <si>
    <t>-582.372944850631 27.2192471814408 830.649054308704</t>
  </si>
  <si>
    <t>9763-20170724T120458.645251800.bin</t>
  </si>
  <si>
    <t>-684.787977777666 217.967765415574 -94.3478975421348</t>
  </si>
  <si>
    <t>-705.333707681925 215.248938309312 -203.1045133963</t>
  </si>
  <si>
    <t>-716.28327912706 212.018607204023 -295.275549643744</t>
  </si>
  <si>
    <t>-724.561532744759 208.843352101399 -378.699266772741</t>
  </si>
  <si>
    <t>-730.65376022043 205.393320792082 -462.300180598947</t>
  </si>
  <si>
    <t>-737.156564656771 200.07571475459 -584.66996199665</t>
  </si>
  <si>
    <t>-721.440122024114 199.920792249544 -661.436967820346</t>
  </si>
  <si>
    <t>-732.989438750936 233.710009137513 -532.405260410582</t>
  </si>
  <si>
    <t>-730.883383366306 388.898337125238 -516.732405972388</t>
  </si>
  <si>
    <t>-765.679077020091 518.612686401619 -268.65580208264</t>
  </si>
  <si>
    <t>-537.281723719681 496.30163934313 -232.803125119861</t>
  </si>
  <si>
    <t>-735.6170067913 171.107940052606 -529.545053329443</t>
  </si>
  <si>
    <t>-751.619057269749 19.4962482566395 -496.400367185796</t>
  </si>
  <si>
    <t>-780.271695968672 18.5067308762468 -215.76428972889</t>
  </si>
  <si>
    <t>-551.124571717587 53.005230611458 -231.574958458857</t>
  </si>
  <si>
    <t>-676.107873960767 310.720101505223 -100.099959610728</t>
  </si>
  <si>
    <t>-705.83711728349 324.060813186559 314.195545354452</t>
  </si>
  <si>
    <t>-745.085110083941 370.179162770729 773.470400819314</t>
  </si>
  <si>
    <t>-595.242493734824 342.944514656006 825.328693471427</t>
  </si>
  <si>
    <t>-693.758666434492 125.190120873595 -91.9904971458375</t>
  </si>
  <si>
    <t>-692.547157040321 102.786163407494 322.978432152056</t>
  </si>
  <si>
    <t>-733.705640661268 50.9562151680173 781.345866857932</t>
  </si>
  <si>
    <t>-582.384872179628 27.3296016851598 830.616842698367</t>
  </si>
  <si>
    <t>9763-20170724T120458.717522800.bin</t>
  </si>
  <si>
    <t>-685.752549566773 217.088243987871 -94.4067169769162</t>
  </si>
  <si>
    <t>-706.517049912113 214.265899369051 -203.118950634437</t>
  </si>
  <si>
    <t>-717.671953785972 210.796603883587 -295.256696338034</t>
  </si>
  <si>
    <t>-726.143308268275 207.340580585394 -378.650073054619</t>
  </si>
  <si>
    <t>-732.435299342903 203.546278523376 -462.221184860504</t>
  </si>
  <si>
    <t>-739.23692308126 197.655053183388 -584.548438647441</t>
  </si>
  <si>
    <t>-722.902363683984 199.717066904359 -661.158774741224</t>
  </si>
  <si>
    <t>-735.022351704184 231.537564702026 -532.447968516051</t>
  </si>
  <si>
    <t>-733.241059875415 386.778369872678 -517.281629058174</t>
  </si>
  <si>
    <t>-769.793745752513 514.695373355192 -268.525380703003</t>
  </si>
  <si>
    <t>-541.183618223972 494.748434828404 -232.635708253611</t>
  </si>
  <si>
    <t>-737.482498650881 168.942687189711 -529.296642526428</t>
  </si>
  <si>
    <t>-752.939260368017 17.4036782936344 -495.560168142372</t>
  </si>
  <si>
    <t>-781.1377367632 18.0206329743173 -214.877034319135</t>
  </si>
  <si>
    <t>-552.153526117273 53.6939983394957 -230.43883842666</t>
  </si>
  <si>
    <t>-677.633209353435 309.666624687975 -100.189919462367</t>
  </si>
  <si>
    <t>-706.383502596164 323.616108053343 314.154628572217</t>
  </si>
  <si>
    <t>-745.038303336203 370.107744361412 773.467576408632</t>
  </si>
  <si>
    <t>-595.172381673127 342.970256135868 825.309376536294</t>
  </si>
  <si>
    <t>-694.18152479535 124.515904920015 -92.0174816506042</t>
  </si>
  <si>
    <t>-692.863174194675 102.646295175137 322.979693501426</t>
  </si>
  <si>
    <t>-733.811507482375 50.9690231510995 781.329276816408</t>
  </si>
  <si>
    <t>-582.392483749146 27.761335736514 830.497419310355</t>
  </si>
  <si>
    <t>9763-20170724T120458.747602100.bin</t>
  </si>
  <si>
    <t>-686.211513508918 216.636145990852 -94.4475756545501</t>
  </si>
  <si>
    <t>-707.11730636526 213.725183317617 -203.130471868513</t>
  </si>
  <si>
    <t>-718.375909578025 210.200660298797 -295.253471341619</t>
  </si>
  <si>
    <t>-726.935051868684 206.700100753493 -378.635973342873</t>
  </si>
  <si>
    <t>-733.308926473084 202.867650182168 -462.199138486657</t>
  </si>
  <si>
    <t>-740.223847386474 196.927344590793 -584.517691978742</t>
  </si>
  <si>
    <t>-723.665226343272 199.932568200924 -661.048797951184</t>
  </si>
  <si>
    <t>-736.020318148076 230.833181934117 -532.431578456926</t>
  </si>
  <si>
    <t>-734.465757234022 386.079356870718 -517.236921112158</t>
  </si>
  <si>
    <t>-771.231482001588 513.703073518024 -268.361359618504</t>
  </si>
  <si>
    <t>-542.498956880718 494.552974058753 -232.819196714598</t>
  </si>
  <si>
    <t>-738.358981585247 168.234647202685 -529.259238802649</t>
  </si>
  <si>
    <t>-753.32756675756 16.635675241122 -495.569270519348</t>
  </si>
  <si>
    <t>-781.484186148804 17.4515031930616 -214.882435363701</t>
  </si>
  <si>
    <t>-552.618112840919 54.092112778942 -229.92502729488</t>
  </si>
  <si>
    <t>-678.4091395333 309.104125371757 -100.247858157114</t>
  </si>
  <si>
    <t>-706.690599935257 323.378505208345 314.117949829041</t>
  </si>
  <si>
    <t>-745.008295971757 370.089443156097 773.448563476356</t>
  </si>
  <si>
    <t>-595.12878544156 343.016224577364 825.284700194663</t>
  </si>
  <si>
    <t>-694.330717663552 124.091545054867 -92.0277502369283</t>
  </si>
  <si>
    <t>-692.988602010526 102.470029061562 322.982270246786</t>
  </si>
  <si>
    <t>-733.875444403343 51.0522789370034 781.324186502062</t>
  </si>
  <si>
    <t>-582.317515789032 28.5859740626433 830.408705950537</t>
  </si>
  <si>
    <t>9763-20170724T120458.812337700.bin</t>
  </si>
  <si>
    <t>-687.156682197938 215.220891342098 -94.5288773730875</t>
  </si>
  <si>
    <t>-708.402375881731 212.187529574333 -203.14247687167</t>
  </si>
  <si>
    <t>-719.848531964752 208.736173915808 -295.245314133329</t>
  </si>
  <si>
    <t>-728.538644464091 205.367888974493 -378.619504499699</t>
  </si>
  <si>
    <t>-735.005614642907 201.737849873771 -462.18460232616</t>
  </si>
  <si>
    <t>-742.0156161926 196.170989049932 -584.51530349589</t>
  </si>
  <si>
    <t>-725.164813394502 200.526334698804 -660.917547407869</t>
  </si>
  <si>
    <t>-737.948624351242 229.924320907647 -532.319407843047</t>
  </si>
  <si>
    <t>-737.223645480975 385.140512254654 -516.559755223037</t>
  </si>
  <si>
    <t>-773.375529543904 511.976002050638 -267.191933338623</t>
  </si>
  <si>
    <t>-544.243723121817 494.617818447075 -233.341395569503</t>
  </si>
  <si>
    <t>-739.930692037607 167.303209644161 -529.356055594403</t>
  </si>
  <si>
    <t>-753.670649549334 15.4651676625592 -496.327405920747</t>
  </si>
  <si>
    <t>-781.903426722411 15.0668695271625 -215.647245917552</t>
  </si>
  <si>
    <t>-553.217845891681 53.3269431298511 -229.344740028836</t>
  </si>
  <si>
    <t>-680.078992932792 307.654725647125 -100.361589905127</t>
  </si>
  <si>
    <t>-707.266155723046 322.65549866399 314.05179628326</t>
  </si>
  <si>
    <t>-744.941153761343 370.028747695625 773.389739383927</t>
  </si>
  <si>
    <t>-595.035800608958 343.089551416468 825.221033138834</t>
  </si>
  <si>
    <t>-694.515125039181 122.643037348708 -92.1079432055571</t>
  </si>
  <si>
    <t>-693.130904781567 101.669645569646 322.935244716025</t>
  </si>
  <si>
    <t>-734.023246031898 51.0136239990695 781.318939498063</t>
  </si>
  <si>
    <t>-582.511686543882 27.9792247127684 830.28309364203</t>
  </si>
  <si>
    <t>9763-20170724T120458.846446000.bin</t>
  </si>
  <si>
    <t>-687.684589029469 214.319118577981 -94.5765093536918</t>
  </si>
  <si>
    <t>-709.085064957561 211.251277426838 -203.158811521717</t>
  </si>
  <si>
    <t>-720.628105188357 207.882346544958 -295.252455987584</t>
  </si>
  <si>
    <t>-729.392996435305 204.631553441455 -378.623480561649</t>
  </si>
  <si>
    <t>-735.922440154846 201.163765113025 -462.190722850466</t>
  </si>
  <si>
    <t>-743.010639771077 195.883475419635 -584.529597216399</t>
  </si>
  <si>
    <t>-726.078157078436 200.676659226333 -660.887469952081</t>
  </si>
  <si>
    <t>-739.001345640487 229.517236521461 -532.252281071196</t>
  </si>
  <si>
    <t>-738.698777476656 384.69141863022 -516.022451106088</t>
  </si>
  <si>
    <t>-774.599696020996 510.642001772582 -266.170054601029</t>
  </si>
  <si>
    <t>-545.258549668846 494.373237042737 -233.207717468595</t>
  </si>
  <si>
    <t>-740.799500012741 166.883529882258 -529.444597467137</t>
  </si>
  <si>
    <t>-753.954653306179 14.8984288373736 -496.889627619246</t>
  </si>
  <si>
    <t>-782.203400027854 13.4271827990331 -216.214728039324</t>
  </si>
  <si>
    <t>-553.580232250492 52.2453563386505 -229.37323961324</t>
  </si>
  <si>
    <t>-680.97045328348 306.746632172448 -100.398624473806</t>
  </si>
  <si>
    <t>-707.476540887915 322.169229707594 314.0433445275</t>
  </si>
  <si>
    <t>-744.895919550542 369.986190060965 773.363264763249</t>
  </si>
  <si>
    <t>-594.974514551877 343.142328317011 825.197695358998</t>
  </si>
  <si>
    <t>-694.680659404472 121.717238461457 -92.1596479815589</t>
  </si>
  <si>
    <t>-693.135297467524 101.213824141165 322.90638930306</t>
  </si>
  <si>
    <t>-734.087555829826 51.0064399299663 781.305661741817</t>
  </si>
  <si>
    <t>-582.576832241599 27.907075342084 830.241748655192</t>
  </si>
  <si>
    <t>9763-20170724T120458.915113900.bin</t>
  </si>
  <si>
    <t>-688.701927972323 212.195140072187 -94.6639512485027</t>
  </si>
  <si>
    <t>-710.344729560494 209.159663400291 -203.198989350283</t>
  </si>
  <si>
    <t>-722.042552795602 206.087500419067 -295.283595950263</t>
  </si>
  <si>
    <t>-730.92952379995 203.209568695581 -378.655547326649</t>
  </si>
  <si>
    <t>-737.564323624094 200.222890190101 -462.233052424846</t>
  </si>
  <si>
    <t>-744.789352347581 195.764937918516 -584.596628662119</t>
  </si>
  <si>
    <t>-727.763899515399 201.007024982 -660.904319252689</t>
  </si>
  <si>
    <t>-740.861337142707 229.050697871113 -532.090616672496</t>
  </si>
  <si>
    <t>-741.10421799401 384.094481658864 -514.735003829004</t>
  </si>
  <si>
    <t>-777.364004489088 508.099241214053 -263.962899108767</t>
  </si>
  <si>
    <t>-547.748132643934 493.240987795245 -232.271782818276</t>
  </si>
  <si>
    <t>-742.376777101872 166.391448819346 -529.718356146365</t>
  </si>
  <si>
    <t>-754.900412383162 14.1196215038135 -498.225301651877</t>
  </si>
  <si>
    <t>-782.549158585498 10.3307580415499 -217.51234580081</t>
  </si>
  <si>
    <t>-554.043764586404 50.0559997342518 -229.991231183752</t>
  </si>
  <si>
    <t>-682.57857802355 304.651935264118 -100.393989702863</t>
  </si>
  <si>
    <t>-707.937421179008 321.018481384741 314.083631334501</t>
  </si>
  <si>
    <t>-744.797332379977 369.894900122027 773.343377663606</t>
  </si>
  <si>
    <t>-594.834584840642 343.298305874933 825.185970310076</t>
  </si>
  <si>
    <t>-695.126426905375 119.546460322622 -92.2847965057545</t>
  </si>
  <si>
    <t>-693.164529849685 99.9528553655255 322.823465675654</t>
  </si>
  <si>
    <t>-734.125570242636 50.9028050637883 781.321302860776</t>
  </si>
  <si>
    <t>-582.625535372076 28.0061409286868 830.385553274011</t>
  </si>
  <si>
    <t>9763-20170724T120458.949214500.bin</t>
  </si>
  <si>
    <t>-689.258180679415 211.068582381361 -94.6957583994741</t>
  </si>
  <si>
    <t>-710.942631235588 208.091286593335 -203.224224814796</t>
  </si>
  <si>
    <t>-722.684382994744 205.201399628594 -295.309058217374</t>
  </si>
  <si>
    <t>-731.615677031274 202.541060447373 -378.683428758302</t>
  </si>
  <si>
    <t>-738.300065312584 199.826111297466 -462.266201169283</t>
  </si>
  <si>
    <t>-745.603917199336 195.825195910453 -584.640990574932</t>
  </si>
  <si>
    <t>-728.531473107185 201.001188729742 -660.942600592352</t>
  </si>
  <si>
    <t>-741.709732668458 228.916378608856 -532.009675405518</t>
  </si>
  <si>
    <t>-742.334577192732 383.882265482806 -514.025953476057</t>
  </si>
  <si>
    <t>-779.15220970567 506.92126816958 -262.8598756899</t>
  </si>
  <si>
    <t>-549.437376839609 492.492023692906 -231.692674554595</t>
  </si>
  <si>
    <t>-743.088310136003 166.24530891154 -529.878329168512</t>
  </si>
  <si>
    <t>-755.391914204511 13.8335075949913 -498.976870866773</t>
  </si>
  <si>
    <t>-782.998298469812 9.1113035613057 -218.273888721558</t>
  </si>
  <si>
    <t>-554.624309200072 49.5885234759692 -230.742592437407</t>
  </si>
  <si>
    <t>-683.325505358906 303.521970262547 -100.351790301848</t>
  </si>
  <si>
    <t>-708.231158049032 320.470877485435 314.129866962008</t>
  </si>
  <si>
    <t>-744.755848299291 369.845438492271 773.35045117139</t>
  </si>
  <si>
    <t>-594.772697938551 343.341853649147 825.181270920909</t>
  </si>
  <si>
    <t>-695.483760407337 118.437130423442 -92.3784677519703</t>
  </si>
  <si>
    <t>-693.373758788569 99.2062309298647 322.746004685489</t>
  </si>
  <si>
    <t>-734.132232535053 50.879476588223 781.334796725208</t>
  </si>
  <si>
    <t>-582.639651102539 28.1381476245442 830.494207337033</t>
  </si>
  <si>
    <t>9763-20170724T120459.017917000.bin</t>
  </si>
  <si>
    <t>-690.476808110932 209.087021384464 -94.697476671798</t>
  </si>
  <si>
    <t>-712.103211903326 206.299110730657 -203.242552458173</t>
  </si>
  <si>
    <t>-723.9072938238 203.846929641278 -295.332105640333</t>
  </si>
  <si>
    <t>-732.942291767937 201.693449322126 -378.709972262639</t>
  </si>
  <si>
    <t>-739.779353573683 199.598864794103 -462.298278010448</t>
  </si>
  <si>
    <t>-747.361552574932 196.630382350912 -584.685368533269</t>
  </si>
  <si>
    <t>-730.535625663019 201.277823034823 -661.075791092656</t>
  </si>
  <si>
    <t>-743.458377308053 229.278886820096 -531.779038561425</t>
  </si>
  <si>
    <t>-744.720887179067 384.06955456852 -512.366850921619</t>
  </si>
  <si>
    <t>-782.533766683141 505.034707687061 -260.34257366704</t>
  </si>
  <si>
    <t>-552.638579540749 491.630917483222 -230.059532646958</t>
  </si>
  <si>
    <t>-744.610624969964 166.587126104485 -530.186950320149</t>
  </si>
  <si>
    <t>-756.605782617592 13.882627265778 -500.594752373017</t>
  </si>
  <si>
    <t>-784.161221181654 7.58723785532015 -219.91758004426</t>
  </si>
  <si>
    <t>-555.944359044616 49.0762535711669 -231.927643003208</t>
  </si>
  <si>
    <t>-684.745480353457 301.492771157278 -100.219402355784</t>
  </si>
  <si>
    <t>-708.904446513325 319.421159865219 314.265218059383</t>
  </si>
  <si>
    <t>-744.677975968675 369.750110138325 773.413706042038</t>
  </si>
  <si>
    <t>-594.654191090179 343.395887176595 825.203244408719</t>
  </si>
  <si>
    <t>-696.569802376511 116.572614015213 -92.5556752990027</t>
  </si>
  <si>
    <t>-694.122038747479 97.972327731884 322.59560430974</t>
  </si>
  <si>
    <t>-734.006386568956 50.6926469810273 781.380808757961</t>
  </si>
  <si>
    <t>-582.590241242364 28.4161944936216 830.986498394582</t>
  </si>
  <si>
    <t>9763-20170724T120459.044989200.bin</t>
  </si>
  <si>
    <t>-691.13703917717 208.3754396134 -94.6652214194047</t>
  </si>
  <si>
    <t>-712.734175463362 205.678998502957 -203.218440104627</t>
  </si>
  <si>
    <t>-724.565165088987 203.444920594447 -295.309933821396</t>
  </si>
  <si>
    <t>-733.646591258015 201.544817762416 -378.689064738481</t>
  </si>
  <si>
    <t>-740.552899707736 199.76074686657 -462.278743543641</t>
  </si>
  <si>
    <t>-748.26245399782 197.30849107354 -584.669343304133</t>
  </si>
  <si>
    <t>-731.81506680781 201.480639482546 -661.169579452008</t>
  </si>
  <si>
    <t>-744.331227334159 229.733935093261 -531.628180823478</t>
  </si>
  <si>
    <t>-745.840650626382 384.426058759797 -511.445237292216</t>
  </si>
  <si>
    <t>-783.868574504833 504.168097947073 -258.869937353414</t>
  </si>
  <si>
    <t>-553.933808379114 491.173009440866 -228.708586217465</t>
  </si>
  <si>
    <t>-745.427978765343 167.035057140317 -530.302868944298</t>
  </si>
  <si>
    <t>-757.29045905041 14.1875137487145 -501.432072971894</t>
  </si>
  <si>
    <t>-784.871693631481 6.44128527516546 -220.793844678833</t>
  </si>
  <si>
    <t>-556.752838804015 48.6501419128942 -232.138728680392</t>
  </si>
  <si>
    <t>-685.467683039526 300.758810704088 -100.138800685571</t>
  </si>
  <si>
    <t>-709.247919104771 318.958112442842 314.3559067609</t>
  </si>
  <si>
    <t>-744.630696937465 369.682810969825 773.480033649641</t>
  </si>
  <si>
    <t>-594.590585728222 343.40336352992 825.260089591238</t>
  </si>
  <si>
    <t>-697.197044894884 115.954400563475 -92.6181824911292</t>
  </si>
  <si>
    <t>-694.641448159197 97.5547287196864 322.54147599238</t>
  </si>
  <si>
    <t>-733.992479492551 50.6851760379268 781.407003231291</t>
  </si>
  <si>
    <t>-582.535959288069 28.9964062521087 831.149749705085</t>
  </si>
  <si>
    <t>9763-20170724T120459.110179600.bin</t>
  </si>
  <si>
    <t>-692.612024854866 207.483565655443 -94.6363830961219</t>
  </si>
  <si>
    <t>-714.212062066758 204.934637534507 -203.192612808599</t>
  </si>
  <si>
    <t>-726.10337566025 203.056339374964 -295.284452785703</t>
  </si>
  <si>
    <t>-735.264609798392 201.569353255542 -378.663060510514</t>
  </si>
  <si>
    <t>-742.277444620247 200.291209736804 -462.25330386689</t>
  </si>
  <si>
    <t>-750.173197993774 198.680346801692 -584.64596387182</t>
  </si>
  <si>
    <t>-734.362171162323 201.784517873478 -661.331013980758</t>
  </si>
  <si>
    <t>-746.214808395084 230.741250834409 -531.385600082529</t>
  </si>
  <si>
    <t>-748.135196373306 385.24220152734 -509.959985166062</t>
  </si>
  <si>
    <t>-786.961648445332 503.375197767996 -256.749359997122</t>
  </si>
  <si>
    <t>-557.105449906365 489.983781073417 -226.166159206197</t>
  </si>
  <si>
    <t>-747.202426452812 168.033041025592 -530.496517266465</t>
  </si>
  <si>
    <t>-758.560884070812 14.9050416947548 -502.893364128993</t>
  </si>
  <si>
    <t>-787.036750917549 4.43074509866506 -222.433039883499</t>
  </si>
  <si>
    <t>-559.236039436004 48.6244382739974 -232.547265338299</t>
  </si>
  <si>
    <t>-687.193491979133 299.681893093376 -99.9603875694713</t>
  </si>
  <si>
    <t>-710.319760738477 318.326455354236 314.551548390618</t>
  </si>
  <si>
    <t>-744.572952759537 369.584327395486 773.648480310345</t>
  </si>
  <si>
    <t>-594.489250859404 343.396938416704 825.348688872861</t>
  </si>
  <si>
    <t>-698.472161085666 115.212290022533 -92.7290685527523</t>
  </si>
  <si>
    <t>-695.717259882197 97.1424286212086 322.443798186152</t>
  </si>
  <si>
    <t>-734.066038441426 50.5655897996401 781.416288179332</t>
  </si>
  <si>
    <t>-582.673211119568 28.6901701587819 831.271133115753</t>
  </si>
  <si>
    <t>9763-20170724T120459.147278100.bin</t>
  </si>
  <si>
    <t>-693.48804387184 207.287263615752 -94.631281582479</t>
  </si>
  <si>
    <t>-715.087977039468 204.799529367687 -203.188886626765</t>
  </si>
  <si>
    <t>-727.050369818391 203.057074753254 -295.274228292001</t>
  </si>
  <si>
    <t>-736.305348060452 201.725160549592 -378.64515987535</t>
  </si>
  <si>
    <t>-743.442141531429 200.634094773334 -462.227574833161</t>
  </si>
  <si>
    <t>-751.55265750089 199.331606573962 -584.609873209716</t>
  </si>
  <si>
    <t>-736.100629951905 202.067590768358 -661.382009790646</t>
  </si>
  <si>
    <t>-747.526352742064 231.258726357503 -531.274208250037</t>
  </si>
  <si>
    <t>-749.560841313635 385.704222422784 -509.426981397825</t>
  </si>
  <si>
    <t>-788.65585225569 503.470874113343 -256.086843983356</t>
  </si>
  <si>
    <t>-558.89201718958 489.399420678517 -225.117026747986</t>
  </si>
  <si>
    <t>-748.461303604971 168.547506074356 -530.54487250246</t>
  </si>
  <si>
    <t>-759.598637337746 15.3266450563758 -503.3887417313</t>
  </si>
  <si>
    <t>-788.232765998841 4.14325774447434 -222.971921326808</t>
  </si>
  <si>
    <t>-560.576181135398 49.1585519686707 -232.699924808166</t>
  </si>
  <si>
    <t>-688.22417942322 299.382487711168 -99.8928717808249</t>
  </si>
  <si>
    <t>-711.023189335005 318.145225962373 314.631929315446</t>
  </si>
  <si>
    <t>-744.569525747712 369.522782696044 773.750257734946</t>
  </si>
  <si>
    <t>-594.454832364539 343.360640582114 825.373182727144</t>
  </si>
  <si>
    <t>-699.234927717522 115.110550246563 -92.7800827443621</t>
  </si>
  <si>
    <t>-696.177245529915 97.2021783319333 322.397688566361</t>
  </si>
  <si>
    <t>-734.069069384386 50.619867543742 781.384050306819</t>
  </si>
  <si>
    <t>-582.533542433448 29.9568024482771 831.322435169759</t>
  </si>
  <si>
    <t>9763-20170724T120459.215526100.bin</t>
  </si>
  <si>
    <t>-695.229979644246 207.224734365957 -94.4988777489358</t>
  </si>
  <si>
    <t>-716.968367700649 204.818271465402 -203.030658791266</t>
  </si>
  <si>
    <t>-729.118902853595 203.217789172712 -295.093831892427</t>
  </si>
  <si>
    <t>-738.573316347437 202.040329580419 -378.444704291649</t>
  </si>
  <si>
    <t>-745.939462474438 201.130310040339 -462.009474003957</t>
  </si>
  <si>
    <t>-754.418361352948 200.120793345702 -584.369557792923</t>
  </si>
  <si>
    <t>-739.554991705203 202.428182476626 -661.271941387034</t>
  </si>
  <si>
    <t>-750.2734723052 231.920736860504 -530.966999084579</t>
  </si>
  <si>
    <t>-752.522927440836 386.302047384723 -508.670352960485</t>
  </si>
  <si>
    <t>-791.379243301334 503.396676093845 -254.982242596351</t>
  </si>
  <si>
    <t>-561.703173518563 488.354826089255 -223.818036553891</t>
  </si>
  <si>
    <t>-751.122348385425 169.206763076987 -530.390886609684</t>
  </si>
  <si>
    <t>-761.815637533549 15.8926949473598 -503.566889290348</t>
  </si>
  <si>
    <t>-790.225862155447 4.31178453994016 -223.143423167119</t>
  </si>
  <si>
    <t>-562.8288336894 50.6192065834077 -232.877039794752</t>
  </si>
  <si>
    <t>-690.330153586303 299.2517803654 -99.7020368582989</t>
  </si>
  <si>
    <t>-712.364741074281 317.9193517604 314.868264279939</t>
  </si>
  <si>
    <t>-744.606435888217 369.339832629044 774.042452135845</t>
  </si>
  <si>
    <t>-594.416817867194 343.192496706497 825.454914925059</t>
  </si>
  <si>
    <t>-700.544455796976 115.112096970245 -92.7426095752929</t>
  </si>
  <si>
    <t>-696.722467833583 97.545627166058 322.443360543261</t>
  </si>
  <si>
    <t>-733.730976477722 50.3922953347433 781.496582674154</t>
  </si>
  <si>
    <t>-582.457699819943 29.7767704377145 832.243345059856</t>
  </si>
  <si>
    <t>9763-20170724T120459.249617800.bin</t>
  </si>
  <si>
    <t>-696.098645142553 207.473521257167 -94.3979902738652</t>
  </si>
  <si>
    <t>-717.964525173485 205.09983904947 -202.904857158025</t>
  </si>
  <si>
    <t>-730.219032742773 203.530609372872 -294.954774752085</t>
  </si>
  <si>
    <t>-739.766001778409 202.38176430755 -378.295536343176</t>
  </si>
  <si>
    <t>-747.223329179747 201.501279388041 -461.852342808879</t>
  </si>
  <si>
    <t>-755.833818222382 200.536166958899 -584.203780908799</t>
  </si>
  <si>
    <t>-741.168343448588 202.770144860095 -661.146329899154</t>
  </si>
  <si>
    <t>-751.662465856784 232.317248841675 -530.792156309924</t>
  </si>
  <si>
    <t>-754.08053255678 386.686632542136 -508.437522508474</t>
  </si>
  <si>
    <t>-792.324310997619 503.417624448155 -254.488985834261</t>
  </si>
  <si>
    <t>-562.63134655208 488.075341958827 -223.597952948729</t>
  </si>
  <si>
    <t>-752.448746879457 169.602069551576 -530.242026958374</t>
  </si>
  <si>
    <t>-762.902158033619 16.2684920565791 -503.435709796665</t>
  </si>
  <si>
    <t>-791.003958899701 4.82503077476281 -222.97554883796</t>
  </si>
  <si>
    <t>-563.750879378392 51.7087959736266 -233.294289504709</t>
  </si>
  <si>
    <t>-691.399308212274 299.474026021822 -99.5835381017436</t>
  </si>
  <si>
    <t>-713.038646665014 317.93672858723 315.016806964261</t>
  </si>
  <si>
    <t>-744.645210922603 369.228890839697 774.232024546277</t>
  </si>
  <si>
    <t>-594.413617131509 343.053985043023 825.507392920386</t>
  </si>
  <si>
    <t>-701.213273157665 115.430675985705 -92.6686751523386</t>
  </si>
  <si>
    <t>-697.046681704879 98.0214858018983 322.520657656443</t>
  </si>
  <si>
    <t>-733.627007858272 50.4250576647219 781.555691791181</t>
  </si>
  <si>
    <t>-582.373040875595 30.3172506661454 832.562957831345</t>
  </si>
  <si>
    <t>9763-20170724T120459.312342100.bin</t>
  </si>
  <si>
    <t>-697.704727975697 208.301013013491 -94.2646311842535</t>
  </si>
  <si>
    <t>-719.919690440356 205.978018040344 -202.701707422281</t>
  </si>
  <si>
    <t>-732.485491506477 204.436000958341 -294.710133592912</t>
  </si>
  <si>
    <t>-742.320189558118 203.303254542215 -378.017531077863</t>
  </si>
  <si>
    <t>-750.071740882016 202.430888807591 -461.547760381351</t>
  </si>
  <si>
    <t>-759.119263974647 201.46846669893 -583.867620829911</t>
  </si>
  <si>
    <t>-744.874901522963 203.666101178118 -660.890235736532</t>
  </si>
  <si>
    <t>-754.790500765534 233.248688508894 -530.468073342296</t>
  </si>
  <si>
    <t>-757.250117076996 387.623870558332 -508.119215752162</t>
  </si>
  <si>
    <t>-793.899495169064 503.645599798614 -253.611244300549</t>
  </si>
  <si>
    <t>-564.094996229984 487.689158191585 -223.882421397239</t>
  </si>
  <si>
    <t>-755.508063839571 170.532819348769 -529.921427955343</t>
  </si>
  <si>
    <t>-765.587920666072 17.1952750516602 -503.024701608698</t>
  </si>
  <si>
    <t>-792.409136455655 5.61560800053849 -222.444805434105</t>
  </si>
  <si>
    <t>-565.439442350895 53.5206538631303 -234.209439177935</t>
  </si>
  <si>
    <t>-693.183840511382 300.207659992563 -99.3922910818106</t>
  </si>
  <si>
    <t>-713.937027629253 318.285411354741 315.270364534099</t>
  </si>
  <si>
    <t>-744.705310604542 369.035969011231 774.605247884756</t>
  </si>
  <si>
    <t>-594.381927162345 342.883623242874 825.622412079298</t>
  </si>
  <si>
    <t>-702.640079002824 116.338457143539 -92.5472670116746</t>
  </si>
  <si>
    <t>-697.746982107755 99.1972082638347 322.645265941602</t>
  </si>
  <si>
    <t>-733.650172892898 50.3884730830939 781.579119682546</t>
  </si>
  <si>
    <t>-582.429930546658 30.4873631038804 832.767107218977</t>
  </si>
  <si>
    <t>9763-20170724T120459.349440900.bin</t>
  </si>
  <si>
    <t>-698.443005509569 208.701794946037 -94.1815404523651</t>
  </si>
  <si>
    <t>-720.893890576285 206.420527140671 -202.570949658628</t>
  </si>
  <si>
    <t>-733.65619296714 204.893959672336 -294.552604672785</t>
  </si>
  <si>
    <t>-743.66722224028 203.766566518172 -377.839065291432</t>
  </si>
  <si>
    <t>-751.593773651298 202.891093658014 -461.35284058907</t>
  </si>
  <si>
    <t>-760.895562180082 201.9145400223 -583.653452536421</t>
  </si>
  <si>
    <t>-746.816769746285 204.087980601106 -660.707201005642</t>
  </si>
  <si>
    <t>-756.459848150029 233.701084226465 -530.266349200236</t>
  </si>
  <si>
    <t>-758.837803170083 388.075097061493 -507.926914297469</t>
  </si>
  <si>
    <t>-794.664744264017 503.754088272688 -253.145834697666</t>
  </si>
  <si>
    <t>-564.793985649337 487.508220800386 -224.093543690124</t>
  </si>
  <si>
    <t>-757.168187065789 170.985027018653 -529.711591037606</t>
  </si>
  <si>
    <t>-767.127962570914 17.6496937699892 -502.754725135714</t>
  </si>
  <si>
    <t>-793.299789965821 6.01659897870013 -222.115698528165</t>
  </si>
  <si>
    <t>-566.469284770136 54.3493993862455 -234.779666276081</t>
  </si>
  <si>
    <t>-693.950387770539 300.624247645545 -99.2906988483779</t>
  </si>
  <si>
    <t>-714.205126911132 318.509923410037 315.40486341184</t>
  </si>
  <si>
    <t>-744.723119555136 368.967805353504 774.789851396945</t>
  </si>
  <si>
    <t>-594.367552480423 342.781646572412 825.694829069536</t>
  </si>
  <si>
    <t>-703.344562848698 116.694088437331 -92.5091564642229</t>
  </si>
  <si>
    <t>-697.995499226384 99.7570271059699 322.686162358103</t>
  </si>
  <si>
    <t>-733.659176350323 50.3981174989183 781.573830509528</t>
  </si>
  <si>
    <t>-582.45068650963 30.6330080810305 832.849158510646</t>
  </si>
  <si>
    <t>9763-20170724T120459.411778000.bin</t>
  </si>
  <si>
    <t>-699.751458117383 209.262274196943 -94.0012355740953</t>
  </si>
  <si>
    <t>-722.802919582654 207.136176639229 -202.267577226472</t>
  </si>
  <si>
    <t>-735.952435089535 205.671924054948 -294.195681704525</t>
  </si>
  <si>
    <t>-746.264152857867 204.574287980871 -377.445970827641</t>
  </si>
  <si>
    <t>-754.44174809907 203.702373972978 -460.93554390399</t>
  </si>
  <si>
    <t>-764.05551016408 202.702124318703 -583.211847229119</t>
  </si>
  <si>
    <t>-750.223093739833 204.872410660259 -660.310180693431</t>
  </si>
  <si>
    <t>-759.463016892822 234.498702929532 -529.843907037618</t>
  </si>
  <si>
    <t>-761.629123823147 388.88574068606 -507.565707946761</t>
  </si>
  <si>
    <t>-795.736636734113 503.560610962914 -252.095417987116</t>
  </si>
  <si>
    <t>-565.746408529111 487.180632990019 -224.083178366752</t>
  </si>
  <si>
    <t>-760.211105422781 171.78338358598 -529.272138749515</t>
  </si>
  <si>
    <t>-770.172528162703 18.4794875026487 -502.112551110072</t>
  </si>
  <si>
    <t>-795.136274127295 7.33167567626174 -221.343702044739</t>
  </si>
  <si>
    <t>-568.491036389899 55.9494120991617 -236.067393257825</t>
  </si>
  <si>
    <t>-695.363639267177 301.24471786954 -99.0146057814537</t>
  </si>
  <si>
    <t>-714.743399726647 318.679460868931 315.741969293039</t>
  </si>
  <si>
    <t>-744.801300435063 368.826709147014 775.174338749902</t>
  </si>
  <si>
    <t>-594.385854845157 342.443041582718 825.799662176537</t>
  </si>
  <si>
    <t>-704.586517197611 117.181551385907 -92.4171798736213</t>
  </si>
  <si>
    <t>-698.086773055943 100.869587954862 322.786633138123</t>
  </si>
  <si>
    <t>-733.390010201515 50.3750053466467 781.645796959872</t>
  </si>
  <si>
    <t>-582.355188717249 31.0406277779459 833.592813510187</t>
  </si>
  <si>
    <t>9763-20170724T120459.447878600.bin</t>
  </si>
  <si>
    <t>-700.380566012353 209.488189694491 -93.8786537442859</t>
  </si>
  <si>
    <t>-723.747144895539 207.459446842101 -202.079241364465</t>
  </si>
  <si>
    <t>-737.076406066776 206.038212263208 -293.982199719062</t>
  </si>
  <si>
    <t>-747.515132046611 204.964670524036 -377.216909665129</t>
  </si>
  <si>
    <t>-755.784136977692 204.101953219052 -460.697526295406</t>
  </si>
  <si>
    <t>-765.491956066974 203.099212183486 -582.966450236668</t>
  </si>
  <si>
    <t>-751.761117363299 205.268828125711 -660.083088385226</t>
  </si>
  <si>
    <t>-760.828947509363 234.896597227678 -529.605147870236</t>
  </si>
  <si>
    <t>-762.801108851205 389.29420630362 -507.311746817153</t>
  </si>
  <si>
    <t>-796.0284459594 503.254776051291 -251.406369876573</t>
  </si>
  <si>
    <t>-566.021446369279 486.897252008621 -223.518545229292</t>
  </si>
  <si>
    <t>-761.635490839119 172.181931748751 -529.026832285968</t>
  </si>
  <si>
    <t>-771.682920821579 18.8948518659968 -501.835448563897</t>
  </si>
  <si>
    <t>-796.227744930066 8.02809496528198 -221.018699938691</t>
  </si>
  <si>
    <t>-569.621216073191 56.5688525235414 -236.568891594028</t>
  </si>
  <si>
    <t>-696.041762106554 301.44530128215 -98.8312902419869</t>
  </si>
  <si>
    <t>-714.980445450292 318.702058251234 315.95313223573</t>
  </si>
  <si>
    <t>-744.789088113818 368.752277835692 775.405857266461</t>
  </si>
  <si>
    <t>-594.363127662308 342.27190857675 825.949155341849</t>
  </si>
  <si>
    <t>-705.099795740175 117.483857353764 -92.3383864275555</t>
  </si>
  <si>
    <t>-698.23757738069 101.48328547796 322.871794574762</t>
  </si>
  <si>
    <t>-733.156156924894 50.3347814711474 781.718223798084</t>
  </si>
  <si>
    <t>-582.259468746089 31.2904699869771 834.171353081637</t>
  </si>
  <si>
    <t>9763-20170724T120459.511739600.bin</t>
  </si>
  <si>
    <t>-701.325092891628 209.94802252176 -93.5448244880788</t>
  </si>
  <si>
    <t>-725.238657200517 208.130761501781 -201.629807095733</t>
  </si>
  <si>
    <t>-738.893832528007 206.820727206396 -293.486460049292</t>
  </si>
  <si>
    <t>-749.571178161041 205.822190017785 -376.691815183138</t>
  </si>
  <si>
    <t>-758.022545613142 205.007712586205 -460.154652597354</t>
  </si>
  <si>
    <t>-767.934393184072 204.046371635347 -582.407439090211</t>
  </si>
  <si>
    <t>-754.371580944688 206.202999795685 -659.554054540364</t>
  </si>
  <si>
    <t>-763.107102863939 235.824471827363 -529.04932927019</t>
  </si>
  <si>
    <t>-764.703855257106 390.209819785857 -506.70728949221</t>
  </si>
  <si>
    <t>-796.048148623747 502.647784988613 -249.892555874036</t>
  </si>
  <si>
    <t>-566.036900977683 485.83164718534 -222.313676346209</t>
  </si>
  <si>
    <t>-764.063250907743 173.111851447586 -528.478665073548</t>
  </si>
  <si>
    <t>-774.374819168361 19.8452503183885 -501.249839064669</t>
  </si>
  <si>
    <t>-798.325504605371 9.044467610742 -220.379220649365</t>
  </si>
  <si>
    <t>-571.772749611745 57.4674817255939 -237.040172916597</t>
  </si>
  <si>
    <t>-697.123344257637 301.983397601399 -98.3708130053998</t>
  </si>
  <si>
    <t>-715.05727598089 318.862908100367 316.473787005672</t>
  </si>
  <si>
    <t>-744.690230319238 368.636004655112 775.9927953356</t>
  </si>
  <si>
    <t>-594.253610752704 342.064968562366 826.456954951234</t>
  </si>
  <si>
    <t>-705.954757182106 117.771090216625 -92.0605929556718</t>
  </si>
  <si>
    <t>-697.642885853709 103.069748813926 323.171131573821</t>
  </si>
  <si>
    <t>-732.519999954897 50.1868173125765 781.818458750903</t>
  </si>
  <si>
    <t>-582.144949365533 30.702663566816 835.591476989741</t>
  </si>
  <si>
    <t>9763-20170724T120459.548860700.bin</t>
  </si>
  <si>
    <t>-701.808470450947 210.076750518815 -93.4723074751779</t>
  </si>
  <si>
    <t>-726.03543341084 208.377066124132 -201.489340694202</t>
  </si>
  <si>
    <t>-739.881428889768 207.137905832086 -293.318452595134</t>
  </si>
  <si>
    <t>-750.700960991517 206.193072407919 -376.506099575472</t>
  </si>
  <si>
    <t>-759.263993866897 205.421974542149 -459.95790797631</t>
  </si>
  <si>
    <t>-769.30526088161 204.513074426427 -582.200488103475</t>
  </si>
  <si>
    <t>-755.808161050862 206.650402512462 -659.359242343237</t>
  </si>
  <si>
    <t>-764.390054179605 236.26770805298 -528.836569110274</t>
  </si>
  <si>
    <t>-765.820547561802 390.652121019049 -506.44240213958</t>
  </si>
  <si>
    <t>-795.955315780683 502.176502114216 -249.085107668618</t>
  </si>
  <si>
    <t>-565.952502315682 484.765811433352 -221.806524291431</t>
  </si>
  <si>
    <t>-765.408421683374 173.556024333446 -528.286479373019</t>
  </si>
  <si>
    <t>-775.849838733022 20.2993416191628 -501.08524753854</t>
  </si>
  <si>
    <t>-799.801967968884 9.54164940325563 -220.213186984089</t>
  </si>
  <si>
    <t>-573.193469361712 57.4885828890087 -237.482823738505</t>
  </si>
  <si>
    <t>-697.502350739288 302.162121055383 -98.2327260378399</t>
  </si>
  <si>
    <t>-715.028167189503 318.952932690617 316.632950933789</t>
  </si>
  <si>
    <t>-744.596146518404 368.611647447829 776.1511448314</t>
  </si>
  <si>
    <t>-594.166482342191 342.051822761542 826.641733647681</t>
  </si>
  <si>
    <t>-706.605367660377 117.849067075588 -92.0162427273003</t>
  </si>
  <si>
    <t>-697.56962907395 104.166259831898 323.235149953452</t>
  </si>
  <si>
    <t>-732.277448828944 50.2827111717609 781.782641113247</t>
  </si>
  <si>
    <t>-582.032955909516 31.0764846031905 836.018582126373</t>
  </si>
  <si>
    <t>9763-20170724T120459.616054700.bin</t>
  </si>
  <si>
    <t>-702.585006042258 210.869204517538 -93.4593873385288</t>
  </si>
  <si>
    <t>-727.290860002047 209.367962931567 -201.370696215855</t>
  </si>
  <si>
    <t>-741.471476699934 208.270852783847 -293.150530510095</t>
  </si>
  <si>
    <t>-752.564594501221 207.447636649749 -376.303607189008</t>
  </si>
  <si>
    <t>-761.372357598783 206.790943172737 -459.730841074397</t>
  </si>
  <si>
    <t>-771.739689014802 206.041034757146 -581.947459686429</t>
  </si>
  <si>
    <t>-758.415943216113 208.172309501322 -659.13641871666</t>
  </si>
  <si>
    <t>-766.606842015305 237.724919967884 -528.561683336608</t>
  </si>
  <si>
    <t>-767.558431355649 392.045844922316 -505.821166528227</t>
  </si>
  <si>
    <t>-795.013499901654 501.402625601162 -247.236595430016</t>
  </si>
  <si>
    <t>-565.059046159061 482.723687659927 -220.393559732501</t>
  </si>
  <si>
    <t>-767.774323568327 175.015278586217 -528.07803120206</t>
  </si>
  <si>
    <t>-778.556159812662 21.7497582043411 -500.944228464836</t>
  </si>
  <si>
    <t>-802.6516989625 11.052519404735 -220.082072541316</t>
  </si>
  <si>
    <t>-575.783791104895 57.4882926366702 -238.060513150247</t>
  </si>
  <si>
    <t>-697.772196711596 302.868173139538 -98.1415665007429</t>
  </si>
  <si>
    <t>-714.491199992628 319.507331567808 316.763521354779</t>
  </si>
  <si>
    <t>-744.368282363582 368.603137711115 776.32529527129</t>
  </si>
  <si>
    <t>-593.969490780573 342.047398665352 826.910033882997</t>
  </si>
  <si>
    <t>-707.781902581778 119.008446775615 -92.1631254718714</t>
  </si>
  <si>
    <t>-699.422347076272 105.696025392383 323.11445999571</t>
  </si>
  <si>
    <t>-732.512148092723 50.4149813644055 781.465994088069</t>
  </si>
  <si>
    <t>-582.236992820572 30.9921326704768 835.539592259703</t>
  </si>
  <si>
    <t>9763-20170724T120459.648140800.bin</t>
  </si>
  <si>
    <t>-703.021536259935 211.298775245631 -93.5852323187793</t>
  </si>
  <si>
    <t>-727.86812309049 209.921853499867 -201.465945989996</t>
  </si>
  <si>
    <t>-742.165735814273 208.915195967157 -293.228627656128</t>
  </si>
  <si>
    <t>-753.363721814403 208.171755161654 -376.368258080763</t>
  </si>
  <si>
    <t>-762.275497573752 207.591824386849 -459.785056590578</t>
  </si>
  <si>
    <t>-772.793864908644 206.951460285538 -581.989419540085</t>
  </si>
  <si>
    <t>-759.5901855189 209.084871227318 -659.198915895851</t>
  </si>
  <si>
    <t>-767.520111586032 238.585893296257 -528.588177127148</t>
  </si>
  <si>
    <t>-767.996285032628 392.887877480248 -505.613338766422</t>
  </si>
  <si>
    <t>-794.390844929449 500.542509207497 -246.205535312325</t>
  </si>
  <si>
    <t>-564.45248083384 481.40499792079 -219.548187368737</t>
  </si>
  <si>
    <t>-768.836963719475 175.878845707161 -528.146286499594</t>
  </si>
  <si>
    <t>-779.948731430065 22.6384340399213 -501.079153134363</t>
  </si>
  <si>
    <t>-803.896623913936 11.9889216928013 -220.202550662185</t>
  </si>
  <si>
    <t>-576.908964394455 57.8138433040697 -238.235752556795</t>
  </si>
  <si>
    <t>-697.720477936155 303.179945227599 -98.1917321437288</t>
  </si>
  <si>
    <t>-714.318188114578 319.715467244139 316.722277184427</t>
  </si>
  <si>
    <t>-744.286519471263 368.603177381534 776.340894296095</t>
  </si>
  <si>
    <t>-593.895292454904 342.050577163905 826.949750932215</t>
  </si>
  <si>
    <t>-708.773421379829 119.410844422987 -92.3414900293833</t>
  </si>
  <si>
    <t>-700.310232946096 106.124030115394 322.934842560073</t>
  </si>
  <si>
    <t>-732.778985421504 50.5419174242231 781.263930925704</t>
  </si>
  <si>
    <t>-582.267772331374 31.8949660941382 834.952724579461</t>
  </si>
  <si>
    <t>9763-20170724T120459.714403200.bin</t>
  </si>
  <si>
    <t>-703.668688956043 211.395356547237 -93.7900346572172</t>
  </si>
  <si>
    <t>-728.777366288362 210.246652902406 -201.612790928284</t>
  </si>
  <si>
    <t>-743.243307415919 209.381275620191 -293.350436230968</t>
  </si>
  <si>
    <t>-754.571164246948 208.752676168487 -376.473548257444</t>
  </si>
  <si>
    <t>-763.590499629732 208.271795830141 -459.879354095533</t>
  </si>
  <si>
    <t>-774.241221713264 207.75988287972 -582.072820068797</t>
  </si>
  <si>
    <t>-761.294046182912 209.854207450883 -659.326892156446</t>
  </si>
  <si>
    <t>-768.707645584381 239.333283729621 -528.661694673194</t>
  </si>
  <si>
    <t>-767.973759535567 393.600714653219 -505.443857530586</t>
  </si>
  <si>
    <t>-793.278928046478 496.550087546237 -244.02537098161</t>
  </si>
  <si>
    <t>-563.322600873171 477.122057191236 -217.735555028755</t>
  </si>
  <si>
    <t>-770.427864589599 176.635850373593 -528.249196242455</t>
  </si>
  <si>
    <t>-782.470203861832 23.4703150387656 -501.223338999846</t>
  </si>
  <si>
    <t>-806.156014960004 12.6769021429971 -220.330022218887</t>
  </si>
  <si>
    <t>-579.000575762973 57.3401511641105 -239.148345221697</t>
  </si>
  <si>
    <t>-697.605572106045 303.286991182205 -98.3009926395349</t>
  </si>
  <si>
    <t>-713.930689348718 319.657372049624 316.630493133493</t>
  </si>
  <si>
    <t>-744.171507290184 368.563087736549 776.30816414051</t>
  </si>
  <si>
    <t>-593.81330084091 341.869529018235 826.94083251037</t>
  </si>
  <si>
    <t>-710.104790288512 119.402178370899 -92.6561079205583</t>
  </si>
  <si>
    <t>-701.372788485823 106.567355220955 322.628937768994</t>
  </si>
  <si>
    <t>-733.278269054219 50.5111961720252 780.986845790772</t>
  </si>
  <si>
    <t>-582.559494939678 31.6917104234769 834.029385527859</t>
  </si>
  <si>
    <t>9763-20170724T120459.746487800.bin</t>
  </si>
  <si>
    <t>-703.754211786873 211.261125011953 -93.8476090452853</t>
  </si>
  <si>
    <t>-728.956443091925 210.190560104147 -201.649271590452</t>
  </si>
  <si>
    <t>-743.461419462091 209.36371923855 -293.381362055275</t>
  </si>
  <si>
    <t>-754.807637331239 208.761328137489 -376.501906500884</t>
  </si>
  <si>
    <t>-763.828554702443 208.295218741099 -459.907773289331</t>
  </si>
  <si>
    <t>-774.462821347706 207.792265088399 -582.102643878399</t>
  </si>
  <si>
    <t>-761.622537599712 209.847229991341 -659.375601009647</t>
  </si>
  <si>
    <t>-768.816571768516 239.358292355735 -528.698941001719</t>
  </si>
  <si>
    <t>-767.480508099645 393.619850804108 -505.43529116456</t>
  </si>
  <si>
    <t>-792.625135114959 494.294328057763 -243.11686479058</t>
  </si>
  <si>
    <t>-562.673327834962 474.811032371772 -216.827985376011</t>
  </si>
  <si>
    <t>-770.776505377891 176.66787274186 -528.27029579426</t>
  </si>
  <si>
    <t>-783.379364207866 23.5501968270432 -501.211114861891</t>
  </si>
  <si>
    <t>-807.051605006774 12.8856124957624 -220.311642757501</t>
  </si>
  <si>
    <t>-579.777891013624 56.5976339579404 -239.919227559592</t>
  </si>
  <si>
    <t>-697.44797442438 303.22908495427 -98.3348369865355</t>
  </si>
  <si>
    <t>-713.63244357728 319.594411060358 316.602304080658</t>
  </si>
  <si>
    <t>-744.12792170633 368.511142591247 776.295393315298</t>
  </si>
  <si>
    <t>-593.769463484793 341.808895069108 826.92287948408</t>
  </si>
  <si>
    <t>-710.443346256447 119.299066769168 -92.7304031852542</t>
  </si>
  <si>
    <t>-701.552318989315 106.630225547223 322.556335532745</t>
  </si>
  <si>
    <t>-733.472078930659 50.5720261237259 780.899038588063</t>
  </si>
  <si>
    <t>-582.586812276394 32.4177057968102 833.699268060272</t>
  </si>
  <si>
    <t>9763-20170724T120459.811716700.bin</t>
  </si>
  <si>
    <t>-703.32578599773 211.077568763676 -93.9033664105584</t>
  </si>
  <si>
    <t>-728.666216503381 210.149134752545 -201.673918549651</t>
  </si>
  <si>
    <t>-743.229377403961 209.412654122387 -293.397506933153</t>
  </si>
  <si>
    <t>-754.603777396727 208.88206959895 -376.514787604213</t>
  </si>
  <si>
    <t>-763.628279668075 208.474142381274 -459.920605489924</t>
  </si>
  <si>
    <t>-774.240452550376 208.03965079662 -582.117675037581</t>
  </si>
  <si>
    <t>-761.606983829633 210.016159264879 -659.426697273464</t>
  </si>
  <si>
    <t>-768.394084275374 239.568215625719 -528.713330299562</t>
  </si>
  <si>
    <t>-765.503917641918 393.743244516723 -505.057255056496</t>
  </si>
  <si>
    <t>-790.101076806499 490.153424414563 -241.09018319021</t>
  </si>
  <si>
    <t>-560.221960335116 470.531794892519 -214.273428833639</t>
  </si>
  <si>
    <t>-770.773752953957 176.892448060242 -528.283816124941</t>
  </si>
  <si>
    <t>-784.498482672003 23.8699896920743 -501.176395866178</t>
  </si>
  <si>
    <t>-808.089398766897 13.4048780016369 -220.262764588141</t>
  </si>
  <si>
    <t>-580.52532999756 54.8428290246143 -241.381690176603</t>
  </si>
  <si>
    <t>-696.627113788023 303.076184013129 -98.3324186625346</t>
  </si>
  <si>
    <t>-712.936472259253 319.47221513158 316.59862336772</t>
  </si>
  <si>
    <t>-744.08780420913 368.381707847945 776.269026722569</t>
  </si>
  <si>
    <t>-593.713890446875 341.646252540385 826.833125218856</t>
  </si>
  <si>
    <t>-710.41720354491 119.128974749854 -92.8241151046541</t>
  </si>
  <si>
    <t>-701.65992576188 106.394270401573 322.463406863791</t>
  </si>
  <si>
    <t>-733.714567204675 50.2701476569644 780.8065141968</t>
  </si>
  <si>
    <t>-582.942669022567 30.7116474662387 833.428971701012</t>
  </si>
  <si>
    <t>9763-20170724T120459.845805600.bin</t>
  </si>
  <si>
    <t>-702.861540358223 211.077573791129 -93.8835449844939</t>
  </si>
  <si>
    <t>-728.260134889056 210.220389901496 -201.641097260494</t>
  </si>
  <si>
    <t>-742.871061500742 209.530391767075 -293.357309187022</t>
  </si>
  <si>
    <t>-754.287837367212 209.037918366754 -376.469030089099</t>
  </si>
  <si>
    <t>-763.353967078657 208.662418586498 -459.870397418237</t>
  </si>
  <si>
    <t>-774.025915972024 208.268575995408 -582.062460778438</t>
  </si>
  <si>
    <t>-761.488022071951 210.182980279978 -659.388619901752</t>
  </si>
  <si>
    <t>-768.055230139551 239.775309680199 -528.65911689091</t>
  </si>
  <si>
    <t>-764.327623847092 393.890729235221 -504.767059547282</t>
  </si>
  <si>
    <t>-788.520034283313 487.853171606787 -239.881513733479</t>
  </si>
  <si>
    <t>-558.659029047948 468.484236993087 -212.727455033516</t>
  </si>
  <si>
    <t>-770.631129125878 177.107334431707 -528.232221938782</t>
  </si>
  <si>
    <t>-784.809178180545 24.1396435320166 -501.086351066576</t>
  </si>
  <si>
    <t>-808.314088668394 13.5982526977839 -220.168242562129</t>
  </si>
  <si>
    <t>-580.675302737885 54.2161181313018 -242.061126221791</t>
  </si>
  <si>
    <t>-695.946472330741 303.008496595975 -98.297613142542</t>
  </si>
  <si>
    <t>-712.543900354624 319.404781968304 316.622045751455</t>
  </si>
  <si>
    <t>-744.069382597145 368.318438984121 776.261245059698</t>
  </si>
  <si>
    <t>-593.678184014965 341.601701958286 826.783750936607</t>
  </si>
  <si>
    <t>-710.215578336838 119.21694104579 -92.8226169889633</t>
  </si>
  <si>
    <t>-701.622780369117 106.278664497272 322.461998759004</t>
  </si>
  <si>
    <t>-733.785336245066 50.2115167340753 780.787074114906</t>
  </si>
  <si>
    <t>-583.022285370706 30.5475121716856 833.395608814709</t>
  </si>
  <si>
    <t>9763-20170724T120459.912504200.bin</t>
  </si>
  <si>
    <t>-701.515946980275 210.833734510036 -93.8224061575263</t>
  </si>
  <si>
    <t>-727.002334238465 210.132725520795 -201.560360148883</t>
  </si>
  <si>
    <t>-741.730552822669 209.565244060763 -293.258725686697</t>
  </si>
  <si>
    <t>-753.27033908433 209.183864436818 -376.35395424345</t>
  </si>
  <si>
    <t>-762.476679174574 208.916420797 -459.740353322682</t>
  </si>
  <si>
    <t>-773.372696402772 208.676291567707 -581.913067017319</t>
  </si>
  <si>
    <t>-761.025948617662 210.461452926945 -659.273010590578</t>
  </si>
  <si>
    <t>-767.111858775589 240.107287476143 -528.498341659769</t>
  </si>
  <si>
    <t>-762.06625454734 394.116627152789 -504.154304186864</t>
  </si>
  <si>
    <t>-785.783296698504 484.583651653352 -238.011704107547</t>
  </si>
  <si>
    <t>-555.932498838929 465.853668601733 -210.329180796196</t>
  </si>
  <si>
    <t>-770.071490019346 177.455899178221 -528.111225336347</t>
  </si>
  <si>
    <t>-785.127237565406 24.5775352615181 -500.920249534886</t>
  </si>
  <si>
    <t>-808.188251157586 14.0136191105353 -219.966274633214</t>
  </si>
  <si>
    <t>-580.475484960717 53.5248147652642 -243.081097098879</t>
  </si>
  <si>
    <t>-694.09870504777 302.762476090225 -98.2228120722183</t>
  </si>
  <si>
    <t>-711.402957785033 319.060725481522 316.67182803908</t>
  </si>
  <si>
    <t>-744.012184684668 368.208441172213 776.243001268778</t>
  </si>
  <si>
    <t>-593.620937532714 341.408159961107 826.720993924808</t>
  </si>
  <si>
    <t>-709.333871965778 118.961430964066 -92.7731466475685</t>
  </si>
  <si>
    <t>-701.167869226094 105.710367511858 322.510376147243</t>
  </si>
  <si>
    <t>-733.737075555815 49.9201606825782 780.836477991545</t>
  </si>
  <si>
    <t>-583.147177770084 29.7611617691323 833.752636158496</t>
  </si>
  <si>
    <t>9763-20170724T120459.949628800.bin</t>
  </si>
  <si>
    <t>-700.579504796895 210.666719145631 -93.767723004206</t>
  </si>
  <si>
    <t>-726.105510167267 210.017664057027 -201.496641725246</t>
  </si>
  <si>
    <t>-740.870818622851 209.498393657671 -293.189267856053</t>
  </si>
  <si>
    <t>-752.445418730087 209.164865424371 -376.279927385875</t>
  </si>
  <si>
    <t>-761.688097117953 208.948026271933 -459.662504466159</t>
  </si>
  <si>
    <t>-772.638796338215 208.785303980051 -581.830432045356</t>
  </si>
  <si>
    <t>-760.361532815108 210.536841117593 -659.202277288607</t>
  </si>
  <si>
    <t>-766.281576989349 240.178880794217 -528.405087637378</t>
  </si>
  <si>
    <t>-760.556013058345 394.128923548818 -503.793914907326</t>
  </si>
  <si>
    <t>-784.062499350818 483.243778921445 -237.17701352517</t>
  </si>
  <si>
    <t>-554.245861524984 464.453693818679 -209.25333173172</t>
  </si>
  <si>
    <t>-769.385926204925 177.534320176203 -528.043259934378</t>
  </si>
  <si>
    <t>-784.820432031322 24.6966640600424 -500.856659784812</t>
  </si>
  <si>
    <t>-807.774332687555 14.3490311522708 -219.885805219857</t>
  </si>
  <si>
    <t>-580.021039375557 53.3682579374797 -243.432940459321</t>
  </si>
  <si>
    <t>-692.94168266678 302.59106261461 -98.1646717751431</t>
  </si>
  <si>
    <t>-710.636282239121 318.839271142625 316.715445061008</t>
  </si>
  <si>
    <t>-743.952562046369 368.182214108791 776.234540386192</t>
  </si>
  <si>
    <t>-593.568453631275 341.361752516578 826.723118354608</t>
  </si>
  <si>
    <t>-708.61106908339 118.770867339951 -92.7109733579113</t>
  </si>
  <si>
    <t>-700.682758354703 105.369342051909 322.572248883581</t>
  </si>
  <si>
    <t>-733.553388577523 49.8010002721444 780.912668779002</t>
  </si>
  <si>
    <t>-583.02665209087 30.2219056297183 834.224767560613</t>
  </si>
  <si>
    <t>9763-20170724T120500.013810000.bin</t>
  </si>
  <si>
    <t>-698.458232950164 210.090634707922 -93.5556845665838</t>
  </si>
  <si>
    <t>-723.969496968358 209.50649061737 -201.288413543852</t>
  </si>
  <si>
    <t>-738.777935383608 209.025832342017 -292.97436615615</t>
  </si>
  <si>
    <t>-750.413567648991 208.724055739206 -376.056581691235</t>
  </si>
  <si>
    <t>-759.739794916292 208.533255334298 -459.429910703828</t>
  </si>
  <si>
    <t>-770.83732772771 208.402127489714 -581.584559619022</t>
  </si>
  <si>
    <t>-758.67840243274 210.150607557874 -658.975165259402</t>
  </si>
  <si>
    <t>-764.303737327299 239.776151132646 -528.168932694858</t>
  </si>
  <si>
    <t>-757.555365211462 393.621290889222 -503.272534403665</t>
  </si>
  <si>
    <t>-780.693084229388 480.237528467427 -235.801248424885</t>
  </si>
  <si>
    <t>-550.972558844679 461.339924282379 -207.167453427684</t>
  </si>
  <si>
    <t>-767.631869900986 177.143122059937 -527.799444776064</t>
  </si>
  <si>
    <t>-783.563244971263 24.375589319804 -500.487720331692</t>
  </si>
  <si>
    <t>-806.693346063846 14.1771246366507 -219.525957622311</t>
  </si>
  <si>
    <t>-578.937226359951 52.6898868192238 -243.865879361145</t>
  </si>
  <si>
    <t>-690.525189295596 302.079817413923 -97.975955916316</t>
  </si>
  <si>
    <t>-709.384114974783 318.215436861293 316.857240940069</t>
  </si>
  <si>
    <t>-743.807223215159 368.170143239725 776.228038391255</t>
  </si>
  <si>
    <t>-593.427596755531 341.409235068774 826.761893070461</t>
  </si>
  <si>
    <t>-706.808587024028 118.105875633007 -92.4594784245814</t>
  </si>
  <si>
    <t>-699.468678227039 104.041684682511 322.812586154591</t>
  </si>
  <si>
    <t>-733.03313348515 49.4422014848742 781.220476953113</t>
  </si>
  <si>
    <t>-582.984502245345 29.1384715933984 835.598661931225</t>
  </si>
  <si>
    <t>9763-20170724T120500.050907800.bin</t>
  </si>
  <si>
    <t>-697.367342725035 209.757296790988 -93.4526101785505</t>
  </si>
  <si>
    <t>-722.791255721714 209.166305003532 -201.205940517636</t>
  </si>
  <si>
    <t>-737.590268335372 208.694033531035 -292.893404680427</t>
  </si>
  <si>
    <t>-749.243562738824 208.406057563582 -375.973262880884</t>
  </si>
  <si>
    <t>-758.61383827656 208.234249177321 -459.341728758888</t>
  </si>
  <si>
    <t>-769.804866132717 208.136200511815 -581.487809203302</t>
  </si>
  <si>
    <t>-757.695329302889 209.903622572655 -658.885826366424</t>
  </si>
  <si>
    <t>-763.183033763028 239.493136478969 -528.073015806979</t>
  </si>
  <si>
    <t>-756.007310255796 393.30489921075 -503.006241875637</t>
  </si>
  <si>
    <t>-779.134582648048 478.864041296099 -235.194165324162</t>
  </si>
  <si>
    <t>-549.464366959781 459.965290394212 -206.160029447161</t>
  </si>
  <si>
    <t>-766.605650639354 176.865392429867 -527.709274616195</t>
  </si>
  <si>
    <t>-782.761980883603 24.1374948259106 -500.317104203996</t>
  </si>
  <si>
    <t>-805.892907319376 14.0108829919443 -219.352790401041</t>
  </si>
  <si>
    <t>-578.140200728363 52.3981710111391 -243.921185253525</t>
  </si>
  <si>
    <t>-689.286531874989 301.769003125579 -97.8893466737118</t>
  </si>
  <si>
    <t>-708.871074978835 317.951730871759 316.908430630607</t>
  </si>
  <si>
    <t>-743.740847158797 368.176613285992 776.218757135972</t>
  </si>
  <si>
    <t>-593.374331988076 341.377127592891 826.771025444886</t>
  </si>
  <si>
    <t>-705.835534424489 117.706114367755 -92.3447391712552</t>
  </si>
  <si>
    <t>-698.911938270541 103.15597384875 322.917753152782</t>
  </si>
  <si>
    <t>-732.966242979443 49.4555130336357 781.36333242911</t>
  </si>
  <si>
    <t>-582.999331223275 29.0470590848456 835.927488368562</t>
  </si>
  <si>
    <t>9763-20170724T120500.114086200.bin</t>
  </si>
  <si>
    <t>-695.395634764311 208.927500871456 -93.3746086209813</t>
  </si>
  <si>
    <t>-720.534074710278 208.315141613237 -201.19475652292</t>
  </si>
  <si>
    <t>-735.196837343712 207.866134596984 -292.904288353123</t>
  </si>
  <si>
    <t>-746.769711554743 207.617732563136 -375.995497953248</t>
  </si>
  <si>
    <t>-756.102846942938 207.503055177402 -459.36812246775</t>
  </si>
  <si>
    <t>-767.287612363448 207.507851445821 -581.51497751031</t>
  </si>
  <si>
    <t>-755.227257286102 209.299458836828 -658.920052696024</t>
  </si>
  <si>
    <t>-760.630294867728 238.817611410351 -528.076935780596</t>
  </si>
  <si>
    <t>-752.979042674539 392.549105001176 -502.704703816768</t>
  </si>
  <si>
    <t>-775.930972496681 476.157266326639 -234.26209105862</t>
  </si>
  <si>
    <t>-546.319698842526 457.180997758434 -204.815185065881</t>
  </si>
  <si>
    <t>-764.129426261822 176.193693372744 -527.758998123268</t>
  </si>
  <si>
    <t>-780.500385135697 23.4979118144597 -500.297066600378</t>
  </si>
  <si>
    <t>-803.548404694753 13.5437236316163 -219.319699119538</t>
  </si>
  <si>
    <t>-575.855347354137 52.0781214397607 -244.209715590215</t>
  </si>
  <si>
    <t>-687.040265227373 301.042483930647 -97.8168012165146</t>
  </si>
  <si>
    <t>-707.806286508681 317.473387453722 316.913691352714</t>
  </si>
  <si>
    <t>-743.54285394202 368.294885389429 776.153481233273</t>
  </si>
  <si>
    <t>-593.170385444252 341.641566589607 826.765118012144</t>
  </si>
  <si>
    <t>-704.171533703878 116.706610652488 -92.2943616619023</t>
  </si>
  <si>
    <t>-698.321665438335 101.429380463768 322.958521042444</t>
  </si>
  <si>
    <t>-733.633918356455 49.7973989438092 781.467577445153</t>
  </si>
  <si>
    <t>-583.324867597893 29.3487524302593 835.066675355245</t>
  </si>
  <si>
    <t>9763-20170724T120500.148174400.bin</t>
  </si>
  <si>
    <t>-694.832498405434 208.536923970514 -93.3715555921076</t>
  </si>
  <si>
    <t>-719.769259412421 207.931760022721 -201.238513004846</t>
  </si>
  <si>
    <t>-734.326692768093 207.505156034317 -292.964856867722</t>
  </si>
  <si>
    <t>-745.830801393363 207.28584622981 -376.065777295887</t>
  </si>
  <si>
    <t>-755.122045336516 207.208814002439 -459.443228225813</t>
  </si>
  <si>
    <t>-766.27516155251 207.279136947746 -581.592911001874</t>
  </si>
  <si>
    <t>-754.294742588788 209.075764396041 -659.010343854907</t>
  </si>
  <si>
    <t>-759.641459909694 238.560987265547 -528.135524290499</t>
  </si>
  <si>
    <t>-752.026173332772 392.268989259039 -502.57770165417</t>
  </si>
  <si>
    <t>-774.896938664373 475.37693656657 -233.972742846036</t>
  </si>
  <si>
    <t>-545.300453383729 456.165698025551 -204.563202649342</t>
  </si>
  <si>
    <t>-763.121011382208 175.935734744666 -527.853792943722</t>
  </si>
  <si>
    <t>-779.467348450953 23.2473196668159 -500.361501041906</t>
  </si>
  <si>
    <t>-802.449125634524 13.1800216333249 -219.382709523624</t>
  </si>
  <si>
    <t>-574.824839293665 51.979695527539 -244.488905431404</t>
  </si>
  <si>
    <t>-686.101079907226 300.759271225369 -97.806233756271</t>
  </si>
  <si>
    <t>-707.435542769747 317.298250973073 316.891144553965</t>
  </si>
  <si>
    <t>-743.439110175984 368.371150477737 776.102901886018</t>
  </si>
  <si>
    <t>-593.076765038707 341.749692810215 826.7614368898</t>
  </si>
  <si>
    <t>-704.042271131859 116.216132308633 -92.3049264792818</t>
  </si>
  <si>
    <t>-698.297244146487 100.768253939027 322.943139787721</t>
  </si>
  <si>
    <t>-734.219163907259 49.9465134405741 781.482798806179</t>
  </si>
  <si>
    <t>-583.673642511317 28.8822381823709 834.172059647338</t>
  </si>
  <si>
    <t>9763-20170724T120500.213901900.bin</t>
  </si>
  <si>
    <t>-694.468712665497 207.374033239796 -93.4266824213931</t>
  </si>
  <si>
    <t>-718.872717617981 206.717499603912 -201.415161041504</t>
  </si>
  <si>
    <t>-733.081349239473 206.301280755485 -293.196343287659</t>
  </si>
  <si>
    <t>-744.311981174893 206.115184184182 -376.334632513471</t>
  </si>
  <si>
    <t>-753.371816956625 206.096562574895 -459.737601081845</t>
  </si>
  <si>
    <t>-764.23375916852 206.280424663729 -581.913303324083</t>
  </si>
  <si>
    <t>-752.352719714891 208.087932174845 -659.345734209774</t>
  </si>
  <si>
    <t>-757.774489623779 237.515131331575 -528.407006867272</t>
  </si>
  <si>
    <t>-750.274450655081 391.192112951334 -502.599304513353</t>
  </si>
  <si>
    <t>-773.695670984004 474.406907945745 -234.07497603374</t>
  </si>
  <si>
    <t>-544.207572490689 454.269392643409 -204.44012514865</t>
  </si>
  <si>
    <t>-761.160753624586 174.884456431174 -528.200123183983</t>
  </si>
  <si>
    <t>-777.444551145225 22.1858071711481 -500.744221816818</t>
  </si>
  <si>
    <t>-800.486182614634 11.7197376809575 -219.784882327377</t>
  </si>
  <si>
    <t>-573.024014197634 51.3161771059556 -245.115015830446</t>
  </si>
  <si>
    <t>-685.072635423835 299.934609108262 -97.8524003519774</t>
  </si>
  <si>
    <t>-707.162420266488 316.875158965225 316.78923632186</t>
  </si>
  <si>
    <t>-743.210302799387 368.572209289513 775.977874377939</t>
  </si>
  <si>
    <t>-592.864462630352 342.098169970517 826.76256714763</t>
  </si>
  <si>
    <t>-704.280211683277 114.670623704245 -92.4142363166098</t>
  </si>
  <si>
    <t>-698.956041614657 99.4229010398619 322.8468262019</t>
  </si>
  <si>
    <t>-735.378242294323 50.3021950193058 781.560488294374</t>
  </si>
  <si>
    <t>-584.121772164295 29.7868067920663 832.397689795928</t>
  </si>
  <si>
    <t>9763-20170724T120500.244984100.bin</t>
  </si>
  <si>
    <t>-694.501599881633 206.811957849156 -93.4666100103673</t>
  </si>
  <si>
    <t>-718.588518279844 206.084681061713 -201.525837456463</t>
  </si>
  <si>
    <t>-732.548246318495 205.64945564685 -293.345065221182</t>
  </si>
  <si>
    <t>-743.56223651105 205.462301951323 -376.512280342429</t>
  </si>
  <si>
    <t>-752.413736714381 205.45961617894 -459.937579440186</t>
  </si>
  <si>
    <t>-762.980464939126 205.686148506087 -582.139178423247</t>
  </si>
  <si>
    <t>-751.01038046949 207.519234796373 -659.557262385352</t>
  </si>
  <si>
    <t>-756.693934668242 236.904552030931 -528.60274488763</t>
  </si>
  <si>
    <t>-749.334132631908 390.579952376075 -502.775686328619</t>
  </si>
  <si>
    <t>-773.392766550388 474.433335777501 -234.506508613675</t>
  </si>
  <si>
    <t>-544.030930378018 453.643675320234 -204.349527488875</t>
  </si>
  <si>
    <t>-759.993754005707 174.269136954927 -528.433587707253</t>
  </si>
  <si>
    <t>-776.198820888816 21.5484081239781 -501.019973792772</t>
  </si>
  <si>
    <t>-799.527379370051 10.8368767702439 -220.093610741766</t>
  </si>
  <si>
    <t>-572.142425124176 50.8664707912078 -245.436385514588</t>
  </si>
  <si>
    <t>-684.953619098455 299.500334179051 -97.9047876965041</t>
  </si>
  <si>
    <t>-707.284672980815 316.702933609587 316.713102082875</t>
  </si>
  <si>
    <t>-743.109027670942 368.668729123888 775.881305619369</t>
  </si>
  <si>
    <t>-592.76782315287 342.289305642928 826.728866238102</t>
  </si>
  <si>
    <t>-704.426196245036 114.039652259988 -92.4198175270884</t>
  </si>
  <si>
    <t>-699.312089560964 98.6718146202727 322.839482553949</t>
  </si>
  <si>
    <t>-735.703394912625 50.315274228979 781.6825474958</t>
  </si>
  <si>
    <t>-584.351033863279 29.3061976971635 832.030287221113</t>
  </si>
  <si>
    <t>9763-20170724T120500.315708800.bin</t>
  </si>
  <si>
    <t>-695.010264245842 205.848007693641 -93.7349109243537</t>
  </si>
  <si>
    <t>-718.31938450765 204.948730083798 -201.963246311447</t>
  </si>
  <si>
    <t>-731.736052674577 204.4327308774 -293.863012270083</t>
  </si>
  <si>
    <t>-742.306296745387 204.196436194644 -377.087663289691</t>
  </si>
  <si>
    <t>-750.761261101921 204.169268078853 -460.554077968828</t>
  </si>
  <si>
    <t>-760.800983884659 204.387040349528 -582.800024743716</t>
  </si>
  <si>
    <t>-748.578578745606 206.275880306792 -660.177459123147</t>
  </si>
  <si>
    <t>-754.839612350185 235.614045619993 -529.231546365478</t>
  </si>
  <si>
    <t>-748.044598063486 389.316624536163 -503.446506791226</t>
  </si>
  <si>
    <t>-773.769631850139 474.918824813986 -235.885105873365</t>
  </si>
  <si>
    <t>-544.769566689151 452.902577024927 -203.904138573562</t>
  </si>
  <si>
    <t>-757.951631796793 172.968974808096 -529.087653740499</t>
  </si>
  <si>
    <t>-773.809434075687 20.1867196500584 -501.789014828231</t>
  </si>
  <si>
    <t>-798.107792896313 8.83625555745948 -220.969925219658</t>
  </si>
  <si>
    <t>-570.959853315316 50.3997526956946 -245.96652355071</t>
  </si>
  <si>
    <t>-685.416654500173 298.545989830308 -98.2379629764531</t>
  </si>
  <si>
    <t>-708.228670540263 316.357993257728 316.328035116434</t>
  </si>
  <si>
    <t>-742.989451363369 368.796960139823 775.490286995304</t>
  </si>
  <si>
    <t>-592.640633582591 342.555800287055 826.386843438192</t>
  </si>
  <si>
    <t>-704.945041563447 113.059406481634 -92.625663395949</t>
  </si>
  <si>
    <t>-700.149703339886 97.33414150814 322.624055175281</t>
  </si>
  <si>
    <t>-735.972926900803 50.4824107674517 781.745669491712</t>
  </si>
  <si>
    <t>-584.41502647143 30.0659287470514 831.717599442732</t>
  </si>
  <si>
    <t>9763-20170724T120500.346811400.bin</t>
  </si>
  <si>
    <t>-695.386082663257 205.449665367124 -93.8630703952189</t>
  </si>
  <si>
    <t>-718.34434921052 204.459543726353 -202.165592885831</t>
  </si>
  <si>
    <t>-731.515320061282 203.895180014611 -294.100620737547</t>
  </si>
  <si>
    <t>-741.884362620483 203.624324186691 -377.350518783581</t>
  </si>
  <si>
    <t>-750.159073569736 203.57281372195 -460.834978010079</t>
  </si>
  <si>
    <t>-759.958447522104 203.765877321255 -583.10057154796</t>
  </si>
  <si>
    <t>-747.591581488521 205.676249471067 -660.454500281518</t>
  </si>
  <si>
    <t>-754.16026840609 235.006516923215 -529.522080782279</t>
  </si>
  <si>
    <t>-747.672193861611 388.734795505644 -503.750524322017</t>
  </si>
  <si>
    <t>-774.401829459487 475.012694458943 -236.504803073183</t>
  </si>
  <si>
    <t>-545.529064118679 452.838565158677 -203.731496869408</t>
  </si>
  <si>
    <t>-757.156835133636 172.355857164166 -529.380864111291</t>
  </si>
  <si>
    <t>-772.750536307801 19.5513692523998 -502.103861998382</t>
  </si>
  <si>
    <t>-797.527394045642 7.87963167035036 -221.339749391876</t>
  </si>
  <si>
    <t>-570.524054775948 50.4372006845597 -245.974846025457</t>
  </si>
  <si>
    <t>-685.962213958971 298.084591384615 -98.4201090586985</t>
  </si>
  <si>
    <t>-708.888262714837 316.237279803386 316.124756838467</t>
  </si>
  <si>
    <t>-742.959735037848 368.816277478477 775.292561749481</t>
  </si>
  <si>
    <t>-592.596991692717 342.625294240164 826.17364602379</t>
  </si>
  <si>
    <t>-705.129073765852 112.768792763173 -92.715809046269</t>
  </si>
  <si>
    <t>-700.639074948478 96.7713696824076 322.526847678927</t>
  </si>
  <si>
    <t>-735.922035522626 50.3925446965113 781.764610768066</t>
  </si>
  <si>
    <t>-584.407535172029 30.0502830047253 831.898135379058</t>
  </si>
  <si>
    <t>9763-20170724T120500.414074200.bin</t>
  </si>
  <si>
    <t>-696.464220821414 204.68931752163 -94.0830874086898</t>
  </si>
  <si>
    <t>-718.874362109426 203.49890904113 -202.498229143608</t>
  </si>
  <si>
    <t>-731.570651357441 202.810482719146 -294.49910844091</t>
  </si>
  <si>
    <t>-741.506960565379 202.441569392753 -377.801442339437</t>
  </si>
  <si>
    <t>-749.344664832276 202.309052027712 -461.328028858768</t>
  </si>
  <si>
    <t>-758.50118684575 202.402659957389 -583.643469506972</t>
  </si>
  <si>
    <t>-745.690109165249 204.335971922194 -660.924532224048</t>
  </si>
  <si>
    <t>-753.149359849596 233.694341694454 -530.048428882353</t>
  </si>
  <si>
    <t>-747.650607274393 387.458467811925 -504.309644728704</t>
  </si>
  <si>
    <t>-776.233960879624 474.276952047428 -237.431183870864</t>
  </si>
  <si>
    <t>-547.440167215213 452.783988270893 -203.666806921563</t>
  </si>
  <si>
    <t>-755.817361786317 171.028916916969 -529.896584386416</t>
  </si>
  <si>
    <t>-770.686998194452 18.1566370424441 -502.559167302057</t>
  </si>
  <si>
    <t>-796.496423996897 6.32555771270836 -221.894859570892</t>
  </si>
  <si>
    <t>-569.764003136804 50.8284348701488 -245.567803939115</t>
  </si>
  <si>
    <t>-687.530968304206 297.218321936133 -98.7505809716981</t>
  </si>
  <si>
    <t>-710.182939148681 315.993671248977 315.781664463622</t>
  </si>
  <si>
    <t>-742.911503553407 368.809972572517 774.973939685826</t>
  </si>
  <si>
    <t>-592.515333576707 342.771342947016 825.834646383023</t>
  </si>
  <si>
    <t>-705.732203403148 112.082677164742 -92.848305142654</t>
  </si>
  <si>
    <t>-701.581954801001 95.7790419065145 322.38602457912</t>
  </si>
  <si>
    <t>-735.758629912401 50.3065435106873 781.85035305853</t>
  </si>
  <si>
    <t>-584.351532386049 30.123711768294 832.37129337164</t>
  </si>
  <si>
    <t>9763-20170724T120500.448164900.bin</t>
  </si>
  <si>
    <t>-697.102626251402 204.282671858356 -94.1551344425631</t>
  </si>
  <si>
    <t>-719.351809532892 203.013294267878 -202.602624120723</t>
  </si>
  <si>
    <t>-731.839836961372 202.276921976507 -294.63160274384</t>
  </si>
  <si>
    <t>-741.55914462077 201.870241782184 -377.959290958998</t>
  </si>
  <si>
    <t>-749.15086530898 201.707678617006 -461.50864537128</t>
  </si>
  <si>
    <t>-757.915746709677 201.766898852139 -583.852814984211</t>
  </si>
  <si>
    <t>-744.811993981817 203.692151849782 -661.084772074631</t>
  </si>
  <si>
    <t>-752.838910064062 233.077943684424 -530.242162609729</t>
  </si>
  <si>
    <t>-747.906481615966 386.865422158793 -504.504075299116</t>
  </si>
  <si>
    <t>-777.571349982542 473.689602682455 -237.745454208242</t>
  </si>
  <si>
    <t>-548.766042885921 452.754155480294 -203.709796769899</t>
  </si>
  <si>
    <t>-755.300583494634 170.404038737699 -530.096221093033</t>
  </si>
  <si>
    <t>-769.714551556115 17.4879139740544 -502.757650107631</t>
  </si>
  <si>
    <t>-796.101103309039 5.64217139299058 -222.147470891386</t>
  </si>
  <si>
    <t>-569.489979910732 51.1288291906894 -245.101730156322</t>
  </si>
  <si>
    <t>-688.543319315946 296.74713141995 -98.8542313067111</t>
  </si>
  <si>
    <t>-710.804386816879 315.852354329873 315.684098268685</t>
  </si>
  <si>
    <t>-742.850175501524 368.781099292618 774.876497746527</t>
  </si>
  <si>
    <t>-592.457752804593 342.811315663182 825.783381715566</t>
  </si>
  <si>
    <t>-705.989582029832 111.729245057647 -92.926962391618</t>
  </si>
  <si>
    <t>-701.925993263849 95.5029013724338 322.31131874847</t>
  </si>
  <si>
    <t>-735.554888166828 50.2281897834559 781.834669569965</t>
  </si>
  <si>
    <t>-584.20851726918 30.748229460499 832.811367731058</t>
  </si>
  <si>
    <t>9763-20170724T120500.511072500.bin</t>
  </si>
  <si>
    <t>-698.485743482795 203.303387587512 -94.134519949724</t>
  </si>
  <si>
    <t>-720.705306155887 201.923500959901 -202.586761386857</t>
  </si>
  <si>
    <t>-732.929083090888 201.088133695607 -294.650414195663</t>
  </si>
  <si>
    <t>-742.313274160798 200.586436485019 -378.016083031166</t>
  </si>
  <si>
    <t>-749.472651883235 200.329090126783 -461.603155667691</t>
  </si>
  <si>
    <t>-757.498876201119 200.251364375173 -583.998016483693</t>
  </si>
  <si>
    <t>-743.819015221595 202.061650394682 -661.132936061812</t>
  </si>
  <si>
    <t>-752.975277357731 231.630529613029 -530.377881716417</t>
  </si>
  <si>
    <t>-749.244097088928 385.460046232907 -504.674476198841</t>
  </si>
  <si>
    <t>-780.858971418604 472.075719617457 -238.07208316465</t>
  </si>
  <si>
    <t>-552.043623774826 452.401007546404 -203.359391895901</t>
  </si>
  <si>
    <t>-754.978855199146 168.940344325787 -530.206619067549</t>
  </si>
  <si>
    <t>-768.331668454074 15.9479839986818 -502.766301303319</t>
  </si>
  <si>
    <t>-795.9772295536 3.82152236491379 -222.28952539701</t>
  </si>
  <si>
    <t>-569.594594839879 51.2074816002109 -243.596677750703</t>
  </si>
  <si>
    <t>-690.874475487477 295.695175541643 -98.8587679493678</t>
  </si>
  <si>
    <t>-711.848983443805 315.447979000212 315.716297742678</t>
  </si>
  <si>
    <t>-742.703095880523 368.699010753778 774.890246291277</t>
  </si>
  <si>
    <t>-592.314364925156 342.912953734035 825.901396955606</t>
  </si>
  <si>
    <t>-706.470122871901 110.818207329548 -92.8314829680461</t>
  </si>
  <si>
    <t>-701.890937326521 95.2490674997416 322.426558947766</t>
  </si>
  <si>
    <t>-734.74305486161 49.941872006023 782.104647997045</t>
  </si>
  <si>
    <t>-583.87041507508 30.8402679490482 834.60613579842</t>
  </si>
  <si>
    <t>9763-20170724T120500.548211900.bin</t>
  </si>
  <si>
    <t>-699.332633965102 202.83509085323 -94.0807885009239</t>
  </si>
  <si>
    <t>-721.607114809593 201.386750901734 -202.520887183316</t>
  </si>
  <si>
    <t>-733.728162429303 200.492620499389 -294.597569194311</t>
  </si>
  <si>
    <t>-742.959517808262 199.934947765591 -377.979796660989</t>
  </si>
  <si>
    <t>-749.9054785778 199.6219896912 -461.584820582485</t>
  </si>
  <si>
    <t>-757.55322758506 199.463860200097 -584.003894633971</t>
  </si>
  <si>
    <t>-743.60269695433 201.181440746092 -661.092371406599</t>
  </si>
  <si>
    <t>-753.32199326067 230.882051943688 -530.382560605462</t>
  </si>
  <si>
    <t>-750.200063728569 384.726555946784 -504.699040739528</t>
  </si>
  <si>
    <t>-782.831437109643 471.233767724809 -238.184205335009</t>
  </si>
  <si>
    <t>-554.041461853349 452.17279505903 -202.965485031103</t>
  </si>
  <si>
    <t>-755.07292798195 168.18440323565 -530.192330792805</t>
  </si>
  <si>
    <t>-767.811706628725 15.1539204378314 -502.676626056065</t>
  </si>
  <si>
    <t>-796.278195905072 2.81830019072504 -222.291172368604</t>
  </si>
  <si>
    <t>-569.984125895224 51.0628736525953 -242.588280628949</t>
  </si>
  <si>
    <t>-692.258256181088 295.243923153223 -98.8134499900004</t>
  </si>
  <si>
    <t>-712.406672921301 315.28237649246 315.788883252804</t>
  </si>
  <si>
    <t>-742.644475392271 368.671837584553 774.958138020259</t>
  </si>
  <si>
    <t>-592.244399820205 342.981477037677 825.984241836356</t>
  </si>
  <si>
    <t>-706.783165719584 110.370065700514 -92.7593878933053</t>
  </si>
  <si>
    <t>-701.981906911478 95.2468894452611 322.512629647367</t>
  </si>
  <si>
    <t>-734.562590528506 49.8503550810128 782.179138741219</t>
  </si>
  <si>
    <t>-583.806390534563 30.9309965258171 835.079461705181</t>
  </si>
  <si>
    <t>9763-20170724T120500.613349500.bin</t>
  </si>
  <si>
    <t>-701.219918861531 201.856684708959 -94.0004871682454</t>
  </si>
  <si>
    <t>-723.590435181988 200.291056486883 -202.419094222883</t>
  </si>
  <si>
    <t>-735.501182552386 199.26827212233 -294.52197652737</t>
  </si>
  <si>
    <t>-744.424767285521 198.576097784089 -377.936721919864</t>
  </si>
  <si>
    <t>-750.944016450805 198.116163060318 -461.575305148994</t>
  </si>
  <si>
    <t>-757.836977036151 197.731175481607 -584.038674054627</t>
  </si>
  <si>
    <t>-743.387605812164 199.239380999308 -661.039770421837</t>
  </si>
  <si>
    <t>-754.194506992768 229.254906026105 -530.436242288027</t>
  </si>
  <si>
    <t>-752.463197750301 383.155513967286 -504.964157837416</t>
  </si>
  <si>
    <t>-787.081760378609 469.460817470221 -238.634468871412</t>
  </si>
  <si>
    <t>-558.384267080109 451.930302946556 -202.046750448283</t>
  </si>
  <si>
    <t>-755.430279875827 166.545323164156 -530.16952049406</t>
  </si>
  <si>
    <t>-767.030980534633 13.4491984908364 -502.50027832116</t>
  </si>
  <si>
    <t>-797.308059273582 0.573233893239831 -222.328791768488</t>
  </si>
  <si>
    <t>-571.251642062174 50.6409282931854 -240.775136435643</t>
  </si>
  <si>
    <t>-695.266858533024 294.041442995975 -98.6467720400503</t>
  </si>
  <si>
    <t>-713.885697241127 314.924426755922 315.985412181308</t>
  </si>
  <si>
    <t>-742.58178091131 368.639122070727 775.149051485422</t>
  </si>
  <si>
    <t>-592.123812771289 343.109108518132 826.08469533309</t>
  </si>
  <si>
    <t>-707.498631246098 109.566831451116 -92.7065928975547</t>
  </si>
  <si>
    <t>-702.399787632845 95.1269337688123 322.586240969904</t>
  </si>
  <si>
    <t>-734.289488302794 49.7758482205709 782.231451516444</t>
  </si>
  <si>
    <t>-583.750425429406 31.0500074422851 835.814657833675</t>
  </si>
  <si>
    <t>9763-20170724T120500.645438300.bin</t>
  </si>
  <si>
    <t>-702.329926997294 201.162908595633 -93.9316296535944</t>
  </si>
  <si>
    <t>-724.683619790561 199.570778099247 -202.353415385706</t>
  </si>
  <si>
    <t>-736.473680997078 198.490887240683 -294.470972240777</t>
  </si>
  <si>
    <t>-745.245119346319 197.729509898596 -377.901318360577</t>
  </si>
  <si>
    <t>-751.568356903956 197.185945359818 -461.554483625494</t>
  </si>
  <si>
    <t>-758.126526423442 196.662998485519 -584.035713200326</t>
  </si>
  <si>
    <t>-743.441845771226 198.053120570851 -660.99437635191</t>
  </si>
  <si>
    <t>-754.760256410927 228.249526291252 -530.452165375972</t>
  </si>
  <si>
    <t>-753.68223428491 382.18343221933 -505.133640657294</t>
  </si>
  <si>
    <t>-789.398939965231 468.257827548281 -238.874304438702</t>
  </si>
  <si>
    <t>-560.752559870419 451.47294946741 -201.622697930739</t>
  </si>
  <si>
    <t>-755.737455901041 165.535414722743 -530.131933649193</t>
  </si>
  <si>
    <t>-766.756066483841 12.4195588388841 -502.370264978595</t>
  </si>
  <si>
    <t>-572.229183294177 50.7725608133155 -240.148681194045</t>
  </si>
  <si>
    <t>-696.950179869089 293.235680885502 -98.5230140714726</t>
  </si>
  <si>
    <t>-714.724486211164 314.696754809447 316.11668045528</t>
  </si>
  <si>
    <t>-742.582865355635 368.60793776166 775.273635443003</t>
  </si>
  <si>
    <t>-592.082151139221 343.134118312049 826.110967420745</t>
  </si>
  <si>
    <t>-708.047983578491 108.918216544067 -92.7112719219236</t>
  </si>
  <si>
    <t>-702.68495218265 94.8348480354866 322.590445670637</t>
  </si>
  <si>
    <t>-734.162159303354 49.5999896082719 782.254906931228</t>
  </si>
  <si>
    <t>-583.799829568627 30.5544837257505 836.22033884923</t>
  </si>
  <si>
    <t>9763-20170724T120500.715641200.bin</t>
  </si>
  <si>
    <t>-704.681450115797 199.437742625873 -93.7650107306745</t>
  </si>
  <si>
    <t>-726.958651601597 197.810007997591 -202.201978920138</t>
  </si>
  <si>
    <t>-738.527910276693 196.595610594709 -294.345960170026</t>
  </si>
  <si>
    <t>-747.036118411656 195.6638407889 -377.801870984673</t>
  </si>
  <si>
    <t>-753.031177343563 194.906664903794 -461.477538994073</t>
  </si>
  <si>
    <t>-759.037727297825 194.024462040224 -583.984912480764</t>
  </si>
  <si>
    <t>-743.964807382743 195.171134914717 -660.872513875753</t>
  </si>
  <si>
    <t>-756.178719660341 225.771153295063 -530.466356442537</t>
  </si>
  <si>
    <t>-756.461283364177 379.785871723645 -505.595507633297</t>
  </si>
  <si>
    <t>-793.749658593958 465.129389985041 -239.3163155065</t>
  </si>
  <si>
    <t>-565.211097050881 449.869304413079 -200.770544626336</t>
  </si>
  <si>
    <t>-756.625455623077 163.052055895204 -529.99299636366</t>
  </si>
  <si>
    <t>-766.476843339196 9.92755850482035 -501.885809932047</t>
  </si>
  <si>
    <t>-574.205224965217 51.531817208923 -239.351886005665</t>
  </si>
  <si>
    <t>-700.440397296643 291.250028048924 -98.2330898867924</t>
  </si>
  <si>
    <t>-716.329090659436 314.113199070286 316.408204181983</t>
  </si>
  <si>
    <t>-742.584635504245 368.516360455616 775.588899939015</t>
  </si>
  <si>
    <t>-591.992198808575 343.135832566511 826.200983729969</t>
  </si>
  <si>
    <t>-709.178191834701 107.506896327269 -92.6867484842259</t>
  </si>
  <si>
    <t>-703.602869644069 94.5777197372774 322.649690028477</t>
  </si>
  <si>
    <t>-733.968079645845 49.5593889481829 782.363019844124</t>
  </si>
  <si>
    <t>-583.681362063518 31.506295238323 836.877244790582</t>
  </si>
  <si>
    <t>9763-20170724T120500.749736100.bin</t>
  </si>
  <si>
    <t>-705.940863524163 198.453263477074 -93.6774825030332</t>
  </si>
  <si>
    <t>-728.146843177491 196.822793422088 -202.129029607333</t>
  </si>
  <si>
    <t>-739.626619361742 195.538552126071 -294.283229597164</t>
  </si>
  <si>
    <t>-748.041527441531 194.511973814946 -377.747416931761</t>
  </si>
  <si>
    <t>-753.930366682383 193.630311556298 -461.429500047917</t>
  </si>
  <si>
    <t>-759.767027574362 192.533631903136 -583.94331654244</t>
  </si>
  <si>
    <t>-744.544148607157 193.532370311775 -660.803467355906</t>
  </si>
  <si>
    <t>-757.108038400645 224.374591809216 -530.470655668916</t>
  </si>
  <si>
    <t>-758.016918979794 378.428283852022 -505.858301538345</t>
  </si>
  <si>
    <t>-795.880778705261 463.246913232055 -239.492427151961</t>
  </si>
  <si>
    <t>-567.36933361803 448.813398040584 -200.470564743351</t>
  </si>
  <si>
    <t>-757.303871265202 161.655058500407 -529.899998878597</t>
  </si>
  <si>
    <t>-766.531784080719 8.52435361201924 -501.560432036898</t>
  </si>
  <si>
    <t>-575.121076742782 51.9030416147784 -239.104866036007</t>
  </si>
  <si>
    <t>-702.303435319036 290.118626132787 -98.052766814392</t>
  </si>
  <si>
    <t>-717.206711321847 313.740247882979 316.582557530374</t>
  </si>
  <si>
    <t>-742.595121821118 368.462096869255 775.757383605329</t>
  </si>
  <si>
    <t>-591.946373583603 343.137738856064 826.229591055798</t>
  </si>
  <si>
    <t>-709.901842727247 106.810826400146 -92.692792374974</t>
  </si>
  <si>
    <t>-704.254201514824 94.3810923880199 322.657944662263</t>
  </si>
  <si>
    <t>-734.093055710232 49.4934961818176 782.36427615801</t>
  </si>
  <si>
    <t>-583.852874398201 30.8785954199075 836.817981010182</t>
  </si>
  <si>
    <t>9763-20170724T120500.811624300.bin</t>
  </si>
  <si>
    <t>-708.384805580428 196.112075219523 -93.5683480892228</t>
  </si>
  <si>
    <t>-730.352426260857 194.454898254737 -202.068075126328</t>
  </si>
  <si>
    <t>-741.684330022761 193.01725410781 -294.23823680102</t>
  </si>
  <si>
    <t>-749.986473370516 191.786839535505 -377.711040633643</t>
  </si>
  <si>
    <t>-755.782344869923 190.639334658689 -461.39623588869</t>
  </si>
  <si>
    <t>-761.504079812876 189.083992052657 -583.910690800551</t>
  </si>
  <si>
    <t>-746.166842248099 189.774146279328 -660.751420815663</t>
  </si>
  <si>
    <t>-759.135955869401 221.124907267271 -530.543932579817</t>
  </si>
  <si>
    <t>-761.274099117888 375.245883647493 -506.443992536718</t>
  </si>
  <si>
    <t>-799.758448498105 458.722615806442 -239.743394454759</t>
  </si>
  <si>
    <t>-571.257322901519 445.848645808226 -200.119991571868</t>
  </si>
  <si>
    <t>-758.850956154249 158.407968312892 -529.760928751134</t>
  </si>
  <si>
    <t>-766.79873779049 5.30630860355927 -500.909044931471</t>
  </si>
  <si>
    <t>-576.867326338885 51.5003687857018 -238.666496689788</t>
  </si>
  <si>
    <t>-705.983438274137 287.287080806051 -97.6911481004444</t>
  </si>
  <si>
    <t>-719.392922464894 312.522888127708 316.900163188063</t>
  </si>
  <si>
    <t>-742.674838384694 368.393252669089 776.03890315258</t>
  </si>
  <si>
    <t>-591.860794163528 343.199464343049 826.08096207574</t>
  </si>
  <si>
    <t>-711.079888552039 104.909117304208 -92.8537200984448</t>
  </si>
  <si>
    <t>-705.49966369443 93.4999387516966 322.527118703125</t>
  </si>
  <si>
    <t>-734.546488660927 49.515183708914 782.209957522052</t>
  </si>
  <si>
    <t>-583.997692584884 31.9660285529324 836.162846003354</t>
  </si>
  <si>
    <t>9763-20170724T120500.848733000.bin</t>
  </si>
  <si>
    <t>-709.418342289159 194.778683878219 -93.5989549235288</t>
  </si>
  <si>
    <t>-731.225319426347 193.064514883115 -202.130089250828</t>
  </si>
  <si>
    <t>-742.459237891219 191.54338252201 -294.310922411249</t>
  </si>
  <si>
    <t>-750.687907504282 190.215743092153 -377.789540458339</t>
  </si>
  <si>
    <t>-756.425118946692 188.950787916941 -461.477217111606</t>
  </si>
  <si>
    <t>-762.077168486215 187.200474685055 -583.992157507809</t>
  </si>
  <si>
    <t>-746.723022765206 187.749828431286 -660.830651991322</t>
  </si>
  <si>
    <t>-759.876948482233 219.325416992267 -530.668623340194</t>
  </si>
  <si>
    <t>-762.761160277702 373.461495235961 -506.778914300932</t>
  </si>
  <si>
    <t>-801.409638396936 456.375108059095 -239.926511973995</t>
  </si>
  <si>
    <t>-572.893570545273 444.233807935357 -200.158405450933</t>
  </si>
  <si>
    <t>-759.317237288401 156.611499679094 -529.798524898387</t>
  </si>
  <si>
    <t>-766.575711525806 3.50099559039745 -500.771600349856</t>
  </si>
  <si>
    <t>-577.596258382566 50.7008224076071 -238.542211735128</t>
  </si>
  <si>
    <t>-707.733296322882 285.729349125031 -97.5939309564353</t>
  </si>
  <si>
    <t>-720.44659530621 311.897272987815 316.96153954172</t>
  </si>
  <si>
    <t>-742.708869240393 368.379931400118 776.068542052089</t>
  </si>
  <si>
    <t>-591.806931168632 343.30552941917 825.905207974597</t>
  </si>
  <si>
    <t>-711.390860644844 103.871246245679 -92.9968180920106</t>
  </si>
  <si>
    <t>-705.959130873428 92.6295976521701 322.39067896279</t>
  </si>
  <si>
    <t>-734.764557931621 49.4293428098892 782.110084105197</t>
  </si>
  <si>
    <t>-584.08751588805 32.3139471221027 835.843884611911</t>
  </si>
  <si>
    <t>9763-20170724T120500.913803600.bin</t>
  </si>
  <si>
    <t>-711.277297690356 192.00555692375 -93.6602628596806</t>
  </si>
  <si>
    <t>-732.662949879885 190.168358081014 -202.273186789454</t>
  </si>
  <si>
    <t>-743.619198183002 188.534073788132 -294.485640739306</t>
  </si>
  <si>
    <t>-751.628701720027 187.085151411691 -377.983373584738</t>
  </si>
  <si>
    <t>-757.178328717275 185.684372291952 -461.681620010854</t>
  </si>
  <si>
    <t>-762.590642358469 183.717439720896 -584.204047739318</t>
  </si>
  <si>
    <t>-747.210243262424 184.072588678207 -661.038474251266</t>
  </si>
  <si>
    <t>-760.795171803223 215.93276337861 -530.920015298974</t>
  </si>
  <si>
    <t>-765.196799016428 370.059497852557 -507.21530916261</t>
  </si>
  <si>
    <t>-804.218894284592 451.941651989797 -240.099002944606</t>
  </si>
  <si>
    <t>-575.603257425769 441.727319603979 -200.36076852607</t>
  </si>
  <si>
    <t>-759.636299683767 153.228332925747 -529.964420468121</t>
  </si>
  <si>
    <t>-765.454596729959 0.0795766436976919 -500.791884329483</t>
  </si>
  <si>
    <t>-578.454635668646 48.6792504607577 -238.784325504839</t>
  </si>
  <si>
    <t>-710.940668701935 282.525503507875 -97.4454915264646</t>
  </si>
  <si>
    <t>-722.230516863445 310.618902959081 317.02514762965</t>
  </si>
  <si>
    <t>-742.708733274596 368.414216519321 776.076321733756</t>
  </si>
  <si>
    <t>-591.63377248143 343.687547468208 825.561481067665</t>
  </si>
  <si>
    <t>-711.877979816501 101.498488565195 -93.2461414885881</t>
  </si>
  <si>
    <t>-706.384678870763 90.527250137015 322.147692181388</t>
  </si>
  <si>
    <t>-735.092961086465 49.2825485557089 781.965902665046</t>
  </si>
  <si>
    <t>-584.228299883035 33.062146631338 835.450314804904</t>
  </si>
  <si>
    <t>9763-20170724T120500.946890000.bin</t>
  </si>
  <si>
    <t>-712.00046219231 190.363781486966 -93.6472078764818</t>
  </si>
  <si>
    <t>-733.187620162479 188.472340403707 -202.298121520559</t>
  </si>
  <si>
    <t>-743.994634949858 186.803290975205 -294.527526024999</t>
  </si>
  <si>
    <t>-751.876936071762 185.320776167168 -378.036825348021</t>
  </si>
  <si>
    <t>-757.306936573417 183.88677685533 -461.742228458108</t>
  </si>
  <si>
    <t>-762.552736392189 181.87128424223 -584.27112185182</t>
  </si>
  <si>
    <t>-747.162400743623 182.17556354516 -661.103798462965</t>
  </si>
  <si>
    <t>-760.992587855609 214.104389352839 -530.990541428099</t>
  </si>
  <si>
    <t>-766.208212104959 368.209529580933 -507.326141772076</t>
  </si>
  <si>
    <t>-805.500902309575 449.588002508101 -240.095593189878</t>
  </si>
  <si>
    <t>-576.820563377111 440.404983525918 -200.478875749324</t>
  </si>
  <si>
    <t>-759.509228797456 151.406956667237 -530.022630479934</t>
  </si>
  <si>
    <t>-578.610894170887 47.5413165733535 -239.131191555017</t>
  </si>
  <si>
    <t>-712.352719755036 280.673838639025 -97.3302991241954</t>
  </si>
  <si>
    <t>-722.941172641312 309.834758805473 317.085128123693</t>
  </si>
  <si>
    <t>-742.697862354542 368.437500701095 776.060375721379</t>
  </si>
  <si>
    <t>-591.539544365168 343.906923207086 825.388205400961</t>
  </si>
  <si>
    <t>-711.864602413275 100.008755391787 -93.3521546718455</t>
  </si>
  <si>
    <t>-706.499399000573 89.2601353638727 322.049273118349</t>
  </si>
  <si>
    <t>-735.234806185502 49.1245270529016 781.935259859709</t>
  </si>
  <si>
    <t>-584.358966485926 32.8486118815104 835.371145590317</t>
  </si>
  <si>
    <t>9763-20170724T120501.018091500.bin</t>
  </si>
  <si>
    <t>-712.982904940574 186.912432502221 -93.5616738548715</t>
  </si>
  <si>
    <t>-733.7149448712 184.915845655978 -202.298560310084</t>
  </si>
  <si>
    <t>-744.18970129713 183.203287022874 -294.56539244436</t>
  </si>
  <si>
    <t>-751.793150226796 181.687538691823 -378.099874344545</t>
  </si>
  <si>
    <t>-756.965825407357 180.232312103816 -461.821326066253</t>
  </si>
  <si>
    <t>-761.859467068341 178.197977540112 -584.364508388286</t>
  </si>
  <si>
    <t>-746.45863055942 178.494499084512 -661.195163280658</t>
  </si>
  <si>
    <t>-760.789842400936 210.429707325643 -531.070908429696</t>
  </si>
  <si>
    <t>-767.690868011003 364.482721727647 -507.43590295666</t>
  </si>
  <si>
    <t>-807.488105936732 444.863175720221 -239.977767202957</t>
  </si>
  <si>
    <t>-578.679351524054 437.753889310973 -200.677140258849</t>
  </si>
  <si>
    <t>-758.634537739981 147.751519302665 -530.116316969873</t>
  </si>
  <si>
    <t>-577.937264620339 45.5156318591078 -240.489957483392</t>
  </si>
  <si>
    <t>-714.618569377966 276.826820997474 -97.062703411464</t>
  </si>
  <si>
    <t>-724.024899162926 308.094203651984 317.227677214039</t>
  </si>
  <si>
    <t>-742.607261933085 368.515175824017 776.010183031487</t>
  </si>
  <si>
    <t>-591.299387360451 344.403489280434 825.085422424595</t>
  </si>
  <si>
    <t>-711.588201200484 97.0437275467646 -93.4472880032572</t>
  </si>
  <si>
    <t>-706.620761517585 86.5621353915908 321.965857329175</t>
  </si>
  <si>
    <t>-735.515300727769 48.8605488736937 781.947900979495</t>
  </si>
  <si>
    <t>-584.490059988107 33.6773022730197 835.283474186928</t>
  </si>
  <si>
    <t>9763-20170724T120501.047189500.bin</t>
  </si>
  <si>
    <t>-713.363320011959 185.064749304118 -93.4832985680363</t>
  </si>
  <si>
    <t>-733.830213062739 183.027633385867 -202.269574468235</t>
  </si>
  <si>
    <t>-744.118047941129 181.311013338664 -294.557500695588</t>
  </si>
  <si>
    <t>-751.567798384161 179.798318088508 -378.105980415339</t>
  </si>
  <si>
    <t>-756.601923978941 178.35579979538 -461.835882531712</t>
  </si>
  <si>
    <t>-761.310198871168 176.350235456416 -584.386977459597</t>
  </si>
  <si>
    <t>-745.890878562019 176.694680449547 -661.213583443206</t>
  </si>
  <si>
    <t>-760.493625878555 208.563196029932 -531.0773570868</t>
  </si>
  <si>
    <t>-768.250230323657 362.563918202839 -507.42303057283</t>
  </si>
  <si>
    <t>-808.318396817302 442.456309180306 -239.859452571577</t>
  </si>
  <si>
    <t>-579.481390151275 436.393126561636 -200.54747437272</t>
  </si>
  <si>
    <t>-757.9948463437 145.897391585929 -530.147898822398</t>
  </si>
  <si>
    <t>-577.065236879749 44.3808593773351 -241.079317738572</t>
  </si>
  <si>
    <t>-715.570722722041 274.764832835883 -96.8905748855733</t>
  </si>
  <si>
    <t>-724.429258553237 307.167892481207 317.324532962091</t>
  </si>
  <si>
    <t>-742.512827333849 368.588932149182 775.983326815388</t>
  </si>
  <si>
    <t>-591.142625559325 344.726756026163 824.988198667903</t>
  </si>
  <si>
    <t>-711.404514839579 95.4138765189505 -93.4497172811377</t>
  </si>
  <si>
    <t>-706.441028093301 84.9603354068477 321.964103200455</t>
  </si>
  <si>
    <t>-735.642180323784 48.6007873177618 781.9920007306</t>
  </si>
  <si>
    <t>-584.671332799386 32.9661299617351 835.351080355893</t>
  </si>
  <si>
    <t>9763-20170724T120501.113881400.bin</t>
  </si>
  <si>
    <t>-713.855417616374 181.291809945915 -93.234405712995</t>
  </si>
  <si>
    <t>-733.771846781764 179.164768203004 -202.121109538708</t>
  </si>
  <si>
    <t>-743.70233597637 177.444055100687 -294.447935700777</t>
  </si>
  <si>
    <t>-750.872854635023 175.944116819589 -378.021145635861</t>
  </si>
  <si>
    <t>-755.672039050836 174.535793755956 -461.765467931197</t>
  </si>
  <si>
    <t>-760.085691503461 172.60268384015 -584.328626469498</t>
  </si>
  <si>
    <t>-744.63816884228 173.102653222523 -661.148773939913</t>
  </si>
  <si>
    <t>-759.720545174087 204.76965758402 -530.986225939808</t>
  </si>
  <si>
    <t>-769.096865702381 358.668997023385 -507.206605367803</t>
  </si>
  <si>
    <t>-809.762343310192 437.557392282138 -239.435145144772</t>
  </si>
  <si>
    <t>-580.950550172888 433.615707689115 -199.708932696579</t>
  </si>
  <si>
    <t>-756.577450871001 142.13214013724 -530.111617098238</t>
  </si>
  <si>
    <t>-574.54863694616 41.6579761198843 -242.332735016365</t>
  </si>
  <si>
    <t>-717.233901582203 270.415618672622 -96.4604802732208</t>
  </si>
  <si>
    <t>-725.044103813957 305.249598885147 317.57837904659</t>
  </si>
  <si>
    <t>-742.274530823565 368.760518689948 775.939250418274</t>
  </si>
  <si>
    <t>-590.799120344124 345.430091194795 824.875171325085</t>
  </si>
  <si>
    <t>-710.72651065619 92.2318369956342 -93.3657323499901</t>
  </si>
  <si>
    <t>-705.852338333703 81.4296063739989 322.040233384035</t>
  </si>
  <si>
    <t>-735.823895469283 48.1280262662056 782.166581148077</t>
  </si>
  <si>
    <t>-584.90370536592 32.4824988335668 835.665507033615</t>
  </si>
  <si>
    <t>9763-20170724T120501.146971300.bin</t>
  </si>
  <si>
    <t>-713.906814619565 179.331773887894 -93.0358832290126</t>
  </si>
  <si>
    <t>-733.576771864031 177.199670437589 -201.967302540607</t>
  </si>
  <si>
    <t>-743.368562531276 175.498110991131 -294.309461610946</t>
  </si>
  <si>
    <t>-750.441843097655 174.01852976161 -377.891209130507</t>
  </si>
  <si>
    <t>-755.172065849439 172.63636637127 -461.639923725349</t>
  </si>
  <si>
    <t>-759.515928929474 170.747855743673 -584.206243100788</t>
  </si>
  <si>
    <t>-744.061574309439 171.345886423316 -661.024258124124</t>
  </si>
  <si>
    <t>-759.346801404773 202.886772991704 -530.846045050014</t>
  </si>
  <si>
    <t>-769.505966476559 356.721398849306 -506.97725483708</t>
  </si>
  <si>
    <t>-810.456587609272 435.110073092074 -239.102503410975</t>
  </si>
  <si>
    <t>-581.640553101364 432.301887293887 -199.305265814789</t>
  </si>
  <si>
    <t>-755.872946859034 140.266272316034 -530.004180004912</t>
  </si>
  <si>
    <t>-573.196127184121 40.214297441044 -242.615382945466</t>
  </si>
  <si>
    <t>-717.86637348163 268.151853054534 -96.1775468262017</t>
  </si>
  <si>
    <t>-725.235208321406 304.280775468743 317.758440838327</t>
  </si>
  <si>
    <t>-742.140788132428 368.852867857591 775.932353215644</t>
  </si>
  <si>
    <t>-590.607939252676 345.858376739553 824.849253818428</t>
  </si>
  <si>
    <t>-710.207687542213 90.5550311425989 -93.2963757645565</t>
  </si>
  <si>
    <t>-705.58548809783 79.5207450892019 322.106404333679</t>
  </si>
  <si>
    <t>-735.907824519835 47.895483461793 782.283420317681</t>
  </si>
  <si>
    <t>-584.962699031532 32.7595750601079 835.858535491615</t>
  </si>
  <si>
    <t>9763-20170724T120501.212174800.bin</t>
  </si>
  <si>
    <t>-713.802722791724 175.522330962974 -92.6964798098977</t>
  </si>
  <si>
    <t>-733.038831669959 173.474256887552 -201.706872776741</t>
  </si>
  <si>
    <t>-742.631169963306 171.888557577312 -294.071902992755</t>
  </si>
  <si>
    <t>-749.59151455817 170.521257549627 -377.665102872006</t>
  </si>
  <si>
    <t>-754.276574129219 169.26402266988 -461.418445360783</t>
  </si>
  <si>
    <t>-758.629304261293 167.570947424753 -583.987271009638</t>
  </si>
  <si>
    <t>-743.204504757462 168.379894959404 -660.809280068436</t>
  </si>
  <si>
    <t>-758.773692337158 199.605648032692 -530.564334781767</t>
  </si>
  <si>
    <t>-770.446725080654 353.266210128927 -506.312173306191</t>
  </si>
  <si>
    <t>-811.695437798013 430.671396304526 -238.197243636906</t>
  </si>
  <si>
    <t>-582.791654547287 430.19589834473 -198.809822912304</t>
  </si>
  <si>
    <t>-754.665063518483 137.022016876754 -529.845738939415</t>
  </si>
  <si>
    <t>-570.292381566986 37.7967782681085 -242.768526168082</t>
  </si>
  <si>
    <t>-718.705263133253 263.683826312714 -95.6153131152901</t>
  </si>
  <si>
    <t>-725.27840187979 302.348442884636 318.104939203461</t>
  </si>
  <si>
    <t>-741.840516786608 369.038988919768 775.880433927736</t>
  </si>
  <si>
    <t>-590.232185255953 346.599196649012 824.821158432425</t>
  </si>
  <si>
    <t>-709.150718938004 87.4393597148069 -93.1843673941875</t>
  </si>
  <si>
    <t>-704.905014972025 75.519464356953 322.197962181607</t>
  </si>
  <si>
    <t>-736.097986648973 47.2749885720484 782.490187340819</t>
  </si>
  <si>
    <t>-585.22343569061 32.0835534596529 836.248092763907</t>
  </si>
  <si>
    <t>9763-20170724T120501.245262300.bin</t>
  </si>
  <si>
    <t>-713.633446112616 173.702168549099 -92.550441157679</t>
  </si>
  <si>
    <t>-732.730467758141 171.696087859829 -201.586146132551</t>
  </si>
  <si>
    <t>-742.272358152961 170.170756437848 -293.957467365425</t>
  </si>
  <si>
    <t>-749.214267053146 168.863512963719 -377.553021908782</t>
  </si>
  <si>
    <t>-753.90820359328 167.674960963097 -461.306753465554</t>
  </si>
  <si>
    <t>-758.304120110016 166.091653647876 -583.875650121948</t>
  </si>
  <si>
    <t>-742.914166817541 167.029572642312 -660.703133299166</t>
  </si>
  <si>
    <t>-758.597783443815 198.067042012111 -530.417948237405</t>
  </si>
  <si>
    <t>-771.098663468588 351.629492117453 -505.940685278174</t>
  </si>
  <si>
    <t>-812.335401188982 428.460939700504 -237.658952647192</t>
  </si>
  <si>
    <t>-583.373682399165 429.188855948154 -198.613763197238</t>
  </si>
  <si>
    <t>-754.152710495219 135.505695453773 -529.769199928729</t>
  </si>
  <si>
    <t>-569.231790718594 36.8770451528683 -242.697117590808</t>
  </si>
  <si>
    <t>-718.992438708538 261.521334133924 -95.3660999274854</t>
  </si>
  <si>
    <t>-724.960673532525 301.515600378837 318.236899484251</t>
  </si>
  <si>
    <t>-741.647645430428 369.147118921864 775.822442004147</t>
  </si>
  <si>
    <t>-590.020612392224 347.004280306114 824.840477460184</t>
  </si>
  <si>
    <t>-708.540773429306 85.8400982379828 -93.1864322495896</t>
  </si>
  <si>
    <t>-704.452156295228 73.7224444797973 322.191735580775</t>
  </si>
  <si>
    <t>-736.205131494903 47.0116769611509 782.531248188667</t>
  </si>
  <si>
    <t>-585.311302034519 32.2202692930302 836.346608963675</t>
  </si>
  <si>
    <t>9763-20170724T120501.315468400.bin</t>
  </si>
  <si>
    <t>-712.802100934255 170.26604191892 -92.3293184314133</t>
  </si>
  <si>
    <t>-731.898587955107 168.273412240343 -201.365370456234</t>
  </si>
  <si>
    <t>-741.466069366508 166.830795979197 -293.735373111903</t>
  </si>
  <si>
    <t>-748.441592635214 165.619819017695 -377.329659540641</t>
  </si>
  <si>
    <t>-753.180477114046 164.554721481035 -461.08263503994</t>
  </si>
  <si>
    <t>-757.654744108406 163.182608316139 -583.651017303683</t>
  </si>
  <si>
    <t>-742.370255120724 164.40557029863 -660.49558029572</t>
  </si>
  <si>
    <t>-758.230043126322 195.041975350888 -530.126271418145</t>
  </si>
  <si>
    <t>-772.311015288356 348.402635939612 -505.257636874983</t>
  </si>
  <si>
    <t>-813.692628853205 423.982843733461 -236.643029640346</t>
  </si>
  <si>
    <t>-584.665430766698 427.333812119242 -198.12258639561</t>
  </si>
  <si>
    <t>-753.152911353556 132.5274048931 -529.611813392343</t>
  </si>
  <si>
    <t>-567.505795318952 35.222900813566 -243.008571080831</t>
  </si>
  <si>
    <t>-719.125977320738 257.632479361438 -94.950843211229</t>
  </si>
  <si>
    <t>-723.506350723841 299.974517365525 318.438253191765</t>
  </si>
  <si>
    <t>-741.234801551516 369.371002269951 775.67594814001</t>
  </si>
  <si>
    <t>-589.590092984136 347.797458238988 824.892792718166</t>
  </si>
  <si>
    <t>-706.783077668979 82.7892081571486 -93.146613865582</t>
  </si>
  <si>
    <t>-703.615221145881 70.9200771130588 322.246786511535</t>
  </si>
  <si>
    <t>-736.466520417884 46.4973437770493 782.580229989179</t>
  </si>
  <si>
    <t>-585.528550213861 32.3194730098323 836.436992093931</t>
  </si>
  <si>
    <t>9763-20170724T120501.343548000.bin</t>
  </si>
  <si>
    <t>-712.26668867343 168.728070853394 -92.2672296665435</t>
  </si>
  <si>
    <t>-731.398618328391 166.705868469068 -201.296556237728</t>
  </si>
  <si>
    <t>-741.005507528461 165.275557646126 -293.662672123836</t>
  </si>
  <si>
    <t>-748.020580511163 164.087947952528 -377.253947773245</t>
  </si>
  <si>
    <t>-752.803301719431 163.060924782091 -461.004732632775</t>
  </si>
  <si>
    <t>-757.34653689047 161.760933307981 -583.571488177785</t>
  </si>
  <si>
    <t>-742.133890378292 163.119867369222 -660.428100860654</t>
  </si>
  <si>
    <t>-758.021993992266 193.577869670568 -530.022902071192</t>
  </si>
  <si>
    <t>-772.74195454523 346.863058822647 -505.020745128703</t>
  </si>
  <si>
    <t>-814.399704985025 421.817189299349 -236.273319095857</t>
  </si>
  <si>
    <t>-585.391685856662 426.353290872459 -197.760610971084</t>
  </si>
  <si>
    <t>-752.684063074071 131.084736886673 -529.557789231373</t>
  </si>
  <si>
    <t>-566.629318699929 34.3669567663103 -243.231996710838</t>
  </si>
  <si>
    <t>-718.97301602653 255.954077708291 -94.8133154851735</t>
  </si>
  <si>
    <t>-722.743295006672 299.297231211727 318.478035186319</t>
  </si>
  <si>
    <t>-741.05781699161 369.504271708689 775.559693581769</t>
  </si>
  <si>
    <t>-589.398288298955 348.162669603526 824.831868671252</t>
  </si>
  <si>
    <t>-705.895791179365 81.3908031541043 -93.1038319178401</t>
  </si>
  <si>
    <t>-703.179512340154 69.8804966454136 322.302819243391</t>
  </si>
  <si>
    <t>-736.606244361473 46.3184038092159 782.605303069378</t>
  </si>
  <si>
    <t>-585.615861197988 32.6200706125721 836.439056216796</t>
  </si>
  <si>
    <t>9763-20170724T120501.412752600.bin</t>
  </si>
  <si>
    <t>-711.14822742642 165.781587754388 -92.1508094103533</t>
  </si>
  <si>
    <t>-730.173340938355 163.730306352694 -201.198308983034</t>
  </si>
  <si>
    <t>-739.843885990695 162.286547262446 -293.557473752331</t>
  </si>
  <si>
    <t>-746.97847031035 161.085031088627 -377.138491377143</t>
  </si>
  <si>
    <t>-751.942958163047 160.045615746379 -460.87859036119</t>
  </si>
  <si>
    <t>-756.820478434075 158.728947765535 -583.432280596833</t>
  </si>
  <si>
    <t>-741.814767484109 160.260976317119 -660.326330020241</t>
  </si>
  <si>
    <t>-757.559402830629 190.534707037308 -529.877782855795</t>
  </si>
  <si>
    <t>-773.25254058617 343.714608402535 -504.804961839782</t>
  </si>
  <si>
    <t>-815.507139346025 417.80714442434 -235.911915222702</t>
  </si>
  <si>
    <t>-586.576104576883 423.897367571338 -197.156127928923</t>
  </si>
  <si>
    <t>-751.801145863681 128.078705447184 -529.435838935917</t>
  </si>
  <si>
    <t>-564.553483775046 32.151293578954 -243.669401496031</t>
  </si>
  <si>
    <t>-718.514583245293 252.776769924387 -94.5953161978127</t>
  </si>
  <si>
    <t>-721.640738256908 297.983836944239 318.501689627762</t>
  </si>
  <si>
    <t>-740.736960414526 369.827618329538 775.26385576501</t>
  </si>
  <si>
    <t>-589.050575456579 348.822742292278 824.598176364765</t>
  </si>
  <si>
    <t>-704.06541348662 78.7083590157599 -93.050011936534</t>
  </si>
  <si>
    <t>-702.357422396176 67.9164128962032 322.381359952424</t>
  </si>
  <si>
    <t>-736.90365452144 45.8484685221961 782.639034319268</t>
  </si>
  <si>
    <t>-585.927665649245 31.8719001995598 836.441710251757</t>
  </si>
  <si>
    <t>9763-20170724T120501.446842600.bin</t>
  </si>
  <si>
    <t>-710.553974413696 164.501647777732 -92.1023906755649</t>
  </si>
  <si>
    <t>-729.464099807155 162.427294482021 -201.169411804638</t>
  </si>
  <si>
    <t>-739.162885659128 160.953662089339 -293.525149960986</t>
  </si>
  <si>
    <t>-746.373292832129 159.716936428597 -377.099237533723</t>
  </si>
  <si>
    <t>-751.464203589263 158.635655541675 -460.831208972423</t>
  </si>
  <si>
    <t>-756.58189349228 157.249797876984 -583.374207107381</t>
  </si>
  <si>
    <t>-741.704043173064 158.802047884367 -660.292750623867</t>
  </si>
  <si>
    <t>-757.311789439926 189.076841579771 -529.832273833883</t>
  </si>
  <si>
    <t>-773.398751677541 342.218302400241 -504.773954493036</t>
  </si>
  <si>
    <t>-815.753723938561 416.127725604137 -235.846294896691</t>
  </si>
  <si>
    <t>-586.834303959214 422.591275841093 -197.082598853421</t>
  </si>
  <si>
    <t>-751.360767128924 126.638983718498 -529.374660664535</t>
  </si>
  <si>
    <t>-563.444872891065 31.067263546156 -243.970511803287</t>
  </si>
  <si>
    <t>-718.220520381085 251.411280326794 -94.526377845072</t>
  </si>
  <si>
    <t>-721.195476138812 297.427919715028 318.48235250706</t>
  </si>
  <si>
    <t>-740.575025143811 370.035515829571 775.095829139369</t>
  </si>
  <si>
    <t>-588.874529458566 349.19742066918 824.457199561168</t>
  </si>
  <si>
    <t>-703.144133081029 77.5610352435494 -93.0229166764641</t>
  </si>
  <si>
    <t>-701.912500700951 67.020298200827 322.416585266075</t>
  </si>
  <si>
    <t>-737.048314188201 45.6476895246221 782.649899267037</t>
  </si>
  <si>
    <t>-586.052627166969 31.8328392824433 836.439111413628</t>
  </si>
  <si>
    <t>9763-20170724T120501.513529200.bin</t>
  </si>
  <si>
    <t>-709.590741154404 162.245691265415 -92.0135926493545</t>
  </si>
  <si>
    <t>-728.183509041289 160.136517975295 -201.13428840529</t>
  </si>
  <si>
    <t>-737.893503235989 158.586821565443 -293.487778023945</t>
  </si>
  <si>
    <t>-745.225770351333 157.254173823676 -377.049767686604</t>
  </si>
  <si>
    <t>-750.550620179003 156.051652279846 -460.76547335394</t>
  </si>
  <si>
    <t>-756.133274130059 154.459031347052 -583.285832952682</t>
  </si>
  <si>
    <t>-741.52383434118 155.989791829648 -660.256174418656</t>
  </si>
  <si>
    <t>-756.850591859433 186.357712139526 -529.786163432791</t>
  </si>
  <si>
    <t>-773.781241685536 339.43139975336 -504.846747526582</t>
  </si>
  <si>
    <t>-815.793319737333 413.521726314129 -235.915203681184</t>
  </si>
  <si>
    <t>-586.816672754406 420.239422019878 -197.534196794797</t>
  </si>
  <si>
    <t>-750.516678521505 123.958066370758 -529.263688875232</t>
  </si>
  <si>
    <t>-561.242725881004 29.0490714497525 -244.776852282521</t>
  </si>
  <si>
    <t>-717.955034866011 248.872794287525 -94.3927395060604</t>
  </si>
  <si>
    <t>-720.570625749066 296.532991734431 318.431966123769</t>
  </si>
  <si>
    <t>-740.214613989423 370.516593306616 774.773728197591</t>
  </si>
  <si>
    <t>-588.521500294995 349.851906304696 824.230807841878</t>
  </si>
  <si>
    <t>-701.481842593541 75.6797040044428 -92.9725170270956</t>
  </si>
  <si>
    <t>-700.77023055871 65.3169720861556 322.472624079629</t>
  </si>
  <si>
    <t>-737.320810588231 45.2962697096496 782.659790852673</t>
  </si>
  <si>
    <t>-586.305825617574 31.6163355182309 836.429203077239</t>
  </si>
  <si>
    <t>9763-20170724T120501.551631200.bin</t>
  </si>
  <si>
    <t>-709.219940537362 161.080019751294 -91.9447606532956</t>
  </si>
  <si>
    <t>-727.664993865561 158.959551808511 -201.090440995225</t>
  </si>
  <si>
    <t>-737.378970378902 157.369601995847 -293.442686606295</t>
  </si>
  <si>
    <t>-744.76620086689 155.983422179756 -376.999005253327</t>
  </si>
  <si>
    <t>-750.197579757427 154.711323259359 -460.706968551979</t>
  </si>
  <si>
    <t>-755.992289351164 152.998910013064 -583.21565001374</t>
  </si>
  <si>
    <t>-741.505443788588 154.536115289779 -660.209111463728</t>
  </si>
  <si>
    <t>-756.715609260253 184.939721707162 -529.741357683993</t>
  </si>
  <si>
    <t>-774.104936222182 337.965477760687 -504.880656556674</t>
  </si>
  <si>
    <t>-815.85473820905 412.277850511801 -235.969440438643</t>
  </si>
  <si>
    <t>-586.836571212163 419.082968404265 -197.852264401359</t>
  </si>
  <si>
    <t>-750.183565394605 122.561012765184 -529.178422397877</t>
  </si>
  <si>
    <t>-560.333377215045 28.09928429917 -245.106655046042</t>
  </si>
  <si>
    <t>-717.955858724136 247.49233214927 -94.2831360932245</t>
  </si>
  <si>
    <t>-720.376421713554 296.13889678386 318.427714373239</t>
  </si>
  <si>
    <t>-740.017746531293 370.819778534652 774.617893231688</t>
  </si>
  <si>
    <t>-588.324216026149 350.300838774744 824.134155597701</t>
  </si>
  <si>
    <t>-700.705509920396 74.683305029311 -92.9401926347241</t>
  </si>
  <si>
    <t>-700.047020090566 64.5113879600831 322.509782804599</t>
  </si>
  <si>
    <t>-737.456804395339 45.0716935879518 782.657272553283</t>
  </si>
  <si>
    <t>-586.437706331256 31.4401474351989 836.427482695061</t>
  </si>
  <si>
    <t>9763-20170724T120501.610288700.bin</t>
  </si>
  <si>
    <t>-708.709346229578 158.482391493559 -91.6776738075549</t>
  </si>
  <si>
    <t>-726.884232483926 156.376424564946 -200.868947537851</t>
  </si>
  <si>
    <t>-736.542886234197 154.765533558031 -293.226769202024</t>
  </si>
  <si>
    <t>-743.948720987335 153.337188062118 -376.780675325731</t>
  </si>
  <si>
    <t>-749.467623298602 152.002727566363 -460.481858694713</t>
  </si>
  <si>
    <t>-755.465849320522 150.17547722631 -582.979281368653</t>
  </si>
  <si>
    <t>-741.189473356134 151.79609252515 -660.01006593639</t>
  </si>
  <si>
    <t>-756.326468772472 182.142046388378 -529.522324133212</t>
  </si>
  <si>
    <t>-774.67157704284 335.062910958145 -504.698118433242</t>
  </si>
  <si>
    <t>-815.927526990624 409.958043219862 -235.872389246487</t>
  </si>
  <si>
    <t>-586.901378464959 417.304260731765 -197.90505571211</t>
  </si>
  <si>
    <t>-749.341301095309 119.81246371955 -528.934513259118</t>
  </si>
  <si>
    <t>-558.377275836436 25.9440110156443 -245.172729738656</t>
  </si>
  <si>
    <t>-718.374036133073 244.377081581921 -93.8905030667294</t>
  </si>
  <si>
    <t>-719.863508171091 295.148724418618 318.568730012646</t>
  </si>
  <si>
    <t>-739.642889560182 371.366305176416 774.383332547859</t>
  </si>
  <si>
    <t>-587.990879149577 350.850331253781 824.027988277272</t>
  </si>
  <si>
    <t>-699.242046207951 72.5281260836136 -92.8104267951098</t>
  </si>
  <si>
    <t>-698.121845673179 63.0099097329698 322.654069163833</t>
  </si>
  <si>
    <t>-737.69996604432 44.7136900767173 782.648003204019</t>
  </si>
  <si>
    <t>-586.601043281267 32.1026188606991 836.442933473498</t>
  </si>
  <si>
    <t>9763-20170724T120501.648894000.bin</t>
  </si>
  <si>
    <t>-708.401740810326 156.917932119221 -91.4763055195921</t>
  </si>
  <si>
    <t>-726.553684266005 154.823481892779 -200.671655514623</t>
  </si>
  <si>
    <t>-736.174102114763 153.227901715262 -293.03363063024</t>
  </si>
  <si>
    <t>-743.537395121782 151.811034139473 -376.591380549027</t>
  </si>
  <si>
    <t>-749.00598112792 150.488179950106 -460.296071603844</t>
  </si>
  <si>
    <t>-754.92207041263 148.678240126618 -582.797764376084</t>
  </si>
  <si>
    <t>-740.683090145129 150.37454061959 -659.834099315536</t>
  </si>
  <si>
    <t>-755.961548769957 180.620941514596 -529.329820542849</t>
  </si>
  <si>
    <t>-774.946463505323 333.457277940266 -504.475818930066</t>
  </si>
  <si>
    <t>-816.088947872003 408.375465440419 -235.639222515088</t>
  </si>
  <si>
    <t>-587.073648254017 416.29559627486 -197.72083073793</t>
  </si>
  <si>
    <t>-748.690746686386 118.323947133691 -528.760483407741</t>
  </si>
  <si>
    <t>-557.437166342798 24.7499117689213 -245.239840919259</t>
  </si>
  <si>
    <t>-718.629231202479 242.639056268231 -93.6145879172498</t>
  </si>
  <si>
    <t>-719.556921840434 294.570014170666 318.701962201406</t>
  </si>
  <si>
    <t>-739.4811854698 371.611083727782 774.305148435579</t>
  </si>
  <si>
    <t>-587.826515412632 351.16228121189 823.969403494879</t>
  </si>
  <si>
    <t>-698.331112150974 71.0713275113019 -92.7195782559097</t>
  </si>
  <si>
    <t>-697.003341445615 62.2708696053899 322.760095859167</t>
  </si>
  <si>
    <t>-737.823152788391 44.3987246925619 782.650749067362</t>
  </si>
  <si>
    <t>-586.8029069358 31.1699229346361 836.518272554366</t>
  </si>
  <si>
    <t>9763-20170724T120501.715088700.bin</t>
  </si>
  <si>
    <t>-707.591870019005 153.520301260189 -91.0524903772945</t>
  </si>
  <si>
    <t>-725.733310226344 151.440540708669 -200.249726710224</t>
  </si>
  <si>
    <t>-735.205189352728 149.883917046419 -292.627862006386</t>
  </si>
  <si>
    <t>-742.377133913899 148.50484121774 -376.202995186665</t>
  </si>
  <si>
    <t>-747.597845230456 147.22849430509 -459.924080725175</t>
  </si>
  <si>
    <t>-753.089349206552 145.497154810924 -582.446682527062</t>
  </si>
  <si>
    <t>-738.829139173128 147.389153246228 -659.474485872264</t>
  </si>
  <si>
    <t>-754.62718497737 177.367575633673 -528.947586569229</t>
  </si>
  <si>
    <t>-775.203791123795 330.004729771381 -504.076112603165</t>
  </si>
  <si>
    <t>-816.84166827754 404.30320319999 -235.143665327783</t>
  </si>
  <si>
    <t>-587.953833639463 413.374186238309 -196.716815501769</t>
  </si>
  <si>
    <t>-746.73228317768 115.146146098159 -528.422183801705</t>
  </si>
  <si>
    <t>-555.299049867122 21.9590654915642 -246.023737827503</t>
  </si>
  <si>
    <t>-718.951750270961 238.981347159301 -93.0288441729704</t>
  </si>
  <si>
    <t>-718.90614231427 293.141935764654 319.001760434389</t>
  </si>
  <si>
    <t>-739.15509301143 372.061000886054 774.194418236285</t>
  </si>
  <si>
    <t>-587.460380198488 351.929116112599 823.865676808857</t>
  </si>
  <si>
    <t>-696.419807470146 67.9897902380367 -92.4636589190641</t>
  </si>
  <si>
    <t>-694.755364133793 60.8092023784848 323.046017980691</t>
  </si>
  <si>
    <t>-738.075222109579 43.8687558077131 782.664423110644</t>
  </si>
  <si>
    <t>-587.049561091428 31.0732626518582 836.621429000584</t>
  </si>
  <si>
    <t>9763-20170724T120501.750181100.bin</t>
  </si>
  <si>
    <t>-707.165982810823 151.720508294417 -90.8430956252962</t>
  </si>
  <si>
    <t>-725.261486283361 149.602112311902 -200.047347345757</t>
  </si>
  <si>
    <t>-734.639555029886 148.038568831965 -292.434822920156</t>
  </si>
  <si>
    <t>-741.704505204739 146.659014696288 -376.019059043899</t>
  </si>
  <si>
    <t>-746.795898481166 145.391373625023 -459.748419057593</t>
  </si>
  <si>
    <t>-752.074254746989 143.682784948247 -582.280490340216</t>
  </si>
  <si>
    <t>-737.789177090692 145.67885458795 -659.301073468593</t>
  </si>
  <si>
    <t>-753.861806511435 175.52306725861 -528.771199852232</t>
  </si>
  <si>
    <t>-775.315757232371 328.0422785401 -503.941575822402</t>
  </si>
  <si>
    <t>-817.575854900677 401.831047092443 -234.96590219434</t>
  </si>
  <si>
    <t>-588.813749103616 411.554813707876 -195.954717465799</t>
  </si>
  <si>
    <t>-745.654526743614 113.342002786788 -528.25769774525</t>
  </si>
  <si>
    <t>-554.099928975257 20.5954174951128 -246.47818747675</t>
  </si>
  <si>
    <t>-719.106782202234 237.056034261096 -92.769206593307</t>
  </si>
  <si>
    <t>-718.521136139037 292.410566151583 319.102379372543</t>
  </si>
  <si>
    <t>-738.973066571175 372.275737702528 774.125497345892</t>
  </si>
  <si>
    <t>-587.263274809334 352.298363288155 823.813151517769</t>
  </si>
  <si>
    <t>-695.431756187359 66.3430531093854 -92.3265164670623</t>
  </si>
  <si>
    <t>-693.954641685284 59.7506248184748 323.193613977348</t>
  </si>
  <si>
    <t>-738.209308403715 43.5445750540014 782.685552157398</t>
  </si>
  <si>
    <t>-587.227947114529 30.4841177079929 836.702972885382</t>
  </si>
  <si>
    <t>9763-20170724T120501.811345400.bin</t>
  </si>
  <si>
    <t>-706.429973818033 148.431788459603 -90.5293213700743</t>
  </si>
  <si>
    <t>-724.429659084683 146.219272600003 -199.747513654576</t>
  </si>
  <si>
    <t>-733.685258344124 144.619644991437 -292.146696041987</t>
  </si>
  <si>
    <t>-740.622003094183 143.21662234834 -375.741192483215</t>
  </si>
  <si>
    <t>-745.568309861352 141.940528762804 -459.479081269333</t>
  </si>
  <si>
    <t>-750.616310243257 140.236105738122 -582.021136167523</t>
  </si>
  <si>
    <t>-736.311519461606 142.455833504094 -659.031862377686</t>
  </si>
  <si>
    <t>-752.805785330211 172.033381159071 -528.501150111343</t>
  </si>
  <si>
    <t>-776.081977771345 324.30275950528 -503.840495451704</t>
  </si>
  <si>
    <t>-819.756011827788 397.148507965885 -234.833691413759</t>
  </si>
  <si>
    <t>-591.264862720679 408.294452698151 -194.633520934053</t>
  </si>
  <si>
    <t>-743.996797597607 109.9346181398 -528.000296933209</t>
  </si>
  <si>
    <t>-551.884900142938 18.6587712021599 -247.240784313615</t>
  </si>
  <si>
    <t>-719.300074366844 233.474983868594 -92.3475245512353</t>
  </si>
  <si>
    <t>-717.872416576293 291.082802646416 319.212802414022</t>
  </si>
  <si>
    <t>-738.587798535353 372.717606726332 773.895991417859</t>
  </si>
  <si>
    <t>-586.85847484708 353.08726674742 823.662156201383</t>
  </si>
  <si>
    <t>-693.841181053843 63.4046224991446 -92.1162156701853</t>
  </si>
  <si>
    <t>-693.131604430752 57.039814162878 323.409477465703</t>
  </si>
  <si>
    <t>-738.518891120515 42.8841104734481 782.768597202726</t>
  </si>
  <si>
    <t>-587.506539965084 30.401432163852 836.835985219462</t>
  </si>
  <si>
    <t>9763-20170724T120501.843966000.bin</t>
  </si>
  <si>
    <t>-706.157192230758 147.025713854354 -90.4403214533904</t>
  </si>
  <si>
    <t>-724.117720762046 144.739800985906 -199.663405068806</t>
  </si>
  <si>
    <t>-733.314403475188 143.120478219324 -292.068197322344</t>
  </si>
  <si>
    <t>-740.187356225673 141.712833477962 -375.667864507481</t>
  </si>
  <si>
    <t>-745.059667283102 140.448363461079 -459.410333180238</t>
  </si>
  <si>
    <t>-749.988559709051 138.778692851564 -581.957642750991</t>
  </si>
  <si>
    <t>-735.669482207556 141.136670717303 -658.961613403576</t>
  </si>
  <si>
    <t>-752.376687914136 170.539679307358 -528.424697760229</t>
  </si>
  <si>
    <t>-776.545464116165 322.680111598651 -503.832949233776</t>
  </si>
  <si>
    <t>-821.023417885314 395.07960467171 -234.837498808104</t>
  </si>
  <si>
    <t>-592.666419678315 406.694115020161 -194.011791986163</t>
  </si>
  <si>
    <t>-743.274940615756 108.482957547518 -527.945241682869</t>
  </si>
  <si>
    <t>-550.922122780146 18.207664112168 -247.410641918031</t>
  </si>
  <si>
    <t>-719.39368837313 231.922559114186 -92.2323746419082</t>
  </si>
  <si>
    <t>-717.554478521846 290.568967152836 319.179598369656</t>
  </si>
  <si>
    <t>-738.395214412183 372.962114597209 773.726076468687</t>
  </si>
  <si>
    <t>-586.670818445578 353.421778137581 823.542853425138</t>
  </si>
  <si>
    <t>-693.241533385775 62.1438647855441 -92.0518981723365</t>
  </si>
  <si>
    <t>-692.918376422719 55.556935336886 323.470849462866</t>
  </si>
  <si>
    <t>-738.664716199992 42.6018274249125 782.813916391602</t>
  </si>
  <si>
    <t>-587.571138304568 31.2189675856316 836.896910087607</t>
  </si>
  <si>
    <t>9763-20170724T120501.915671400.bin</t>
  </si>
  <si>
    <t>-705.806931562649 144.624064014039 -90.3732822436589</t>
  </si>
  <si>
    <t>-723.81436599206 142.159331856288 -199.584863325355</t>
  </si>
  <si>
    <t>-732.914311041725 140.468060975281 -291.997755021845</t>
  </si>
  <si>
    <t>-739.644427606237 139.020653905611 -375.608529078367</t>
  </si>
  <si>
    <t>-744.319400771528 137.747109703581 -459.362070226946</t>
  </si>
  <si>
    <t>-748.900062293776 136.099526288289 -581.923186675981</t>
  </si>
  <si>
    <t>-734.584209486998 138.744559103923 -658.918413105843</t>
  </si>
  <si>
    <t>-751.722878707087 167.808156272102 -528.38037224765</t>
  </si>
  <si>
    <t>-777.444712665378 319.713639291046 -503.882813027208</t>
  </si>
  <si>
    <t>-823.751041101682 390.898781208996 -234.871659067992</t>
  </si>
  <si>
    <t>-595.747171525847 403.719689965532 -192.464445619014</t>
  </si>
  <si>
    <t>-742.057353207473 105.836676514151 -527.908523908574</t>
  </si>
  <si>
    <t>-550.0691620904 17.8449634429246 -247.483030422866</t>
  </si>
  <si>
    <t>-719.778653997884 229.271882328899 -92.1379640282919</t>
  </si>
  <si>
    <t>-716.882919286739 289.933365030814 318.97567029652</t>
  </si>
  <si>
    <t>-738.000208864471 373.531419183907 773.287373869376</t>
  </si>
  <si>
    <t>-586.29183401839 354.185019795643 823.228434427802</t>
  </si>
  <si>
    <t>-692.16218716825 59.96736700215 -91.9731902522745</t>
  </si>
  <si>
    <t>-692.641752571203 52.9358152117195 323.54209295381</t>
  </si>
  <si>
    <t>-738.973428697779 41.8390083304159 782.917115451511</t>
  </si>
  <si>
    <t>-587.930248941697 30.1896877177767 837.084222851142</t>
  </si>
  <si>
    <t>9763-20170724T120501.948761000.bin</t>
  </si>
  <si>
    <t>-705.59737419141 143.688468214278 -90.3375437587209</t>
  </si>
  <si>
    <t>-723.685097271662 141.137723820329 -199.533895299672</t>
  </si>
  <si>
    <t>-732.750781859987 139.401445504853 -291.949329034018</t>
  </si>
  <si>
    <t>-739.408526367627 137.921265256935 -375.565252956439</t>
  </si>
  <si>
    <t>-743.969909201645 136.626186467876 -459.324681149094</t>
  </si>
  <si>
    <t>-748.339607575173 134.959292259827 -581.893308660085</t>
  </si>
  <si>
    <t>-734.0036323995 137.72935025782 -658.880438783417</t>
  </si>
  <si>
    <t>-751.387993992716 166.655263220174 -528.355376606144</t>
  </si>
  <si>
    <t>-777.866515077778 318.449036350287 -503.980765320453</t>
  </si>
  <si>
    <t>-825.25132433736 389.10689336387 -235.018265482271</t>
  </si>
  <si>
    <t>-597.455093050899 402.585518821207 -191.708748050037</t>
  </si>
  <si>
    <t>-741.456536233969 104.726074130256 -527.867339696201</t>
  </si>
  <si>
    <t>-549.899590951292 17.4564986957516 -247.353381421397</t>
  </si>
  <si>
    <t>-719.910044760415 228.173369882665 -92.1041732651986</t>
  </si>
  <si>
    <t>-716.563846826313 289.781758747149 318.86522344084</t>
  </si>
  <si>
    <t>-737.792055903414 373.833922998512 773.058570313786</t>
  </si>
  <si>
    <t>-586.096982289249 354.57662682093 823.074379122687</t>
  </si>
  <si>
    <t>-691.575549733817 59.1998995498873 -91.9388487123043</t>
  </si>
  <si>
    <t>-692.346692533676 52.1383441232638 323.575442722523</t>
  </si>
  <si>
    <t>-739.126271176096 41.6260480920912 782.94796759325</t>
  </si>
  <si>
    <t>-588.032364017962 30.610305952094 837.106006268834</t>
  </si>
  <si>
    <t>9763-20170724T120502.014479300.bin</t>
  </si>
  <si>
    <t>-705.188315645629 142.144037060424 -90.174542333106</t>
  </si>
  <si>
    <t>-723.647077719375 139.526074443671 -199.30710999061</t>
  </si>
  <si>
    <t>-732.714325605353 137.712480075125 -291.721090368717</t>
  </si>
  <si>
    <t>-739.246868450657 136.149973314869 -375.345244071367</t>
  </si>
  <si>
    <t>-743.556463012228 134.76534167804 -459.116660158682</t>
  </si>
  <si>
    <t>-747.418795967454 132.961273458882 -581.700400641485</t>
  </si>
  <si>
    <t>-732.958968145548 135.832057798505 -658.660595435487</t>
  </si>
  <si>
    <t>-750.903578461173 164.682052724421 -528.203662242291</t>
  </si>
  <si>
    <t>-778.765603065789 316.295803366867 -504.192095653052</t>
  </si>
  <si>
    <t>-828.454570622817 386.192303905294 -235.446701262575</t>
  </si>
  <si>
    <t>-601.119753749249 401.02529424404 -190.198858814779</t>
  </si>
  <si>
    <t>-740.544489554276 102.823728458633 -527.619646762491</t>
  </si>
  <si>
    <t>-549.598741899177 16.6286184982907 -246.679384490118</t>
  </si>
  <si>
    <t>-720.161785280077 226.505104425741 -91.9265438431904</t>
  </si>
  <si>
    <t>-716.099076111585 289.419918821192 318.838389706703</t>
  </si>
  <si>
    <t>-737.392923861584 374.435529135237 772.732112907251</t>
  </si>
  <si>
    <t>-585.745258554096 355.174698485434 822.890050715749</t>
  </si>
  <si>
    <t>-690.553426523403 57.7845973167598 -91.7820333426426</t>
  </si>
  <si>
    <t>-690.497410959951 51.7772564088825 323.749523039685</t>
  </si>
  <si>
    <t>-739.431764244354 41.0900922447938 782.945655737626</t>
  </si>
  <si>
    <t>-588.355914586804 29.8178400417319 837.101471503513</t>
  </si>
  <si>
    <t>9763-20170724T120502.046565000.bin</t>
  </si>
  <si>
    <t>-704.903242467744 141.472222799353 -90.0406680797686</t>
  </si>
  <si>
    <t>-723.581386285714 138.78442869376 -199.134297414357</t>
  </si>
  <si>
    <t>-732.692286308728 136.90327393029 -291.542415194877</t>
  </si>
  <si>
    <t>-739.206724854794 135.273014255162 -375.166769320111</t>
  </si>
  <si>
    <t>-743.440360768984 133.816270849775 -458.940911900864</t>
  </si>
  <si>
    <t>-747.128251443406 131.901717143194 -581.528172815972</t>
  </si>
  <si>
    <t>-732.584819994802 134.781734072831 -658.47245405496</t>
  </si>
  <si>
    <t>-750.767986529183 163.657287954671 -528.062668407162</t>
  </si>
  <si>
    <t>-779.10278482282 315.214302282498 -504.280858084237</t>
  </si>
  <si>
    <t>-830.159781718188 384.910570223907 -235.739964578808</t>
  </si>
  <si>
    <t>-603.153007637267 400.108604801972 -188.991385667062</t>
  </si>
  <si>
    <t>-740.252180562522 101.826051345958 -527.413314301267</t>
  </si>
  <si>
    <t>-549.439693534744 16.1482252554752 -246.396107707048</t>
  </si>
  <si>
    <t>-720.271597838989 225.786403492032 -91.7969091385064</t>
  </si>
  <si>
    <t>-715.888703532129 289.229294590473 318.883465158503</t>
  </si>
  <si>
    <t>-737.189082215385 374.751005048226 772.643674563897</t>
  </si>
  <si>
    <t>-585.556215508179 355.537579051461 822.864670603604</t>
  </si>
  <si>
    <t>-689.830728477753 57.0647031864398 -91.6442553300673</t>
  </si>
  <si>
    <t>-689.010326110992 52.1469219554431 323.900887112838</t>
  </si>
  <si>
    <t>-739.55327371492 40.7978182903125 782.928476785597</t>
  </si>
  <si>
    <t>-588.590717522815 28.3725874186187 837.147926524435</t>
  </si>
  <si>
    <t>9763-20170724T120502.112742100.bin</t>
  </si>
  <si>
    <t>-704.103288120289 140.562504496218 -89.6161512856212</t>
  </si>
  <si>
    <t>-723.238797708091 137.673900393576 -198.625301618662</t>
  </si>
  <si>
    <t>-732.57216224616 135.574715855289 -291.006639060254</t>
  </si>
  <si>
    <t>-739.219876021681 133.720869741223 -374.615868553077</t>
  </si>
  <si>
    <t>-743.519436448671 132.015574107506 -458.381762041053</t>
  </si>
  <si>
    <t>-747.22881710872 129.710477202302 -580.961792550936</t>
  </si>
  <si>
    <t>-732.559733643505 132.53335647606 -657.884266751297</t>
  </si>
  <si>
    <t>-750.998129711654 161.612488294702 -527.592347153007</t>
  </si>
  <si>
    <t>-780.233490628354 313.084860505994 -504.360173311199</t>
  </si>
  <si>
    <t>-833.770761000919 382.677683329233 -236.275870817593</t>
  </si>
  <si>
    <t>-607.619576219506 397.656889485022 -185.484022673352</t>
  </si>
  <si>
    <t>-740.204219935838 99.8313794309365 -526.7572227463</t>
  </si>
  <si>
    <t>-549.742825341552 15.6877926815528 -246.247817856387</t>
  </si>
  <si>
    <t>-720.422406559823 224.879261809877 -91.4509678975171</t>
  </si>
  <si>
    <t>-715.615872776825 288.844010746375 319.143766544485</t>
  </si>
  <si>
    <t>-736.733289078984 375.396712655669 772.630380776106</t>
  </si>
  <si>
    <t>-585.150620848395 356.244725021535 823.026071360554</t>
  </si>
  <si>
    <t>-688.125033367634 56.1805971930273 -91.126104931368</t>
  </si>
  <si>
    <t>-684.787553413521 54.1300226184114 324.430493921646</t>
  </si>
  <si>
    <t>-739.706287106125 40.685575183003 782.878298414309</t>
  </si>
  <si>
    <t>-588.726972251597 28.9680253457861 837.208478360683</t>
  </si>
  <si>
    <t>9763-20170724T120502.149186800.bin</t>
  </si>
  <si>
    <t>-703.652958873815 140.238735217753 -89.3272049482177</t>
  </si>
  <si>
    <t>-723.017278629013 137.222721262157 -198.29250518088</t>
  </si>
  <si>
    <t>-732.474965924152 134.987737524827 -290.657997181645</t>
  </si>
  <si>
    <t>-739.206535960218 132.994689308108 -374.257355044967</t>
  </si>
  <si>
    <t>-743.561312955307 131.135337770722 -458.017191741356</t>
  </si>
  <si>
    <t>-747.319870809567 128.587575905201 -580.590923884061</t>
  </si>
  <si>
    <t>-732.581680045045 131.366986683343 -657.501678318858</t>
  </si>
  <si>
    <t>-751.13825815253 160.582796763787 -527.280808286523</t>
  </si>
  <si>
    <t>-780.819206668475 312.020124100723 -504.386167804548</t>
  </si>
  <si>
    <t>-835.388657311661 381.667846670284 -236.524329937894</t>
  </si>
  <si>
    <t>-609.70043065963 396.11223796919 -183.564956416608</t>
  </si>
  <si>
    <t>-740.202987897199 98.8282214080843 -526.332511020244</t>
  </si>
  <si>
    <t>-549.811117751354 15.621009035061 -246.490851517614</t>
  </si>
  <si>
    <t>-720.521559786022 224.554252480588 -91.2015601459198</t>
  </si>
  <si>
    <t>-715.764116019499 288.649672172301 319.37331139715</t>
  </si>
  <si>
    <t>-736.526031172548 375.758508110603 772.715342628349</t>
  </si>
  <si>
    <t>-584.967928130236 356.546225938445 823.161922878361</t>
  </si>
  <si>
    <t>-687.131538994953 55.8444381040624 -90.7872920367265</t>
  </si>
  <si>
    <t>-682.608364730564 55.3785565518176 324.762865105841</t>
  </si>
  <si>
    <t>-739.803075694295 40.6914779769611 782.846241264925</t>
  </si>
  <si>
    <t>-588.825534368879 29.1249378653692 837.213685390806</t>
  </si>
  <si>
    <t>9763-20170724T120502.214271500.bin</t>
  </si>
  <si>
    <t>-703.182617032474 139.873697834633 -88.6899174237911</t>
  </si>
  <si>
    <t>-722.829532084234 136.584987566272 -197.596594548796</t>
  </si>
  <si>
    <t>-732.47764720413 134.058651354844 -289.935002226652</t>
  </si>
  <si>
    <t>-739.359993348578 131.763845068953 -373.514271968399</t>
  </si>
  <si>
    <t>-743.844427314046 129.565403755456 -457.25910093876</t>
  </si>
  <si>
    <t>-747.768672639546 126.47795524262 -579.815212602004</t>
  </si>
  <si>
    <t>-732.946350553486 129.168535462514 -656.712931772853</t>
  </si>
  <si>
    <t>-751.644522273582 158.684410287451 -526.636658220037</t>
  </si>
  <si>
    <t>-782.16784320109 310.062221444253 -504.496999451568</t>
  </si>
  <si>
    <t>-837.593018211997 379.331205514112 -236.712819800771</t>
  </si>
  <si>
    <t>-612.67953451407 393.463959467362 -180.47449077263</t>
  </si>
  <si>
    <t>-740.449053202611 96.9807942192454 -525.440650366105</t>
  </si>
  <si>
    <t>-550.211993087386 15.9628601498255 -247.522018594375</t>
  </si>
  <si>
    <t>-721.276154308629 224.07063667788 -90.6179088308857</t>
  </si>
  <si>
    <t>-716.582817935305 288.371070782933 319.925668628754</t>
  </si>
  <si>
    <t>-736.257641177347 376.307135082896 773.012197134169</t>
  </si>
  <si>
    <t>-584.685436083336 356.939037743431 823.356481894349</t>
  </si>
  <si>
    <t>-685.411858425279 55.5799767192252 -90.1419274414075</t>
  </si>
  <si>
    <t>-679.09595451685 57.5405639882622 325.380492412138</t>
  </si>
  <si>
    <t>-740.078871541683 40.3966123773157 782.780917381852</t>
  </si>
  <si>
    <t>-589.239275982582 27.3092236773989 837.186548054224</t>
  </si>
  <si>
    <t>9763-20170724T120502.247358600.bin</t>
  </si>
  <si>
    <t>-703.062835799178 139.776233526846 -88.4027040267339</t>
  </si>
  <si>
    <t>-722.805852219486 136.391218971756 -197.289193664395</t>
  </si>
  <si>
    <t>-732.55551115154 133.741699318571 -289.613348557304</t>
  </si>
  <si>
    <t>-739.536915657708 131.31178351748 -373.180604843323</t>
  </si>
  <si>
    <t>-744.127826291884 128.955416199818 -456.915414309764</t>
  </si>
  <si>
    <t>-748.215736025997 125.610263703227 -579.45927164805</t>
  </si>
  <si>
    <t>-733.388608091961 128.261656727998 -656.357668275182</t>
  </si>
  <si>
    <t>-752.099421038176 157.914255758767 -526.340494079127</t>
  </si>
  <si>
    <t>-783.139040849855 309.239908128056 -504.559671924068</t>
  </si>
  <si>
    <t>-838.076035916155 378.186120960042 -236.591502520207</t>
  </si>
  <si>
    <t>-613.590678432944 391.053278321278 -178.373800856871</t>
  </si>
  <si>
    <t>-740.744560816357 96.2420128604729 -525.035726983549</t>
  </si>
  <si>
    <t>-550.542720718933 16.5671662348152 -248.075151992091</t>
  </si>
  <si>
    <t>-721.705829773213 223.833455036525 -90.3245186128064</t>
  </si>
  <si>
    <t>-717.076708900245 288.224379942634 320.205592597448</t>
  </si>
  <si>
    <t>-736.157453477912 376.529878357191 773.194968547767</t>
  </si>
  <si>
    <t>-584.522368117196 357.331542042694 823.414839057101</t>
  </si>
  <si>
    <t>-684.728495631455 55.6383540729009 -89.8813270389128</t>
  </si>
  <si>
    <t>-677.839370263561 58.4640448111627 325.62700707932</t>
  </si>
  <si>
    <t>-740.245831792357 40.335313102051 782.744476437074</t>
  </si>
  <si>
    <t>-589.337326870138 27.8305586090264 837.095903244054</t>
  </si>
  <si>
    <t>9763-20170724T120502.314559700.bin</t>
  </si>
  <si>
    <t>-703.231604950225 139.879820755835 -88.0098831629921</t>
  </si>
  <si>
    <t>-723.03744707071 136.341635938882 -196.879991801993</t>
  </si>
  <si>
    <t>-732.930038529894 133.481170962663 -289.182761970992</t>
  </si>
  <si>
    <t>-740.075390579696 130.81847937074 -372.729076822706</t>
  </si>
  <si>
    <t>-744.865545123986 128.188073213037 -456.444491806216</t>
  </si>
  <si>
    <t>-749.283101580263 124.394584744163 -578.963930702673</t>
  </si>
  <si>
    <t>-734.474348473847 126.986654392784 -655.867690104035</t>
  </si>
  <si>
    <t>-753.134511557658 156.872341718863 -525.948756540157</t>
  </si>
  <si>
    <t>-784.807290547397 308.146673216462 -504.744222506771</t>
  </si>
  <si>
    <t>-838.670172305413 376.000752983917 -236.279627734884</t>
  </si>
  <si>
    <t>-615.265264973904 385.962790415738 -173.513799670972</t>
  </si>
  <si>
    <t>-741.554902791011 95.2460375836235 -524.458207414867</t>
  </si>
  <si>
    <t>-550.616273178352 17.119305781315 -249.326077413031</t>
  </si>
  <si>
    <t>-722.530153053832 223.852334581883 -89.9297543103241</t>
  </si>
  <si>
    <t>-718.238760257297 288.134365898273 320.621108618226</t>
  </si>
  <si>
    <t>-735.952666509091 376.982970457221 773.562080636101</t>
  </si>
  <si>
    <t>-584.249430492352 357.737589480592 823.557676550956</t>
  </si>
  <si>
    <t>-684.209268862862 55.736810002584 -89.4965987311082</t>
  </si>
  <si>
    <t>-676.195942494535 59.8021273733912 325.981227878394</t>
  </si>
  <si>
    <t>-740.541999946622 40.0635215077441 782.711808950127</t>
  </si>
  <si>
    <t>-589.641353645037 27.4041746861374 837.049287393594</t>
  </si>
  <si>
    <t>9763-20170724T120502.348649600.bin</t>
  </si>
  <si>
    <t>-703.468063866487 139.890391460094 -87.8646693152108</t>
  </si>
  <si>
    <t>-723.259369129898 136.305625087384 -196.735981466891</t>
  </si>
  <si>
    <t>-733.184120114356 133.364688715637 -289.032731070319</t>
  </si>
  <si>
    <t>-740.376056199651 130.610211158319 -372.572122933564</t>
  </si>
  <si>
    <t>-745.230492470449 127.86944698874 -456.280276229762</t>
  </si>
  <si>
    <t>-749.761104241975 123.894129534817 -578.789859672875</t>
  </si>
  <si>
    <t>-734.986373283145 126.491136046199 -655.699881645334</t>
  </si>
  <si>
    <t>-753.605353080243 156.442635660092 -525.817593569356</t>
  </si>
  <si>
    <t>-785.50688174224 307.704993346055 -504.888112255977</t>
  </si>
  <si>
    <t>-838.868838823287 374.883594659587 -236.153899847731</t>
  </si>
  <si>
    <t>-616.185361170245 382.271701999441 -170.533846494275</t>
  </si>
  <si>
    <t>-741.940818013219 94.8343320348847 -524.249689665552</t>
  </si>
  <si>
    <t>-550.648436589791 16.9830411773817 -250.259611781355</t>
  </si>
  <si>
    <t>-722.977488251299 223.951787945614 -89.7785475669268</t>
  </si>
  <si>
    <t>-718.715240830518 288.255137180939 320.769331192828</t>
  </si>
  <si>
    <t>-735.866690098943 377.196922828572 773.741271619487</t>
  </si>
  <si>
    <t>-584.114553029691 357.995527871462 823.605099892411</t>
  </si>
  <si>
    <t>-684.24323912553 55.6254064131401 -89.3675175212938</t>
  </si>
  <si>
    <t>-675.840420807678 60.2581538344343 326.096714616796</t>
  </si>
  <si>
    <t>-740.691759249138 39.8656617894278 782.714144145088</t>
  </si>
  <si>
    <t>-589.836715074035 26.7745630878767 837.076073443593</t>
  </si>
  <si>
    <t>9763-20170724T120502.417815100.bin</t>
  </si>
  <si>
    <t>-704.420200570395 139.978539949168 -87.6594430468421</t>
  </si>
  <si>
    <t>-724.083559656832 136.384148071919 -196.553562511372</t>
  </si>
  <si>
    <t>-733.978478592536 133.362427236644 -288.850848567487</t>
  </si>
  <si>
    <t>-741.174412187888 130.504785489187 -372.386360470818</t>
  </si>
  <si>
    <t>-746.063931897637 127.630980338313 -456.087962961234</t>
  </si>
  <si>
    <t>-750.679832135057 123.428295464674 -578.586816412945</t>
  </si>
  <si>
    <t>-735.996313377968 126.130697722582 -655.510885886745</t>
  </si>
  <si>
    <t>-754.530614972555 156.066882467774 -525.670525140458</t>
  </si>
  <si>
    <t>-786.429102337808 307.363538243358 -505.041819953565</t>
  </si>
  <si>
    <t>-838.711421136576 372.940780674317 -235.700465894126</t>
  </si>
  <si>
    <t>-617.752909278151 376.479105909059 -164.192622134274</t>
  </si>
  <si>
    <t>-742.778216819411 94.4778948456224 -524.000354053216</t>
  </si>
  <si>
    <t>-551.13129073582 16.4583075288185 -253.208828591236</t>
  </si>
  <si>
    <t>-723.956508601096 224.223065575924 -89.5684220036244</t>
  </si>
  <si>
    <t>-719.522858235047 288.438319924607 320.991379472454</t>
  </si>
  <si>
    <t>-735.717637275127 377.55783836043 774.02926151622</t>
  </si>
  <si>
    <t>-583.879530360415 358.320976708291 823.617185632553</t>
  </si>
  <si>
    <t>-685.198335329862 55.5983546455091 -89.1825899684961</t>
  </si>
  <si>
    <t>-675.809951388549 60.8133838916926 326.253637896637</t>
  </si>
  <si>
    <t>-740.958304264708 39.4841680672337 782.764652637784</t>
  </si>
  <si>
    <t>-590.091833482062 26.7816922095983 837.186865688393</t>
  </si>
  <si>
    <t>9763-20170724T120502.446893700.bin</t>
  </si>
  <si>
    <t>-705.034449944505 140.025623739501 -87.6009474585422</t>
  </si>
  <si>
    <t>-724.646139179143 136.445726388863 -196.504984742692</t>
  </si>
  <si>
    <t>-734.523723457679 133.436281219661 -288.804398002359</t>
  </si>
  <si>
    <t>-741.714688641212 130.589762705454 -372.340843781603</t>
  </si>
  <si>
    <t>-746.609963982811 127.726672393603 -456.042506728832</t>
  </si>
  <si>
    <t>-751.245991860329 123.539432591991 -578.541033919194</t>
  </si>
  <si>
    <t>-736.61064415143 126.327716704405 -655.471137075995</t>
  </si>
  <si>
    <t>-755.07639320175 156.173549616827 -525.620458458301</t>
  </si>
  <si>
    <t>-786.728000517802 307.520772995742 -504.95310841875</t>
  </si>
  <si>
    <t>-838.701447735624 372.286105936789 -235.355676293028</t>
  </si>
  <si>
    <t>-618.561040030648 373.064562742234 -161.287049861509</t>
  </si>
  <si>
    <t>-743.347111123329 94.5799273378821 -523.959018807486</t>
  </si>
  <si>
    <t>-551.733155538561 16.331245819694 -255.233307578853</t>
  </si>
  <si>
    <t>-724.537502035269 224.458515270264 -89.5056680324147</t>
  </si>
  <si>
    <t>-720.043437724143 288.488437911361 321.082388101569</t>
  </si>
  <si>
    <t>-735.678418765855 377.695313393581 774.153260542811</t>
  </si>
  <si>
    <t>-583.836394172034 358.138101758098 823.603701725912</t>
  </si>
  <si>
    <t>-685.896523924938 55.4532214656806 -89.1378505984316</t>
  </si>
  <si>
    <t>-676.022214036522 60.893330568877 326.284272523588</t>
  </si>
  <si>
    <t>-741.106865725418 39.2484367471952 782.794063092458</t>
  </si>
  <si>
    <t>-590.291469881139 26.0742146157909 837.245779562115</t>
  </si>
  <si>
    <t>9763-20170724T120502.513581400.bin</t>
  </si>
  <si>
    <t>-706.181672247551 140.311442478716 -87.604614663001</t>
  </si>
  <si>
    <t>-725.649595251464 136.786066576848 -196.53614382483</t>
  </si>
  <si>
    <t>-735.460151029302 133.84649143178 -288.844980878799</t>
  </si>
  <si>
    <t>-742.61302069373 131.072986924435 -372.387106047168</t>
  </si>
  <si>
    <t>-747.492383658036 128.290793113651 -456.092521685895</t>
  </si>
  <si>
    <t>-752.129800829995 124.229099991935 -578.595164832654</t>
  </si>
  <si>
    <t>-737.548611677575 127.166914629672 -655.530080454177</t>
  </si>
  <si>
    <t>-755.861866079271 156.827281535054 -525.645503293975</t>
  </si>
  <si>
    <t>-786.862975270075 308.313136897186 -504.88489659111</t>
  </si>
  <si>
    <t>-838.887836574229 371.171219819016 -234.846295324295</t>
  </si>
  <si>
    <t>-619.909944935217 366.361167026048 -157.554032657441</t>
  </si>
  <si>
    <t>-744.327999214603 95.1954438221326 -524.038614819361</t>
  </si>
  <si>
    <t>-552.712038995327 15.7427734888774 -260.276392493902</t>
  </si>
  <si>
    <t>-725.308897944647 225.069074515025 -89.4707096782391</t>
  </si>
  <si>
    <t>-720.870601531491 288.72759694128 321.175707021777</t>
  </si>
  <si>
    <t>-735.55290481171 377.943428530587 774.35526786291</t>
  </si>
  <si>
    <t>-583.592937873279 358.560574453417 823.51128621179</t>
  </si>
  <si>
    <t>-687.312346663599 55.4851853851835 -89.1538534768264</t>
  </si>
  <si>
    <t>-676.873225149779 60.9478780150125 326.254152562175</t>
  </si>
  <si>
    <t>-741.409870400955 38.7523733279422 782.852735543844</t>
  </si>
  <si>
    <t>-590.676361067944 24.8192290122759 837.342258388728</t>
  </si>
  <si>
    <t>9763-20170724T120502.548931600.bin</t>
  </si>
  <si>
    <t>-706.657159873859 140.484966625806 -87.638542713419</t>
  </si>
  <si>
    <t>-726.048855556343 137.006538138118 -196.585122203305</t>
  </si>
  <si>
    <t>-735.843442712482 134.09469428794 -288.896660396467</t>
  </si>
  <si>
    <t>-743.001572332633 131.342322169545 -372.438995476012</t>
  </si>
  <si>
    <t>-747.905883079119 128.576075221184 -456.143439950854</t>
  </si>
  <si>
    <t>-752.601290982373 124.531522351061 -578.644597370259</t>
  </si>
  <si>
    <t>-738.033204313936 127.54012990814 -655.579195014756</t>
  </si>
  <si>
    <t>-756.249856192675 157.133053830376 -525.691093164295</t>
  </si>
  <si>
    <t>-786.943814690983 308.680738967633 -504.967531244219</t>
  </si>
  <si>
    <t>-838.988813523541 370.675027055799 -234.73315321489</t>
  </si>
  <si>
    <t>-620.408876997603 362.92321049203 -156.558610002641</t>
  </si>
  <si>
    <t>-744.832108969033 95.4793764238823 -524.09317613522</t>
  </si>
  <si>
    <t>-553.097224733856 15.0096724426808 -263.041641083099</t>
  </si>
  <si>
    <t>-725.542111133468 225.396410193406 -89.4941936716199</t>
  </si>
  <si>
    <t>-721.102008444675 288.89399436158 321.177103929826</t>
  </si>
  <si>
    <t>-735.506362227525 378.045968383432 774.425050290548</t>
  </si>
  <si>
    <t>-583.482337573388 358.757245328989 823.419472296574</t>
  </si>
  <si>
    <t>-688.029469528784 55.5002263367035 -89.191719362992</t>
  </si>
  <si>
    <t>-677.337290857253 60.9217210612285 326.210343771515</t>
  </si>
  <si>
    <t>-741.558495067627 38.5313154190683 782.87930819197</t>
  </si>
  <si>
    <t>-590.817088060261 24.6988913738812 837.372461143342</t>
  </si>
  <si>
    <t>9763-20170724T120502.615118500.bin</t>
  </si>
  <si>
    <t>-707.507185710321 141.191944063356 -87.7755882307385</t>
  </si>
  <si>
    <t>-726.759221113186 137.813926514907 -196.750086574657</t>
  </si>
  <si>
    <t>-736.580466283609 134.969938898003 -289.061005798305</t>
  </si>
  <si>
    <t>-743.821702565398 132.274637377976 -372.598042528398</t>
  </si>
  <si>
    <t>-748.867826224338 129.558179375992 -456.295692637673</t>
  </si>
  <si>
    <t>-753.835105998187 125.577649054827 -578.788057843709</t>
  </si>
  <si>
    <t>-739.302744325149 128.706969927071 -655.724598408918</t>
  </si>
  <si>
    <t>-757.218747463938 158.178366833833 -525.816544467224</t>
  </si>
  <si>
    <t>-787.170851694176 309.865660013999 -505.037885733079</t>
  </si>
  <si>
    <t>-839.552413082733 370.62319781084 -234.587691782501</t>
  </si>
  <si>
    <t>-621.555752997767 356.052594247643 -155.761039962834</t>
  </si>
  <si>
    <t>-746.092274533814 96.4702681305098 -524.262346932481</t>
  </si>
  <si>
    <t>-553.260078684016 13.2737271740134 -268.399477686853</t>
  </si>
  <si>
    <t>-725.845530088987 226.547351666125 -89.6539073502375</t>
  </si>
  <si>
    <t>-721.508167342518 289.276117691514 321.136638444971</t>
  </si>
  <si>
    <t>-735.33167711943 378.34485551788 774.51185368879</t>
  </si>
  <si>
    <t>-583.261294321522 358.965162877192 823.326430295529</t>
  </si>
  <si>
    <t>-689.503270816829 55.8947661682305 -89.3203564885298</t>
  </si>
  <si>
    <t>-678.477999573846 60.7924825358627 326.079555259723</t>
  </si>
  <si>
    <t>-741.854268478947 38.1177986941188 782.92528160175</t>
  </si>
  <si>
    <t>-591.125028903041 24.1629345943816 837.420995386079</t>
  </si>
  <si>
    <t>9763-20170724T120502.647204200.bin</t>
  </si>
  <si>
    <t>-707.854639141735 141.7497371121 -87.8563598775388</t>
  </si>
  <si>
    <t>-727.059928846123 138.414804321143 -196.840385570859</t>
  </si>
  <si>
    <t>-736.904760886866 135.614906731162 -289.150090771701</t>
  </si>
  <si>
    <t>-744.193073700547 132.964407645731 -372.684499177651</t>
  </si>
  <si>
    <t>-749.312054703931 130.295465990852 -456.37929727569</t>
  </si>
  <si>
    <t>-754.414181717298 126.387116206018 -578.868468308785</t>
  </si>
  <si>
    <t>-739.889049287909 129.579823708396 -655.803737869414</t>
  </si>
  <si>
    <t>-757.649419249962 158.972649922158 -525.878188893343</t>
  </si>
  <si>
    <t>-787.077622667765 310.761597022642 -505.061549010813</t>
  </si>
  <si>
    <t>-839.956871744178 370.798766640309 -234.547421908363</t>
  </si>
  <si>
    <t>-622.170668126361 353.415998758235 -155.708726921472</t>
  </si>
  <si>
    <t>-746.701401186671 97.2315711626354 -524.364356877079</t>
  </si>
  <si>
    <t>-553.53489116981 12.8572724841604 -270.50248393543</t>
  </si>
  <si>
    <t>-725.838097833373 227.294274773488 -89.738745461406</t>
  </si>
  <si>
    <t>-721.636547494798 289.696001944159 321.103016760704</t>
  </si>
  <si>
    <t>-735.253174246744 378.508095380686 774.554204203073</t>
  </si>
  <si>
    <t>-583.186556688782 358.925035735593 823.298811964223</t>
  </si>
  <si>
    <t>-690.188835699944 56.2438846127905 -89.3861743745443</t>
  </si>
  <si>
    <t>-678.967003587764 60.840184801109 326.011783660393</t>
  </si>
  <si>
    <t>-741.999734239518 37.93055092638 782.943450166413</t>
  </si>
  <si>
    <t>-591.250093860713 24.1335308247105 837.42277865796</t>
  </si>
  <si>
    <t>9763-20170724T120502.712886900.bin</t>
  </si>
  <si>
    <t>-708.287318888466 142.902037217988 -88.0183099947643</t>
  </si>
  <si>
    <t>-727.403199725228 139.639112510229 -197.020413296777</t>
  </si>
  <si>
    <t>-737.269459603956 136.903484938885 -289.329716917177</t>
  </si>
  <si>
    <t>-744.61711948279 134.315717096165 -372.860895012099</t>
  </si>
  <si>
    <t>-749.835001360648 131.710990786348 -456.551483464682</t>
  </si>
  <si>
    <t>-755.125266556729 127.896996315178 -579.035772998967</t>
  </si>
  <si>
    <t>-740.606608841745 131.177681319247 -655.968443339005</t>
  </si>
  <si>
    <t>-758.099548231545 160.472782081787 -526.024195312667</t>
  </si>
  <si>
    <t>-786.772942991546 312.409932284194 -505.234982475382</t>
  </si>
  <si>
    <t>-841.315054168914 370.954652728229 -234.723939620359</t>
  </si>
  <si>
    <t>-624.048510255285 347.564993988875 -156.004760538069</t>
  </si>
  <si>
    <t>-747.508338335586 98.6683706090009 -524.557073479607</t>
  </si>
  <si>
    <t>-554.282940540599 12.2368081314835 -273.651837117786</t>
  </si>
  <si>
    <t>-725.565065151239 228.90278311383 -89.942051211651</t>
  </si>
  <si>
    <t>-721.77599488278 290.417207550974 321.037500917817</t>
  </si>
  <si>
    <t>-735.048027015396 378.867057033954 774.628587590187</t>
  </si>
  <si>
    <t>-582.939885229056 359.280546002606 823.2426487994</t>
  </si>
  <si>
    <t>-691.271139219492 56.8827055927577 -89.4879649129192</t>
  </si>
  <si>
    <t>-679.687521137508 61.1888184997563 325.903335904826</t>
  </si>
  <si>
    <t>-742.255768534774 37.6467947750443 782.960545564253</t>
  </si>
  <si>
    <t>-591.478617300983 24.1496981588634 837.439013469976</t>
  </si>
  <si>
    <t>9763-20170724T120502.747481800.bin</t>
  </si>
  <si>
    <t>-708.415064361495 143.531736135291 -88.1054596339594</t>
  </si>
  <si>
    <t>-727.457758432453 140.313117529323 -197.121587271108</t>
  </si>
  <si>
    <t>-737.316071530843 137.606983920549 -289.432499490177</t>
  </si>
  <si>
    <t>-744.678513556835 135.044204145835 -372.963160168304</t>
  </si>
  <si>
    <t>-749.933267143049 132.460575869038 -456.652120013432</t>
  </si>
  <si>
    <t>-755.30116673121 128.673536329465 -579.133866114367</t>
  </si>
  <si>
    <t>-740.79288698137 132.004423543559 -656.066421919985</t>
  </si>
  <si>
    <t>-758.159262456713 161.251562195121 -526.117361533054</t>
  </si>
  <si>
    <t>-786.386875909718 313.271496251603 -505.352466299528</t>
  </si>
  <si>
    <t>-842.297069900508 371.19473156501 -234.987010656301</t>
  </si>
  <si>
    <t>-625.304745406589 345.345340649896 -156.280735553298</t>
  </si>
  <si>
    <t>-747.732246055518 99.4189873726284 -524.662508560234</t>
  </si>
  <si>
    <t>-555.112439461754 12.4600470560731 -274.904850872974</t>
  </si>
  <si>
    <t>-725.416461724086 229.753779899147 -90.039861013561</t>
  </si>
  <si>
    <t>-721.76043534279 290.766648247436 321.015719770288</t>
  </si>
  <si>
    <t>-734.93173391385 379.048291674349 774.676043381884</t>
  </si>
  <si>
    <t>-582.83014685454 359.342372468387 823.262145905136</t>
  </si>
  <si>
    <t>-691.675666872492 57.2996865553689 -89.5538967621512</t>
  </si>
  <si>
    <t>-680.095467065865 61.359006634214 325.839943911669</t>
  </si>
  <si>
    <t>-742.37390928224 37.4987954422809 782.96703432799</t>
  </si>
  <si>
    <t>-591.603515459289 23.9658998298728 837.45528142189</t>
  </si>
  <si>
    <t>9763-20170724T120502.812660300.bin</t>
  </si>
  <si>
    <t>-708.646555271699 145.110467509169 -88.2346334591495</t>
  </si>
  <si>
    <t>-727.553996697022 141.989033660178 -197.277042095123</t>
  </si>
  <si>
    <t>-737.380089088777 139.379815809068 -289.594378460742</t>
  </si>
  <si>
    <t>-744.746889243352 136.912680687831 -373.127466114315</t>
  </si>
  <si>
    <t>-750.039356299065 134.431120639335 -456.817233324456</t>
  </si>
  <si>
    <t>-755.499274131631 130.799685801667 -579.299440552712</t>
  </si>
  <si>
    <t>-741.065726712515 134.321888741485 -656.237598717933</t>
  </si>
  <si>
    <t>-758.229770899434 163.324806902034 -526.243828392186</t>
  </si>
  <si>
    <t>-785.873710445869 315.422147327188 -505.286301172973</t>
  </si>
  <si>
    <t>-845.384700140693 372.499532095334 -235.510028485288</t>
  </si>
  <si>
    <t>-629.086425942917 343.948289149052 -155.833105946537</t>
  </si>
  <si>
    <t>-747.977275796728 101.461402597595 -524.866796140208</t>
  </si>
  <si>
    <t>-557.073136897752 14.4208558809248 -276.809537616367</t>
  </si>
  <si>
    <t>-725.115154065343 231.728548908416 -90.1920665034087</t>
  </si>
  <si>
    <t>-721.78604899969 291.657158944289 321.025726187375</t>
  </si>
  <si>
    <t>-734.767810013074 379.332620033136 774.815818296968</t>
  </si>
  <si>
    <t>-582.649824432095 359.534923675958 823.313353693883</t>
  </si>
  <si>
    <t>-692.464185966458 58.5547464453041 -89.6871667558552</t>
  </si>
  <si>
    <t>-681.023875963299 61.7408962556383 325.718155196795</t>
  </si>
  <si>
    <t>-742.616052727138 37.1506155835775 782.978596378333</t>
  </si>
  <si>
    <t>-591.868303019128 23.3857852284184 837.471397217136</t>
  </si>
  <si>
    <t>9763-20170724T120502.846741400.bin</t>
  </si>
  <si>
    <t>-708.831020435342 146.046155195433 -88.3047286087021</t>
  </si>
  <si>
    <t>-727.701209329681 142.960931093078 -197.354637780616</t>
  </si>
  <si>
    <t>-737.51218483224 140.41886781192 -289.675485751719</t>
  </si>
  <si>
    <t>-744.87210275178 138.028042353857 -373.211287680618</t>
  </si>
  <si>
    <t>-750.164454311875 135.638866660738 -456.903680775812</t>
  </si>
  <si>
    <t>-755.631903560944 132.160473012107 -579.390216178791</t>
  </si>
  <si>
    <t>-741.253854714021 135.841100928068 -656.331280038726</t>
  </si>
  <si>
    <t>-758.370158637848 164.617563386066 -526.293329810465</t>
  </si>
  <si>
    <t>-785.915114497777 316.701735054123 -505.089812465076</t>
  </si>
  <si>
    <t>-847.162223867377 373.225216104596 -235.585614846685</t>
  </si>
  <si>
    <t>-631.140647155612 344.541024088645 -155.208936847117</t>
  </si>
  <si>
    <t>-748.095465427892 102.755999005196 -524.995191892515</t>
  </si>
  <si>
    <t>-557.854336168375 15.8576451779948 -277.487357249237</t>
  </si>
  <si>
    <t>-725.071950924674 232.769455665716 -90.2675539686144</t>
  </si>
  <si>
    <t>-721.899242862101 292.201786185155 321.023533507071</t>
  </si>
  <si>
    <t>-734.695481775377 379.467099065893 774.904431166204</t>
  </si>
  <si>
    <t>-582.550020221221 359.691364155996 823.324427858371</t>
  </si>
  <si>
    <t>-692.873465407122 59.3430835154713 -89.7641974483469</t>
  </si>
  <si>
    <t>-681.504932811469 62.0797854098194 325.646296280901</t>
  </si>
  <si>
    <t>-742.726024866602 37.0779423160461 782.97482051556</t>
  </si>
  <si>
    <t>-591.941338671564 23.6215906055197 837.442542327428</t>
  </si>
  <si>
    <t>9763-20170724T120502.914420300.bin</t>
  </si>
  <si>
    <t>-709.352530449217 147.804282225141 -88.4147079638591</t>
  </si>
  <si>
    <t>-728.211187110417 144.767547767932 -197.468036557146</t>
  </si>
  <si>
    <t>-737.983292081983 142.382225733915 -289.797123689445</t>
  </si>
  <si>
    <t>-745.296721270349 140.180320026985 -373.342338707748</t>
  </si>
  <si>
    <t>-750.53142577983 138.029223996764 -457.044757444277</t>
  </si>
  <si>
    <t>-755.902746220111 134.95366236555 -579.546196380294</t>
  </si>
  <si>
    <t>-741.605181980703 139.011931086104 -656.483403736194</t>
  </si>
  <si>
    <t>-758.755649095273 167.22376383326 -526.341528021115</t>
  </si>
  <si>
    <t>-786.413286951766 319.198498476426 -504.552629538506</t>
  </si>
  <si>
    <t>-850.760522090869 374.538761635373 -235.525792114365</t>
  </si>
  <si>
    <t>-634.850955634423 347.042489064084 -154.435798098556</t>
  </si>
  <si>
    <t>-748.336152478843 105.382521450143 -525.245779844856</t>
  </si>
  <si>
    <t>-558.429738061185 18.3486212180328 -278.697457372514</t>
  </si>
  <si>
    <t>-725.312853974738 234.772911264964 -90.3696242930951</t>
  </si>
  <si>
    <t>-722.323381480134 293.17582985448 321.070290015632</t>
  </si>
  <si>
    <t>-734.637994706222 379.642007851091 775.114779711122</t>
  </si>
  <si>
    <t>-582.485910353643 359.470452019305 823.350451438908</t>
  </si>
  <si>
    <t>-693.676599125408 60.7910607287165 -89.9017273987937</t>
  </si>
  <si>
    <t>-682.545895178783 62.8488793283777 325.519110133444</t>
  </si>
  <si>
    <t>-742.947846568984 36.8693871333764 782.972397798984</t>
  </si>
  <si>
    <t>-592.105339614679 23.8864450638355 837.394832407861</t>
  </si>
  <si>
    <t>9763-20170724T120502.947008800.bin</t>
  </si>
  <si>
    <t>-709.676677692229 148.672023526018 -88.5037383259235</t>
  </si>
  <si>
    <t>-728.524789134314 145.658444833067 -197.559589033641</t>
  </si>
  <si>
    <t>-738.257113597665 143.345666956654 -289.894647325021</t>
  </si>
  <si>
    <t>-745.522153079838 141.230533278194 -373.446359481665</t>
  </si>
  <si>
    <t>-750.696316617134 139.188242931358 -457.155260392724</t>
  </si>
  <si>
    <t>-755.96592029949 136.296226215749 -579.665711749808</t>
  </si>
  <si>
    <t>-741.702451886293 140.54707790972 -656.59873167517</t>
  </si>
  <si>
    <t>-758.908314571738 168.478921202212 -526.412896967672</t>
  </si>
  <si>
    <t>-786.785820728164 320.393971747379 -504.427432823533</t>
  </si>
  <si>
    <t>-852.610163331914 375.1895593431 -235.646513740677</t>
  </si>
  <si>
    <t>-636.71193985508 348.394502667973 -154.292286024682</t>
  </si>
  <si>
    <t>-748.399025756167 106.651444655003 -525.405416132082</t>
  </si>
  <si>
    <t>-558.407928584535 19.2887459709336 -279.538928465151</t>
  </si>
  <si>
    <t>-725.544146024227 235.747403666856 -90.4381141452176</t>
  </si>
  <si>
    <t>-722.555767449357 293.668582472181 321.069802051526</t>
  </si>
  <si>
    <t>-734.628020545224 379.711809818876 775.226874916969</t>
  </si>
  <si>
    <t>-582.448307645874 359.456265101822 823.339865892956</t>
  </si>
  <si>
    <t>-694.067968100109 61.5668506154591 -90.0039414887723</t>
  </si>
  <si>
    <t>-683.198399265659 63.2114187700363 325.425723707708</t>
  </si>
  <si>
    <t>-743.05669709258 36.8505532768934 782.967161496889</t>
  </si>
  <si>
    <t>-592.181137652675 24.1004533106609 837.352919959894</t>
  </si>
  <si>
    <t>9763-20170724T120503.014693300.bin</t>
  </si>
  <si>
    <t>-710.443703020936 150.278074231507 -88.78744706356</t>
  </si>
  <si>
    <t>-729.157231308638 147.288541087592 -197.867097890667</t>
  </si>
  <si>
    <t>-738.770403810783 145.111128566675 -290.217932532534</t>
  </si>
  <si>
    <t>-745.925843456306 143.163607898447 -373.783186515641</t>
  </si>
  <si>
    <t>-750.988842198336 141.336057292785 -457.503902056324</t>
  </si>
  <si>
    <t>-756.094568407766 138.810173557403 -580.029262174312</t>
  </si>
  <si>
    <t>-741.926538016583 143.49855975775 -656.954600158442</t>
  </si>
  <si>
    <t>-759.187481518465 170.82014381674 -526.681077944684</t>
  </si>
  <si>
    <t>-787.415149270087 322.594873624424 -504.241811112044</t>
  </si>
  <si>
    <t>-856.562019960152 376.792494180197 -236.174835321725</t>
  </si>
  <si>
    <t>-640.881857761369 350.779434055306 -153.992327159471</t>
  </si>
  <si>
    <t>-748.520982690054 109.016866656811 -525.851467886404</t>
  </si>
  <si>
    <t>-558.692729393665 20.8369868104899 -281.953093007917</t>
  </si>
  <si>
    <t>-726.141082298583 237.635299305128 -90.6654921363892</t>
  </si>
  <si>
    <t>-723.259865720307 294.588656791543 320.978353178774</t>
  </si>
  <si>
    <t>-734.576540818956 379.93765405443 775.378818236207</t>
  </si>
  <si>
    <t>-582.320584917493 359.731575280873 823.271054508388</t>
  </si>
  <si>
    <t>-694.970451055316 62.866948837768 -90.3148514501061</t>
  </si>
  <si>
    <t>-684.924460544467 63.5649246395392 325.13810962982</t>
  </si>
  <si>
    <t>-743.288470067311 36.4931842126823 782.889072534515</t>
  </si>
  <si>
    <t>-592.482308914096 22.7850481423457 837.234352804898</t>
  </si>
  <si>
    <t>9763-20170724T120503.046280800.bin</t>
  </si>
  <si>
    <t>-710.866111578131 151.048701019489 -88.9644471918365</t>
  </si>
  <si>
    <t>-729.495975355808 148.074213260089 -198.058812693632</t>
  </si>
  <si>
    <t>-739.049664207948 145.979404783414 -290.41777436679</t>
  </si>
  <si>
    <t>-746.156071904705 144.134731800394 -373.989573828546</t>
  </si>
  <si>
    <t>-751.175050682602 142.439219546829 -457.715661789051</t>
  </si>
  <si>
    <t>-756.222139888758 140.138879502667 -580.2479659424</t>
  </si>
  <si>
    <t>-742.119507602657 145.073295533923 -657.169816197105</t>
  </si>
  <si>
    <t>-759.382913990378 172.043279526368 -526.840462663563</t>
  </si>
  <si>
    <t>-787.69072622258 323.765383444252 -504.10754132345</t>
  </si>
  <si>
    <t>-858.603931568839 377.873489874421 -236.484200720076</t>
  </si>
  <si>
    <t>-643.095327873172 351.952059338697 -153.824421677498</t>
  </si>
  <si>
    <t>-748.632040284395 110.25328452629 -526.12323289434</t>
  </si>
  <si>
    <t>-558.692541125625 21.4704843702052 -283.563761870179</t>
  </si>
  <si>
    <t>-726.432494159457 238.522272817808 -90.8203420535555</t>
  </si>
  <si>
    <t>-723.622608332246 295.079942577685 320.87854093172</t>
  </si>
  <si>
    <t>-734.566506992257 380.022967595242 775.399400813556</t>
  </si>
  <si>
    <t>-582.30072905652 359.665571280508 823.196055499154</t>
  </si>
  <si>
    <t>-695.523008299161 63.5083103339007 -90.5154265865605</t>
  </si>
  <si>
    <t>-686.030099656306 63.6137106504709 324.951166727756</t>
  </si>
  <si>
    <t>-743.403502633807 36.3746530058188 782.840553601093</t>
  </si>
  <si>
    <t>-592.53063609426 23.1915548859231 837.130543447649</t>
  </si>
  <si>
    <t>9763-20170724T120503.115466000.bin</t>
  </si>
  <si>
    <t>-711.753037182493 152.392951523402 -89.3314103264415</t>
  </si>
  <si>
    <t>-730.223760822266 149.495031527611 -198.454892922716</t>
  </si>
  <si>
    <t>-739.660392807697 147.564280965638 -290.829525100267</t>
  </si>
  <si>
    <t>-746.668643277634 145.90987912172 -374.413431335177</t>
  </si>
  <si>
    <t>-751.597490764405 144.448064357034 -458.149351226757</t>
  </si>
  <si>
    <t>-756.522088620244 142.53842378244 -580.693274106336</t>
  </si>
  <si>
    <t>-742.561842443837 147.900438443094 -657.612523706672</t>
  </si>
  <si>
    <t>-759.798515802839 174.261449207625 -527.184810730954</t>
  </si>
  <si>
    <t>-788.323060783717 325.872905410499 -503.92210076896</t>
  </si>
  <si>
    <t>-862.318548575961 379.223154762598 -236.982006793897</t>
  </si>
  <si>
    <t>-647.354092162816 353.82654319953 -152.757177569188</t>
  </si>
  <si>
    <t>-748.924023856501 112.491064684214 -526.659316397545</t>
  </si>
  <si>
    <t>-558.359440443813 22.1954397458844 -286.627223712951</t>
  </si>
  <si>
    <t>-726.906721846005 240.147906991156 -91.1550797244815</t>
  </si>
  <si>
    <t>-724.345112958559 296.000332486183 320.641659942903</t>
  </si>
  <si>
    <t>-734.653846311927 380.19628998134 775.37326598239</t>
  </si>
  <si>
    <t>-582.276617202284 359.770590956098 822.784125049923</t>
  </si>
  <si>
    <t>-696.809004839396 64.6253181882314 -90.9305860615051</t>
  </si>
  <si>
    <t>-688.607427208347 63.3418942482151 324.561579564618</t>
  </si>
  <si>
    <t>-743.646883270987 36.046900136394 782.786827836679</t>
  </si>
  <si>
    <t>-592.718985714892 23.0425629486747 836.966953646115</t>
  </si>
  <si>
    <t>9763-20170724T120503.144546000.bin</t>
  </si>
  <si>
    <t>-712.160092047616 152.943574703098 -89.5255076954857</t>
  </si>
  <si>
    <t>-730.549070163707 150.091828491314 -198.663970191142</t>
  </si>
  <si>
    <t>-739.928658695624 148.252726958827 -291.046254035716</t>
  </si>
  <si>
    <t>-746.89054819733 146.704202286835 -374.636197650412</t>
  </si>
  <si>
    <t>-751.778516727619 145.371951037852 -458.376708885213</t>
  </si>
  <si>
    <t>-756.64971539405 143.678071311748 -580.9259321456</t>
  </si>
  <si>
    <t>-742.752470068351 149.225583659642 -657.843476769518</t>
  </si>
  <si>
    <t>-759.965239064302 175.30413436842 -527.362419490029</t>
  </si>
  <si>
    <t>-788.532396496774 326.846455605209 -503.771775285926</t>
  </si>
  <si>
    <t>-863.714967236339 379.533694245901 -237.031818382551</t>
  </si>
  <si>
    <t>-649.109915741795 354.514334549069 -151.783610804084</t>
  </si>
  <si>
    <t>-749.059337048162 113.53856583069 -526.942238618542</t>
  </si>
  <si>
    <t>-558.048346918568 22.2647968171771 -287.988178520733</t>
  </si>
  <si>
    <t>-727.031235139265 240.821964798622 -91.3329839918921</t>
  </si>
  <si>
    <t>-724.518640102348 296.401496318032 320.50096503823</t>
  </si>
  <si>
    <t>-734.683728038108 380.250887296774 775.339675280932</t>
  </si>
  <si>
    <t>-582.257780113949 359.797324680501 822.581711654916</t>
  </si>
  <si>
    <t>-697.471088633634 65.0542868465873 -91.119522196338</t>
  </si>
  <si>
    <t>-689.8177800081 63.0967451386546 324.380400704789</t>
  </si>
  <si>
    <t>-743.767302913276 35.8702442846284 782.776791892846</t>
  </si>
  <si>
    <t>-592.82497567624 22.7962894683617 836.899718055682</t>
  </si>
  <si>
    <t>9763-20170724T120503.213732700.bin</t>
  </si>
  <si>
    <t>-712.76423117058 153.824083407819 -89.8207158734252</t>
  </si>
  <si>
    <t>-731.103917824309 151.044747770159 -198.969388400488</t>
  </si>
  <si>
    <t>-740.430093174848 149.435189203963 -291.361341544922</t>
  </si>
  <si>
    <t>-747.340436002774 148.165836598938 -374.960145896342</t>
  </si>
  <si>
    <t>-752.174161522831 147.185160651138 -458.708569440526</t>
  </si>
  <si>
    <t>-756.963798216938 146.08616799041 -581.267956495295</t>
  </si>
  <si>
    <t>-743.150240836408 151.964524859648 -658.175991760414</t>
  </si>
  <si>
    <t>-760.317974337241 177.451323501315 -527.55377194274</t>
  </si>
  <si>
    <t>-788.775213246955 328.879986140632 -503.121876997466</t>
  </si>
  <si>
    <t>-865.286564707008 380.564449613186 -236.563679886008</t>
  </si>
  <si>
    <t>-651.135564939669 355.785175642412 -150.112185348365</t>
  </si>
  <si>
    <t>-749.406328647329 115.685439272703 -527.426285757228</t>
  </si>
  <si>
    <t>-557.496975657699 22.0843414871254 -289.781141892311</t>
  </si>
  <si>
    <t>-727.08245503002 242.03697823877 -91.6200627285265</t>
  </si>
  <si>
    <t>-724.61631488103 296.977611407917 320.299833370262</t>
  </si>
  <si>
    <t>-734.606836363309 380.376146272832 775.308272604021</t>
  </si>
  <si>
    <t>-582.145944356721 359.966888635533 822.456569038098</t>
  </si>
  <si>
    <t>-698.617389813348 65.5904158468488 -91.40430091086</t>
  </si>
  <si>
    <t>-691.767848843537 62.7482013608553 324.104618111762</t>
  </si>
  <si>
    <t>-743.976313273245 35.7121853872975 782.785204722989</t>
  </si>
  <si>
    <t>-592.910702977114 23.5648669454779 836.78013892333</t>
  </si>
  <si>
    <t>9763-20170724T120503.245625100.bin</t>
  </si>
  <si>
    <t>-712.899292485197 154.120657202094 -89.9084578751856</t>
  </si>
  <si>
    <t>-731.255432153512 151.375856265826 -199.055260391094</t>
  </si>
  <si>
    <t>-740.56500420306 149.893164149416 -291.45101296702</t>
  </si>
  <si>
    <t>-747.448996757023 148.77997108016 -375.054183717522</t>
  </si>
  <si>
    <t>-752.245212249753 147.997327654122 -458.80691964826</t>
  </si>
  <si>
    <t>-756.968208910546 147.234855972958 -581.371352338111</t>
  </si>
  <si>
    <t>-743.167100784477 153.256254468224 -658.270592984591</t>
  </si>
  <si>
    <t>-760.345327493418 178.45350139423 -527.573249550168</t>
  </si>
  <si>
    <t>-788.721537183918 329.827491837452 -502.703854393668</t>
  </si>
  <si>
    <t>-865.391558326307 381.38297107426 -236.166165477619</t>
  </si>
  <si>
    <t>-651.28881513277 356.57874359147 -149.602351431816</t>
  </si>
  <si>
    <t>-749.44629072277 116.685271079158 -527.608988257599</t>
  </si>
  <si>
    <t>-557.088562223213 21.7473239681258 -290.177187788168</t>
  </si>
  <si>
    <t>-726.96698252826 242.500577964546 -91.6970555103781</t>
  </si>
  <si>
    <t>-724.609449408932 297.138636084592 320.263773223664</t>
  </si>
  <si>
    <t>-734.540675541365 380.411401712531 775.311827717972</t>
  </si>
  <si>
    <t>-582.11762465309 359.777661944523 822.484650422785</t>
  </si>
  <si>
    <t>-699.004449790858 65.7499440781244 -91.496875051498</t>
  </si>
  <si>
    <t>-692.550308245355 62.5877611727783 324.015955073629</t>
  </si>
  <si>
    <t>-744.070777382511 35.6135672675828 782.80164968821</t>
  </si>
  <si>
    <t>-592.960420326024 23.8159439599069 836.748744790892</t>
  </si>
  <si>
    <t>9763-20170724T120503.311809300.bin</t>
  </si>
  <si>
    <t>-712.925741085679 154.490005620658 -90.0485059567114</t>
  </si>
  <si>
    <t>-731.329792241858 151.818030745337 -199.18905875101</t>
  </si>
  <si>
    <t>-740.616983198106 150.540504583699 -291.589991025466</t>
  </si>
  <si>
    <t>-747.456932730541 149.674431877836 -375.199756052122</t>
  </si>
  <si>
    <t>-752.185564399968 149.199936698103 -458.958710672691</t>
  </si>
  <si>
    <t>-756.784419155002 148.955409551201 -581.530106501773</t>
  </si>
  <si>
    <t>-742.973285907012 155.155552885133 -658.413168028424</t>
  </si>
  <si>
    <t>-760.139756563364 179.959824035564 -527.606819967346</t>
  </si>
  <si>
    <t>-788.232885942042 331.276767885748 -502.06610773697</t>
  </si>
  <si>
    <t>-864.698436491536 382.671843006236 -235.438790031082</t>
  </si>
  <si>
    <t>-650.37838749348 357.654114514664 -149.476105927442</t>
  </si>
  <si>
    <t>-749.393241690653 118.165486480361 -527.886818859885</t>
  </si>
  <si>
    <t>-556.852601499554 20.2921378055469 -290.511076042664</t>
  </si>
  <si>
    <t>-726.51343927152 243.182197478808 -91.8289376441852</t>
  </si>
  <si>
    <t>-724.290982710187 297.378205353426 320.191021094726</t>
  </si>
  <si>
    <t>-734.400478319869 380.543659276085 775.325257519032</t>
  </si>
  <si>
    <t>-581.958203976755 360.113298037912 822.524420690407</t>
  </si>
  <si>
    <t>-699.501987576801 65.8084373056797 -91.6335220645155</t>
  </si>
  <si>
    <t>-693.850783113498 62.173876862395 323.887190438836</t>
  </si>
  <si>
    <t>-744.243848847015 35.3403517412678 782.857474067796</t>
  </si>
  <si>
    <t>-593.077982125729 23.9000148657171 836.726016650811</t>
  </si>
  <si>
    <t>9763-20170724T120503.344899900.bin</t>
  </si>
  <si>
    <t>-712.812150371914 154.560326321072 -90.0986657229855</t>
  </si>
  <si>
    <t>-731.207491639309 151.917098929629 -199.241324282299</t>
  </si>
  <si>
    <t>-740.49782915069 150.726911555915 -291.643179110335</t>
  </si>
  <si>
    <t>-747.345401402697 149.967004016093 -375.253436788753</t>
  </si>
  <si>
    <t>-752.086460925457 149.623899470954 -459.012232336695</t>
  </si>
  <si>
    <t>-756.7089360017 149.599092253208 -581.582912871464</t>
  </si>
  <si>
    <t>-742.892371065779 155.85267783102 -658.460871055212</t>
  </si>
  <si>
    <t>-759.964740169829 180.522253005992 -527.606872257738</t>
  </si>
  <si>
    <t>-787.720035081104 331.866721445177 -501.853090317369</t>
  </si>
  <si>
    <t>-864.386115749604 383.151647178458 -235.262016718467</t>
  </si>
  <si>
    <t>-649.918356941399 358.118172891613 -149.673279943765</t>
  </si>
  <si>
    <t>-749.396545192079 118.69773855071 -527.99292109858</t>
  </si>
  <si>
    <t>-556.849420761312 19.3135588526711 -290.261140589793</t>
  </si>
  <si>
    <t>-726.143618849578 243.396523087719 -91.8809364280262</t>
  </si>
  <si>
    <t>-724.048483069645 297.459440615036 320.157166732507</t>
  </si>
  <si>
    <t>-734.336579675681 380.618853744568 775.315591654891</t>
  </si>
  <si>
    <t>-581.914970030248 360.071848651231 822.531222184373</t>
  </si>
  <si>
    <t>-699.643113064647 65.7398031580969 -91.6654023443928</t>
  </si>
  <si>
    <t>-694.369771455947 61.8884523563968 323.858288947089</t>
  </si>
  <si>
    <t>-744.324291523301 35.1738817913636 782.904256253925</t>
  </si>
  <si>
    <t>-593.158794077948 23.642035062888 836.75437417287</t>
  </si>
  <si>
    <t>9763-20170724T120503.414587300.bin</t>
  </si>
  <si>
    <t>-712.401791097406 154.533486349151 -90.1500423575665</t>
  </si>
  <si>
    <t>-730.752737301746 151.987390970463 -199.302549183269</t>
  </si>
  <si>
    <t>-740.071604302369 150.958681328676 -291.703439350752</t>
  </si>
  <si>
    <t>-746.972781391722 150.382013089245 -375.310676885473</t>
  </si>
  <si>
    <t>-751.795194200577 150.255515899594 -459.065564191021</t>
  </si>
  <si>
    <t>-756.567422664041 150.583440561057 -581.629970622926</t>
  </si>
  <si>
    <t>-742.770045382601 156.899857548855 -658.506104210277</t>
  </si>
  <si>
    <t>-759.548062626343 181.38621225622 -527.569336640288</t>
  </si>
  <si>
    <t>-786.459476478324 332.827448274742 -501.50884031398</t>
  </si>
  <si>
    <t>-864.344919198543 384.501510399036 -235.346748003956</t>
  </si>
  <si>
    <t>-649.79603322354 359.084416589379 -150.075077814293</t>
  </si>
  <si>
    <t>-749.398688642519 119.492984732761 -528.130042551594</t>
  </si>
  <si>
    <t>-557.638914988041 17.9219946258422 -290.195917118338</t>
  </si>
  <si>
    <t>-725.022378755463 243.655776141879 -91.9459321691576</t>
  </si>
  <si>
    <t>-723.357716754483 297.509206851888 320.121612615294</t>
  </si>
  <si>
    <t>-734.152497851799 380.803447763811 775.293649092022</t>
  </si>
  <si>
    <t>-581.735377812403 360.416425876869 822.592775940345</t>
  </si>
  <si>
    <t>-699.983450835149 65.415587449319 -91.6646555395654</t>
  </si>
  <si>
    <t>-695.059870165966 61.0959170275046 323.858742473569</t>
  </si>
  <si>
    <t>-744.449447221317 34.8789992369404 783.020575672517</t>
  </si>
  <si>
    <t>-593.268078059053 23.5207184617077 836.863099336279</t>
  </si>
  <si>
    <t>9763-20170724T120503.448180800.bin</t>
  </si>
  <si>
    <t>-712.25707459258 154.489601584529 -90.1339289863266</t>
  </si>
  <si>
    <t>-730.573766702275 151.986752966859 -199.293148096102</t>
  </si>
  <si>
    <t>-739.873860084646 151.045990717435 -291.696841250151</t>
  </si>
  <si>
    <t>-746.763076657981 150.573265398981 -375.305934560464</t>
  </si>
  <si>
    <t>-751.578495277238 150.573511179134 -459.061227987948</t>
  </si>
  <si>
    <t>-756.346170772947 151.112102875849 -581.624949482011</t>
  </si>
  <si>
    <t>-742.540422873336 157.477119300266 -658.495719834041</t>
  </si>
  <si>
    <t>-759.23524730534 181.837165805277 -527.515279272672</t>
  </si>
  <si>
    <t>-785.656328610078 333.333526769871 -501.31051679847</t>
  </si>
  <si>
    <t>-864.545293661837 385.805086630526 -235.600414905279</t>
  </si>
  <si>
    <t>-650.102639748074 359.914732739138 -150.203821791598</t>
  </si>
  <si>
    <t>-749.273020519238 119.914384924394 -528.17477758044</t>
  </si>
  <si>
    <t>-557.991555444013 17.6541184404057 -290.454895493843</t>
  </si>
  <si>
    <t>-724.469191293012 243.758140479931 -91.9651950448732</t>
  </si>
  <si>
    <t>-722.987534322548 297.495014399281 320.118248670344</t>
  </si>
  <si>
    <t>-734.085510269935 380.882259780836 775.274524121294</t>
  </si>
  <si>
    <t>-581.723097742263 360.245275746697 822.641441844977</t>
  </si>
  <si>
    <t>-700.248532183504 65.2103951616016 -91.6318732984699</t>
  </si>
  <si>
    <t>-695.207520106854 60.6854787500013 323.887911174694</t>
  </si>
  <si>
    <t>-744.505526356917 34.6765229779658 783.094166112352</t>
  </si>
  <si>
    <t>-593.409695308499 22.3926593668173 836.973467147847</t>
  </si>
  <si>
    <t>9763-20170724T120503.511350700.bin</t>
  </si>
  <si>
    <t>-712.006394420801 154.37605159077 -90.125926624251</t>
  </si>
  <si>
    <t>-730.321172233716 151.929354462902 -199.28676667775</t>
  </si>
  <si>
    <t>-739.636742853631 151.084877457502 -291.689948111915</t>
  </si>
  <si>
    <t>-746.547885657172 150.72388238425 -375.297459593513</t>
  </si>
  <si>
    <t>-751.392880380491 150.857365840418 -459.051062387079</t>
  </si>
  <si>
    <t>-756.212540840944 151.613737034229 -581.611686092918</t>
  </si>
  <si>
    <t>-742.399958871788 157.97465725964 -658.481495616591</t>
  </si>
  <si>
    <t>-758.895179394201 182.271535772479 -527.453216655156</t>
  </si>
  <si>
    <t>-784.511900064678 333.890773006657 -501.101542266982</t>
  </si>
  <si>
    <t>-865.176570981271 388.099221843612 -236.274835046924</t>
  </si>
  <si>
    <t>-650.985336063607 361.1134726763 -150.586807278438</t>
  </si>
  <si>
    <t>-749.30037421715 120.29198944307 -528.21309649868</t>
  </si>
  <si>
    <t>-558.325926727079 17.0309749088549 -290.686901300404</t>
  </si>
  <si>
    <t>-723.673849877224 243.955836371929 -92.0388653070308</t>
  </si>
  <si>
    <t>-722.280616250791 297.488863730664 320.071399290986</t>
  </si>
  <si>
    <t>-733.89663168015 381.082281670282 775.176865361163</t>
  </si>
  <si>
    <t>-581.566554340692 360.46658627149 822.657017555319</t>
  </si>
  <si>
    <t>-700.590091796647 64.8333955886394 -91.5938739681631</t>
  </si>
  <si>
    <t>-694.961308763546 60.2163819870329 323.917456210058</t>
  </si>
  <si>
    <t>-744.583855731252 34.3276951628959 783.145226939972</t>
  </si>
  <si>
    <t>-593.604354183926 21.0694306915348 837.119577818947</t>
  </si>
  <si>
    <t>9763-20170724T120503.548451700.bin</t>
  </si>
  <si>
    <t>-711.884770835364 154.489806250306 -90.1165811805563</t>
  </si>
  <si>
    <t>-730.23959547564 152.055790929538 -199.270955518556</t>
  </si>
  <si>
    <t>-739.605234598394 151.21840667791 -291.66913951247</t>
  </si>
  <si>
    <t>-746.568119404884 150.863061529546 -375.272537304213</t>
  </si>
  <si>
    <t>-751.471215556374 151.000118986065 -459.022608784062</t>
  </si>
  <si>
    <t>-756.382708417627 151.759143801005 -581.579599694357</t>
  </si>
  <si>
    <t>-742.564331486958 158.076792165749 -658.451854238079</t>
  </si>
  <si>
    <t>-758.965468624576 182.424947855805 -527.420783702711</t>
  </si>
  <si>
    <t>-784.489235752917 334.078286188651 -501.177043809773</t>
  </si>
  <si>
    <t>-865.726411607251 389.298256088108 -236.734397807071</t>
  </si>
  <si>
    <t>-651.63759646927 361.858491746209 -150.934695885712</t>
  </si>
  <si>
    <t>-749.489723909683 120.427160934362 -528.184366304369</t>
  </si>
  <si>
    <t>-558.358270045752 16.7824504965463 -290.534430717685</t>
  </si>
  <si>
    <t>-723.41746442533 244.133819556871 -92.0607216932913</t>
  </si>
  <si>
    <t>-722.098458597832 297.543304290007 320.065843407343</t>
  </si>
  <si>
    <t>-733.817532731943 381.170158095581 775.145366515826</t>
  </si>
  <si>
    <t>-581.505728259216 360.538824096973 822.67712198174</t>
  </si>
  <si>
    <t>-700.632829224755 64.9153684280238 -91.5588881276525</t>
  </si>
  <si>
    <t>-694.646834065176 60.2336678899887 323.946670933128</t>
  </si>
  <si>
    <t>-744.59970872499 34.3643454448797 783.146596704866</t>
  </si>
  <si>
    <t>-593.56545545285 21.8550965770996 837.146420235404</t>
  </si>
  <si>
    <t>9763-20170724T120503.614630500.bin</t>
  </si>
  <si>
    <t>-711.622810539936 154.995939659169 -90.0941664286245</t>
  </si>
  <si>
    <t>-730.055452692955 152.529710488129 -199.234588729666</t>
  </si>
  <si>
    <t>-739.564574700284 151.638392051551 -291.617645380175</t>
  </si>
  <si>
    <t>-746.688043001214 151.221516108122 -375.207332101681</t>
  </si>
  <si>
    <t>-751.782504918931 151.283194968973 -458.945944281848</t>
  </si>
  <si>
    <t>-757.007018182034 151.915716020917 -581.490864146283</t>
  </si>
  <si>
    <t>-743.252457721416 158.05782384436 -658.388737097419</t>
  </si>
  <si>
    <t>-759.413157935456 182.643217741047 -527.358908329008</t>
  </si>
  <si>
    <t>-785.073832923481 334.303594223285 -501.319730497028</t>
  </si>
  <si>
    <t>-867.358634908462 391.152957702013 -237.547119697673</t>
  </si>
  <si>
    <t>-653.275000954769 363.778965613656 -151.713898567214</t>
  </si>
  <si>
    <t>-750.016007949192 120.632911651263 -528.079485776599</t>
  </si>
  <si>
    <t>-558.575837015925 16.6914930079083 -290.340480909169</t>
  </si>
  <si>
    <t>-723.145979659545 244.704894504343 -92.0779790942574</t>
  </si>
  <si>
    <t>-722.018216821763 297.845902002362 320.083815240418</t>
  </si>
  <si>
    <t>-733.707629510909 381.350259842536 775.134899737912</t>
  </si>
  <si>
    <t>-581.388587310568 360.789911637017 822.674417145501</t>
  </si>
  <si>
    <t>-700.375370627646 65.2938474420766 -91.505036992764</t>
  </si>
  <si>
    <t>-694.102709271585 60.5947197884645 323.996062283728</t>
  </si>
  <si>
    <t>-744.653828882215 34.1377729929486 783.142969171985</t>
  </si>
  <si>
    <t>-593.655353594561 21.505923864127 837.214359544391</t>
  </si>
  <si>
    <t>9763-20170724T120503.646254300.bin</t>
  </si>
  <si>
    <t>-711.563386901147 155.435083395487 -90.0940731927169</t>
  </si>
  <si>
    <t>-730.060376846938 152.93487358361 -199.223048070642</t>
  </si>
  <si>
    <t>-739.666850957859 151.991558986666 -291.595324598502</t>
  </si>
  <si>
    <t>-746.895318355466 151.516743790568 -375.175651625863</t>
  </si>
  <si>
    <t>-752.11180881327 151.509378527176 -458.906848133179</t>
  </si>
  <si>
    <t>-757.533267231325 152.028371439431 -581.443580947475</t>
  </si>
  <si>
    <t>-743.870569170238 158.041920852307 -658.368094517294</t>
  </si>
  <si>
    <t>-759.86341328348 182.804419826297 -527.335869923192</t>
  </si>
  <si>
    <t>-785.83622304036 334.449050930273 -501.487244224038</t>
  </si>
  <si>
    <t>-868.776505574162 391.912223346281 -238.053341687816</t>
  </si>
  <si>
    <t>-654.626610069341 364.766032683301 -152.312607487942</t>
  </si>
  <si>
    <t>-750.445332609681 120.796847646033 -528.015215162962</t>
  </si>
  <si>
    <t>-558.882507274543 17.1148837694034 -290.438212463303</t>
  </si>
  <si>
    <t>-723.11740515351 245.127951928171 -92.1005459897268</t>
  </si>
  <si>
    <t>-722.013184266478 298.136958440379 320.078366778253</t>
  </si>
  <si>
    <t>-733.671687894245 381.425563917005 775.150331228437</t>
  </si>
  <si>
    <t>-581.350705284234 360.839765263505 822.672494958765</t>
  </si>
  <si>
    <t>-700.298990857891 65.7715332024736 -91.4823463630162</t>
  </si>
  <si>
    <t>-693.908017680139 60.9606726325453 324.015758097093</t>
  </si>
  <si>
    <t>-744.681239910109 34.1982733994378 783.13091154967</t>
  </si>
  <si>
    <t>-593.656305559446 21.8693333380409 837.198255220826</t>
  </si>
  <si>
    <t>9763-20170724T120503.715941300.bin</t>
  </si>
  <si>
    <t>-711.655110977457 156.499454941531 -90.1146525223073</t>
  </si>
  <si>
    <t>-730.318420635468 153.892864930193 -199.212615287631</t>
  </si>
  <si>
    <t>-740.135459515083 152.781996388466 -291.561103502277</t>
  </si>
  <si>
    <t>-747.581795375953 152.121627902894 -375.120979581779</t>
  </si>
  <si>
    <t>-753.043634640423 151.895268556911 -458.836301966688</t>
  </si>
  <si>
    <t>-758.853702166169 152.056782460249 -581.356227116851</t>
  </si>
  <si>
    <t>-745.465014682532 157.743551008748 -658.353724875205</t>
  </si>
  <si>
    <t>-761.068371548802 182.981991720472 -527.328768087874</t>
  </si>
  <si>
    <t>-787.72316962281 334.590914539831 -501.99719156762</t>
  </si>
  <si>
    <t>-872.215085957634 392.870775735857 -239.236559367065</t>
  </si>
  <si>
    <t>-658.052029474536 366.822597956732 -153.188985581512</t>
  </si>
  <si>
    <t>-751.540210005177 120.989758685223 -527.862295825215</t>
  </si>
  <si>
    <t>-559.525500262919 18.4770601006721 -290.840833400209</t>
  </si>
  <si>
    <t>-723.307385976901 246.263975180937 -92.1876793385434</t>
  </si>
  <si>
    <t>-722.035503099247 298.794999424747 320.051902845756</t>
  </si>
  <si>
    <t>-733.581968211403 381.611910056255 775.213084518253</t>
  </si>
  <si>
    <t>-581.221257476582 361.226948060856 822.69472736836</t>
  </si>
  <si>
    <t>-700.307048243562 66.687575397066 -91.4460859249623</t>
  </si>
  <si>
    <t>-693.590164811686 61.8405100581933 324.04634041727</t>
  </si>
  <si>
    <t>-744.750002638917 34.116868742409 783.105397718387</t>
  </si>
  <si>
    <t>-593.742764339321 21.5528400818382 837.168108187567</t>
  </si>
  <si>
    <t>9763-20170724T120503.745877100.bin</t>
  </si>
  <si>
    <t>-711.774756282849 157.100810851862 -90.130955847994</t>
  </si>
  <si>
    <t>-730.536380132182 154.440268954801 -199.210787350413</t>
  </si>
  <si>
    <t>-740.457055016703 153.22645826923 -291.546787801186</t>
  </si>
  <si>
    <t>-748.004861084413 152.448560247842 -375.096583670251</t>
  </si>
  <si>
    <t>-753.576015866549 152.080425633771 -458.804258709614</t>
  </si>
  <si>
    <t>-759.554156089046 152.008034910941 -581.316144109045</t>
  </si>
  <si>
    <t>-746.329012699098 157.513641267 -658.355065111875</t>
  </si>
  <si>
    <t>-761.725525307283 183.031607576446 -527.343304543741</t>
  </si>
  <si>
    <t>-788.640928447086 334.649830442756 -502.330538739606</t>
  </si>
  <si>
    <t>-874.087857957493 393.45487398605 -239.996051188568</t>
  </si>
  <si>
    <t>-660.060346384052 367.775894258628 -153.501233593865</t>
  </si>
  <si>
    <t>-752.136466157834 121.047943756866 -527.774582315746</t>
  </si>
  <si>
    <t>-559.720269346278 19.1266454527884 -291.080074800361</t>
  </si>
  <si>
    <t>-723.474790216588 246.894183859212 -92.2187795779192</t>
  </si>
  <si>
    <t>-722.157272458176 299.15710516401 320.054709929286</t>
  </si>
  <si>
    <t>-733.58437853587 381.66599147046 775.273672160783</t>
  </si>
  <si>
    <t>-581.241711684728 361.086322844098 822.729099624971</t>
  </si>
  <si>
    <t>-700.359007319229 67.2473773482709 -91.4378375457621</t>
  </si>
  <si>
    <t>-693.5145268234 62.3679707730821 324.052080480777</t>
  </si>
  <si>
    <t>-744.779002395508 34.1262096440034 783.080120241271</t>
  </si>
  <si>
    <t>-593.749616315327 21.7544640957769 837.125345094818</t>
  </si>
  <si>
    <t>9763-20170724T120503.816584900.bin</t>
  </si>
  <si>
    <t>-712.123492581478 158.444383094467 -90.2187693367088</t>
  </si>
  <si>
    <t>-731.073383576958 155.661675510667 -199.263137578945</t>
  </si>
  <si>
    <t>-741.211595829015 154.219349100392 -291.572151691212</t>
  </si>
  <si>
    <t>-748.978587420431 153.182105343964 -375.099038248918</t>
  </si>
  <si>
    <t>-754.791510443574 152.50206749872 -458.78820743784</t>
  </si>
  <si>
    <t>-761.147225286422 151.91575900713 -581.279729549149</t>
  </si>
  <si>
    <t>-748.255112893409 157.031391293609 -658.40208056856</t>
  </si>
  <si>
    <t>-763.197592825581 183.158533547366 -527.428753768653</t>
  </si>
  <si>
    <t>-790.387725003934 334.867456111713 -503.285863151934</t>
  </si>
  <si>
    <t>-877.738631198666 395.150479245769 -241.915725674946</t>
  </si>
  <si>
    <t>-664.197143699483 369.864103666482 -154.11386854025</t>
  </si>
  <si>
    <t>-753.51915189016 121.18762885889 -527.634376567285</t>
  </si>
  <si>
    <t>-559.932005520293 20.2170149547487 -291.540490703076</t>
  </si>
  <si>
    <t>-723.832964010276 248.29701885257 -92.3665402596506</t>
  </si>
  <si>
    <t>-722.377446938918 300.026481331907 319.97385816296</t>
  </si>
  <si>
    <t>-733.572401729918 381.804903809856 775.336107602029</t>
  </si>
  <si>
    <t>-581.241004483295 360.994727806941 822.72699261014</t>
  </si>
  <si>
    <t>-700.694892260068 68.5398433230382 -91.4711538566969</t>
  </si>
  <si>
    <t>-693.465038248044 63.4266183120978 324.009479023425</t>
  </si>
  <si>
    <t>-744.851716030872 34.1450623598439 782.984776597902</t>
  </si>
  <si>
    <t>-593.823296852819 21.5676119900247 836.985197487547</t>
  </si>
  <si>
    <t>9763-20170724T120503.848153000.bin</t>
  </si>
  <si>
    <t>-712.314711443156 159.092492641975 -90.3050057706129</t>
  </si>
  <si>
    <t>-731.37274096941 156.249641767609 -199.328976690526</t>
  </si>
  <si>
    <t>-741.643449751291 154.68529401744 -291.621463011066</t>
  </si>
  <si>
    <t>-749.546361320443 153.5081521505 -375.133587183913</t>
  </si>
  <si>
    <t>-755.511133806875 152.658795149509 -458.810628936757</t>
  </si>
  <si>
    <t>-762.106364504817 151.791893285626 -581.287787135574</t>
  </si>
  <si>
    <t>-749.399815192333 156.659966407171 -658.456868517968</t>
  </si>
  <si>
    <t>-764.061704024522 183.156301601971 -527.504069616621</t>
  </si>
  <si>
    <t>-791.245732349053 334.949096587716 -503.844833560677</t>
  </si>
  <si>
    <t>-879.425558905107 395.923968274456 -242.913713939996</t>
  </si>
  <si>
    <t>-666.296265721751 370.779028657997 -154.075989826518</t>
  </si>
  <si>
    <t>-754.363161878541 121.188344125761 -527.587796865743</t>
  </si>
  <si>
    <t>-560.214829510173 20.7130248714095 -291.795754008207</t>
  </si>
  <si>
    <t>-724.005286615186 249.037498067614 -92.4904524626216</t>
  </si>
  <si>
    <t>-722.506117395181 300.423078473108 319.892736826344</t>
  </si>
  <si>
    <t>-733.537410113622 381.924298180835 775.336513840164</t>
  </si>
  <si>
    <t>-581.158514342553 361.346028746549 822.676107836727</t>
  </si>
  <si>
    <t>-700.878735884649 69.0440966015633 -91.524140676333</t>
  </si>
  <si>
    <t>-693.510938831274 63.9535343113846 323.954478866961</t>
  </si>
  <si>
    <t>-744.885172011111 34.0839694252404 782.925246836139</t>
  </si>
  <si>
    <t>-593.846551098879 21.5234979753923 836.90099888797</t>
  </si>
  <si>
    <t>9763-20170724T120503.913354000.bin</t>
  </si>
  <si>
    <t>-712.734589250822 160.436105683306 -90.5097664775524</t>
  </si>
  <si>
    <t>-731.936973838421 157.472418348292 -199.505155864098</t>
  </si>
  <si>
    <t>-742.408785584304 155.662527376332 -291.770447882682</t>
  </si>
  <si>
    <t>-750.524630360885 154.20480811221 -375.257896729986</t>
  </si>
  <si>
    <t>-756.733521521301 153.015444074308 -458.912976441058</t>
  </si>
  <si>
    <t>-763.718945127401 151.586988645645 -581.363280296304</t>
  </si>
  <si>
    <t>-751.307173233315 155.943671074788 -658.610865431264</t>
  </si>
  <si>
    <t>-765.517079050355 183.195502563159 -527.717106042609</t>
  </si>
  <si>
    <t>-791.787491925888 335.21210112478 -504.479761620551</t>
  </si>
  <si>
    <t>-882.197024373443 396.81765845044 -244.461621350995</t>
  </si>
  <si>
    <t>-669.610944261118 372.592381057068 -154.079942632006</t>
  </si>
  <si>
    <t>-755.790526801001 121.232078390268 -527.549129884251</t>
  </si>
  <si>
    <t>-560.673333509669 21.5609591864097 -291.990424391194</t>
  </si>
  <si>
    <t>-724.310296999037 250.510274882769 -92.743005329946</t>
  </si>
  <si>
    <t>-722.833956268515 301.296334886786 319.714508576901</t>
  </si>
  <si>
    <t>-733.547299275294 382.096385224828 775.310696304367</t>
  </si>
  <si>
    <t>-581.151546027084 361.386528095176 822.538315314015</t>
  </si>
  <si>
    <t>-701.411494365007 70.2827249841978 -91.6329575374297</t>
  </si>
  <si>
    <t>-693.951311472272 64.8752778091134 323.839906457296</t>
  </si>
  <si>
    <t>-744.964250520601 34.115030647833 782.807132410395</t>
  </si>
  <si>
    <t>-593.830785863663 22.3305689485032 836.692508372019</t>
  </si>
  <si>
    <t>9763-20170724T120503.944440000.bin</t>
  </si>
  <si>
    <t>-712.86716691798 161.070497040338 -90.6148835416561</t>
  </si>
  <si>
    <t>-732.158212961512 158.032076699563 -199.592460367453</t>
  </si>
  <si>
    <t>-742.710687758657 156.091523952694 -291.846001562557</t>
  </si>
  <si>
    <t>-750.901300133948 154.488305979311 -375.323498284353</t>
  </si>
  <si>
    <t>-757.186594451754 153.125503080141 -458.970085899572</t>
  </si>
  <si>
    <t>-764.285401904438 151.412061097358 -581.410325960013</t>
  </si>
  <si>
    <t>-751.980720689428 155.525193866113 -658.68829891702</t>
  </si>
  <si>
    <t>-766.009972156598 183.149060668603 -527.837669364673</t>
  </si>
  <si>
    <t>-791.518841692914 335.34239591694 -504.909700547604</t>
  </si>
  <si>
    <t>-883.287003983773 397.084146802322 -245.400403095025</t>
  </si>
  <si>
    <t>-670.960181217659 373.522437116285 -154.237368323983</t>
  </si>
  <si>
    <t>-756.33108038209 121.178731112105 -527.5315050822</t>
  </si>
  <si>
    <t>-561.195482445909 22.2382573415098 -291.521370622289</t>
  </si>
  <si>
    <t>-724.388426954841 251.213747045412 -92.8933140314556</t>
  </si>
  <si>
    <t>-722.975254929819 301.698296940096 319.601441705768</t>
  </si>
  <si>
    <t>-733.55835486466 382.171345900394 775.287290595317</t>
  </si>
  <si>
    <t>-581.151006035729 361.430961492374 822.463937396243</t>
  </si>
  <si>
    <t>-701.574732219765 70.8412145880791 -91.7077206592181</t>
  </si>
  <si>
    <t>-694.372559358908 65.1953112275874 323.766479068749</t>
  </si>
  <si>
    <t>-745.005207442441 34.163008513445 782.76480453101</t>
  </si>
  <si>
    <t>-593.822469334139 22.7811813063906 836.598313595858</t>
  </si>
  <si>
    <t>9763-20170724T120504.016133100.bin</t>
  </si>
  <si>
    <t>-713.387294652347 162.290088608529 -90.8192837785572</t>
  </si>
  <si>
    <t>-732.757795186001 159.119531056669 -199.779006934397</t>
  </si>
  <si>
    <t>-743.418773390445 156.940063690274 -292.014738181115</t>
  </si>
  <si>
    <t>-751.723418529239 155.068096435213 -375.475336132596</t>
  </si>
  <si>
    <t>-758.138211603172 153.381582199292 -459.106319522537</t>
  </si>
  <si>
    <t>-765.442933014391 151.133108301558 -581.525692224105</t>
  </si>
  <si>
    <t>-753.368676732684 154.749620500495 -658.864862611341</t>
  </si>
  <si>
    <t>-766.996998771562 183.116452178631 -528.094519314652</t>
  </si>
  <si>
    <t>-791.290848537722 335.611282892842 -505.886041400703</t>
  </si>
  <si>
    <t>-885.418970104697 397.783906656732 -247.326600712265</t>
  </si>
  <si>
    <t>-673.632624078359 375.261694128134 -154.656171113087</t>
  </si>
  <si>
    <t>-757.478363975432 121.123057188305 -527.523901208121</t>
  </si>
  <si>
    <t>-562.913843616607 23.6542855713458 -290.152024629823</t>
  </si>
  <si>
    <t>-724.798999546464 252.587334914552 -93.1940663978538</t>
  </si>
  <si>
    <t>-723.177398278086 302.521418713961 319.36683534561</t>
  </si>
  <si>
    <t>-733.56065188295 382.30982294977 775.237042218312</t>
  </si>
  <si>
    <t>-581.121761078502 361.644243210581 822.344893618347</t>
  </si>
  <si>
    <t>-702.233962939359 72.0091309903753 -91.8391656943949</t>
  </si>
  <si>
    <t>-695.691650338291 65.4146322528111 323.632070575118</t>
  </si>
  <si>
    <t>-745.106312060982 34.0808585776342 782.73874373582</t>
  </si>
  <si>
    <t>-593.922767153408 22.2144953646114 836.465302660601</t>
  </si>
  <si>
    <t>9763-20170724T120504.044376700.bin</t>
  </si>
  <si>
    <t>-713.63753237008 162.806182726373 -90.9349346087073</t>
  </si>
  <si>
    <t>-732.974521641398 159.590853852197 -199.899378648413</t>
  </si>
  <si>
    <t>-743.644953818827 157.311084956741 -292.131597881388</t>
  </si>
  <si>
    <t>-751.973104575202 155.32284887624 -375.587069935967</t>
  </si>
  <si>
    <t>-758.426269302297 153.49338127802 -459.21212308796</t>
  </si>
  <si>
    <t>-765.802962349321 151.006427471674 -581.622548195874</t>
  </si>
  <si>
    <t>-753.823777148201 154.368403247633 -658.987981848046</t>
  </si>
  <si>
    <t>-767.286520546197 183.099739810349 -528.25529270544</t>
  </si>
  <si>
    <t>-791.276160687326 335.705964204348 -506.45383168915</t>
  </si>
  <si>
    <t>-886.480674431815 398.243786873664 -248.376778289202</t>
  </si>
  <si>
    <t>-674.977205696802 375.954791624585 -155.00639699508</t>
  </si>
  <si>
    <t>-757.845729413342 121.09574704044 -527.564524101818</t>
  </si>
  <si>
    <t>-563.900010786462 24.4675093444321 -289.742895128807</t>
  </si>
  <si>
    <t>-724.927494721643 253.130843460594 -93.3239873194457</t>
  </si>
  <si>
    <t>-723.291209840558 302.911633403445 319.255477318787</t>
  </si>
  <si>
    <t>-733.587621236614 382.374339767393 775.203527592149</t>
  </si>
  <si>
    <t>-581.159658295144 361.542576254954 822.273474343337</t>
  </si>
  <si>
    <t>-702.56718034597 72.4227311208181 -91.9114776544449</t>
  </si>
  <si>
    <t>-696.389149001923 65.4057340085985 323.558426480877</t>
  </si>
  <si>
    <t>-745.153786856643 34.0609747000713 782.74875344424</t>
  </si>
  <si>
    <t>-593.935581371808 22.3687001301219 836.41603819063</t>
  </si>
  <si>
    <t>9763-20170724T120504.114566500.bin</t>
  </si>
  <si>
    <t>-714.106899547204 163.701126896643 -91.0876096139713</t>
  </si>
  <si>
    <t>-733.226748190011 160.463173299457 -200.089756236837</t>
  </si>
  <si>
    <t>-743.847611495847 158.035714369752 -292.323889705472</t>
  </si>
  <si>
    <t>-752.18451517583 155.863055235627 -375.773942831919</t>
  </si>
  <si>
    <t>-758.699522465715 153.79639519496 -459.388601037675</t>
  </si>
  <si>
    <t>-766.224866996585 150.903643157493 -581.78111529788</t>
  </si>
  <si>
    <t>-754.379667588097 153.816842923501 -659.185404339104</t>
  </si>
  <si>
    <t>-767.566410326789 183.185256767935 -528.523851920813</t>
  </si>
  <si>
    <t>-791.129797984481 335.953616652599 -507.46932083361</t>
  </si>
  <si>
    <t>-888.548352542418 399.744671280233 -250.527844592235</t>
  </si>
  <si>
    <t>-677.690488244041 377.217699912086 -155.765003208357</t>
  </si>
  <si>
    <t>-758.279226345856 121.160541832543 -527.628910007933</t>
  </si>
  <si>
    <t>-565.400378702573 25.4913451516102 -289.530236009004</t>
  </si>
  <si>
    <t>-725.073620492687 254.163155625322 -93.5367620273041</t>
  </si>
  <si>
    <t>-723.570015254694 303.482257618972 319.098623917125</t>
  </si>
  <si>
    <t>-733.645429753885 382.46850392746 775.144006220727</t>
  </si>
  <si>
    <t>-581.248586608946 361.260698191811 822.14678044898</t>
  </si>
  <si>
    <t>-703.379612712782 73.1997083305926 -92.0079880464228</t>
  </si>
  <si>
    <t>-697.771804262658 65.2163408699096 323.45252787966</t>
  </si>
  <si>
    <t>-745.241868192676 33.8698076808507 782.810883921337</t>
  </si>
  <si>
    <t>-594.051433537373 21.4495257267556 836.392791967944</t>
  </si>
  <si>
    <t>9763-20170724T120504.147210000.bin</t>
  </si>
  <si>
    <t>-714.358037477227 164.265628005341 -91.138616155798</t>
  </si>
  <si>
    <t>-733.360542526128 161.036519605181 -200.161390170109</t>
  </si>
  <si>
    <t>-743.938173704812 158.567056890118 -292.399429943808</t>
  </si>
  <si>
    <t>-752.258471435318 156.3371292442 -375.849642721871</t>
  </si>
  <si>
    <t>-758.779193436408 154.19311082756 -459.461968390561</t>
  </si>
  <si>
    <t>-766.337191323051 151.165160190059 -581.849185897468</t>
  </si>
  <si>
    <t>-754.516736283079 153.898596611279 -659.263738896597</t>
  </si>
  <si>
    <t>-767.627787027731 183.511007378581 -528.629603745663</t>
  </si>
  <si>
    <t>-791.023810348977 336.348051315122 -507.893182018328</t>
  </si>
  <si>
    <t>-889.476690744625 400.791849687478 -251.509293484105</t>
  </si>
  <si>
    <t>-678.955760822772 378.194631976902 -156.016799046904</t>
  </si>
  <si>
    <t>-758.413862548791 121.4765619653 -527.663931697446</t>
  </si>
  <si>
    <t>-565.884581678302 25.7574910000772 -289.741328405443</t>
  </si>
  <si>
    <t>-725.144165112967 254.822717696189 -93.6389797285395</t>
  </si>
  <si>
    <t>-723.704916988661 303.79697086048 319.037679913749</t>
  </si>
  <si>
    <t>-733.655108455142 382.523484493409 775.127935757494</t>
  </si>
  <si>
    <t>-581.237894291538 361.382751553568 822.094730412998</t>
  </si>
  <si>
    <t>-703.841719201763 73.7452387180147 -92.0310609062068</t>
  </si>
  <si>
    <t>-698.229879192249 65.278455879469 323.419794770543</t>
  </si>
  <si>
    <t>-745.270194018969 33.7853855058765 782.839424671674</t>
  </si>
  <si>
    <t>-594.089877992759 21.0957954708426 836.386766825466</t>
  </si>
  <si>
    <t>9763-20170724T120504.210382100.bin</t>
  </si>
  <si>
    <t>-714.825276817304 165.556871347085 -91.2388498399023</t>
  </si>
  <si>
    <t>-733.718070747859 162.306198657196 -200.280203645557</t>
  </si>
  <si>
    <t>-744.215738453838 159.788632000086 -292.525972275774</t>
  </si>
  <si>
    <t>-752.468886365062 157.504242887198 -375.981356069803</t>
  </si>
  <si>
    <t>-758.927358102497 155.293192313883 -459.596786318516</t>
  </si>
  <si>
    <t>-766.399611893301 152.153173956284 -581.986341196096</t>
  </si>
  <si>
    <t>-754.555329743412 154.602242895157 -659.406880670791</t>
  </si>
  <si>
    <t>-767.659313517079 184.557753189113 -528.801772527052</t>
  </si>
  <si>
    <t>-790.952551241237 337.477459429466 -508.530605872259</t>
  </si>
  <si>
    <t>-891.005261935735 402.530899448618 -252.921379417113</t>
  </si>
  <si>
    <t>-681.072018567561 380.176831494129 -156.087276010016</t>
  </si>
  <si>
    <t>-758.58238365855 122.504197094044 -527.764013919482</t>
  </si>
  <si>
    <t>-566.834091220915 26.4421706565854 -290.058174931143</t>
  </si>
  <si>
    <t>-725.334700551642 256.263345527499 -93.840010647323</t>
  </si>
  <si>
    <t>-723.924014830989 304.631398162491 318.908343608277</t>
  </si>
  <si>
    <t>-733.667833756296 382.677128209725 775.112617693877</t>
  </si>
  <si>
    <t>-581.244787428138 361.467969644796 822.029532347481</t>
  </si>
  <si>
    <t>-704.608062270161 74.8745195647787 -92.0507892961305</t>
  </si>
  <si>
    <t>-698.450304734229 65.9096481827069 323.381909442702</t>
  </si>
  <si>
    <t>-745.259750068098 33.7439372583285 782.856352216717</t>
  </si>
  <si>
    <t>-594.044139387586 21.3879922880199 836.381905142883</t>
  </si>
  <si>
    <t>9763-20170724T120504.248707000.bin</t>
  </si>
  <si>
    <t>-715.037639522613 166.192814038483 -91.2807983054579</t>
  </si>
  <si>
    <t>-733.928092920763 162.905402233094 -200.321337012275</t>
  </si>
  <si>
    <t>-744.374720185245 160.365423275058 -292.572373966549</t>
  </si>
  <si>
    <t>-752.562041237818 158.063670419249 -376.033788186287</t>
  </si>
  <si>
    <t>-758.934855020101 155.837629019287 -459.655388830689</t>
  </si>
  <si>
    <t>-766.26008446036 152.677687444684 -582.053504530835</t>
  </si>
  <si>
    <t>-754.360004904399 154.993000199935 -659.469429530428</t>
  </si>
  <si>
    <t>-767.546622926142 185.096241742456 -528.877869408582</t>
  </si>
  <si>
    <t>-790.805546103235 338.048193972893 -508.7298926945</t>
  </si>
  <si>
    <t>-891.769519723288 403.194522629206 -253.502842576654</t>
  </si>
  <si>
    <t>-681.99148033261 381.068850719935 -156.280722067242</t>
  </si>
  <si>
    <t>-758.545013565476 123.03219499211 -527.81449712057</t>
  </si>
  <si>
    <t>-567.181451495971 26.4683826281678 -290.192439316988</t>
  </si>
  <si>
    <t>-725.519108257355 256.950411427001 -93.9194332244579</t>
  </si>
  <si>
    <t>-724.065419576565 305.009422030138 318.864775001539</t>
  </si>
  <si>
    <t>-733.707600394449 382.747834480964 775.110058972903</t>
  </si>
  <si>
    <t>-581.310818800882 361.283101363757 821.996101634209</t>
  </si>
  <si>
    <t>-704.827037064846 75.4021421795564 -92.0491760609953</t>
  </si>
  <si>
    <t>-698.323788119792 66.3547047472941 323.376520500204</t>
  </si>
  <si>
    <t>-745.242522955729 33.6359068803008 782.843427962869</t>
  </si>
  <si>
    <t>-594.127924381819 20.2883165321605 836.41621237526</t>
  </si>
  <si>
    <t>9763-20170724T120504.311376200.bin</t>
  </si>
  <si>
    <t>-715.351493051655 167.735915790981 -91.393945172529</t>
  </si>
  <si>
    <t>-734.241191269954 164.37128306362 -200.432319681283</t>
  </si>
  <si>
    <t>-744.591011361726 161.746811300926 -292.69188535073</t>
  </si>
  <si>
    <t>-752.651701335051 159.358196744496 -376.163179120344</t>
  </si>
  <si>
    <t>-758.858583383836 157.033591677486 -459.794525094473</t>
  </si>
  <si>
    <t>-765.897821215358 153.715927221747 -582.205137107011</t>
  </si>
  <si>
    <t>-753.833550175491 155.736776568235 -659.603971674325</t>
  </si>
  <si>
    <t>-767.266588368256 186.209023681488 -529.077320912815</t>
  </si>
  <si>
    <t>-790.420155701474 339.203262856326 -509.173288619775</t>
  </si>
  <si>
    <t>-893.100934813127 405.024902899334 -254.806020212041</t>
  </si>
  <si>
    <t>-683.526791712265 382.962062938586 -157.130698251672</t>
  </si>
  <si>
    <t>-758.351606258574 124.134288828397 -527.90753983568</t>
  </si>
  <si>
    <t>-568.00509008867 26.4994993146909 -290.235161861474</t>
  </si>
  <si>
    <t>-725.957144378698 258.537574657479 -94.0833816447041</t>
  </si>
  <si>
    <t>-724.453196060348 305.928396298456 318.777878014104</t>
  </si>
  <si>
    <t>-733.71268372691 382.923933653366 775.113619768308</t>
  </si>
  <si>
    <t>-581.281624771258 361.603150231528 821.95413823884</t>
  </si>
  <si>
    <t>-705.006573431578 76.9949412468786 -92.0847187015016</t>
  </si>
  <si>
    <t>-697.996576196315 67.470873077448 323.322016313933</t>
  </si>
  <si>
    <t>-745.181215729995 33.7658427693127 782.733778641435</t>
  </si>
  <si>
    <t>-593.943725683949 21.9038414324598 836.309292728801</t>
  </si>
  <si>
    <t>9763-20170724T120504.348786100.bin</t>
  </si>
  <si>
    <t>-715.615600234009 168.54750371515 -91.4568228003569</t>
  </si>
  <si>
    <t>-734.491720623517 165.153443762151 -200.496663904839</t>
  </si>
  <si>
    <t>-744.792516366629 162.473177746754 -292.760123799359</t>
  </si>
  <si>
    <t>-752.793505967662 160.020061739485 -376.235227916538</t>
  </si>
  <si>
    <t>-758.925171062039 157.616329979694 -459.869836304697</t>
  </si>
  <si>
    <t>-765.837317887538 154.166380538514 -582.28410344685</t>
  </si>
  <si>
    <t>-753.635410967475 156.043018821462 -659.665044400812</t>
  </si>
  <si>
    <t>-767.240796934382 186.719841380949 -529.194057576573</t>
  </si>
  <si>
    <t>-790.35943070567 339.731071319177 -509.442676643208</t>
  </si>
  <si>
    <t>-893.875523265528 405.983331005055 -255.526030520318</t>
  </si>
  <si>
    <t>-684.43169834046 383.780712171181 -157.603267537848</t>
  </si>
  <si>
    <t>-758.367820925169 124.640736467477 -527.945605708091</t>
  </si>
  <si>
    <t>-568.329326118243 26.6075023658711 -290.110030199334</t>
  </si>
  <si>
    <t>-726.270402719935 259.30034550342 -94.1599667143057</t>
  </si>
  <si>
    <t>-724.655801856707 306.420645272094 318.73182671959</t>
  </si>
  <si>
    <t>-733.734262143013 382.997419963948 775.123568476702</t>
  </si>
  <si>
    <t>-581.312673545227 361.56341104956 821.94312753334</t>
  </si>
  <si>
    <t>-705.22003145195 77.760319177579 -92.1233741828597</t>
  </si>
  <si>
    <t>-697.812640935879 68.0490407752827 323.27209024271</t>
  </si>
  <si>
    <t>-745.14158931263 33.8803707255565 782.647805466619</t>
  </si>
  <si>
    <t>-593.891801806197 22.3061700248768 836.251584809216</t>
  </si>
  <si>
    <t>9763-20170724T120504.412455000.bin</t>
  </si>
  <si>
    <t>-716.185538677902 169.917632383085 -91.6200886117307</t>
  </si>
  <si>
    <t>-735.067122083629 166.456777620933 -200.656703132949</t>
  </si>
  <si>
    <t>-745.28320494199 163.674164916662 -292.926611473969</t>
  </si>
  <si>
    <t>-753.171516126729 161.10797836589 -376.409001610836</t>
  </si>
  <si>
    <t>-759.153959459187 158.570291682868 -460.050685650696</t>
  </si>
  <si>
    <t>-765.807742609537 154.901153796341 -582.472783945928</t>
  </si>
  <si>
    <t>-753.304732470937 156.572968859441 -659.810251361229</t>
  </si>
  <si>
    <t>-767.298938422519 187.552992953024 -529.445608868748</t>
  </si>
  <si>
    <t>-790.362013791453 340.608754709421 -510.002587119718</t>
  </si>
  <si>
    <t>-895.377599879088 408.121314981451 -257.035407545276</t>
  </si>
  <si>
    <t>-686.206669625185 386.029324578158 -158.506266683831</t>
  </si>
  <si>
    <t>-758.477296093782 125.469411078455 -528.064397960547</t>
  </si>
  <si>
    <t>-568.876513413218 26.9923030075001 -289.873291358328</t>
  </si>
  <si>
    <t>-726.898209083171 260.795593618382 -94.3705104874932</t>
  </si>
  <si>
    <t>-725.210564700015 307.248612312082 318.596599731682</t>
  </si>
  <si>
    <t>-733.849082119915 383.096256801845 775.13092553314</t>
  </si>
  <si>
    <t>-581.437320157264 361.359079335058 821.842649411592</t>
  </si>
  <si>
    <t>-705.713390491885 78.891179075297 -92.2564116632713</t>
  </si>
  <si>
    <t>-697.831165362856 69.0824001457704 323.12807886786</t>
  </si>
  <si>
    <t>-745.088270005813 33.7829983203253 782.459014999956</t>
  </si>
  <si>
    <t>-593.925046876954 21.3876267144574 836.123150053642</t>
  </si>
  <si>
    <t>9763-20170724T120504.448069000.bin</t>
  </si>
  <si>
    <t>-716.530348443303 170.585520663576 -91.7123151644862</t>
  </si>
  <si>
    <t>-735.403453221472 167.116183424078 -200.750240685571</t>
  </si>
  <si>
    <t>-745.560216407183 164.281823088072 -293.024990507374</t>
  </si>
  <si>
    <t>-753.37378674635 161.651401140232 -376.512456125128</t>
  </si>
  <si>
    <t>-759.260091463649 159.032206674347 -460.158319868348</t>
  </si>
  <si>
    <t>-765.750039275772 155.223858955003 -582.585065999262</t>
  </si>
  <si>
    <t>-753.089323813727 156.792646160474 -659.899137761803</t>
  </si>
  <si>
    <t>-767.297800872895 187.937923069184 -529.597875385469</t>
  </si>
  <si>
    <t>-790.398249648901 341.021462448238 -510.350082227789</t>
  </si>
  <si>
    <t>-895.948832735824 409.137565016965 -257.767844959922</t>
  </si>
  <si>
    <t>-686.989789010059 387.010705594374 -158.797866635231</t>
  </si>
  <si>
    <t>-758.506757262458 125.851924562994 -528.132697461158</t>
  </si>
  <si>
    <t>-569.293160901345 27.6407117642248 -289.735397410431</t>
  </si>
  <si>
    <t>-727.15909034352 261.536336821226 -94.4819878174524</t>
  </si>
  <si>
    <t>-725.507714866901 307.665616479849 318.521600400091</t>
  </si>
  <si>
    <t>-733.898346636244 383.164993807853 775.119880995329</t>
  </si>
  <si>
    <t>-581.419680094263 361.6718328939 821.725756060647</t>
  </si>
  <si>
    <t>-706.14464384442 79.5309829400132 -92.3374790096506</t>
  </si>
  <si>
    <t>-698.043657402284 69.5998403524927 323.039911002683</t>
  </si>
  <si>
    <t>-745.08030537158 33.866553725087 782.355133835817</t>
  </si>
  <si>
    <t>-593.841559348702 22.2619005026775 835.983401918755</t>
  </si>
  <si>
    <t>9763-20170724T120504.513748500.bin</t>
  </si>
  <si>
    <t>-717.472120590003 171.857262595106 -91.9736315536813</t>
  </si>
  <si>
    <t>-736.300411589821 168.350589908046 -201.018076234243</t>
  </si>
  <si>
    <t>-746.348804948959 165.413994519078 -293.301570033904</t>
  </si>
  <si>
    <t>-754.036023392509 162.66486282052 -376.79702833459</t>
  </si>
  <si>
    <t>-759.767169621803 159.899896456652 -460.448909245743</t>
  </si>
  <si>
    <t>-765.998321438996 155.849788627587 -582.881362256883</t>
  </si>
  <si>
    <t>-753.051636424138 157.157997691969 -660.152880739036</t>
  </si>
  <si>
    <t>-767.618387284058 188.674055545208 -529.964589613369</t>
  </si>
  <si>
    <t>-790.54148996092 341.814305045194 -510.95664417014</t>
  </si>
  <si>
    <t>-897.112608671711 410.5404054735 -258.968820386969</t>
  </si>
  <si>
    <t>-688.668059115605 388.383269505108 -158.926618200845</t>
  </si>
  <si>
    <t>-758.909869288322 126.579950841525 -528.353622555778</t>
  </si>
  <si>
    <t>-570.632174876372 29.2446319302185 -289.530808144535</t>
  </si>
  <si>
    <t>-727.818791938639 263.023291108506 -94.7852330233728</t>
  </si>
  <si>
    <t>-725.994394035328 308.436729371043 318.296984266543</t>
  </si>
  <si>
    <t>-734.023547830429 383.248853208735 775.079323055596</t>
  </si>
  <si>
    <t>-581.488483068261 361.767461692253 821.505979792478</t>
  </si>
  <si>
    <t>-707.390243634459 80.5893830082348 -92.5307994077853</t>
  </si>
  <si>
    <t>-698.703929356994 70.4030096692647 322.828458747968</t>
  </si>
  <si>
    <t>-745.072822474989 33.8292938344346 782.172884402373</t>
  </si>
  <si>
    <t>-593.867686017388 21.6290723262955 835.76377258143</t>
  </si>
  <si>
    <t>9763-20170724T120504.550159000.bin</t>
  </si>
  <si>
    <t>-717.971610415319 172.397308062712 -92.0914819107256</t>
  </si>
  <si>
    <t>-736.754805712844 168.888361151033 -201.143739157723</t>
  </si>
  <si>
    <t>-746.748783569234 165.908521008617 -293.431744104854</t>
  </si>
  <si>
    <t>-754.380073721279 163.105308392871 -376.930402248511</t>
  </si>
  <si>
    <t>-760.048457733227 160.270736921264 -460.584365367936</t>
  </si>
  <si>
    <t>-766.180336792722 156.102003747656 -583.017757852419</t>
  </si>
  <si>
    <t>-753.126924920599 157.267901552189 -660.273525771895</t>
  </si>
  <si>
    <t>-767.826159042487 188.979743235341 -530.134990418378</t>
  </si>
  <si>
    <t>-790.732564202287 342.138648590308 -511.25417481436</t>
  </si>
  <si>
    <t>-897.822636244326 410.994375028098 -259.521768877293</t>
  </si>
  <si>
    <t>-689.630679810518 388.705693181348 -158.983875018857</t>
  </si>
  <si>
    <t>-759.153237672479 126.882652873387 -528.455018277919</t>
  </si>
  <si>
    <t>-571.293961310725 29.8975059889765 -289.466807543373</t>
  </si>
  <si>
    <t>-728.15383966729 263.720204922839 -94.9284813571868</t>
  </si>
  <si>
    <t>-726.27324837619 308.769752605492 318.193339228161</t>
  </si>
  <si>
    <t>-734.104950183764 383.264424082758 775.052181314092</t>
  </si>
  <si>
    <t>-581.569069474501 361.640089156583 821.409788403996</t>
  </si>
  <si>
    <t>-708.037195760056 80.9763244698536 -92.6326729529467</t>
  </si>
  <si>
    <t>-699.134547385315 70.736488678494 322.720758723785</t>
  </si>
  <si>
    <t>-745.0913951849 33.734684289125 782.093217997821</t>
  </si>
  <si>
    <t>-593.965588008114 20.4671701185614 835.654236514022</t>
  </si>
  <si>
    <t>9763-20170724T120504.615838200.bin</t>
  </si>
  <si>
    <t>-718.881447222632 173.558234623086 -92.3063684668682</t>
  </si>
  <si>
    <t>-737.653921098875 170.049127416617 -201.360462607652</t>
  </si>
  <si>
    <t>-747.570203661796 167.002407522708 -293.654681347307</t>
  </si>
  <si>
    <t>-755.103544656508 164.114045563983 -377.159326278024</t>
  </si>
  <si>
    <t>-760.645812346208 161.169511235353 -460.817821945062</t>
  </si>
  <si>
    <t>-766.56243958332 156.813161722619 -583.255377544585</t>
  </si>
  <si>
    <t>-753.287879241931 157.737514904249 -660.476688498414</t>
  </si>
  <si>
    <t>-768.291916624465 189.7731274427 -530.426553668878</t>
  </si>
  <si>
    <t>-791.235634312132 342.967331694607 -511.883371263375</t>
  </si>
  <si>
    <t>-899.561232004284 412.302258146438 -260.812136317593</t>
  </si>
  <si>
    <t>-691.885913425974 389.414324336741 -159.344812174098</t>
  </si>
  <si>
    <t>-759.640719177767 127.676074964331 -528.635127235532</t>
  </si>
  <si>
    <t>-572.465103872625 30.9538574895755 -289.197169435974</t>
  </si>
  <si>
    <t>-728.828581730461 265.084155607788 -95.1803642989333</t>
  </si>
  <si>
    <t>-726.907516762077 309.482219248256 318.011782987825</t>
  </si>
  <si>
    <t>-734.220220101048 383.352202355556 775.003467996968</t>
  </si>
  <si>
    <t>-581.672104032711 361.543427754084 821.234072657803</t>
  </si>
  <si>
    <t>-709.131062644296 81.9775315487504 -92.8281274410022</t>
  </si>
  <si>
    <t>-699.965144037975 71.731465879579 322.519433716619</t>
  </si>
  <si>
    <t>-745.167494460644 33.8548922816499 781.918215859273</t>
  </si>
  <si>
    <t>-593.884108828118 21.4475539574919 835.239987188398</t>
  </si>
  <si>
    <t>9763-20170724T120504.648427500.bin</t>
  </si>
  <si>
    <t>-719.281967117283 174.08593339289 -92.4205335235218</t>
  </si>
  <si>
    <t>-738.051339864195 170.5730873013 -201.474950203914</t>
  </si>
  <si>
    <t>-747.928685121771 167.496342445203 -293.772362338298</t>
  </si>
  <si>
    <t>-755.412099988504 164.569905731971 -377.280265946092</t>
  </si>
  <si>
    <t>-760.889592930858 161.576820809049 -460.941305950141</t>
  </si>
  <si>
    <t>-766.695136069354 157.13806253311 -583.381220048314</t>
  </si>
  <si>
    <t>-753.310275744221 157.964388097151 -660.584687463445</t>
  </si>
  <si>
    <t>-768.48156302961 190.132491115059 -530.575683747561</t>
  </si>
  <si>
    <t>-791.481249847662 343.342366234359 -512.208090882838</t>
  </si>
  <si>
    <t>-900.354333000198 412.953050818595 -261.450070091124</t>
  </si>
  <si>
    <t>-692.918547282301 389.916401626634 -159.527227998484</t>
  </si>
  <si>
    <t>-759.813792069729 128.03913810232 -528.7356877389</t>
  </si>
  <si>
    <t>-572.984056727458 31.3166814573501 -289.091981060731</t>
  </si>
  <si>
    <t>-729.25833836791 265.736871667748 -95.3054178331513</t>
  </si>
  <si>
    <t>-727.1841921731 309.828024651687 317.918868256761</t>
  </si>
  <si>
    <t>-734.247289738904 383.419484791388 774.978304587465</t>
  </si>
  <si>
    <t>-581.70621285933 361.522875314588 821.190746296202</t>
  </si>
  <si>
    <t>-709.490124724636 82.4062124893358 -92.9413238928228</t>
  </si>
  <si>
    <t>-700.340704676321 72.3083315066951 322.410282757489</t>
  </si>
  <si>
    <t>-745.232288691283 33.9570214430239 781.815950191821</t>
  </si>
  <si>
    <t>-593.898752759087 21.5771399170169 835.001630767242</t>
  </si>
  <si>
    <t>9763-20170724T120504.713603800.bin</t>
  </si>
  <si>
    <t>-719.717856872673 175.202346877563 -92.7014773015902</t>
  </si>
  <si>
    <t>-738.547370444584 171.565280217875 -201.7414742464</t>
  </si>
  <si>
    <t>-748.330256621577 168.372445699983 -294.044851162602</t>
  </si>
  <si>
    <t>-755.669564521558 165.333459832627 -377.561640434422</t>
  </si>
  <si>
    <t>-760.943984277299 162.220570066736 -461.231372321272</t>
  </si>
  <si>
    <t>-766.387959803338 157.598227680677 -583.681027149856</t>
  </si>
  <si>
    <t>-752.791614320909 158.230132821741 -660.849384171021</t>
  </si>
  <si>
    <t>-768.351321076738 190.668835532257 -530.929570623703</t>
  </si>
  <si>
    <t>-791.53206708103 343.886472853399 -512.838323434255</t>
  </si>
  <si>
    <t>-901.194271649067 413.611979915503 -262.456286056005</t>
  </si>
  <si>
    <t>-693.993960324403 390.923539845258 -159.978036546358</t>
  </si>
  <si>
    <t>-759.647004925679 128.584184891874 -528.972914857996</t>
  </si>
  <si>
    <t>-573.269845603503 31.7147108685067 -288.971363223445</t>
  </si>
  <si>
    <t>-730.045372830658 267.06651055265 -95.6250538912972</t>
  </si>
  <si>
    <t>-727.456058214269 310.953588105734 317.61797997002</t>
  </si>
  <si>
    <t>-734.159132666093 383.806955891085 774.884820118949</t>
  </si>
  <si>
    <t>-581.66459219824 361.748686487864 821.173688018287</t>
  </si>
  <si>
    <t>-709.511229128791 83.2793459100701 -93.191357781675</t>
  </si>
  <si>
    <t>-701.129238088008 74.1128500376392 322.19804957502</t>
  </si>
  <si>
    <t>-745.666268850515 34.0197031338862 781.524116165724</t>
  </si>
  <si>
    <t>-593.998542215212 22.8146523080634 834.013893254724</t>
  </si>
  <si>
    <t>9763-20170724T120504.746696900.bin</t>
  </si>
  <si>
    <t>-719.817406858322 175.580316163314 -92.8566533996757</t>
  </si>
  <si>
    <t>-738.738229402974 171.849493585978 -201.877608885329</t>
  </si>
  <si>
    <t>-748.488457727524 168.574652457988 -294.181713340667</t>
  </si>
  <si>
    <t>-755.75385400439 165.457225426107 -377.701980512581</t>
  </si>
  <si>
    <t>-760.909888358599 162.262167708297 -461.376042438659</t>
  </si>
  <si>
    <t>-766.131948999914 157.514861484024 -583.830645242653</t>
  </si>
  <si>
    <t>-752.417711096069 158.064986331421 -660.978643946588</t>
  </si>
  <si>
    <t>-768.219008926528 190.635362724172 -531.115060176378</t>
  </si>
  <si>
    <t>-791.353720024702 343.861959359038 -513.08379850889</t>
  </si>
  <si>
    <t>-901.396576792981 413.343379782282 -262.801017230435</t>
  </si>
  <si>
    <t>-694.370732585256 391.163276242052 -159.859783191772</t>
  </si>
  <si>
    <t>-759.462109929734 128.560504932752 -529.082040546613</t>
  </si>
  <si>
    <t>-573.240606945642 31.5903646264007 -288.84228092329</t>
  </si>
  <si>
    <t>-730.557894206545 267.586582015946 -95.7744614724486</t>
  </si>
  <si>
    <t>-727.596034980868 311.482778761404 317.465106630135</t>
  </si>
  <si>
    <t>-734.151467910268 384.069094880663 774.808608914085</t>
  </si>
  <si>
    <t>-581.656258747774 361.976166839858 821.078880373412</t>
  </si>
  <si>
    <t>-709.297727236112 83.5291060188692 -93.3540984570612</t>
  </si>
  <si>
    <t>-701.801340388825 74.6779895988363 322.058982630801</t>
  </si>
  <si>
    <t>-746.247177868103 33.8248764252055 781.313910894479</t>
  </si>
  <si>
    <t>-594.308069159156 22.2503366315686 832.931439783982</t>
  </si>
  <si>
    <t>9763-20170724T120504.816383900.bin</t>
  </si>
  <si>
    <t>-720.37046901686 176.186560474791 -93.2654666587464</t>
  </si>
  <si>
    <t>-739.353700454438 172.536859506926 -202.27840218626</t>
  </si>
  <si>
    <t>-748.998081587739 169.220401234931 -294.592031383386</t>
  </si>
  <si>
    <t>-756.103172040464 166.018095665353 -378.122914472957</t>
  </si>
  <si>
    <t>-761.034197584442 162.691952696651 -461.805426300294</t>
  </si>
  <si>
    <t>-765.856011855198 157.702541614462 -584.266760398016</t>
  </si>
  <si>
    <t>-751.893587256108 158.151437410644 -661.370988041702</t>
  </si>
  <si>
    <t>-768.190979718568 190.91649482512 -531.620546501345</t>
  </si>
  <si>
    <t>-791.422803949431 344.146322071403 -513.810661477977</t>
  </si>
  <si>
    <t>-902.123796251637 413.220629543914 -263.705462924847</t>
  </si>
  <si>
    <t>-695.305246200326 392.058262742585 -160.135309110639</t>
  </si>
  <si>
    <t>-759.289576232723 128.867128122356 -529.44291568473</t>
  </si>
  <si>
    <t>-573.112610231624 31.5503628814374 -288.71101109654</t>
  </si>
  <si>
    <t>-731.462689126241 268.192214143643 -95.986720184786</t>
  </si>
  <si>
    <t>-728.78549795976 312.24674593875 317.237975548683</t>
  </si>
  <si>
    <t>-734.36850464837 384.512422119442 774.622266380558</t>
  </si>
  <si>
    <t>-581.791412332886 362.191921400431 820.511793350416</t>
  </si>
  <si>
    <t>-709.503260929085 84.2791751782443 -93.8733177924344</t>
  </si>
  <si>
    <t>-704.455328919418 74.5717954999202 321.557640309413</t>
  </si>
  <si>
    <t>-748.002170578478 33.2787919083262 780.76128774633</t>
  </si>
  <si>
    <t>-595.113775787501 22.626046363418 829.704865869775</t>
  </si>
  <si>
    <t>9763-20170724T120504.847976700.bin</t>
  </si>
  <si>
    <t>-721.02212210881 176.329626687702 -93.4565237117599</t>
  </si>
  <si>
    <t>-739.854662486594 172.760935061496 -202.498267349583</t>
  </si>
  <si>
    <t>-749.38283687235 169.446963886222 -294.824081770446</t>
  </si>
  <si>
    <t>-756.387187610182 166.220076831797 -378.362405569917</t>
  </si>
  <si>
    <t>-761.221539519674 162.84279906928 -462.048513274419</t>
  </si>
  <si>
    <t>-765.906554760361 157.749204911552 -584.510984500167</t>
  </si>
  <si>
    <t>-751.822667256738 158.141036105488 -661.593382691828</t>
  </si>
  <si>
    <t>-768.307584757538 191.006969283656 -531.895298857234</t>
  </si>
  <si>
    <t>-791.51148753974 344.263638266347 -514.206293555583</t>
  </si>
  <si>
    <t>-902.622634961527 413.105276928006 -264.218903554609</t>
  </si>
  <si>
    <t>-695.889338886441 392.309347321184 -160.404428191245</t>
  </si>
  <si>
    <t>-759.394053179877 128.961483649315 -529.655629818267</t>
  </si>
  <si>
    <t>-573.243291834365 31.8401849590455 -288.773877446148</t>
  </si>
  <si>
    <t>-732.131543570409 268.174516156229 -96.1095340968359</t>
  </si>
  <si>
    <t>-729.456883978188 312.3781521221 317.099208746812</t>
  </si>
  <si>
    <t>-734.558996213153 384.597443466537 774.51988510096</t>
  </si>
  <si>
    <t>-581.984055486016 361.765898960433 820.164431802723</t>
  </si>
  <si>
    <t>-710.103773270781 84.4729364489192 -94.1465727991547</t>
  </si>
  <si>
    <t>-706.096019808787 73.8168102029342 321.272477827652</t>
  </si>
  <si>
    <t>-748.828164763012 33.0436193605101 780.541716118415</t>
  </si>
  <si>
    <t>-595.447487680679 23.4905126122276 828.153966470592</t>
  </si>
  <si>
    <t>9763-20170724T120504.914650600.bin</t>
  </si>
  <si>
    <t>-722.573858782595 175.786829275607 -93.726515665999</t>
  </si>
  <si>
    <t>-741.094159327934 172.48368109911 -202.830126180461</t>
  </si>
  <si>
    <t>-750.338231473223 169.239280027645 -295.187237363903</t>
  </si>
  <si>
    <t>-757.077126422827 166.017873889928 -378.747799669394</t>
  </si>
  <si>
    <t>-761.636866618747 162.589048593269 -462.44713184504</t>
  </si>
  <si>
    <t>-765.909986834346 157.358996720764 -584.918831752512</t>
  </si>
  <si>
    <t>-751.56608669008 157.66726806529 -661.953660571909</t>
  </si>
  <si>
    <t>-768.487375788512 190.675348810925 -532.348630402327</t>
  </si>
  <si>
    <t>-791.698456598386 343.951982804779 -514.94637649026</t>
  </si>
  <si>
    <t>-903.588682906427 412.602188538597 -265.253924842533</t>
  </si>
  <si>
    <t>-697.342188103851 392.101522067577 -160.417804193012</t>
  </si>
  <si>
    <t>-759.58261490729 128.63235505492 -530.009871168159</t>
  </si>
  <si>
    <t>-574.17545201191 32.4942986411434 -288.887763294974</t>
  </si>
  <si>
    <t>-733.394892178335 267.46806874889 -96.2397236836568</t>
  </si>
  <si>
    <t>-730.4368423074 312.416451070718 316.886748556262</t>
  </si>
  <si>
    <t>-734.839906794671 384.653801785665 774.367282578131</t>
  </si>
  <si>
    <t>-582.19562078489 361.530291956392 819.631598141975</t>
  </si>
  <si>
    <t>-711.958848901318 83.9744388038487 -94.5698531878418</t>
  </si>
  <si>
    <t>-708.696769761188 71.9075318439518 320.817080097945</t>
  </si>
  <si>
    <t>-750.224926797785 32.3071215601556 780.285676450047</t>
  </si>
  <si>
    <t>-596.211936793018 22.3034458540699 825.714084054456</t>
  </si>
  <si>
    <t>9763-20170724T120504.946236300.bin</t>
  </si>
  <si>
    <t>-723.323689313252 175.276701286231 -93.7498072273446</t>
  </si>
  <si>
    <t>-741.812989092292 172.079162383009 -202.861722024732</t>
  </si>
  <si>
    <t>-750.921686197404 168.867999086596 -295.233538541868</t>
  </si>
  <si>
    <t>-757.494180277273 165.658429900231 -378.807657322889</t>
  </si>
  <si>
    <t>-761.842954619177 162.223312699481 -462.518117366098</t>
  </si>
  <si>
    <t>-765.758455830141 156.965830207007 -585.000544095443</t>
  </si>
  <si>
    <t>-751.279982656248 157.234399340989 -662.010271257946</t>
  </si>
  <si>
    <t>-768.469701577215 190.296803503197 -532.446426646633</t>
  </si>
  <si>
    <t>-791.691939424802 343.60218872809 -515.232399383425</t>
  </si>
  <si>
    <t>-904.11100619669 412.271488179346 -265.782913814614</t>
  </si>
  <si>
    <t>-698.1700284838 391.782931528613 -160.345300821371</t>
  </si>
  <si>
    <t>-759.610997808738 128.248782207135 -530.066226452816</t>
  </si>
  <si>
    <t>-574.895444089192 32.7034700970951 -288.764346063705</t>
  </si>
  <si>
    <t>-733.867334249083 267.036956633855 -96.2527053189253</t>
  </si>
  <si>
    <t>-730.603728387747 312.34244933335 316.832440667514</t>
  </si>
  <si>
    <t>-734.918211483864 384.639811905695 774.318830358063</t>
  </si>
  <si>
    <t>-582.280007901791 361.319780650543 819.503049164929</t>
  </si>
  <si>
    <t>-712.987557807206 83.3957452115146 -94.6446495069266</t>
  </si>
  <si>
    <t>-709.321490215028 71.2317970872177 320.736095652809</t>
  </si>
  <si>
    <t>-750.573060834688 32.1043263461386 780.269673064064</t>
  </si>
  <si>
    <t>-596.328060780992 22.8193381093927 825.05911767994</t>
  </si>
  <si>
    <t>9763-20170724T120505.016926800.bin</t>
  </si>
  <si>
    <t>-724.742640965128 173.849583198341 -93.6689296938114</t>
  </si>
  <si>
    <t>-743.404241116236 170.701007587026 -202.753049133289</t>
  </si>
  <si>
    <t>-752.26907311355 167.514620178516 -295.149386561707</t>
  </si>
  <si>
    <t>-758.464262012968 164.333817446106 -378.75339730514</t>
  </si>
  <si>
    <t>-762.277259005496 160.935892152205 -462.49142844845</t>
  </si>
  <si>
    <t>-765.23559501531 155.746452161197 -585.00370817957</t>
  </si>
  <si>
    <t>-750.428642148227 155.923219005399 -661.951196162212</t>
  </si>
  <si>
    <t>-768.338040609838 189.051005256875 -532.454336524087</t>
  </si>
  <si>
    <t>-791.950739185561 342.307473106983 -515.531046492926</t>
  </si>
  <si>
    <t>-905.280336705595 411.649012746767 -266.680115912712</t>
  </si>
  <si>
    <t>-700.112447835583 391.250097869742 -159.728778030133</t>
  </si>
  <si>
    <t>-759.536934070318 126.99617856167 -530.038357786849</t>
  </si>
  <si>
    <t>-577.231358550229 32.6181206889296 -288.725969066482</t>
  </si>
  <si>
    <t>-734.617240863233 266.15879367129 -96.229927694568</t>
  </si>
  <si>
    <t>-730.447689760836 312.187578511705 316.767112645739</t>
  </si>
  <si>
    <t>-734.903775053017 384.640251663096 774.288411339297</t>
  </si>
  <si>
    <t>-582.312060100514 361.107901591232 819.519165712142</t>
  </si>
  <si>
    <t>-715.140489922782 81.2863496226812 -94.5079679604498</t>
  </si>
  <si>
    <t>-709.819289023631 70.1864133495469 320.884696801951</t>
  </si>
  <si>
    <t>-749.961869763959 31.9958421298504 780.586474334887</t>
  </si>
  <si>
    <t>-595.959088625669 22.6223853472068 826.183621727841</t>
  </si>
  <si>
    <t>9763-20170724T120505.045353100.bin</t>
  </si>
  <si>
    <t>-725.383179725712 173.131807801092 -93.5689731620362</t>
  </si>
  <si>
    <t>-744.120455583668 169.942396434182 -202.638882743677</t>
  </si>
  <si>
    <t>-752.846460207469 166.772906851085 -295.049036338866</t>
  </si>
  <si>
    <t>-758.83464496988 163.636349661117 -378.669913132226</t>
  </si>
  <si>
    <t>-762.358502725195 160.313627828649 -462.423548834127</t>
  </si>
  <si>
    <t>-764.804157141122 155.271294164852 -584.953179961108</t>
  </si>
  <si>
    <t>-749.837442094135 155.519814577392 -661.869759390335</t>
  </si>
  <si>
    <t>-768.139020494057 188.511007811513 -532.376998816983</t>
  </si>
  <si>
    <t>-791.99501417013 341.737459685508 -515.427735877154</t>
  </si>
  <si>
    <t>-905.978324776077 411.636538520837 -267.031862107159</t>
  </si>
  <si>
    <t>-701.186115065159 391.740630132758 -159.268821300327</t>
  </si>
  <si>
    <t>-759.323010356264 126.45676970548 -529.999431376431</t>
  </si>
  <si>
    <t>-578.684363418178 32.5347481454594 -288.727410602607</t>
  </si>
  <si>
    <t>-734.805899309041 265.850508847247 -96.2454385195025</t>
  </si>
  <si>
    <t>-730.372529114696 312.061875295999 316.72845706839</t>
  </si>
  <si>
    <t>-734.883278998566 384.643318820276 774.27603597916</t>
  </si>
  <si>
    <t>-582.285809700679 361.18436075362 819.525686780216</t>
  </si>
  <si>
    <t>-716.2303494737 80.254270356462 -94.3357046419874</t>
  </si>
  <si>
    <t>-710.073751753417 69.6853570100741 321.059279786294</t>
  </si>
  <si>
    <t>-749.315811574096 32.083007621186 780.894020311603</t>
  </si>
  <si>
    <t>-595.576905567729 23.3096293903634 827.490182585896</t>
  </si>
  <si>
    <t>9763-20170724T120505.115562300.bin</t>
  </si>
  <si>
    <t>-726.424682117053 171.9817966387 -93.4124426753837</t>
  </si>
  <si>
    <t>-745.303757075438 168.657814588678 -202.453891296081</t>
  </si>
  <si>
    <t>-753.787748626706 165.458173388549 -294.885571831242</t>
  </si>
  <si>
    <t>-759.411587132824 162.340288630853 -378.532342461467</t>
  </si>
  <si>
    <t>-762.425044491719 159.084607405585 -462.308626137257</t>
  </si>
  <si>
    <t>-763.964358865132 154.198455171977 -584.859322387746</t>
  </si>
  <si>
    <t>-748.609464292137 154.675273874139 -661.698271558458</t>
  </si>
  <si>
    <t>-767.690615869278 187.37077089949 -532.267086560727</t>
  </si>
  <si>
    <t>-791.830838144225 340.585513874838 -515.408649947705</t>
  </si>
  <si>
    <t>-907.308765267672 410.846694177205 -267.806575569257</t>
  </si>
  <si>
    <t>-703.075204532174 392.574083923598 -158.704132715116</t>
  </si>
  <si>
    <t>-758.887204628137 125.314224425393 -529.903317726744</t>
  </si>
  <si>
    <t>-581.009222904774 31.8749533870948 -287.865701875348</t>
  </si>
  <si>
    <t>-735.292132012318 265.09927571549 -96.2526892201679</t>
  </si>
  <si>
    <t>-730.288759504563 311.75465613845 316.664852761165</t>
  </si>
  <si>
    <t>-734.887962830531 384.543341790372 774.255479337721</t>
  </si>
  <si>
    <t>-582.333906084867 360.89878382676 819.554716476124</t>
  </si>
  <si>
    <t>-717.80317625935 78.9670838743518 -93.9816852868312</t>
  </si>
  <si>
    <t>-711.137051103015 68.6785145716231 321.412537590326</t>
  </si>
  <si>
    <t>-748.439941568896 32.3220860923998 781.506811307314</t>
  </si>
  <si>
    <t>-595.093526649467 24.4170485528484 829.529789978746</t>
  </si>
  <si>
    <t>9763-20170724T120505.148224900.bin</t>
  </si>
  <si>
    <t>-726.942363663408 171.522438377766 -93.3097698650548</t>
  </si>
  <si>
    <t>-745.841654655852 168.1595977674 -202.346570025868</t>
  </si>
  <si>
    <t>-754.229813740725 164.931094070827 -294.785904015208</t>
  </si>
  <si>
    <t>-759.721643284022 161.791652073033 -378.440670903033</t>
  </si>
  <si>
    <t>-762.557322699562 158.520368208754 -462.222419142407</t>
  </si>
  <si>
    <t>-763.786732431233 153.618956757008 -584.776118667188</t>
  </si>
  <si>
    <t>-748.213211431403 154.1514062735 -661.570549910292</t>
  </si>
  <si>
    <t>-767.650875572395 186.79708986615 -532.197411764643</t>
  </si>
  <si>
    <t>-791.957635593295 340.001022574658 -515.459349507123</t>
  </si>
  <si>
    <t>-907.855592776836 410.354333361539 -268.0796795333</t>
  </si>
  <si>
    <t>-703.796916148521 392.75621015956 -158.540164107608</t>
  </si>
  <si>
    <t>-758.843764235501 124.742121068482 -529.803876351797</t>
  </si>
  <si>
    <t>-581.901354159998 31.7347724801157 -286.99062228107</t>
  </si>
  <si>
    <t>-735.624855862206 264.686953883157 -96.2015516796979</t>
  </si>
  <si>
    <t>-730.400892179953 311.516661095517 316.693396837106</t>
  </si>
  <si>
    <t>-734.858320934098 384.485108295942 774.254933553104</t>
  </si>
  <si>
    <t>-582.25338949216 361.198422780582 819.568085143239</t>
  </si>
  <si>
    <t>-718.503363361687 78.5020104272214 -93.8149484339511</t>
  </si>
  <si>
    <t>-711.711442952925 68.1700134568196 321.576061191663</t>
  </si>
  <si>
    <t>-748.225488013939 32.3664662622439 781.773500865597</t>
  </si>
  <si>
    <t>-595.020628820974 23.9856128990282 830.166133653437</t>
  </si>
  <si>
    <t>9763-20170724T120505.215906900.bin</t>
  </si>
  <si>
    <t>-727.818749465355 170.434572758666 -93.0479972236092</t>
  </si>
  <si>
    <t>-746.845636302604 167.020620147268 -202.060947210632</t>
  </si>
  <si>
    <t>-755.127162271101 163.678116752124 -294.505989306427</t>
  </si>
  <si>
    <t>-760.435573127462 160.410102914395 -378.167692010285</t>
  </si>
  <si>
    <t>-763.000322373441 156.985697045691 -461.952114646354</t>
  </si>
  <si>
    <t>-763.737414846189 151.835429971873 -584.499469935842</t>
  </si>
  <si>
    <t>-747.718547018706 152.302767571299 -661.202797378528</t>
  </si>
  <si>
    <t>-767.831476568683 185.11761681768 -532.0039728109</t>
  </si>
  <si>
    <t>-792.406200410521 338.325414553822 -515.617320368463</t>
  </si>
  <si>
    <t>-909.039639364649 408.773929462257 -268.61075284231</t>
  </si>
  <si>
    <t>-705.31376860242 392.291474397511 -158.281120622243</t>
  </si>
  <si>
    <t>-758.996461170658 123.073086461547 -529.449532862573</t>
  </si>
  <si>
    <t>-583.410542481312 31.2381678128206 -284.735178287438</t>
  </si>
  <si>
    <t>-736.482413749039 263.497881606348 -96.0252036020111</t>
  </si>
  <si>
    <t>-730.863291018495 310.80686644201 316.809965039459</t>
  </si>
  <si>
    <t>-734.853202835692 384.279537771699 774.266378562863</t>
  </si>
  <si>
    <t>-582.227503324828 361.19898698312 819.615054220956</t>
  </si>
  <si>
    <t>-719.361376370234 77.3932129954223 -93.5027237919228</t>
  </si>
  <si>
    <t>-712.150630629224 67.3538582888732 321.888438513619</t>
  </si>
  <si>
    <t>-747.719415308727 32.5965694208487 782.254762474038</t>
  </si>
  <si>
    <t>-594.757194317646 24.2943237381412 831.422290873042</t>
  </si>
  <si>
    <t>9763-20170724T120505.250512800.bin</t>
  </si>
  <si>
    <t>-728.04830526089 169.652254312145 -92.9743268349641</t>
  </si>
  <si>
    <t>-747.216179304807 166.197022858572 -201.961182780801</t>
  </si>
  <si>
    <t>-755.465724844266 162.774294672906 -294.406239156073</t>
  </si>
  <si>
    <t>-760.683954252249 159.415452181994 -378.069975325893</t>
  </si>
  <si>
    <t>-763.096751009474 155.883320045314 -461.854389737176</t>
  </si>
  <si>
    <t>-763.543988371304 150.557248023968 -584.395729923594</t>
  </si>
  <si>
    <t>-747.313644597183 150.950988178603 -661.054800271117</t>
  </si>
  <si>
    <t>-767.784060818595 183.91150385674 -531.957492039856</t>
  </si>
  <si>
    <t>-792.474266562215 337.121411766544 -515.85227107486</t>
  </si>
  <si>
    <t>-909.615734696613 407.765038575821 -269.142077556459</t>
  </si>
  <si>
    <t>-706.099533587496 391.828380457287 -158.346273977672</t>
  </si>
  <si>
    <t>-758.911496673167 121.876951998722 -529.293667242647</t>
  </si>
  <si>
    <t>-583.864220356372 30.6488831057998 -283.699511161944</t>
  </si>
  <si>
    <t>-736.890711309669 262.633308587177 -95.9700982820043</t>
  </si>
  <si>
    <t>-731.072368227411 310.243685731352 316.82765921666</t>
  </si>
  <si>
    <t>-734.869260544889 384.131061890006 774.206900262632</t>
  </si>
  <si>
    <t>-582.262295831989 360.969961366465 819.577818488173</t>
  </si>
  <si>
    <t>-719.413607093524 76.6296417481335 -93.4247720274875</t>
  </si>
  <si>
    <t>-712.127157145211 66.9220394335523 321.972934811849</t>
  </si>
  <si>
    <t>-747.459995466847 32.723202772645 782.406871234346</t>
  </si>
  <si>
    <t>-594.62605979077 24.4479454487619 831.976518700279</t>
  </si>
  <si>
    <t>9763-20170724T120505.316178200.bin</t>
  </si>
  <si>
    <t>-728.325180544092 168.216799818367 -92.9255775380201</t>
  </si>
  <si>
    <t>-747.782139980534 164.744005747964 -201.860728331087</t>
  </si>
  <si>
    <t>-755.931137162789 161.164135910251 -294.308638650948</t>
  </si>
  <si>
    <t>-760.918202522042 157.606646784091 -377.97829084848</t>
  </si>
  <si>
    <t>-762.958920383144 153.820894912684 -461.761573426011</t>
  </si>
  <si>
    <t>-762.707273086687 148.06540326562 -584.283984562364</t>
  </si>
  <si>
    <t>-746.123879425236 148.229631113908 -660.868415794389</t>
  </si>
  <si>
    <t>-767.292194664138 181.596581303542 -531.987932138703</t>
  </si>
  <si>
    <t>-792.408318031834 334.795684357176 -516.581347116586</t>
  </si>
  <si>
    <t>-910.570261377438 406.24997459865 -270.592160317357</t>
  </si>
  <si>
    <t>-707.828990310645 391.456919570857 -158.228085102649</t>
  </si>
  <si>
    <t>-758.343206617069 119.585071879131 -529.056464669269</t>
  </si>
  <si>
    <t>-584.461762198 29.5257807149671 -282.003234691078</t>
  </si>
  <si>
    <t>-737.47905285163 260.962624577453 -95.8780265276102</t>
  </si>
  <si>
    <t>-731.37819285697 308.977397013822 316.8688307535</t>
  </si>
  <si>
    <t>-734.882373935481 383.804564500657 774.068421427406</t>
  </si>
  <si>
    <t>-582.271606575633 360.732318045639 819.471672195651</t>
  </si>
  <si>
    <t>-719.488276089441 75.5071672578392 -93.3567624893066</t>
  </si>
  <si>
    <t>-711.986383222461 66.023849437451 322.042297247561</t>
  </si>
  <si>
    <t>-747.089102756024 32.8076951944847 782.560405222625</t>
  </si>
  <si>
    <t>-594.47048544462 24.3586462133017 832.759815203518</t>
  </si>
  <si>
    <t>9763-20170724T120505.348765600.bin</t>
  </si>
  <si>
    <t>-728.449193753675 167.723559259 -92.9380989633208</t>
  </si>
  <si>
    <t>-747.987805782603 164.244165511995 -201.858445017964</t>
  </si>
  <si>
    <t>-756.090662415404 160.600129091159 -294.307867329053</t>
  </si>
  <si>
    <t>-760.989080876535 156.961656794202 -377.979250996864</t>
  </si>
  <si>
    <t>-762.893910115097 153.07301208991 -461.761104583856</t>
  </si>
  <si>
    <t>-762.391620339397 147.143404914578 -584.274338955681</t>
  </si>
  <si>
    <t>-745.644038760533 147.176372785414 -660.823182453274</t>
  </si>
  <si>
    <t>-767.098878794691 180.746586899066 -532.035393959051</t>
  </si>
  <si>
    <t>-792.333629182729 333.949214788805 -516.88841680488</t>
  </si>
  <si>
    <t>-911.01876127443 405.667269704862 -271.228150824076</t>
  </si>
  <si>
    <t>-708.81132852117 391.49985106873 -157.826370539027</t>
  </si>
  <si>
    <t>-758.125213798782 118.743820039502 -528.997604949947</t>
  </si>
  <si>
    <t>-584.848663090084 29.0783600859274 -281.301787089101</t>
  </si>
  <si>
    <t>-737.666880502359 260.334149444373 -95.8785411425625</t>
  </si>
  <si>
    <t>-731.490212719971 308.480154454162 316.851833789199</t>
  </si>
  <si>
    <t>-734.887393018836 383.689987756407 773.990907039201</t>
  </si>
  <si>
    <t>-582.253044274143 360.754666541013 819.384336471564</t>
  </si>
  <si>
    <t>-719.557881143415 75.1258711108267 -93.3529027210623</t>
  </si>
  <si>
    <t>-711.840642427915 65.6729828588968 322.042959963426</t>
  </si>
  <si>
    <t>-746.969225682465 32.906786366422 782.593574990105</t>
  </si>
  <si>
    <t>-594.401297474408 24.7312176923153 832.992088088378</t>
  </si>
  <si>
    <t>9763-20170724T120505.414442700.bin</t>
  </si>
  <si>
    <t>-728.328684684082 167.322202915463 -93.0228037317357</t>
  </si>
  <si>
    <t>-748.017392619311 163.721474994992 -201.912217333114</t>
  </si>
  <si>
    <t>-756.122871704216 159.958573277396 -294.356569165467</t>
  </si>
  <si>
    <t>-760.973285529118 156.206745269726 -378.025885522044</t>
  </si>
  <si>
    <t>-762.779605400725 152.199844528548 -461.804262401507</t>
  </si>
  <si>
    <t>-762.077867744462 146.092752880377 -584.307792892042</t>
  </si>
  <si>
    <t>-745.030909020594 145.840513864268 -660.790125035745</t>
  </si>
  <si>
    <t>-766.892690664583 179.768397353829 -532.125260889603</t>
  </si>
  <si>
    <t>-792.144565659962 332.982208201009 -517.201672061881</t>
  </si>
  <si>
    <t>-911.284862430166 405.151366579989 -271.89413818194</t>
  </si>
  <si>
    <t>-709.741084869683 392.229582220715 -157.169757086027</t>
  </si>
  <si>
    <t>-757.87885111433 117.776671387487 -528.983214146743</t>
  </si>
  <si>
    <t>-585.589356304025 28.6304763256753 -280.166196439968</t>
  </si>
  <si>
    <t>-737.583609452909 259.796844826613 -96.0235652110317</t>
  </si>
  <si>
    <t>-731.266525283468 308.182320148177 316.676691512032</t>
  </si>
  <si>
    <t>-734.858420965052 383.56954402409 773.78783026895</t>
  </si>
  <si>
    <t>-582.218544110497 360.760998439612 819.226393583243</t>
  </si>
  <si>
    <t>-719.372295733891 74.8063053048509 -93.3548240297347</t>
  </si>
  <si>
    <t>-711.610963650336 65.3656871922694 322.040481284211</t>
  </si>
  <si>
    <t>-746.884326985432 32.9979672951449 782.614689622451</t>
  </si>
  <si>
    <t>-594.370544359439 24.8284943249482 833.177756104405</t>
  </si>
  <si>
    <t>9763-20170724T120505.445025500.bin</t>
  </si>
  <si>
    <t>-728.073330234887 167.412013462449 -93.0531013644714</t>
  </si>
  <si>
    <t>-747.828983063502 163.74224579474 -201.927982753209</t>
  </si>
  <si>
    <t>-755.99807138279 159.930400924642 -294.364762951579</t>
  </si>
  <si>
    <t>-760.908785262729 156.138359784365 -378.028669141524</t>
  </si>
  <si>
    <t>-762.77829316724 152.095320802511 -461.803955860372</t>
  </si>
  <si>
    <t>-762.172087920552 145.939884359077 -584.305655994194</t>
  </si>
  <si>
    <t>-745.020873421222 145.533423809365 -660.764040879275</t>
  </si>
  <si>
    <t>-766.952025698295 179.635254431099 -532.132766285776</t>
  </si>
  <si>
    <t>-792.144591615844 332.862329383633 -517.170398619713</t>
  </si>
  <si>
    <t>-911.133564875199 405.243561780031 -271.851825668771</t>
  </si>
  <si>
    <t>-709.643702679919 392.934215756739 -156.965548187348</t>
  </si>
  <si>
    <t>-757.924089040219 117.646403250253 -528.97319949913</t>
  </si>
  <si>
    <t>-585.806643837213 28.6701518864104 -279.694306589819</t>
  </si>
  <si>
    <t>-737.326495007548 259.822789977814 -96.1100347542421</t>
  </si>
  <si>
    <t>-731.02543014617 308.23193922864 316.587760167136</t>
  </si>
  <si>
    <t>-734.84825271338 383.545981615996 773.682134383237</t>
  </si>
  <si>
    <t>-582.203118317993 360.795056204987 819.132073825997</t>
  </si>
  <si>
    <t>-719.135239893812 74.9771065088921 -93.344673467935</t>
  </si>
  <si>
    <t>-711.557190475968 65.4657628826958 322.052409342055</t>
  </si>
  <si>
    <t>-746.836512215107 33.1310467994895 782.619766037735</t>
  </si>
  <si>
    <t>-594.307386842493 25.5399872796679 833.226685560535</t>
  </si>
  <si>
    <t>9763-20170724T120505.513335200.bin</t>
  </si>
  <si>
    <t>-727.295049400138 167.973215575065 -93.1373098276716</t>
  </si>
  <si>
    <t>-747.10874063763 164.235036945167 -201.999268470607</t>
  </si>
  <si>
    <t>-755.469923133205 160.346082908738 -294.415724626353</t>
  </si>
  <si>
    <t>-760.611897816106 156.477298918215 -378.062223477825</t>
  </si>
  <si>
    <t>-762.770240074616 152.349837919618 -461.826456311387</t>
  </si>
  <si>
    <t>-762.649138295505 146.062619459555 -584.322894739629</t>
  </si>
  <si>
    <t>-745.352956380074 145.293571952489 -660.745726496811</t>
  </si>
  <si>
    <t>-767.204520186664 179.81672343234 -532.167838075545</t>
  </si>
  <si>
    <t>-792.176965454819 333.077353225855 -517.100963546112</t>
  </si>
  <si>
    <t>-910.427919691052 405.38535154522 -271.404414990481</t>
  </si>
  <si>
    <t>-708.81362470497 394.329488161437 -156.608983655205</t>
  </si>
  <si>
    <t>-758.200054498881 117.82602219532 -528.977227244824</t>
  </si>
  <si>
    <t>-585.596073779445 29.0280489529302 -279.183189785403</t>
  </si>
  <si>
    <t>-736.378920723119 260.330111676232 -96.3019643084938</t>
  </si>
  <si>
    <t>-730.525819870455 308.416887374013 316.440124231912</t>
  </si>
  <si>
    <t>-734.885471069994 383.470500647079 773.510054487219</t>
  </si>
  <si>
    <t>-582.317178800844 360.228195985229 818.969378845966</t>
  </si>
  <si>
    <t>-718.53412207306 75.5925308808726 -93.3173509495905</t>
  </si>
  <si>
    <t>-711.15426103506 65.9636481693824 322.080546126652</t>
  </si>
  <si>
    <t>-746.631903051665 33.4285029765551 782.642429270596</t>
  </si>
  <si>
    <t>-594.119886156774 27.2927773315114 833.497691895119</t>
  </si>
  <si>
    <t>9763-20170724T120505.550602600.bin</t>
  </si>
  <si>
    <t>-726.741334532332 168.314467386271 -93.1584520146732</t>
  </si>
  <si>
    <t>-746.575829400469 164.55721872541 -202.015980384972</t>
  </si>
  <si>
    <t>-755.051579697732 160.634344874488 -294.420640874274</t>
  </si>
  <si>
    <t>-760.336223511022 156.728119338349 -378.056475416875</t>
  </si>
  <si>
    <t>-762.676154636344 152.55600948395 -461.813517470708</t>
  </si>
  <si>
    <t>-762.863210296477 146.195317045135 -584.306069314791</t>
  </si>
  <si>
    <t>-745.535766289136 145.247120845106 -660.719999698904</t>
  </si>
  <si>
    <t>-767.270240932702 179.983149037367 -532.160196496659</t>
  </si>
  <si>
    <t>-792.120689174079 333.26009325211 -517.059251689285</t>
  </si>
  <si>
    <t>-909.97402796382 405.597166805296 -271.180228383906</t>
  </si>
  <si>
    <t>-708.421526272505 395.067626960244 -156.226815466292</t>
  </si>
  <si>
    <t>-758.292112616899 117.989332820442 -528.954660677246</t>
  </si>
  <si>
    <t>-585.253399080988 29.3740368092995 -279.236843290451</t>
  </si>
  <si>
    <t>-735.692394548011 260.706153568543 -96.3803402751123</t>
  </si>
  <si>
    <t>-730.210126652383 308.539128692645 316.396296745575</t>
  </si>
  <si>
    <t>-734.851545632345 383.474505194858 773.46215917638</t>
  </si>
  <si>
    <t>-582.244376011475 360.498332941851 818.925999027386</t>
  </si>
  <si>
    <t>-718.082665343911 75.8770263079671 -93.2894881275097</t>
  </si>
  <si>
    <t>-710.752023517212 66.159032366214 322.107233673521</t>
  </si>
  <si>
    <t>-746.445200512856 33.4002799766631 782.673821478762</t>
  </si>
  <si>
    <t>-594.074013211489 26.3527629678292 833.832168024157</t>
  </si>
  <si>
    <t>9763-20170724T120505.614768700.bin</t>
  </si>
  <si>
    <t>-725.385308967239 169.10750986792 -93.1330702305265</t>
  </si>
  <si>
    <t>-745.334168957137 165.313603331797 -201.968479957067</t>
  </si>
  <si>
    <t>-754.043051491313 161.337121502417 -294.349145981383</t>
  </si>
  <si>
    <t>-759.59325517985 157.374845525292 -377.965047120894</t>
  </si>
  <si>
    <t>-762.253855898817 153.137517300161 -461.709292060202</t>
  </si>
  <si>
    <t>-762.969560065418 146.671686701627 -584.194489250859</t>
  </si>
  <si>
    <t>-745.622323450922 145.473322251975 -660.600316093483</t>
  </si>
  <si>
    <t>-767.116061009265 180.509315971155 -532.059424371802</t>
  </si>
  <si>
    <t>-791.63223844157 333.824899627199 -516.82607405318</t>
  </si>
  <si>
    <t>-908.864550138119 406.660911257604 -270.797537232746</t>
  </si>
  <si>
    <t>-707.739317693753 396.904454497177 -155.030614088153</t>
  </si>
  <si>
    <t>-758.195044436546 118.508207915701 -528.838641532691</t>
  </si>
  <si>
    <t>-584.199354720882 30.3261795453484 -279.948632418377</t>
  </si>
  <si>
    <t>-734.157779129328 261.599435278416 -96.4720206116334</t>
  </si>
  <si>
    <t>-729.413207114205 308.76091368334 316.391015626679</t>
  </si>
  <si>
    <t>-734.795450197566 383.401116660759 773.463418631155</t>
  </si>
  <si>
    <t>-582.203645913659 360.474587976709 819.003828695676</t>
  </si>
  <si>
    <t>-716.893978520468 76.588649037215 -93.1911489196029</t>
  </si>
  <si>
    <t>-709.862759939627 66.8552871741194 322.210362669125</t>
  </si>
  <si>
    <t>-745.966011602282 33.7204010389512 782.761043057352</t>
  </si>
  <si>
    <t>-593.811208764211 27.3071897676768 834.641788414952</t>
  </si>
  <si>
    <t>9763-20170724T120505.645390400.bin</t>
  </si>
  <si>
    <t>-724.656946987839 169.598139122093 -93.1032376172532</t>
  </si>
  <si>
    <t>-744.694937608173 165.812994714597 -201.922612326992</t>
  </si>
  <si>
    <t>-753.518132188741 161.844845518918 -294.292767459356</t>
  </si>
  <si>
    <t>-759.187552157304 157.891030140548 -377.90116617488</t>
  </si>
  <si>
    <t>-761.982962731136 153.663275302926 -461.641422955927</t>
  </si>
  <si>
    <t>-762.913077513431 147.21198901154 -584.125836587222</t>
  </si>
  <si>
    <t>-745.588405399533 145.959332449265 -660.536025181487</t>
  </si>
  <si>
    <t>-766.945877324158 181.046769648673 -531.980135608206</t>
  </si>
  <si>
    <t>-791.257919403264 334.375299081571 -516.624355747709</t>
  </si>
  <si>
    <t>-908.288374762129 407.642346657617 -270.627812202798</t>
  </si>
  <si>
    <t>-707.37101651174 398.248572874459 -154.470399971108</t>
  </si>
  <si>
    <t>-758.063995341835 119.038868242026 -528.781644794833</t>
  </si>
  <si>
    <t>-583.553763095636 31.0087391492466 -280.475234417954</t>
  </si>
  <si>
    <t>-733.344236167378 262.084105946011 -96.4638959597922</t>
  </si>
  <si>
    <t>-728.917402479733 308.875533697882 316.444812457898</t>
  </si>
  <si>
    <t>-734.755628627968 383.311475814666 773.519135928534</t>
  </si>
  <si>
    <t>-582.196946190386 360.298391052675 819.126678941724</t>
  </si>
  <si>
    <t>-716.273944423284 77.1054053416228 -93.1434460509474</t>
  </si>
  <si>
    <t>-709.442131476811 67.2394469449214 322.258251383595</t>
  </si>
  <si>
    <t>-745.824120934642 33.8126235815196 782.782431717652</t>
  </si>
  <si>
    <t>-593.753708159245 27.2929267295472 834.896749827078</t>
  </si>
  <si>
    <t>9763-20170724T120505.714576000.bin</t>
  </si>
  <si>
    <t>-723.204046485624 170.534680567985 -93.0088084194101</t>
  </si>
  <si>
    <t>-743.446414570656 166.841148048782 -201.793404828955</t>
  </si>
  <si>
    <t>-752.463072647459 162.952632803778 -294.148358509203</t>
  </si>
  <si>
    <t>-758.315722027487 159.076472964361 -377.747607593971</t>
  </si>
  <si>
    <t>-761.302798054096 154.930791308391 -461.485614319693</t>
  </si>
  <si>
    <t>-762.521844598013 148.605799386203 -583.974011387643</t>
  </si>
  <si>
    <t>-745.27375761966 147.343908085159 -660.401213996051</t>
  </si>
  <si>
    <t>-766.370241251914 182.39546639003 -531.785024487348</t>
  </si>
  <si>
    <t>-790.289013480774 335.760723188336 -516.218092264263</t>
  </si>
  <si>
    <t>-907.04367678171 409.671442693609 -270.282820289474</t>
  </si>
  <si>
    <t>-706.39667263255 401.20282664878 -153.588120235408</t>
  </si>
  <si>
    <t>-757.603561393404 120.366943865071 -528.669242166788</t>
  </si>
  <si>
    <t>-582.215111718363 31.9990499552712 -281.382027193629</t>
  </si>
  <si>
    <t>-731.57256965616 263.007058649941 -96.361640878337</t>
  </si>
  <si>
    <t>-727.8059106382 308.954120103054 316.648356938383</t>
  </si>
  <si>
    <t>-734.666665520528 383.04567201099 773.722870385883</t>
  </si>
  <si>
    <t>-582.143697111544 360.126032309267 819.496871413808</t>
  </si>
  <si>
    <t>-715.127807566728 77.9634201069848 -93.0704082144312</t>
  </si>
  <si>
    <t>-708.848280342753 67.9964592048143 322.337597229193</t>
  </si>
  <si>
    <t>-745.709527227061 33.9352631989707 782.778625608761</t>
  </si>
  <si>
    <t>-593.699262924272 27.6359326580955 835.095197445484</t>
  </si>
  <si>
    <t>9763-20170724T120505.747486800.bin</t>
  </si>
  <si>
    <t>-722.492162442961 170.940058577545 -92.9569531415939</t>
  </si>
  <si>
    <t>-742.922532964408 167.31307246893 -201.708747520539</t>
  </si>
  <si>
    <t>-752.046623655117 163.479840843959 -294.055309957339</t>
  </si>
  <si>
    <t>-757.97565611554 159.657365203377 -377.651734403783</t>
  </si>
  <si>
    <t>-761.018080291158 155.568951702327 -461.39042698158</t>
  </si>
  <si>
    <t>-762.294838885824 149.332425265144 -583.882876882152</t>
  </si>
  <si>
    <t>-745.090722511826 148.090489634518 -660.32039305839</t>
  </si>
  <si>
    <t>-766.06997311261 183.09120144135 -531.668571622095</t>
  </si>
  <si>
    <t>-789.705809082658 336.49568156744 -515.947538856414</t>
  </si>
  <si>
    <t>-906.364345696326 410.509120898588 -269.997606969093</t>
  </si>
  <si>
    <t>-705.664031723311 403.006837933674 -153.328543285908</t>
  </si>
  <si>
    <t>-757.399208637728 121.04686281607 -528.600123398886</t>
  </si>
  <si>
    <t>-581.774650305846 32.2008276784779 -281.663322801631</t>
  </si>
  <si>
    <t>-730.61286829746 263.465662155383 -96.301417129565</t>
  </si>
  <si>
    <t>-727.184135728093 308.932103459817 316.764744041987</t>
  </si>
  <si>
    <t>-734.61789937053 382.88860649182 773.852084369433</t>
  </si>
  <si>
    <t>-582.118050199667 359.987346966426 819.712070623634</t>
  </si>
  <si>
    <t>-714.681554904306 78.2947935578331 -93.0332447279644</t>
  </si>
  <si>
    <t>-708.617362601633 68.3836083420551 322.379335088843</t>
  </si>
  <si>
    <t>-745.686533331972 33.9728661180986 782.772414017303</t>
  </si>
  <si>
    <t>-593.711510131517 27.2816926865146 835.142643783407</t>
  </si>
  <si>
    <t>9763-20170724T120505.813664900.bin</t>
  </si>
  <si>
    <t>-721.043006382747 171.651831015729 -92.8984475904856</t>
  </si>
  <si>
    <t>-741.79331547666 168.229642114338 -201.596228150669</t>
  </si>
  <si>
    <t>-751.083178134083 164.536562435313 -293.9319890223</t>
  </si>
  <si>
    <t>-757.119865743235 160.837955651384 -377.526331650312</t>
  </si>
  <si>
    <t>-760.22693100506 156.869333183396 -461.26837785719</t>
  </si>
  <si>
    <t>-761.550580502185 150.805803852162 -583.769032847653</t>
  </si>
  <si>
    <t>-744.427431984018 149.630758145786 -660.225634809327</t>
  </si>
  <si>
    <t>-765.152928027001 184.511687393792 -531.508280051683</t>
  </si>
  <si>
    <t>-787.94990557391 338.017330667893 -515.535079680278</t>
  </si>
  <si>
    <t>-904.691227342585 412.451360457529 -269.75123594068</t>
  </si>
  <si>
    <t>-704.210640588533 406.6763343075 -152.607348431365</t>
  </si>
  <si>
    <t>-756.786595797247 122.421323423213 -528.525326833739</t>
  </si>
  <si>
    <t>-581.121675316545 32.2014780205411 -282.088619979709</t>
  </si>
  <si>
    <t>-728.47541521568 264.41056237627 -96.1735035349351</t>
  </si>
  <si>
    <t>-725.737781251832 308.764244691753 317.018807195533</t>
  </si>
  <si>
    <t>-734.449397567542 382.40714731147 774.154056018034</t>
  </si>
  <si>
    <t>-581.980239974709 359.842095370496 820.282059113286</t>
  </si>
  <si>
    <t>-713.921046282305 78.8082917539598 -92.9969075417094</t>
  </si>
  <si>
    <t>-708.245644843979 69.1022547249745 322.426021098457</t>
  </si>
  <si>
    <t>-745.666462766262 34.0903249405831 782.749907193445</t>
  </si>
  <si>
    <t>-593.690082653275 27.6252864345961 835.144444295815</t>
  </si>
  <si>
    <t>9763-20170724T120505.848415000.bin</t>
  </si>
  <si>
    <t>-720.265870685339 171.953682113579 -92.8152499419871</t>
  </si>
  <si>
    <t>-741.168282191826 168.684785114097 -201.48867107423</t>
  </si>
  <si>
    <t>-750.523195090354 165.084265831618 -293.821486184849</t>
  </si>
  <si>
    <t>-756.592992221212 161.460615303702 -377.416746093972</t>
  </si>
  <si>
    <t>-759.706877298678 157.556638194068 -461.161598309275</t>
  </si>
  <si>
    <t>-761.01156813387 151.577327602757 -583.666560082625</t>
  </si>
  <si>
    <t>-743.912604200656 150.448726722448 -660.129437672399</t>
  </si>
  <si>
    <t>-764.502231443939 185.263006024247 -531.385269051186</t>
  </si>
  <si>
    <t>-786.584794819625 338.852737711757 -515.23992957588</t>
  </si>
  <si>
    <t>-903.704517134973 413.657373465278 -269.749055470972</t>
  </si>
  <si>
    <t>-703.440998050837 408.816264340675 -152.192137091692</t>
  </si>
  <si>
    <t>-756.375921273219 123.138993335076 -528.439536268661</t>
  </si>
  <si>
    <t>-581.024482271072 32.1973454470271 -282.158992716593</t>
  </si>
  <si>
    <t>-727.25245863051 264.80416135435 -96.0588236435244</t>
  </si>
  <si>
    <t>-724.833216481833 308.574211762761 317.197652746023</t>
  </si>
  <si>
    <t>-734.325259820497 382.129190424278 774.35208536836</t>
  </si>
  <si>
    <t>-581.905417994476 359.670365564292 820.694306917198</t>
  </si>
  <si>
    <t>-713.601163972059 79.0455715166272 -92.9740464868585</t>
  </si>
  <si>
    <t>-708.136089418585 69.2837440160672 322.45032368538</t>
  </si>
  <si>
    <t>-745.664569111668 34.0237298088787 782.747350780714</t>
  </si>
  <si>
    <t>-593.726889346767 26.9112695331989 835.170387010372</t>
  </si>
  <si>
    <t>9763-20170724T120505.917601600.bin</t>
  </si>
  <si>
    <t>-718.334682164805 172.592981653198 -92.7525139531562</t>
  </si>
  <si>
    <t>-739.524277153787 169.613323134263 -201.378670461982</t>
  </si>
  <si>
    <t>-748.998168818659 166.199490008883 -293.706509609515</t>
  </si>
  <si>
    <t>-755.125665352402 162.735226996661 -377.304255265108</t>
  </si>
  <si>
    <t>-758.246469237951 158.977033457039 -461.055479147564</t>
  </si>
  <si>
    <t>-759.505077081096 153.197694893346 -583.570476186708</t>
  </si>
  <si>
    <t>-742.461503268018 152.13013981532 -660.046592860897</t>
  </si>
  <si>
    <t>-762.708331388491 186.836343549805 -531.240532511899</t>
  </si>
  <si>
    <t>-783.068593516681 340.625024057753 -514.71989039291</t>
  </si>
  <si>
    <t>-900.665402572149 416.289420316373 -269.720837169372</t>
  </si>
  <si>
    <t>-700.505747319443 416.113291404806 -151.888079524117</t>
  </si>
  <si>
    <t>-755.197279076433 124.630932252105 -528.383354098304</t>
  </si>
  <si>
    <t>-580.45445826898 31.7630616719591 -282.137274928641</t>
  </si>
  <si>
    <t>-724.167123144096 265.773875899552 -95.9376351453183</t>
  </si>
  <si>
    <t>-722.92608474409 308.250336897498 317.459095063826</t>
  </si>
  <si>
    <t>-734.179534271089 381.774529029064 774.627244867095</t>
  </si>
  <si>
    <t>-581.814794593914 359.462319902935 821.221002514733</t>
  </si>
  <si>
    <t>-712.781875025509 79.3592480969021 -92.9575497494267</t>
  </si>
  <si>
    <t>-708.022188362115 69.7326294339246 322.478698637956</t>
  </si>
  <si>
    <t>-745.658520803 34.0370974784046 782.751043626153</t>
  </si>
  <si>
    <t>-593.739249227259 26.758385633872 835.204647784194</t>
  </si>
  <si>
    <t>9763-20170724T120505.945426600.bin</t>
  </si>
  <si>
    <t>-717.311066692688 173.0064741247 -92.7417449104173</t>
  </si>
  <si>
    <t>-738.586368027871 170.192714100299 -201.355455557208</t>
  </si>
  <si>
    <t>-748.096681954882 166.892642050979 -293.683699548986</t>
  </si>
  <si>
    <t>-754.242546326424 163.528170485699 -377.284216965397</t>
  </si>
  <si>
    <t>-757.366816431648 159.863846517668 -461.03944401021</t>
  </si>
  <si>
    <t>-758.613887334674 154.216112442451 -583.560744919955</t>
  </si>
  <si>
    <t>-741.577538529763 153.17046889798 -660.038732398381</t>
  </si>
  <si>
    <t>-761.64702300894 187.819111199718 -531.197632616344</t>
  </si>
  <si>
    <t>-780.984431992523 341.728339287436 -514.500268970051</t>
  </si>
  <si>
    <t>-898.528353307096 417.806032872534 -269.604056056782</t>
  </si>
  <si>
    <t>-698.190726617713 419.982154068891 -152.094087025829</t>
  </si>
  <si>
    <t>-754.486334978164 125.569514576598 -528.401174727591</t>
  </si>
  <si>
    <t>-580.121385426661 31.4681419646256 -282.067794077462</t>
  </si>
  <si>
    <t>-722.478252202798 266.378900085525 -95.8957128984808</t>
  </si>
  <si>
    <t>-721.924169436733 308.223732492053 317.5668318202</t>
  </si>
  <si>
    <t>-734.086421178606 381.598253616551 774.75269786527</t>
  </si>
  <si>
    <t>-581.760475781524 359.360700919048 821.508623130134</t>
  </si>
  <si>
    <t>-712.424554434855 79.629951881356 -92.9534905631541</t>
  </si>
  <si>
    <t>-707.918129096409 70.0116636673799 322.485783704583</t>
  </si>
  <si>
    <t>-745.653156434824 34.0544451514868 782.750432686874</t>
  </si>
  <si>
    <t>-593.738160852816 26.7590943562168 835.214254309177</t>
  </si>
  <si>
    <t>9763-20170724T120506.016115800.bin</t>
  </si>
  <si>
    <t>-715.225577456813 173.825843193036 -92.6851310305353</t>
  </si>
  <si>
    <t>-736.672655845988 171.309926701542 -201.272436346431</t>
  </si>
  <si>
    <t>-746.266061974104 168.195900186961 -293.598408875545</t>
  </si>
  <si>
    <t>-752.462164754302 164.986681828964 -377.20132745415</t>
  </si>
  <si>
    <t>-755.610754745421 161.458920552078 -460.961604302709</t>
  </si>
  <si>
    <t>-756.864562321275 155.991521285291 -583.491104165069</t>
  </si>
  <si>
    <t>-739.859411450439 154.956485778123 -659.976080070127</t>
  </si>
  <si>
    <t>-759.527809174949 189.557057714526 -531.084043184625</t>
  </si>
  <si>
    <t>-776.815993549916 343.649479908469 -513.972932430343</t>
  </si>
  <si>
    <t>-893.054035039988 422.480680445501 -269.324213009119</t>
  </si>
  <si>
    <t>-692.492045914498 425.63700105528 -152.21994802417</t>
  </si>
  <si>
    <t>-753.101061414353 127.223937295244 -528.368275291951</t>
  </si>
  <si>
    <t>-579.514440970648 30.3112136118366 -281.849996548888</t>
  </si>
  <si>
    <t>-719.165356540747 267.512307775827 -95.8154900526824</t>
  </si>
  <si>
    <t>-719.890840148332 308.176426229647 317.764636025506</t>
  </si>
  <si>
    <t>-733.939958601639 381.366807458382 774.970934127328</t>
  </si>
  <si>
    <t>-581.695490874702 359.117317221686 821.985845192367</t>
  </si>
  <si>
    <t>-711.610212378555 80.1505183992692 -92.9265989639381</t>
  </si>
  <si>
    <t>-707.555656783134 70.5196161794513 322.517043296844</t>
  </si>
  <si>
    <t>-745.62225914464 34.0806680067178 782.760938653472</t>
  </si>
  <si>
    <t>-593.758753420518 26.2410410092193 835.295202142859</t>
  </si>
  <si>
    <t>9763-20170724T120506.046700400.bin</t>
  </si>
  <si>
    <t>-714.307138802537 174.357309475914 -92.6396615784729</t>
  </si>
  <si>
    <t>-735.848339654377 171.960787365016 -201.211075695256</t>
  </si>
  <si>
    <t>-745.483910214016 168.939921974571 -293.535772083457</t>
  </si>
  <si>
    <t>-751.703298901363 165.817234515434 -377.140233767169</t>
  </si>
  <si>
    <t>-754.860024523854 162.375008181162 -460.903780607116</t>
  </si>
  <si>
    <t>-756.109134587406 157.031154270574 -583.43865988769</t>
  </si>
  <si>
    <t>-739.129924183597 156.018727507204 -659.929756899272</t>
  </si>
  <si>
    <t>-758.583185484531 190.562859642416 -531.000607463247</t>
  </si>
  <si>
    <t>-774.907884580941 344.719727240196 -513.587638709151</t>
  </si>
  <si>
    <t>-889.263406495455 425.425464879648 -268.663024317062</t>
  </si>
  <si>
    <t>-688.299658456141 426.774874725478 -152.214367771099</t>
  </si>
  <si>
    <t>-752.538935203159 128.188999441353 -528.342077771991</t>
  </si>
  <si>
    <t>-579.414481916573 29.9549599152353 -281.881446775152</t>
  </si>
  <si>
    <t>-717.678016462055 268.149296451498 -95.7840449605599</t>
  </si>
  <si>
    <t>-719.098502326207 308.278241683423 317.846565452046</t>
  </si>
  <si>
    <t>-733.896353353826 381.274819558896 775.055579262967</t>
  </si>
  <si>
    <t>-581.683049779946 358.995069308191 822.157000992049</t>
  </si>
  <si>
    <t>-711.334921583116 80.5786876781867 -92.8748283415274</t>
  </si>
  <si>
    <t>-707.181616302748 70.8707942104661 322.566021075132</t>
  </si>
  <si>
    <t>-745.578765780482 34.1270765206364 782.773276054303</t>
  </si>
  <si>
    <t>-593.713267086672 26.6832458499139 835.359245675238</t>
  </si>
  <si>
    <t>9763-20170724T120506.114383100.bin</t>
  </si>
  <si>
    <t>-712.551798752027 175.303401092251 -92.4994636320589</t>
  </si>
  <si>
    <t>-734.39406887459 173.121049039099 -201.015186277859</t>
  </si>
  <si>
    <t>-744.18688546913 170.307237877807 -293.329912619937</t>
  </si>
  <si>
    <t>-750.510045662762 167.391372348216 -376.934086713298</t>
  </si>
  <si>
    <t>-753.73190654899 164.168092635057 -460.703757064614</t>
  </si>
  <si>
    <t>-755.034092589794 159.156309566185 -583.252097009043</t>
  </si>
  <si>
    <t>-738.128415539414 158.204463946012 -659.760308495035</t>
  </si>
  <si>
    <t>-757.088700865994 192.581581629695 -530.728113387926</t>
  </si>
  <si>
    <t>-772.278063635208 346.818960248619 -512.890538247678</t>
  </si>
  <si>
    <t>-879.617257027708 431.229955532602 -266.047180709064</t>
  </si>
  <si>
    <t>-676.771671029124 428.137371394078 -152.942458737879</t>
  </si>
  <si>
    <t>-751.836723367146 130.129247231979 -528.229853515086</t>
  </si>
  <si>
    <t>-579.753867243304 29.6419171849254 -282.042162956753</t>
  </si>
  <si>
    <t>-714.900122789925 269.275282665865 -95.664725663047</t>
  </si>
  <si>
    <t>-717.780132959252 308.458915810459 318.048880523226</t>
  </si>
  <si>
    <t>-733.806344690573 381.013125257116 775.263659385267</t>
  </si>
  <si>
    <t>-581.645065294773 358.737305236991 822.534931933474</t>
  </si>
  <si>
    <t>-710.571732793281 81.3158057417318 -92.7387847927272</t>
  </si>
  <si>
    <t>-706.218912857115 71.6232667697054 322.700338583648</t>
  </si>
  <si>
    <t>-745.430477799639 34.2249154586721 782.814639594666</t>
  </si>
  <si>
    <t>-593.655414971048 26.3981970224222 835.605719728097</t>
  </si>
  <si>
    <t>9763-20170724T120506.149801400.bin</t>
  </si>
  <si>
    <t>-711.680985467007 175.792012977832 -92.4178673142494</t>
  </si>
  <si>
    <t>-733.688361858131 173.736095594205 -200.902622348726</t>
  </si>
  <si>
    <t>-743.603589486659 171.041882802364 -293.207927049421</t>
  </si>
  <si>
    <t>-750.030835322432 168.243638790559 -376.80815882305</t>
  </si>
  <si>
    <t>-753.350096464497 165.144358125937 -460.578674669912</t>
  </si>
  <si>
    <t>-754.78728718648 160.320261836089 -583.133110303562</t>
  </si>
  <si>
    <t>-737.944771214766 159.408557909617 -659.655733920568</t>
  </si>
  <si>
    <t>-756.593703701833 193.68019908623 -530.55865682486</t>
  </si>
  <si>
    <t>-771.827609873837 347.904574759301 -512.777732572278</t>
  </si>
  <si>
    <t>-873.772108672079 434.058453490672 -264.255246421563</t>
  </si>
  <si>
    <t>-669.450604463022 429.008054908329 -153.911442153992</t>
  </si>
  <si>
    <t>-751.719698654485 131.193635986143 -528.156072740516</t>
  </si>
  <si>
    <t>-580.045152562999 29.526111729612 -282.098434376385</t>
  </si>
  <si>
    <t>-713.504968932514 269.83507207109 -95.5815626393133</t>
  </si>
  <si>
    <t>-717.038594075792 308.526273359217 318.173318332421</t>
  </si>
  <si>
    <t>-733.706337736299 380.806290902392 775.407471227856</t>
  </si>
  <si>
    <t>-581.587324698985 358.609288148765 822.851263085335</t>
  </si>
  <si>
    <t>-710.222033586616 81.7347372921752 -92.6496797946156</t>
  </si>
  <si>
    <t>-705.598347286017 72.036540426087 322.786470381691</t>
  </si>
  <si>
    <t>-745.327684438409 34.2479782752437 782.837494398121</t>
  </si>
  <si>
    <t>-593.652990824773 25.6306236821263 835.793561631343</t>
  </si>
  <si>
    <t>9763-20170724T120506.216492300.bin</t>
  </si>
  <si>
    <t>-709.731363826874 176.894451867021 -92.2506430328376</t>
  </si>
  <si>
    <t>-732.049015579638 175.088167155135 -200.676463017396</t>
  </si>
  <si>
    <t>-742.284217935078 172.650382892763 -292.953999117457</t>
  </si>
  <si>
    <t>-749.024768876371 170.1129650535 -376.537799004023</t>
  </si>
  <si>
    <t>-752.681556070387 167.295601765386 -460.304258347268</t>
  </si>
  <si>
    <t>-754.638448908856 162.906462794019 -582.867769206181</t>
  </si>
  <si>
    <t>-737.973608843402 162.04656410429 -659.430045189825</t>
  </si>
  <si>
    <t>-755.818934939734 196.108364356408 -530.17558602245</t>
  </si>
  <si>
    <t>-770.358587557038 350.421009443236 -512.309279800145</t>
  </si>
  <si>
    <t>-858.333846343236 439.200237272333 -259.411682296895</t>
  </si>
  <si>
    <t>-650.025345921931 429.702977470582 -157.108527193833</t>
  </si>
  <si>
    <t>-751.740616134687 133.556500594841 -528.000551533082</t>
  </si>
  <si>
    <t>-580.54573618242 29.6167025150583 -282.223051692085</t>
  </si>
  <si>
    <t>-710.347826862376 271.150150574015 -95.4343545364387</t>
  </si>
  <si>
    <t>-715.074899952194 308.529671436589 318.429254378245</t>
  </si>
  <si>
    <t>-733.421164340056 380.419011790442 775.748342694383</t>
  </si>
  <si>
    <t>-581.425843733034 358.403071783368 823.670738493456</t>
  </si>
  <si>
    <t>-709.444925822919 82.6482544852643 -92.4504350861191</t>
  </si>
  <si>
    <t>-704.242085224492 72.8170618012568 322.975689051126</t>
  </si>
  <si>
    <t>-745.054694357841 34.4278776113285 782.890129531289</t>
  </si>
  <si>
    <t>-593.558996435109 25.2374263564936 836.260649834935</t>
  </si>
  <si>
    <t>9763-20170724T120506.246971400.bin</t>
  </si>
  <si>
    <t>-708.550154898894 177.567827335264 -92.2057238067787</t>
  </si>
  <si>
    <t>-730.977537542368 175.863246573298 -200.610643354395</t>
  </si>
  <si>
    <t>-741.383654590505 173.524715364186 -292.871434692324</t>
  </si>
  <si>
    <t>-748.310435092887 171.088296954336 -376.443128918873</t>
  </si>
  <si>
    <t>-752.185306975908 168.379945340841 -460.20328506531</t>
  </si>
  <si>
    <t>-754.495810181894 164.15915427027 -582.766735782911</t>
  </si>
  <si>
    <t>-737.952579868577 163.344758050876 -659.355685438894</t>
  </si>
  <si>
    <t>-755.349060551565 197.299429369115 -530.029378883528</t>
  </si>
  <si>
    <t>-768.833808506512 351.67972050016 -512.010860244321</t>
  </si>
  <si>
    <t>-846.880119122639 440.985618730162 -256.057976407724</t>
  </si>
  <si>
    <t>-636.463175166224 429.106655428704 -158.42527179497</t>
  </si>
  <si>
    <t>-751.614926450061 134.722955247064 -527.944715651499</t>
  </si>
  <si>
    <t>-580.532033518648 29.7840085638275 -282.477108733314</t>
  </si>
  <si>
    <t>-708.508562119273 271.926636066219 -95.3930761269374</t>
  </si>
  <si>
    <t>-713.949729610621 308.551757671592 318.529174210343</t>
  </si>
  <si>
    <t>-733.284401366741 380.281645652655 775.862874823729</t>
  </si>
  <si>
    <t>-581.35755839149 358.298012101056 824.016602035045</t>
  </si>
  <si>
    <t>-708.893431031035 83.2559952746349 -92.3665149743535</t>
  </si>
  <si>
    <t>-703.567407061429 73.1482986019157 323.051425142027</t>
  </si>
  <si>
    <t>-744.902571616007 34.4159778883056 782.907967633565</t>
  </si>
  <si>
    <t>-593.495702825148 25.1131794562582 836.510585359729</t>
  </si>
  <si>
    <t>9763-20170724T120506.313653100.bin</t>
  </si>
  <si>
    <t>-705.974905640508 178.966884613282 -92.0839738890941</t>
  </si>
  <si>
    <t>-728.588503273151 177.389936421891 -200.451963687952</t>
  </si>
  <si>
    <t>-739.45182870253 175.253397204212 -292.66505575437</t>
  </si>
  <si>
    <t>-746.91416355423 173.045021357285 -376.196967914074</t>
  </si>
  <si>
    <t>-751.447730725847 170.601364708202 -459.932261083893</t>
  </si>
  <si>
    <t>-754.856667647149 166.805311650556 -582.483948691276</t>
  </si>
  <si>
    <t>-738.736259030175 166.048885947846 -659.163637444978</t>
  </si>
  <si>
    <t>-754.844780216802 199.783288287369 -529.638093968798</t>
  </si>
  <si>
    <t>-765.888940379469 354.273953598804 -510.954547509729</t>
  </si>
  <si>
    <t>-820.741053451603 444.186024301213 -249.256876960372</t>
  </si>
  <si>
    <t>-607.15750836666 426.163886134407 -159.781681290627</t>
  </si>
  <si>
    <t>-751.876964609695 137.158678242221 -527.780837187687</t>
  </si>
  <si>
    <t>-580.866189566679 30.7727985635456 -283.213250042031</t>
  </si>
  <si>
    <t>-704.80472244903 273.531257420247 -95.3567109157231</t>
  </si>
  <si>
    <t>-711.835832447252 308.462300537435 318.687988007292</t>
  </si>
  <si>
    <t>-733.018306694564 380.120479279006 775.994613776088</t>
  </si>
  <si>
    <t>-581.219923395853 358.239720428539 824.598333689334</t>
  </si>
  <si>
    <t>-707.493904318904 84.3933175610221 -92.1757278943774</t>
  </si>
  <si>
    <t>-702.305992548533 73.431321169815 323.222258881979</t>
  </si>
  <si>
    <t>-744.570524614551 34.6202196926101 782.990979649077</t>
  </si>
  <si>
    <t>-593.435496206522 23.8234779744148 837.078550142957</t>
  </si>
  <si>
    <t>9763-20170724T120506.343785600.bin</t>
  </si>
  <si>
    <t>-704.665055931179 179.555271329131 -92.0840550617145</t>
  </si>
  <si>
    <t>-727.314731645069 177.979634868272 -200.444523895559</t>
  </si>
  <si>
    <t>-738.389060642623 175.920213898475 -292.634409332892</t>
  </si>
  <si>
    <t>-746.115921956849 173.814416940588 -376.144920720327</t>
  </si>
  <si>
    <t>-750.988667152455 171.501067936083 -459.864823302736</t>
  </si>
  <si>
    <t>-754.975557480593 167.923686478388 -582.405563838995</t>
  </si>
  <si>
    <t>-739.092053447693 167.206760720523 -659.135119622612</t>
  </si>
  <si>
    <t>-754.494782852111 200.816866593409 -529.508900569333</t>
  </si>
  <si>
    <t>-763.82107121464 355.386261073176 -510.407986074153</t>
  </si>
  <si>
    <t>-805.897525805741 444.000105998987 -245.91643672212</t>
  </si>
  <si>
    <t>-591.113980147078 422.564270211052 -160.143222505533</t>
  </si>
  <si>
    <t>-751.957395612227 138.170136729344 -527.762521060361</t>
  </si>
  <si>
    <t>-580.828575236647 31.1184326552213 -283.650880489021</t>
  </si>
  <si>
    <t>-702.865420676968 274.239450456349 -95.3971673563818</t>
  </si>
  <si>
    <t>-711.097572561597 308.457832567603 318.684903964808</t>
  </si>
  <si>
    <t>-732.920526772225 380.170425690692 775.980348398636</t>
  </si>
  <si>
    <t>-581.168996452622 358.285163701653 824.727915908626</t>
  </si>
  <si>
    <t>-706.797716277264 84.7327834597606 -92.088420733581</t>
  </si>
  <si>
    <t>-701.860826405627 73.1359635473455 323.295408837785</t>
  </si>
  <si>
    <t>-744.444337281767 34.7209370704188 783.07011188088</t>
  </si>
  <si>
    <t>-593.37498501673 23.7580907127299 837.307257197033</t>
  </si>
  <si>
    <t>9763-20170724T120506.411468400.bin</t>
  </si>
  <si>
    <t>-702.861051476104 180.79232114554 -92.0595079250706</t>
  </si>
  <si>
    <t>-725.319086005806 179.224735268215 -200.460102984526</t>
  </si>
  <si>
    <t>-736.675665252273 177.278992622093 -292.617853899743</t>
  </si>
  <si>
    <t>-744.838565000691 175.323817757138 -376.090537092066</t>
  </si>
  <si>
    <t>-750.329701859558 173.198203684926 -459.777286648105</t>
  </si>
  <si>
    <t>-755.421286989542 169.932189604243 -582.285805763271</t>
  </si>
  <si>
    <t>-740.119469750751 169.22782366126 -659.133529472364</t>
  </si>
  <si>
    <t>-754.017945346814 202.705268811028 -529.331087814599</t>
  </si>
  <si>
    <t>-760.09247246483 357.282725939856 -509.241798507774</t>
  </si>
  <si>
    <t>-775.971590553123 441.62010535601 -240.51578009935</t>
  </si>
  <si>
    <t>-559.803729937565 415.060125671863 -159.802952451118</t>
  </si>
  <si>
    <t>-752.356332981591 140.025356962761 -527.729115203539</t>
  </si>
  <si>
    <t>-581.197079764249 31.2628762160864 -284.348592580295</t>
  </si>
  <si>
    <t>-699.744857374883 275.768657477887 -95.5491592206862</t>
  </si>
  <si>
    <t>-709.826942636219 308.787150458288 318.589335681324</t>
  </si>
  <si>
    <t>-732.71955364028 380.276090734268 775.911068522792</t>
  </si>
  <si>
    <t>-581.082505673718 358.332414602147 824.987544602568</t>
  </si>
  <si>
    <t>-706.306732431113 85.648846866023 -91.9021492723423</t>
  </si>
  <si>
    <t>-701.432459519392 72.8832752252722 323.448193899199</t>
  </si>
  <si>
    <t>-744.339741112025 34.8215910117483 783.23934508252</t>
  </si>
  <si>
    <t>-593.451611962395 22.2389626617596 837.629269930287</t>
  </si>
  <si>
    <t>9763-20170724T120506.447568600.bin</t>
  </si>
  <si>
    <t>-702.248322216475 181.517088229572 -92.0796121966317</t>
  </si>
  <si>
    <t>-724.609552529882 179.970910128706 -200.500545812211</t>
  </si>
  <si>
    <t>-736.057851582853 178.081876132826 -292.648167874518</t>
  </si>
  <si>
    <t>-744.374110164574 176.197141731808 -376.107315262379</t>
  </si>
  <si>
    <t>-750.08982064898 174.156070273228 -459.781072842712</t>
  </si>
  <si>
    <t>-755.587998883118 171.027747931196 -582.275569236138</t>
  </si>
  <si>
    <t>-740.584039756293 170.323582627907 -659.182044478693</t>
  </si>
  <si>
    <t>-753.792233028434 203.746025757103 -529.29901501482</t>
  </si>
  <si>
    <t>-758.149446537157 358.340790485908 -508.751129854705</t>
  </si>
  <si>
    <t>-761.72261526521 439.165143722881 -238.504500066196</t>
  </si>
  <si>
    <t>-545.111626861073 411.002276074594 -159.542280070012</t>
  </si>
  <si>
    <t>-752.558640877709 141.054819066868 -527.753286562763</t>
  </si>
  <si>
    <t>-581.555182231594 31.2462335929833 -284.692075750151</t>
  </si>
  <si>
    <t>-698.509527669332 276.599310134153 -95.6732046200941</t>
  </si>
  <si>
    <t>-709.430850506723 309.052485535414 318.488744804898</t>
  </si>
  <si>
    <t>-732.626201364006 380.345198534666 775.832077706779</t>
  </si>
  <si>
    <t>-581.050009456933 358.350284576734 825.07339347795</t>
  </si>
  <si>
    <t>-706.337881761093 86.2635589019967 -91.8525331115005</t>
  </si>
  <si>
    <t>-701.353089782639 73.1134466954843 323.484519834836</t>
  </si>
  <si>
    <t>-744.328417781176 34.9828723387407 783.288733712691</t>
  </si>
  <si>
    <t>-593.346435483296 23.2859959131533 837.615925599488</t>
  </si>
  <si>
    <t>9763-20170724T120506.515250700.bin</t>
  </si>
  <si>
    <t>-701.533935638667 183.062258974363 -92.2341758913525</t>
  </si>
  <si>
    <t>-723.820014557319 181.603980376998 -200.671732876063</t>
  </si>
  <si>
    <t>-735.362639487267 179.783418414984 -292.809055649561</t>
  </si>
  <si>
    <t>-743.828171302793 177.966036150867 -376.254734601056</t>
  </si>
  <si>
    <t>-749.757552075758 175.988349144097 -459.915120315584</t>
  </si>
  <si>
    <t>-755.638983173419 172.946264618649 -582.394053818964</t>
  </si>
  <si>
    <t>-741.20285469496 172.186484022836 -659.408475444566</t>
  </si>
  <si>
    <t>-753.230827461479 205.632363345129 -529.421740178732</t>
  </si>
  <si>
    <t>-754.225401484432 360.181706078467 -508.302976105095</t>
  </si>
  <si>
    <t>-736.542001071216 431.365469120538 -235.908514502644</t>
  </si>
  <si>
    <t>-518.813523991376 400.431101249187 -161.169588227812</t>
  </si>
  <si>
    <t>-752.885684941709 142.929823399475 -527.880978229348</t>
  </si>
  <si>
    <t>-582.760991741442 30.8705857896325 -285.358219151636</t>
  </si>
  <si>
    <t>-696.605976779154 278.417410480614 -96.0025020663714</t>
  </si>
  <si>
    <t>-708.937620176132 309.630887608643 318.215165896975</t>
  </si>
  <si>
    <t>-732.566092327786 380.370817312782 775.616313813972</t>
  </si>
  <si>
    <t>-581.069971292515 358.22821397842 825.037449947546</t>
  </si>
  <si>
    <t>-706.819144107824 87.542706137933 -91.8998712400946</t>
  </si>
  <si>
    <t>-701.666585719976 73.8304060694888 323.416942111252</t>
  </si>
  <si>
    <t>-744.369446379773 35.3346987260818 783.263587319855</t>
  </si>
  <si>
    <t>-593.290164056749 24.0105770133405 837.399079868514</t>
  </si>
  <si>
    <t>9763-20170724T120506.545511900.bin</t>
  </si>
  <si>
    <t>-701.588965526247 183.835669511643 -92.3483898702452</t>
  </si>
  <si>
    <t>-723.822822957542 182.416996361299 -200.797046778255</t>
  </si>
  <si>
    <t>-735.309645515109 180.626258997379 -292.942056936664</t>
  </si>
  <si>
    <t>-743.719811640553 178.839217678289 -376.39383226441</t>
  </si>
  <si>
    <t>-749.589107174529 176.891347716625 -460.05924466678</t>
  </si>
  <si>
    <t>-755.377571053448 173.891784781933 -582.543686532568</t>
  </si>
  <si>
    <t>-741.204688836788 173.162244262257 -659.607317415405</t>
  </si>
  <si>
    <t>-752.806211735903 206.559726326006 -529.567835330438</t>
  </si>
  <si>
    <t>-752.426944940517 361.09956365282 -508.253704105286</t>
  </si>
  <si>
    <t>-725.728306668643 426.966759050713 -235.256888361527</t>
  </si>
  <si>
    <t>-507.325972310073 396.130085132723 -162.469346138428</t>
  </si>
  <si>
    <t>-752.86908110952 143.856174408776 -528.029286186404</t>
  </si>
  <si>
    <t>-583.409244597123 30.80248607613 -285.604047668626</t>
  </si>
  <si>
    <t>-696.128758793748 279.270043963235 -96.1823329593822</t>
  </si>
  <si>
    <t>-708.797750858167 309.964604286359 318.063944865504</t>
  </si>
  <si>
    <t>-732.583424400211 380.286790677081 775.515093820974</t>
  </si>
  <si>
    <t>-581.115530624427 358.059034706326 824.984410441546</t>
  </si>
  <si>
    <t>-707.453367348434 88.2150777860595 -91.9412248200601</t>
  </si>
  <si>
    <t>-702.101816514727 74.2862982454833 323.36585602699</t>
  </si>
  <si>
    <t>-744.370776858101 35.4390486772495 783.2451875743</t>
  </si>
  <si>
    <t>-593.280240846261 23.9307476129186 837.310271699231</t>
  </si>
  <si>
    <t>9763-20170724T120506.616204200.bin</t>
  </si>
  <si>
    <t>-702.447526505657 185.403614811114 -92.6608366201605</t>
  </si>
  <si>
    <t>-724.336282601063 183.960286670068 -201.179536207049</t>
  </si>
  <si>
    <t>-735.606410562841 182.103598161225 -293.34981282183</t>
  </si>
  <si>
    <t>-743.850640230757 180.247163311254 -376.816688635772</t>
  </si>
  <si>
    <t>-749.584034724533 178.213596405386 -460.489522771043</t>
  </si>
  <si>
    <t>-755.20669226596 175.070412246923 -582.977962746534</t>
  </si>
  <si>
    <t>-741.645112616484 174.480645525956 -660.152790874508</t>
  </si>
  <si>
    <t>-752.381882284309 207.798161464005 -530.052014471386</t>
  </si>
  <si>
    <t>-749.659247969267 362.303090407596 -508.609006892785</t>
  </si>
  <si>
    <t>-706.937824413397 416.403135842013 -235.064358406801</t>
  </si>
  <si>
    <t>-487.640969550977 385.263786871525 -165.151781324967</t>
  </si>
  <si>
    <t>-753.097122240858 145.101206089574 -528.410313534968</t>
  </si>
  <si>
    <t>-585.192450352908 30.8996925537756 -285.697570600699</t>
  </si>
  <si>
    <t>-695.97058655208 280.877083279994 -96.6465391822472</t>
  </si>
  <si>
    <t>-709.060174907308 310.701934027179 317.650145315601</t>
  </si>
  <si>
    <t>-732.675090669524 380.064635452148 775.28164874546</t>
  </si>
  <si>
    <t>-581.24487213494 357.637351624321 824.776247371629</t>
  </si>
  <si>
    <t>-709.320219998119 89.8001454612759 -92.0374794248888</t>
  </si>
  <si>
    <t>-703.481558171694 75.1724357126614 323.238975513988</t>
  </si>
  <si>
    <t>-744.365083491688 35.6184189382952 783.213149594813</t>
  </si>
  <si>
    <t>-593.286807414965 23.4609777593769 837.170355814973</t>
  </si>
  <si>
    <t>9763-20170724T120506.649359100.bin</t>
  </si>
  <si>
    <t>-703.071893525009 186.210629529322 -92.7846283827394</t>
  </si>
  <si>
    <t>-724.808978203317 184.736158543569 -201.333342250909</t>
  </si>
  <si>
    <t>-736.000592574333 182.833147640281 -293.512318000518</t>
  </si>
  <si>
    <t>-744.193983899138 180.927983583905 -376.983079536038</t>
  </si>
  <si>
    <t>-749.89658844435 178.836222933738 -460.656424178876</t>
  </si>
  <si>
    <t>-755.496420366107 175.596193470268 -583.143541892907</t>
  </si>
  <si>
    <t>-742.25921408336 175.14466139427 -660.375532781901</t>
  </si>
  <si>
    <t>-752.544793922652 208.363651938548 -530.249141057613</t>
  </si>
  <si>
    <t>-748.666122479156 362.815577893904 -508.685910129956</t>
  </si>
  <si>
    <t>-699.182351903283 411.158883542871 -235.202931548238</t>
  </si>
  <si>
    <t>-479.713834487053 381.030346589533 -165.386273671051</t>
  </si>
  <si>
    <t>-753.533801791317 145.672072337746 -528.545467328071</t>
  </si>
  <si>
    <t>-586.44793924808 31.3239579244616 -285.545175693278</t>
  </si>
  <si>
    <t>-696.291271011878 281.642347599694 -96.858852175373</t>
  </si>
  <si>
    <t>-709.430660204227 311.14111830346 317.45962875492</t>
  </si>
  <si>
    <t>-732.744955974338 379.907460854713 775.177062861836</t>
  </si>
  <si>
    <t>-581.321402168109 357.418529090924 824.664186109199</t>
  </si>
  <si>
    <t>-710.239694720351 90.6811037863602 -92.0867256031503</t>
  </si>
  <si>
    <t>-704.290793785834 75.6519893565646 323.173928235408</t>
  </si>
  <si>
    <t>-744.358372047676 35.7499532235324 783.19966991064</t>
  </si>
  <si>
    <t>-593.236908886668 23.7833174548796 837.078370203743</t>
  </si>
  <si>
    <t>9763-20170724T120506.715041400.bin</t>
  </si>
  <si>
    <t>-704.390942722628 187.709567535079 -93.0387968587495</t>
  </si>
  <si>
    <t>-725.872626286496 186.2117421434 -201.638017442041</t>
  </si>
  <si>
    <t>-736.903152671703 184.246619197936 -293.835156546401</t>
  </si>
  <si>
    <t>-744.972712413405 182.270268107915 -377.316326825975</t>
  </si>
  <si>
    <t>-750.573631483201 180.086754005498 -460.994283598464</t>
  </si>
  <si>
    <t>-756.049175294987 176.68835176033 -583.482611105107</t>
  </si>
  <si>
    <t>-743.348933518973 176.534220367667 -660.805975866024</t>
  </si>
  <si>
    <t>-752.922459118891 209.519402137077 -530.637666714058</t>
  </si>
  <si>
    <t>-746.81482237814 363.907106217363 -508.983731915599</t>
  </si>
  <si>
    <t>-686.333105652747 402.497523726466 -236.162685988071</t>
  </si>
  <si>
    <t>-466.59278650719 372.835676656507 -167.004215391232</t>
  </si>
  <si>
    <t>-754.370684839567 146.839557690939 -528.833928256123</t>
  </si>
  <si>
    <t>-588.727572310098 32.4367487522034 -285.103904895644</t>
  </si>
  <si>
    <t>-697.067338021483 283.124246395878 -97.2403801519399</t>
  </si>
  <si>
    <t>-710.587171923044 311.908401052222 317.116048501498</t>
  </si>
  <si>
    <t>-732.91017486868 379.550940386076 775.016507323904</t>
  </si>
  <si>
    <t>-581.501508954716 356.88404667928 824.467785999759</t>
  </si>
  <si>
    <t>-712.035944810869 92.246548013864 -92.2448369525951</t>
  </si>
  <si>
    <t>-705.948395145862 76.487784735277 322.986631993589</t>
  </si>
  <si>
    <t>-744.413326389878 36.0157959443934 783.131611959678</t>
  </si>
  <si>
    <t>-593.198190256868 24.0467520501074 836.746363281498</t>
  </si>
  <si>
    <t>9763-20170724T120506.756652700.bin</t>
  </si>
  <si>
    <t>-704.988518440628 188.353044057348 -93.1942929874491</t>
  </si>
  <si>
    <t>-726.344762751293 186.875699966935 -201.818556614059</t>
  </si>
  <si>
    <t>-737.354433313334 184.874826613594 -294.017262262483</t>
  </si>
  <si>
    <t>-745.43940495883 182.845110113608 -377.495735976475</t>
  </si>
  <si>
    <t>-751.089966628253 180.585021685302 -461.168378229105</t>
  </si>
  <si>
    <t>-756.675664962933 177.047915120905 -583.647760049165</t>
  </si>
  <si>
    <t>-744.2342045774 177.001494243716 -661.013217718356</t>
  </si>
  <si>
    <t>-753.399167753427 209.936076051566 -530.847441913606</t>
  </si>
  <si>
    <t>-746.382630199721 364.276925157878 -509.085813456725</t>
  </si>
  <si>
    <t>-681.48378059456 398.600909365288 -236.70997173815</t>
  </si>
  <si>
    <t>-461.943959160546 369.024536087238 -166.881549810111</t>
  </si>
  <si>
    <t>-755.050265700661 147.26381608064 -528.962147062996</t>
  </si>
  <si>
    <t>-589.979729172563 33.0022812948175 -284.808946394857</t>
  </si>
  <si>
    <t>-697.428453713617 283.785386000093 -97.4184986268201</t>
  </si>
  <si>
    <t>-711.138855463878 312.186902486437 316.958145231143</t>
  </si>
  <si>
    <t>-732.982376510829 379.420770973829 774.944157099061</t>
  </si>
  <si>
    <t>-581.577994920033 356.686005712586 824.37746048086</t>
  </si>
  <si>
    <t>-712.812280397018 92.8565495942191 -92.3655344482758</t>
  </si>
  <si>
    <t>-706.716551635303 76.9106400605917 322.858732323909</t>
  </si>
  <si>
    <t>-744.491304404037 36.2728213264688 783.071141000848</t>
  </si>
  <si>
    <t>-593.141028888316 24.9139453415301 836.43679936603</t>
  </si>
  <si>
    <t>9763-20170724T120506.811805200.bin</t>
  </si>
  <si>
    <t>-705.934702640798 189.300582371046 -93.4579260817089</t>
  </si>
  <si>
    <t>-727.005048738687 187.955090527605 -202.139628084048</t>
  </si>
  <si>
    <t>-737.936214216251 185.967956122633 -294.348010075281</t>
  </si>
  <si>
    <t>-746.015492299766 183.915046402907 -377.826605263426</t>
  </si>
  <si>
    <t>-751.725995587987 181.59001236792 -461.493368280992</t>
  </si>
  <si>
    <t>-757.471244803292 177.910410165523 -583.961130560756</t>
  </si>
  <si>
    <t>-745.38706208352 178.115053757427 -661.3829120349</t>
  </si>
  <si>
    <t>-753.85627683986 210.851414907084 -531.215837603592</t>
  </si>
  <si>
    <t>-744.413466793135 365.039491831316 -509.424685665406</t>
  </si>
  <si>
    <t>-675.243868317633 394.475878599096 -237.528384127161</t>
  </si>
  <si>
    <t>-456.476978326465 362.115552687186 -166.518617860459</t>
  </si>
  <si>
    <t>-756.044273944529 148.198607991127 -529.230762224901</t>
  </si>
  <si>
    <t>-591.890058593527 34.2060029085064 -284.294096281264</t>
  </si>
  <si>
    <t>-697.745039012334 284.804897045897 -97.666179603381</t>
  </si>
  <si>
    <t>-711.98697669297 312.589822914128 316.734315281391</t>
  </si>
  <si>
    <t>-733.13609174217 379.160473696084 774.833877197298</t>
  </si>
  <si>
    <t>-581.745251773464 356.252928703224 824.229073922178</t>
  </si>
  <si>
    <t>-714.348890058065 93.7415305056725 -92.6334616705471</t>
  </si>
  <si>
    <t>-708.180264087345 77.4083927441918 322.574679839148</t>
  </si>
  <si>
    <t>-744.725657253175 36.5302661481246 782.901479818126</t>
  </si>
  <si>
    <t>-593.232491960709 24.5178458072996 835.715701754077</t>
  </si>
  <si>
    <t>9763-20170724T120506.847904400.bin</t>
  </si>
  <si>
    <t>-706.327232642642 189.609730861516 -93.5584212589667</t>
  </si>
  <si>
    <t>-727.284502644283 188.38808998807 -202.263470170959</t>
  </si>
  <si>
    <t>-738.153650016977 186.431418390051 -294.479894501443</t>
  </si>
  <si>
    <t>-746.189776478903 184.380539450497 -377.962612894341</t>
  </si>
  <si>
    <t>-751.870025179609 182.029288282196 -461.630648332234</t>
  </si>
  <si>
    <t>-757.585183446969 178.280005425959 -584.097761005841</t>
  </si>
  <si>
    <t>-745.561780824515 178.615582170212 -661.528678996287</t>
  </si>
  <si>
    <t>-753.842407182258 211.245556885486 -531.376715668924</t>
  </si>
  <si>
    <t>-743.293960397051 365.375605163286 -509.63304402836</t>
  </si>
  <si>
    <t>-673.939670402932 394.054940168956 -237.702722157611</t>
  </si>
  <si>
    <t>-455.925665379466 358.588390895504 -165.865917645222</t>
  </si>
  <si>
    <t>-756.31236829192 148.604817422721 -529.343717478406</t>
  </si>
  <si>
    <t>-592.711389500907 34.7277373714403 -284.206902017322</t>
  </si>
  <si>
    <t>-697.681588506986 285.153076292384 -97.7475172544773</t>
  </si>
  <si>
    <t>-712.232547271421 312.677274369351 316.659632953515</t>
  </si>
  <si>
    <t>-733.208311736132 378.992616420969 774.803607435485</t>
  </si>
  <si>
    <t>-581.824989040867 356.0103337482 824.187256690428</t>
  </si>
  <si>
    <t>-715.21227152096 94.0007468597889 -92.7600871228416</t>
  </si>
  <si>
    <t>-708.842700739209 77.5788510577333 322.441489120502</t>
  </si>
  <si>
    <t>-744.802789195638 36.6358651495357 782.830273843278</t>
  </si>
  <si>
    <t>-593.217823653122 24.7773133823055 835.415429341777</t>
  </si>
  <si>
    <t>9763-20170724T120506.912577500.bin</t>
  </si>
  <si>
    <t>-707.044170789528 190.011599665127 -93.7108127173749</t>
  </si>
  <si>
    <t>-727.838317296859 189.126523369214 -202.450426468007</t>
  </si>
  <si>
    <t>-738.556257366919 187.271998622209 -294.686723921011</t>
  </si>
  <si>
    <t>-746.44832803801 185.251965396763 -378.183903854422</t>
  </si>
  <si>
    <t>-751.976787729021 182.865958031792 -461.861037585083</t>
  </si>
  <si>
    <t>-757.460803187083 178.995647966643 -584.334982956365</t>
  </si>
  <si>
    <t>-745.34062463791 179.577464102348 -661.749391378457</t>
  </si>
  <si>
    <t>-753.586122319398 212.00307889114 -531.649625628353</t>
  </si>
  <si>
    <t>-741.39358334708 366.062732223087 -510.227428167822</t>
  </si>
  <si>
    <t>-673.505745445361 394.105226188402 -237.861086670263</t>
  </si>
  <si>
    <t>-457.144927986097 354.169928795059 -163.41850448582</t>
  </si>
  <si>
    <t>-756.522794236286 149.384903444319 -529.539413120127</t>
  </si>
  <si>
    <t>-594.461911049937 35.1004748170385 -284.094720669384</t>
  </si>
  <si>
    <t>-697.406946721156 285.690518053098 -97.8111647460479</t>
  </si>
  <si>
    <t>-712.332804006053 312.538130094103 316.627068476583</t>
  </si>
  <si>
    <t>-733.333650501635 378.585590063288 774.821955471912</t>
  </si>
  <si>
    <t>-581.992053417013 355.424337052848 824.249514123739</t>
  </si>
  <si>
    <t>-716.936864712233 94.3231974572925 -93.0100345710852</t>
  </si>
  <si>
    <t>-709.878843909771 77.9440537916694 322.18214212747</t>
  </si>
  <si>
    <t>-744.844149204403 36.9509237923587 782.712025846994</t>
  </si>
  <si>
    <t>-593.081958487015 26.2143547295664 835.026359048161</t>
  </si>
  <si>
    <t>9763-20170724T120506.946710200.bin</t>
  </si>
  <si>
    <t>-707.394289209446 190.130775509559 -93.7496885245681</t>
  </si>
  <si>
    <t>-728.157833630671 189.403780456348 -202.496368869997</t>
  </si>
  <si>
    <t>-738.843533655974 187.636362715419 -294.738118605058</t>
  </si>
  <si>
    <t>-746.703358185104 185.681403611679 -378.23972443764</t>
  </si>
  <si>
    <t>-752.196046187979 183.345944037078 -461.920808276687</t>
  </si>
  <si>
    <t>-757.623684059081 179.534459020489 -584.399137119015</t>
  </si>
  <si>
    <t>-745.420727818694 180.252373923932 -661.799234035164</t>
  </si>
  <si>
    <t>-753.677935159835 212.511743226288 -531.700254491379</t>
  </si>
  <si>
    <t>-740.875223605576 366.492191146055 -510.200921278565</t>
  </si>
  <si>
    <t>-674.224130243069 394.134872145569 -237.48836976428</t>
  </si>
  <si>
    <t>-458.406419410038 352.653764654284 -162.318298892017</t>
  </si>
  <si>
    <t>-756.806209179916 149.902153686244 -529.613124372242</t>
  </si>
  <si>
    <t>-595.448036231527 35.1195148545814 -283.932193241936</t>
  </si>
  <si>
    <t>-697.329037868373 285.876494453829 -97.8022381649957</t>
  </si>
  <si>
    <t>-712.302968468542 312.43007447839 316.653161147237</t>
  </si>
  <si>
    <t>-733.376337415786 378.360367333446 774.862545060761</t>
  </si>
  <si>
    <t>-582.049842652058 355.184567783172 824.329782874349</t>
  </si>
  <si>
    <t>-717.758008251056 94.4040614116786 -93.0857036596302</t>
  </si>
  <si>
    <t>-710.271311455534 78.0159858160137 322.098615321018</t>
  </si>
  <si>
    <t>-744.803120083412 36.9466631987718 782.687061780387</t>
  </si>
  <si>
    <t>-593.135952116742 25.0144333195419 835.017967024657</t>
  </si>
  <si>
    <t>9763-20170724T120507.014392200.bin</t>
  </si>
  <si>
    <t>-708.026025433604 190.386375579564 -93.742528719128</t>
  </si>
  <si>
    <t>-728.793950329354 189.95493576499 -202.489917734898</t>
  </si>
  <si>
    <t>-739.506116072747 188.453842900158 -294.733212291562</t>
  </si>
  <si>
    <t>-747.398194894921 186.7551539056 -378.237503574623</t>
  </si>
  <si>
    <t>-752.93189021389 184.688301632141 -461.922978726123</t>
  </si>
  <si>
    <t>-758.429029022553 181.284069528785 -584.410164968045</t>
  </si>
  <si>
    <t>-746.129308046053 182.314265539653 -661.791454351674</t>
  </si>
  <si>
    <t>-754.26981731699 214.076061089527 -531.611952227674</t>
  </si>
  <si>
    <t>-740.290779254626 367.890249880395 -509.527884108252</t>
  </si>
  <si>
    <t>-676.791644302072 394.059321861878 -235.919273356451</t>
  </si>
  <si>
    <t>-461.266375044917 350.512555308616 -161.078986450559</t>
  </si>
  <si>
    <t>-757.763998108646 151.47968221977 -529.715546188094</t>
  </si>
  <si>
    <t>-597.399981806255 34.8856768579535 -283.46729921661</t>
  </si>
  <si>
    <t>-697.180259384369 286.139366625107 -97.7040743720934</t>
  </si>
  <si>
    <t>-712.28478266438 312.151412793971 316.780959780216</t>
  </si>
  <si>
    <t>-733.475395437511 377.888553893835 775.001202278323</t>
  </si>
  <si>
    <t>-582.183341274194 354.641026524825 824.539835105902</t>
  </si>
  <si>
    <t>-719.129812905388 94.6496988403419 -93.1644198513943</t>
  </si>
  <si>
    <t>-710.908321136543 78.2438283710958 322.005226654353</t>
  </si>
  <si>
    <t>-744.676200079257 37.1966968102142 782.65970019068</t>
  </si>
  <si>
    <t>-592.973175559838 25.831476234596 835.012691824393</t>
  </si>
  <si>
    <t>9763-20170724T120507.044996200.bin</t>
  </si>
  <si>
    <t>-708.214510909894 190.462104038722 -93.7417621558785</t>
  </si>
  <si>
    <t>-729.028649926587 190.12983634244 -202.480732668379</t>
  </si>
  <si>
    <t>-739.804814679432 188.7397097681 -294.718268633845</t>
  </si>
  <si>
    <t>-747.764624365247 187.155918243329 -378.218477430457</t>
  </si>
  <si>
    <t>-753.376156263705 185.217409861103 -461.901677950942</t>
  </si>
  <si>
    <t>-758.998157581143 182.016029834885 -584.388720167039</t>
  </si>
  <si>
    <t>-746.638390083383 183.192124704438 -661.758319713283</t>
  </si>
  <si>
    <t>-754.712363144511 214.716226653683 -531.54393934645</t>
  </si>
  <si>
    <t>-740.182461633677 368.42948654904 -509.147133278418</t>
  </si>
  <si>
    <t>-678.524776499965 394.120229696407 -235.072498385509</t>
  </si>
  <si>
    <t>-463.182757329459 349.365344083508 -160.417707676639</t>
  </si>
  <si>
    <t>-758.350239585795 152.125276085897 -529.741000574547</t>
  </si>
  <si>
    <t>-776.020347914949 0.53875689526717 -497.436796574136</t>
  </si>
  <si>
    <t>-598.462351424939 34.621877100926 -283.378286064458</t>
  </si>
  <si>
    <t>-697.040423660773 286.215370078491 -97.6780714401352</t>
  </si>
  <si>
    <t>-712.349951651719 312.052014285087 316.810344077065</t>
  </si>
  <si>
    <t>-733.555034082833 377.745777901752 775.037221639012</t>
  </si>
  <si>
    <t>-582.264121300579 354.440913563056 824.552464568772</t>
  </si>
  <si>
    <t>-719.646158549964 94.6892204569735 -93.1880896813525</t>
  </si>
  <si>
    <t>-711.132805744051 78.3415050921253 321.978002738626</t>
  </si>
  <si>
    <t>-744.623034179398 37.2577828832536 782.654045027242</t>
  </si>
  <si>
    <t>-592.957951688397 25.4772129946134 835.025189551633</t>
  </si>
  <si>
    <t>9763-20170724T120507.124726500.bin</t>
  </si>
  <si>
    <t>-708.611199013014 190.495114804326 -93.7389088828909</t>
  </si>
  <si>
    <t>-729.509718696823 190.35902151265 -202.462064798204</t>
  </si>
  <si>
    <t>-740.418330487335 189.152108264034 -294.686738536798</t>
  </si>
  <si>
    <t>-748.52220817488 187.74580893626 -378.176105180222</t>
  </si>
  <si>
    <t>-754.302600457334 185.994109193479 -461.852101015717</t>
  </si>
  <si>
    <t>-760.198679300713 183.075769522119 -584.333177031901</t>
  </si>
  <si>
    <t>-747.710824433501 184.51183145037 -661.677921739115</t>
  </si>
  <si>
    <t>-755.633550960474 215.64383705606 -531.430175248622</t>
  </si>
  <si>
    <t>-739.839667814121 369.151048205289 -508.556168149197</t>
  </si>
  <si>
    <t>-682.944794329532 395.001340348985 -233.468256347789</t>
  </si>
  <si>
    <t>-467.965478810697 347.553913055165 -159.433570679142</t>
  </si>
  <si>
    <t>-759.589511947336 153.068875755878 -529.748834342867</t>
  </si>
  <si>
    <t>-777.87795020726 1.48216222270139 -497.763049783379</t>
  </si>
  <si>
    <t>-600.275750912642 34.0432930398263 -283.64180449413</t>
  </si>
  <si>
    <t>-696.918785748732 286.236085511143 -97.6138562153939</t>
  </si>
  <si>
    <t>-712.442515338002 311.878175156386 316.87866849534</t>
  </si>
  <si>
    <t>-733.696007759944 377.512049188684 775.088860493494</t>
  </si>
  <si>
    <t>-582.394617211316 354.173806058455 824.556298232595</t>
  </si>
  <si>
    <t>-720.583626467336 94.7422571897346 -93.2244986065942</t>
  </si>
  <si>
    <t>-711.41652828226 78.4874078616338 321.931267185244</t>
  </si>
  <si>
    <t>-744.494786856255 37.4189840221468 782.640703044653</t>
  </si>
  <si>
    <t>-592.874648848583 25.3412385182376 835.07443628097</t>
  </si>
  <si>
    <t>9763-20170724T120507.145781600.bin</t>
  </si>
  <si>
    <t>-708.817269767959 190.507272528003 -93.7111120787214</t>
  </si>
  <si>
    <t>-729.77094738207 190.467760662635 -202.423824281751</t>
  </si>
  <si>
    <t>-740.746281529262 189.340192731196 -294.641505787469</t>
  </si>
  <si>
    <t>-748.918228928987 188.007504019542 -378.12552583876</t>
  </si>
  <si>
    <t>-754.774647388717 186.329852865429 -461.797618291615</t>
  </si>
  <si>
    <t>-760.790598785922 183.520464923425 -584.275577060661</t>
  </si>
  <si>
    <t>-748.216053609613 185.077202954581 -661.603815578688</t>
  </si>
  <si>
    <t>-756.105728994254 216.036839183758 -531.351305524135</t>
  </si>
  <si>
    <t>-739.786891491821 369.458946792952 -508.2715608999</t>
  </si>
  <si>
    <t>-685.413790981378 395.554250759642 -232.69721592565</t>
  </si>
  <si>
    <t>-470.54536105642 346.894013982813 -159.129013587521</t>
  </si>
  <si>
    <t>-760.196031653533 153.469309881713 -529.715179550586</t>
  </si>
  <si>
    <t>-778.747550725226 1.88576894545167 -497.842827448096</t>
  </si>
  <si>
    <t>-600.95798263548 34.051589516559 -283.908714958341</t>
  </si>
  <si>
    <t>-696.889898735806 286.265360574704 -97.5748328515749</t>
  </si>
  <si>
    <t>-712.505275809915 311.811992493136 316.920231144647</t>
  </si>
  <si>
    <t>-733.753011696909 377.408251513021 775.13277443362</t>
  </si>
  <si>
    <t>-582.45204045449 354.028787718357 824.582046851539</t>
  </si>
  <si>
    <t>-721.022249991673 94.7086879558922 -93.2362709094818</t>
  </si>
  <si>
    <t>-711.525783698325 78.6120382247498 321.918358048382</t>
  </si>
  <si>
    <t>-744.407201886014 37.4923445742313 782.63704298217</t>
  </si>
  <si>
    <t>-592.81718190131 25.3480694799205 835.142412560617</t>
  </si>
  <si>
    <t>9763-20170724T120507.211456500.bin</t>
  </si>
  <si>
    <t>-709.168959361657 190.456826176233 -93.6517126409072</t>
  </si>
  <si>
    <t>-730.297119906029 190.588711076416 -202.330561777979</t>
  </si>
  <si>
    <t>-741.360890880492 189.618365009864 -294.539461083886</t>
  </si>
  <si>
    <t>-749.588728471299 188.437062622859 -378.020336621119</t>
  </si>
  <si>
    <t>-755.476849100032 186.919792857466 -461.693159505356</t>
  </si>
  <si>
    <t>-761.512603144364 184.355403936601 -584.175552019193</t>
  </si>
  <si>
    <t>-748.696755249796 186.150556098484 -661.459028967171</t>
  </si>
  <si>
    <t>-756.748616994583 216.761192403001 -531.190499143994</t>
  </si>
  <si>
    <t>-739.821003914594 370.04188874234 -507.603317683793</t>
  </si>
  <si>
    <t>-689.63037947622 396.569322135509 -231.277705003518</t>
  </si>
  <si>
    <t>-474.775414500332 344.812194784158 -159.813814109164</t>
  </si>
  <si>
    <t>-760.97977322588 154.199969107431 -529.672153043528</t>
  </si>
  <si>
    <t>-779.803163647216 2.59116925957437 -498.092815911934</t>
  </si>
  <si>
    <t>-601.595560327095 34.2380048963614 -284.522785997243</t>
  </si>
  <si>
    <t>-696.92469827886 286.250448604999 -97.4860154877545</t>
  </si>
  <si>
    <t>-712.616801839614 311.723890693331 317.010644989989</t>
  </si>
  <si>
    <t>-733.885249818435 377.178868224723 775.231362436472</t>
  </si>
  <si>
    <t>-582.54403966307 353.916107643491 824.612669986158</t>
  </si>
  <si>
    <t>-721.700225008523 94.6784002322065 -93.238293613078</t>
  </si>
  <si>
    <t>-711.686953058782 79.03004069381 321.921299484303</t>
  </si>
  <si>
    <t>-744.163687833752 37.7470360931377 782.663514375546</t>
  </si>
  <si>
    <t>-592.639179726203 25.7803641309531 835.398204623325</t>
  </si>
  <si>
    <t>9763-20170724T120507.252642900.bin</t>
  </si>
  <si>
    <t>-709.365447029675 190.396007706266 -93.6100677960704</t>
  </si>
  <si>
    <t>-730.610418411447 190.610116254492 -202.266010646015</t>
  </si>
  <si>
    <t>-741.746895536094 189.724383534628 -294.466981966579</t>
  </si>
  <si>
    <t>-750.029757372339 188.627129675973 -377.943588108551</t>
  </si>
  <si>
    <t>-755.96246656895 187.201546407104 -461.614891966472</t>
  </si>
  <si>
    <t>-762.051715876541 184.780332610009 -584.097566451048</t>
  </si>
  <si>
    <t>-749.131983475719 186.662156326156 -661.361742087328</t>
  </si>
  <si>
    <t>-757.262275820907 217.124065092287 -531.0769442635</t>
  </si>
  <si>
    <t>-740.078555969055 370.321998887696 -507.171200784927</t>
  </si>
  <si>
    <t>-691.730819429781 397.199257521946 -230.551113236899</t>
  </si>
  <si>
    <t>-476.882571903074 343.912564083258 -160.199922057271</t>
  </si>
  <si>
    <t>-761.497305440506 154.561576338439 -529.629541359122</t>
  </si>
  <si>
    <t>-780.268785649095 2.91028110408683 -498.218124518312</t>
  </si>
  <si>
    <t>-602.024651008242 34.42559005966 -284.756489828635</t>
  </si>
  <si>
    <t>-697.062278895237 286.185580203026 -97.4242153437395</t>
  </si>
  <si>
    <t>-712.584258322657 311.642433191601 317.079917845141</t>
  </si>
  <si>
    <t>-733.966790727398 377.021637798681 775.301553676735</t>
  </si>
  <si>
    <t>-582.635529671885 353.647539307845 824.660719376208</t>
  </si>
  <si>
    <t>-721.971301478919 94.6417605468444 -93.224567092047</t>
  </si>
  <si>
    <t>-711.701098250815 79.2168965078588 321.93702553757</t>
  </si>
  <si>
    <t>-744.056307153079 37.8446293323484 782.680953089598</t>
  </si>
  <si>
    <t>-592.574851111743 25.7125112130541 835.501467246598</t>
  </si>
  <si>
    <t>9763-20170724T120507.310776800.bin</t>
  </si>
  <si>
    <t>-709.684905420341 190.290509782055 -93.5367052856789</t>
  </si>
  <si>
    <t>-731.190683834883 190.640034179753 -202.140900575388</t>
  </si>
  <si>
    <t>-742.490230967597 189.926690983702 -294.323643415484</t>
  </si>
  <si>
    <t>-750.89758239245 189.009662309574 -377.789913878476</t>
  </si>
  <si>
    <t>-756.931849449739 187.790357400897 -461.457328791814</t>
  </si>
  <si>
    <t>-763.144667981591 185.699747881954 -583.939724262833</t>
  </si>
  <si>
    <t>-750.043413901766 187.724405906873 -661.169744399695</t>
  </si>
  <si>
    <t>-758.354283131796 217.903758879738 -530.834229346123</t>
  </si>
  <si>
    <t>-741.074682063706 370.986445783591 -506.250184244997</t>
  </si>
  <si>
    <t>-695.701825284085 398.016115141668 -229.141331622633</t>
  </si>
  <si>
    <t>-480.757440084922 342.111482468899 -161.155252609122</t>
  </si>
  <si>
    <t>-762.482840076364 155.330417512733 -529.556814844265</t>
  </si>
  <si>
    <t>-780.872941037949 3.54462315883961 -498.582586250923</t>
  </si>
  <si>
    <t>-602.991836733866 35.565101510248 -285.246078731017</t>
  </si>
  <si>
    <t>-697.414562389963 286.082499911453 -97.2595951673192</t>
  </si>
  <si>
    <t>-712.293427152154 311.514265968801 317.269534903232</t>
  </si>
  <si>
    <t>-734.085340339585 376.684769807976 775.49398426758</t>
  </si>
  <si>
    <t>-582.749567470766 353.327647684128 824.847316456399</t>
  </si>
  <si>
    <t>-722.248350012642 94.532633440002 -93.2260287673204</t>
  </si>
  <si>
    <t>-711.491892679586 79.7210958000569 321.945630607427</t>
  </si>
  <si>
    <t>-743.853258170216 38.0722920288279 782.68682602464</t>
  </si>
  <si>
    <t>-592.440637460588 25.8011620750651 835.672287640024</t>
  </si>
  <si>
    <t>9763-20170724T120507.383974100.bin</t>
  </si>
  <si>
    <t>-709.917218099774 190.219021511143 -93.4345957436051</t>
  </si>
  <si>
    <t>-731.657375747143 190.653323180641 -201.991862335207</t>
  </si>
  <si>
    <t>-743.078542718663 190.078434123627 -294.160539882488</t>
  </si>
  <si>
    <t>-751.565294290222 189.313191449637 -377.620288287935</t>
  </si>
  <si>
    <t>-757.648587549661 188.274284234739 -461.286606393935</t>
  </si>
  <si>
    <t>-763.899684385854 186.479893572866 -583.771718971641</t>
  </si>
  <si>
    <t>-750.640871746634 188.649044361841 -660.97094092426</t>
  </si>
  <si>
    <t>-759.173752049466 218.560677380984 -530.585944445322</t>
  </si>
  <si>
    <t>-742.148881304064 371.613059245585 -505.602134182147</t>
  </si>
  <si>
    <t>-699.099088542687 398.181256641232 -228.078528500527</t>
  </si>
  <si>
    <t>-484.059064703331 340.14557147798 -162.213460667011</t>
  </si>
  <si>
    <t>-763.139820537934 155.973750195648 -529.466602481661</t>
  </si>
  <si>
    <t>-780.964270569236 4.02915722633315 -498.95666736241</t>
  </si>
  <si>
    <t>-603.305694918068 37.1202883038807 -285.363002620963</t>
  </si>
  <si>
    <t>-697.834332833335 285.939741844906 -97.0666621606725</t>
  </si>
  <si>
    <t>-711.914678806571 311.459018654226 317.48502834304</t>
  </si>
  <si>
    <t>-734.167669472226 376.338213013251 775.720887013181</t>
  </si>
  <si>
    <t>-582.803118457724 353.195241155501 825.086755822498</t>
  </si>
  <si>
    <t>-722.331688121667 94.5186237934699 -93.1781175073094</t>
  </si>
  <si>
    <t>-711.045303497759 80.1244361893189 321.994159937963</t>
  </si>
  <si>
    <t>-743.670549056261 38.2903966188701 782.687152145496</t>
  </si>
  <si>
    <t>-592.31816629986 25.8545806091001 835.806173922864</t>
  </si>
  <si>
    <t>9763-20170724T120507.417064400.bin</t>
  </si>
  <si>
    <t>-709.9902077468 190.223012458968 -93.377100120201</t>
  </si>
  <si>
    <t>-731.813088049416 190.675584095183 -201.917565901242</t>
  </si>
  <si>
    <t>-743.307419500238 190.145386846759 -294.07744705639</t>
  </si>
  <si>
    <t>-751.861886312284 189.431443812381 -377.530705689884</t>
  </si>
  <si>
    <t>-758.014508239833 188.455877518564 -461.192726499552</t>
  </si>
  <si>
    <t>-764.368835012689 186.767297250555 -583.674127047047</t>
  </si>
  <si>
    <t>-751.084485111018 189.002700969412 -660.8670616716</t>
  </si>
  <si>
    <t>-759.63851483407 218.804800442803 -530.462524311095</t>
  </si>
  <si>
    <t>-742.729383255654 371.846277252106 -505.341103973762</t>
  </si>
  <si>
    <t>-700.686078108316 398.009898615138 -227.624491143989</t>
  </si>
  <si>
    <t>-485.607852795295 339.191627720781 -162.58397043059</t>
  </si>
  <si>
    <t>-763.522657283737 156.211872462155 -529.398069908467</t>
  </si>
  <si>
    <t>-781.045340195944 4.1936934777716 -499.066470331841</t>
  </si>
  <si>
    <t>-603.298977808472 37.6876818013134 -285.355462594982</t>
  </si>
  <si>
    <t>-698.006106788032 285.889411277107 -96.9751873637699</t>
  </si>
  <si>
    <t>-711.753794751921 311.475919096247 317.583581150468</t>
  </si>
  <si>
    <t>-734.205453549104 376.188290310994 775.832966648415</t>
  </si>
  <si>
    <t>-582.826788532607 353.149432514962 825.204563305642</t>
  </si>
  <si>
    <t>-722.290865499413 94.5857583213422 -93.1480717587167</t>
  </si>
  <si>
    <t>-710.77717561766 80.3360646455601 322.022937788851</t>
  </si>
  <si>
    <t>-743.582079102738 38.4117682767401 782.693491587531</t>
  </si>
  <si>
    <t>-592.251517565284 25.9401159472541 835.866194142431</t>
  </si>
  <si>
    <t>9763-20170724T120507.447711100.bin</t>
  </si>
  <si>
    <t>-710.014486972745 190.234432196468 -93.3015723838528</t>
  </si>
  <si>
    <t>-731.907009267551 190.696216969774 -201.828039132266</t>
  </si>
  <si>
    <t>-743.479512245536 190.197342045252 -293.978256014536</t>
  </si>
  <si>
    <t>-752.112565097961 189.520273669844 -377.423804153161</t>
  </si>
  <si>
    <t>-758.351992998756 188.590762538595 -461.079884076862</t>
  </si>
  <si>
    <t>-764.842064211265 186.979912307406 -583.555262228752</t>
  </si>
  <si>
    <t>-751.54022063963 189.258224864872 -660.743868748085</t>
  </si>
  <si>
    <t>-760.092971421414 218.98595550239 -530.326564265344</t>
  </si>
  <si>
    <t>-743.182634829949 371.999696541948 -505.055814472417</t>
  </si>
  <si>
    <t>-702.062905175764 397.93265497607 -227.179606201067</t>
  </si>
  <si>
    <t>-486.951317528966 338.473194557872 -162.836059288303</t>
  </si>
  <si>
    <t>-763.895640269599 156.387424791615 -529.30171868725</t>
  </si>
  <si>
    <t>-781.09066429477 4.3041185277425 -499.079922611582</t>
  </si>
  <si>
    <t>-603.140431298536 38.0882461579513 -285.371269986984</t>
  </si>
  <si>
    <t>-698.166897816419 285.823220181973 -96.879616078251</t>
  </si>
  <si>
    <t>-711.618143406515 311.506884686458 317.682855561736</t>
  </si>
  <si>
    <t>-734.255415767824 376.050754294261 775.934234218065</t>
  </si>
  <si>
    <t>-582.860477093306 353.097024339672 825.29531102656</t>
  </si>
  <si>
    <t>-722.210663330891 94.6755792383951 -93.1047442995659</t>
  </si>
  <si>
    <t>-710.5136398981 80.4799134110147 322.06306088335</t>
  </si>
  <si>
    <t>-743.510874713671 38.5171646751821 782.69655561825</t>
  </si>
  <si>
    <t>-592.210170797807 25.8785259395313 835.914860033213</t>
  </si>
  <si>
    <t>9763-20170724T120507.514892000.bin</t>
  </si>
  <si>
    <t>-709.720310875983 190.437785406818 -93.2020878178037</t>
  </si>
  <si>
    <t>-731.710353579558 190.874848468823 -201.709026442787</t>
  </si>
  <si>
    <t>-743.434057987272 190.398105331195 -293.840205062545</t>
  </si>
  <si>
    <t>-752.232223490471 189.756119664736 -377.268622086396</t>
  </si>
  <si>
    <t>-758.665164098558 188.878031870988 -460.910642872522</t>
  </si>
  <si>
    <t>-765.469726875447 187.359639179321 -583.370202495054</t>
  </si>
  <si>
    <t>-752.208027129024 189.652295202853 -660.565209495992</t>
  </si>
  <si>
    <t>-760.643161751864 219.329252938762 -530.126461284169</t>
  </si>
  <si>
    <t>-743.609625017767 372.292574062063 -504.629573694005</t>
  </si>
  <si>
    <t>-704.481384108931 398.244799296512 -226.467743202248</t>
  </si>
  <si>
    <t>-489.224758785793 338.023748404723 -163.328757226119</t>
  </si>
  <si>
    <t>-764.324699317709 156.722526081609 -529.145601486217</t>
  </si>
  <si>
    <t>-780.984551999382 4.56134455997881 -499.057287523479</t>
  </si>
  <si>
    <t>-602.764559806551 38.9119101944848 -285.873198249812</t>
  </si>
  <si>
    <t>-698.049193121683 285.89715133554 -96.7529061464633</t>
  </si>
  <si>
    <t>-711.326687193199 311.593939391351 317.814353386102</t>
  </si>
  <si>
    <t>-734.389275381719 375.831355403564 776.082905049292</t>
  </si>
  <si>
    <t>-582.966794231865 352.902939557212 825.371269138763</t>
  </si>
  <si>
    <t>-721.717767149373 95.0191731175501 -93.021369604231</t>
  </si>
  <si>
    <t>-710.005822779943 80.8504819643622 322.146844047958</t>
  </si>
  <si>
    <t>-743.375309434365 38.8013560447998 782.709179671296</t>
  </si>
  <si>
    <t>-592.044443937418 26.6997336609497 835.966442489309</t>
  </si>
  <si>
    <t>9763-20170724T120507.547982000.bin</t>
  </si>
  <si>
    <t>-709.396112147365 190.556016905259 -93.1739666448506</t>
  </si>
  <si>
    <t>-731.40760606401 190.953538804079 -201.676685710529</t>
  </si>
  <si>
    <t>-743.213802998451 190.466402108586 -293.797275056613</t>
  </si>
  <si>
    <t>-752.112757912221 189.823086050041 -377.215051263669</t>
  </si>
  <si>
    <t>-758.673034394672 188.951454929396 -460.847282088272</t>
  </si>
  <si>
    <t>-765.692833589161 187.451066484297 -583.294750912849</t>
  </si>
  <si>
    <t>-752.500473192581 189.716117085512 -660.502544666491</t>
  </si>
  <si>
    <t>-760.790178626888 219.413921277635 -530.053870011693</t>
  </si>
  <si>
    <t>-743.731405587212 372.373068114007 -504.542856235643</t>
  </si>
  <si>
    <t>-705.611290942401 398.543947225279 -226.261578347875</t>
  </si>
  <si>
    <t>-490.263268185553 338.148203988552 -163.602854074762</t>
  </si>
  <si>
    <t>-764.434922326594 156.80515131801 -529.077789259574</t>
  </si>
  <si>
    <t>-780.926702428822 4.60933658387557 -499.060724884302</t>
  </si>
  <si>
    <t>-602.49152913352 39.0665829724255 -286.156412701862</t>
  </si>
  <si>
    <t>-697.820626418406 285.914819236381 -96.7232036243256</t>
  </si>
  <si>
    <t>-711.216418782211 311.561248596696 317.843370943186</t>
  </si>
  <si>
    <t>-734.448574191787 375.79731767414 776.107479915777</t>
  </si>
  <si>
    <t>-583.005315283311 352.888384278368 825.340897931998</t>
  </si>
  <si>
    <t>-721.318651478735 95.219259995454 -92.9836303802175</t>
  </si>
  <si>
    <t>-709.699179960484 80.9948830121009 322.185325209975</t>
  </si>
  <si>
    <t>-743.330596328634 38.8885412700331 782.706802348396</t>
  </si>
  <si>
    <t>-591.984822134076 26.9404248779181 835.956505544776</t>
  </si>
  <si>
    <t>9763-20170724T120507.611652000.bin</t>
  </si>
  <si>
    <t>-708.585491049681 190.847219175557 -93.1037139420056</t>
  </si>
  <si>
    <t>-730.604411826233 191.174728004961 -201.605075227146</t>
  </si>
  <si>
    <t>-742.566714520863 190.646730685687 -293.705405882217</t>
  </si>
  <si>
    <t>-751.667230093568 189.972055089712 -377.101200490453</t>
  </si>
  <si>
    <t>-758.490363367507 189.074249522814 -460.712000261316</t>
  </si>
  <si>
    <t>-765.961587034387 187.54093955 -583.132506110542</t>
  </si>
  <si>
    <t>-752.96071684727 189.684788151124 -660.376223485875</t>
  </si>
  <si>
    <t>-760.909544934664 219.520795907521 -529.915831748001</t>
  </si>
  <si>
    <t>-743.668334724955 372.444133958688 -504.312207136719</t>
  </si>
  <si>
    <t>-707.328754360531 399.172251999563 -225.845717864466</t>
  </si>
  <si>
    <t>-491.809567818241 338.534695585674 -164.014421002918</t>
  </si>
  <si>
    <t>-764.456929361213 156.906784575373 -528.915045531293</t>
  </si>
  <si>
    <t>-780.60305802072 4.67200650652512 -498.906786451031</t>
  </si>
  <si>
    <t>-601.658776596346 39.2559664083049 -286.498397470513</t>
  </si>
  <si>
    <t>-697.150018047841 286.049207104102 -96.6802126957053</t>
  </si>
  <si>
    <t>-711.158900549527 311.609159226141 317.871347704993</t>
  </si>
  <si>
    <t>-734.570246261433 375.766661406712 776.117855797501</t>
  </si>
  <si>
    <t>-583.085130791321 352.885015760294 825.235130975495</t>
  </si>
  <si>
    <t>-720.345608205176 95.6586661600422 -92.9040384678908</t>
  </si>
  <si>
    <t>-709.091418655794 81.1573470304911 322.265381487306</t>
  </si>
  <si>
    <t>-743.257135146228 39.1714852618695 782.712157883913</t>
  </si>
  <si>
    <t>-591.877595118963 27.4474160106315 835.91559831094</t>
  </si>
  <si>
    <t>9763-20170724T120507.648865000.bin</t>
  </si>
  <si>
    <t>-708.156350870747 190.917932650705 -93.0861636201187</t>
  </si>
  <si>
    <t>-730.151855762327 191.203939691829 -201.592400482216</t>
  </si>
  <si>
    <t>-742.17398433387 190.639615708447 -293.684744431385</t>
  </si>
  <si>
    <t>-751.360965521265 189.930166009389 -377.070681927433</t>
  </si>
  <si>
    <t>-758.302869945643 188.996189535012 -460.671439100828</t>
  </si>
  <si>
    <t>-765.983330224301 187.408303400068 -583.078169771166</t>
  </si>
  <si>
    <t>-753.085689145034 189.468248346071 -660.341401111124</t>
  </si>
  <si>
    <t>-760.877647804179 219.41401259344 -529.882205851771</t>
  </si>
  <si>
    <t>-743.602961319649 372.327840324994 -504.235777961712</t>
  </si>
  <si>
    <t>-707.95353911558 399.172468730807 -225.691325070291</t>
  </si>
  <si>
    <t>-492.347995744644 338.544776686802 -164.152122801084</t>
  </si>
  <si>
    <t>-764.348788249632 156.796173332828 -528.852101058043</t>
  </si>
  <si>
    <t>-780.236873435917 4.54437499762844 -498.809435386006</t>
  </si>
  <si>
    <t>-601.102302219281 39.289299948435 -286.600517185965</t>
  </si>
  <si>
    <t>-696.807209804196 286.062378502854 -96.6757739893702</t>
  </si>
  <si>
    <t>-711.066742930268 311.639282874914 317.866292474264</t>
  </si>
  <si>
    <t>-734.621862960361 375.726764333052 776.118037038809</t>
  </si>
  <si>
    <t>-583.129786936077 352.817239570293 825.200973776149</t>
  </si>
  <si>
    <t>-719.801639038353 95.7643969006749 -92.8810921867308</t>
  </si>
  <si>
    <t>-708.881993720104 81.1217090344187 322.292350210133</t>
  </si>
  <si>
    <t>-743.258757765048 39.1982693385482 782.709476007825</t>
  </si>
  <si>
    <t>-591.919747668751 26.7601074758302 835.866006945146</t>
  </si>
  <si>
    <t>9763-20170724T120507.711033200.bin</t>
  </si>
  <si>
    <t>-707.347004340092 191.001463620491 -93.0903366007323</t>
  </si>
  <si>
    <t>-729.225210810858 191.219090302052 -201.620506728908</t>
  </si>
  <si>
    <t>-741.336669721673 190.60735153365 -293.700752161003</t>
  </si>
  <si>
    <t>-750.680481796878 189.858049484005 -377.068996046792</t>
  </si>
  <si>
    <t>-757.855558117617 188.888948133626 -460.64950747399</t>
  </si>
  <si>
    <t>-765.960945969015 187.255061622586 -583.028293397712</t>
  </si>
  <si>
    <t>-753.283305779491 189.117290933792 -660.333014758928</t>
  </si>
  <si>
    <t>-760.786034974707 219.287032958682 -529.854816417351</t>
  </si>
  <si>
    <t>-743.83444141149 372.202535248951 -504.022665044678</t>
  </si>
  <si>
    <t>-709.298749204647 399.446653182714 -225.376594660452</t>
  </si>
  <si>
    <t>-493.706488386415 338.876884678469 -163.733816325829</t>
  </si>
  <si>
    <t>-764.022733419034 156.656976542489 -528.804381512685</t>
  </si>
  <si>
    <t>-779.282309439502 4.34046169445651 -498.724183766259</t>
  </si>
  <si>
    <t>-599.857123997522 39.5318686746587 -286.691856573829</t>
  </si>
  <si>
    <t>-696.080385607355 285.993049487231 -96.6984400139168</t>
  </si>
  <si>
    <t>-710.813612575455 311.589644191312 317.82579253038</t>
  </si>
  <si>
    <t>-734.691876220409 375.696891181784 776.074111908355</t>
  </si>
  <si>
    <t>-583.189379603688 352.777309820729 825.120126772148</t>
  </si>
  <si>
    <t>-718.93239780429 95.9719215710027 -92.8676593008507</t>
  </si>
  <si>
    <t>-708.584673471766 80.9755074074956 322.307767178964</t>
  </si>
  <si>
    <t>-743.306767218057 39.4213945950858 782.685798704872</t>
  </si>
  <si>
    <t>-591.838680661926 27.4863012562103 835.58944619793</t>
  </si>
  <si>
    <t>9763-20170724T120507.747674400.bin</t>
  </si>
  <si>
    <t>-707.004595369628 190.920426066132 -93.1157788298527</t>
  </si>
  <si>
    <t>-728.791453353586 191.107498442209 -201.664461824941</t>
  </si>
  <si>
    <t>-740.914153041092 190.490412829957 -293.743206498921</t>
  </si>
  <si>
    <t>-750.303892134995 189.744697460418 -377.106389886027</t>
  </si>
  <si>
    <t>-757.560785798958 188.788966124135 -460.679970282313</t>
  </si>
  <si>
    <t>-765.825177560772 187.186065734132 -583.048580683941</t>
  </si>
  <si>
    <t>-753.254193374173 188.958286825241 -660.372791601998</t>
  </si>
  <si>
    <t>-760.656163057479 219.208460036462 -529.868676992267</t>
  </si>
  <si>
    <t>-743.941439415401 372.125448667623 -503.893519264117</t>
  </si>
  <si>
    <t>-709.970959857625 399.597087510001 -225.200264323559</t>
  </si>
  <si>
    <t>-494.36849630809 338.819032572172 -163.798891711093</t>
  </si>
  <si>
    <t>-763.741513830302 156.570334833055 -528.839828029862</t>
  </si>
  <si>
    <t>-778.6675438618 4.21868259414418 -498.78313426617</t>
  </si>
  <si>
    <t>-599.105442253048 39.7053171543112 -286.763898050699</t>
  </si>
  <si>
    <t>-695.728251901417 285.858634717872 -96.7205975518286</t>
  </si>
  <si>
    <t>-710.763867168285 311.538702626917 317.78760501099</t>
  </si>
  <si>
    <t>-734.726023328603 375.685047318088 776.025309044546</t>
  </si>
  <si>
    <t>-583.21729164643 352.778754905114 825.058196967799</t>
  </si>
  <si>
    <t>-718.593710395676 95.9222446713245 -92.8868949272261</t>
  </si>
  <si>
    <t>-708.562534411185 80.7315240431883 322.289246612535</t>
  </si>
  <si>
    <t>-743.389481685292 39.4680128951018 782.669697175959</t>
  </si>
  <si>
    <t>-591.924059660259 26.6849272679849 835.382517550958</t>
  </si>
  <si>
    <t>9763-20170724T120507.814372600.bin</t>
  </si>
  <si>
    <t>-706.51544166311 190.725865376367 -93.2236059926834</t>
  </si>
  <si>
    <t>-728.05269389497 190.86444441998 -201.822162773668</t>
  </si>
  <si>
    <t>-740.110062893425 190.238623189971 -293.909330428387</t>
  </si>
  <si>
    <t>-749.499527447752 189.498638812677 -377.272541133588</t>
  </si>
  <si>
    <t>-756.815036363113 188.564967699224 -460.841313015139</t>
  </si>
  <si>
    <t>-765.229895860428 187.013826162428 -583.200308915668</t>
  </si>
  <si>
    <t>-752.812172748829 188.608280600701 -660.553189719803</t>
  </si>
  <si>
    <t>-760.164792361335 219.021789295726 -530.001760280269</t>
  </si>
  <si>
    <t>-744.396690957631 372.038770420718 -503.993644820583</t>
  </si>
  <si>
    <t>-711.526388272733 399.846249052318 -225.201846295868</t>
  </si>
  <si>
    <t>-495.930447289775 338.53920938067 -164.305319108006</t>
  </si>
  <si>
    <t>-762.910315228986 156.367150913517 -529.018715529543</t>
  </si>
  <si>
    <t>-777.133693579573 3.92965642360195 -499.080268586748</t>
  </si>
  <si>
    <t>-597.446788741149 39.7397934770347 -286.971269447052</t>
  </si>
  <si>
    <t>-695.221404864715 285.528808161801 -96.8222586622981</t>
  </si>
  <si>
    <t>-710.716373182572 311.367370174579 317.659149854102</t>
  </si>
  <si>
    <t>-734.774670923064 375.59731324717 775.896698681616</t>
  </si>
  <si>
    <t>-583.261042352905 352.762087152403 824.947592320644</t>
  </si>
  <si>
    <t>-718.099865301759 95.929029892734 -93.0131190628553</t>
  </si>
  <si>
    <t>-708.90383286647 80.1911386889651 322.161943428913</t>
  </si>
  <si>
    <t>-743.731922857357 39.7686189180583 782.56475087249</t>
  </si>
  <si>
    <t>-591.968965250043 27.414180536163 834.518447921116</t>
  </si>
  <si>
    <t>9763-20170724T120507.848020000.bin</t>
  </si>
  <si>
    <t>-706.390149094993 190.591689590796 -93.3015604476117</t>
  </si>
  <si>
    <t>-727.771647498351 190.710642737657 -201.930738585288</t>
  </si>
  <si>
    <t>-739.768940723582 190.089792158117 -294.025991476567</t>
  </si>
  <si>
    <t>-749.133170554738 189.362109634243 -377.392216978288</t>
  </si>
  <si>
    <t>-756.452520232786 188.450302256048 -460.960899671437</t>
  </si>
  <si>
    <t>-764.905144325079 186.941535960801 -583.317777739157</t>
  </si>
  <si>
    <t>-752.52972485328 188.464639002465 -660.678801352104</t>
  </si>
  <si>
    <t>-759.901675509017 218.93443035126 -530.104367276896</t>
  </si>
  <si>
    <t>-744.571855340751 371.990919466828 -504.075181698186</t>
  </si>
  <si>
    <t>-712.454502841328 399.745453655192 -225.190291636286</t>
  </si>
  <si>
    <t>-496.830078658022 338.057249187427 -164.781876697425</t>
  </si>
  <si>
    <t>-762.490820117649 156.272624530971 -529.152880746259</t>
  </si>
  <si>
    <t>-776.347467398807 3.7907740759938 -499.244859186205</t>
  </si>
  <si>
    <t>-596.468583484221 39.6694372612048 -287.095246500455</t>
  </si>
  <si>
    <t>-695.104230054828 285.278873698483 -96.8796316322724</t>
  </si>
  <si>
    <t>-710.74314309174 311.294598436491 317.585376374203</t>
  </si>
  <si>
    <t>-734.802706761885 375.551035384707 775.81002818338</t>
  </si>
  <si>
    <t>-583.289950425255 352.737292206831 824.873596693062</t>
  </si>
  <si>
    <t>-717.967727616726 95.9134922415803 -93.1165680737416</t>
  </si>
  <si>
    <t>-709.168959829728 79.8818385805234 322.055905164538</t>
  </si>
  <si>
    <t>-743.959907547555 39.9547012621715 782.485625896592</t>
  </si>
  <si>
    <t>-592.033049050793 27.5968287293392 833.957283884005</t>
  </si>
  <si>
    <t>9763-20170724T120507.913697800.bin</t>
  </si>
  <si>
    <t>-706.419433038109 190.257191236027 -93.4887775644615</t>
  </si>
  <si>
    <t>-727.445276715223 190.347104784101 -202.18752701772</t>
  </si>
  <si>
    <t>-739.237793902773 189.769347773184 -294.309314474106</t>
  </si>
  <si>
    <t>-748.456017412979 189.106413967375 -377.692363493707</t>
  </si>
  <si>
    <t>-755.66876992894 188.287322584453 -461.271310698355</t>
  </si>
  <si>
    <t>-764.009094856371 186.945962254897 -583.637787881097</t>
  </si>
  <si>
    <t>-751.662619259408 188.357589763837 -661.00558633938</t>
  </si>
  <si>
    <t>-759.213379880172 218.872267760863 -530.365275946978</t>
  </si>
  <si>
    <t>-744.851485390024 371.984100133389 -504.146983451672</t>
  </si>
  <si>
    <t>-714.398358904427 399.7658538484 -225.078270379076</t>
  </si>
  <si>
    <t>-498.740069917922 337.740718342244 -165.137426242473</t>
  </si>
  <si>
    <t>-761.485530670834 156.196723180165 -529.523497311177</t>
  </si>
  <si>
    <t>-774.579282086268 3.59965453527479 -499.848983361797</t>
  </si>
  <si>
    <t>-594.406815506427 39.1378125252356 -288.016055364492</t>
  </si>
  <si>
    <t>-695.252213966513 284.645672828724 -97.010751877281</t>
  </si>
  <si>
    <t>-711.134511218165 311.112995286691 317.416364634903</t>
  </si>
  <si>
    <t>-734.876286752643 375.420942939133 775.626821931826</t>
  </si>
  <si>
    <t>-583.368868676794 352.620223234871 824.71296564661</t>
  </si>
  <si>
    <t>-717.904568531766 95.8566894727451 -93.3594902942451</t>
  </si>
  <si>
    <t>-709.725906029617 79.1598158829961 321.799452177101</t>
  </si>
  <si>
    <t>-744.489625133971 40.2894471545567 782.28403279972</t>
  </si>
  <si>
    <t>-592.221160311948 27.6708672104767 832.671694295492</t>
  </si>
  <si>
    <t>9763-20170724T120507.944968600.bin</t>
  </si>
  <si>
    <t>-706.51525619235 190.021667797335 -93.594041184156</t>
  </si>
  <si>
    <t>-727.338004810126 190.08058005207 -202.331875022726</t>
  </si>
  <si>
    <t>-738.998252030709 189.528525894551 -294.470763355293</t>
  </si>
  <si>
    <t>-748.113448447684 188.907809069816 -377.865285151363</t>
  </si>
  <si>
    <t>-755.239664830051 188.151717289662 -461.452337355827</t>
  </si>
  <si>
    <t>-763.47202305315 186.925288069747 -583.827347783187</t>
  </si>
  <si>
    <t>-751.123874824978 188.299619087858 -661.195516009338</t>
  </si>
  <si>
    <t>-758.805562759603 218.80460888767 -530.515206008103</t>
  </si>
  <si>
    <t>-744.921316922152 371.930883369007 -504.113309842359</t>
  </si>
  <si>
    <t>-715.371784255758 399.54841309089 -224.931184494407</t>
  </si>
  <si>
    <t>-499.797039386192 337.415039029574 -164.80211794486</t>
  </si>
  <si>
    <t>-760.913905254102 156.122297661748 -529.74533042067</t>
  </si>
  <si>
    <t>-773.597211042447 3.44952468993642 -500.281488188828</t>
  </si>
  <si>
    <t>-593.449426891069 38.665418574024 -288.733920598265</t>
  </si>
  <si>
    <t>-695.436051964114 284.295095856642 -97.0954085000797</t>
  </si>
  <si>
    <t>-711.345394745023 311.042662185421 317.312677204351</t>
  </si>
  <si>
    <t>-734.912549812397 375.356103128148 775.529338295339</t>
  </si>
  <si>
    <t>-583.391243998102 352.659167443667 824.620488916178</t>
  </si>
  <si>
    <t>-717.904527329483 95.7091830435056 -93.4886406058655</t>
  </si>
  <si>
    <t>-709.914720785971 78.638453527187 321.658781209968</t>
  </si>
  <si>
    <t>-744.716649272911 40.3998470931558 782.184263409945</t>
  </si>
  <si>
    <t>-592.306552140691 27.5875409412895 832.092483973355</t>
  </si>
  <si>
    <t>9763-20170724T120508.013653500.bin</t>
  </si>
  <si>
    <t>-706.713767365349 189.446957653778 -93.763677377616</t>
  </si>
  <si>
    <t>-727.165130012717 189.450752390482 -202.572034140749</t>
  </si>
  <si>
    <t>-738.569274347563 188.992222215593 -294.743413991136</t>
  </si>
  <si>
    <t>-747.477653688622 188.509971204068 -378.161371765935</t>
  </si>
  <si>
    <t>-754.42226517487 187.948391220707 -461.765016309623</t>
  </si>
  <si>
    <t>-762.417699938003 187.068381700776 -584.158717197264</t>
  </si>
  <si>
    <t>-750.030450006146 188.446489177468 -661.520768693669</t>
  </si>
  <si>
    <t>-757.988100838318 218.801002364741 -530.739049783341</t>
  </si>
  <si>
    <t>-744.932908177482 371.919754572865 -503.87450205795</t>
  </si>
  <si>
    <t>-717.533041750748 399.022941489947 -224.422900237726</t>
  </si>
  <si>
    <t>-501.93643731082 336.98382843878 -164.274844935707</t>
  </si>
  <si>
    <t>-759.830578755099 156.108127007425 -530.167953609171</t>
  </si>
  <si>
    <t>-771.883911086081 3.29351549453281 -501.193669987137</t>
  </si>
  <si>
    <t>-591.846534276773 38.0112256196087 -290.026804949171</t>
  </si>
  <si>
    <t>-695.815634739003 283.569502146914 -97.2354241264138</t>
  </si>
  <si>
    <t>-711.748959821738 310.803937924891 317.140110138023</t>
  </si>
  <si>
    <t>-734.993275122669 375.201998022239 775.343753029211</t>
  </si>
  <si>
    <t>-583.465553471613 352.585838377844 824.452707071973</t>
  </si>
  <si>
    <t>-717.91066679637 95.2178131254113 -93.7063755953457</t>
  </si>
  <si>
    <t>-710.258953266047 77.5737446396608 321.423360004394</t>
  </si>
  <si>
    <t>-744.970964096463 40.6119723884187 782.046989569017</t>
  </si>
  <si>
    <t>-592.374390001547 27.5949473002095 831.328410634343</t>
  </si>
  <si>
    <t>9763-20170724T120508.045827000.bin</t>
  </si>
  <si>
    <t>-706.697214065171 189.216866182047 -93.8313365402048</t>
  </si>
  <si>
    <t>-727.034547320142 189.205109790922 -202.6610144036</t>
  </si>
  <si>
    <t>-738.35132647872 188.793152713741 -294.843426106681</t>
  </si>
  <si>
    <t>-747.184941678031 188.376434405449 -378.269505920774</t>
  </si>
  <si>
    <t>-754.059200059479 187.905476512211 -461.879775959921</t>
  </si>
  <si>
    <t>-761.957105310543 187.185616853451 -584.280794381734</t>
  </si>
  <si>
    <t>-749.540550225851 188.594415463363 -661.637532603834</t>
  </si>
  <si>
    <t>-757.636161796446 218.850154887409 -530.811683008016</t>
  </si>
  <si>
    <t>-745.036053998514 371.969281274453 -503.742839277224</t>
  </si>
  <si>
    <t>-718.605509391331 398.857548532769 -224.177101056076</t>
  </si>
  <si>
    <t>-502.965571286975 336.90460461681 -164.095831177488</t>
  </si>
  <si>
    <t>-759.34697089895 156.152894555764 -530.332684512566</t>
  </si>
  <si>
    <t>-771.093161104854 3.27364003222715 -501.568298763177</t>
  </si>
  <si>
    <t>-591.204478496879 37.7885134019207 -290.479989810156</t>
  </si>
  <si>
    <t>-695.85153731693 283.308014945975 -97.3021333572813</t>
  </si>
  <si>
    <t>-711.919659248063 310.631065291547 317.062324566817</t>
  </si>
  <si>
    <t>-735.031912412474 375.136301828768 775.252619772141</t>
  </si>
  <si>
    <t>-583.492768064943 352.612979106283 824.368923360431</t>
  </si>
  <si>
    <t>-717.854985742261 95.0733812936016 -93.7849461700526</t>
  </si>
  <si>
    <t>-710.408334748758 77.1954541661403 321.33854247675</t>
  </si>
  <si>
    <t>-745.029619684389 40.6759762754084 782.005736526146</t>
  </si>
  <si>
    <t>-592.388462374746 27.4713602106867 831.099038284278</t>
  </si>
  <si>
    <t>9763-20170724T120508.115014300.bin</t>
  </si>
  <si>
    <t>-706.473723337052 189.003011964103 -93.9457820579529</t>
  </si>
  <si>
    <t>-726.609817973723 188.97521324427 -202.812828630207</t>
  </si>
  <si>
    <t>-737.735806350725 188.641067340146 -295.018712679735</t>
  </si>
  <si>
    <t>-746.389548122506 188.331605022697 -378.464325833254</t>
  </si>
  <si>
    <t>-753.076781451464 188.007126192286 -462.090327201505</t>
  </si>
  <si>
    <t>-760.693960932482 187.545972948159 -584.510402819378</t>
  </si>
  <si>
    <t>-748.127699572384 189.089983068761 -661.840362605989</t>
  </si>
  <si>
    <t>-756.607029562661 219.100189210684 -530.957967856423</t>
  </si>
  <si>
    <t>-744.852167601257 372.245412740359 -503.623683506615</t>
  </si>
  <si>
    <t>-720.701074590158 399.177690005276 -223.856089189959</t>
  </si>
  <si>
    <t>-505.097305222643 337.221344442376 -163.648420028202</t>
  </si>
  <si>
    <t>-758.096228306335 156.396284952393 -530.629136195657</t>
  </si>
  <si>
    <t>-769.421918865946 3.43886678927743 -502.129350967677</t>
  </si>
  <si>
    <t>-589.855758357048 38.1324506444996 -291.029369945184</t>
  </si>
  <si>
    <t>-695.714117791126 282.989959720227 -97.403024691595</t>
  </si>
  <si>
    <t>-712.056191012277 310.413191829408 316.944062789281</t>
  </si>
  <si>
    <t>-735.139184415037 375.013710406329 775.091315937276</t>
  </si>
  <si>
    <t>-583.595917029052 352.499444057558 824.199003323939</t>
  </si>
  <si>
    <t>-717.516682155196 95.0554536503153 -93.8899815407444</t>
  </si>
  <si>
    <t>-710.519747795318 76.8096959921618 321.225334142453</t>
  </si>
  <si>
    <t>-745.066862339659 40.7932655276259 781.947619983534</t>
  </si>
  <si>
    <t>-592.344776316042 27.6071193198977 830.793253956906</t>
  </si>
  <si>
    <t>9763-20170724T120508.149635000.bin</t>
  </si>
  <si>
    <t>-706.214377858283 189.014346652815 -93.9839556899238</t>
  </si>
  <si>
    <t>-726.270384799225 188.974008667328 -202.865834910653</t>
  </si>
  <si>
    <t>-737.286053578078 188.648424230983 -295.085068572714</t>
  </si>
  <si>
    <t>-745.823173740137 188.354045880794 -378.542578057881</t>
  </si>
  <si>
    <t>-752.376768598346 188.053071050031 -462.179321022092</t>
  </si>
  <si>
    <t>-759.779996510793 187.635577741001 -584.612703538472</t>
  </si>
  <si>
    <t>-747.079001832213 189.260084037647 -661.919035402894</t>
  </si>
  <si>
    <t>-755.807736343265 219.171246007636 -531.040780599506</t>
  </si>
  <si>
    <t>-744.417714262883 372.339315645776 -503.654718868547</t>
  </si>
  <si>
    <t>-721.605828204539 399.521240869494 -223.798773147582</t>
  </si>
  <si>
    <t>-506.099995454448 337.327982813247 -163.484886441033</t>
  </si>
  <si>
    <t>-757.255328861076 156.466329565651 -530.739280459434</t>
  </si>
  <si>
    <t>-768.49897200217 3.48639413308433 -502.341023576422</t>
  </si>
  <si>
    <t>-589.132312003043 38.5114790634341 -291.115095778835</t>
  </si>
  <si>
    <t>-695.484690153085 282.893490378015 -97.4396593561894</t>
  </si>
  <si>
    <t>-712.034766107235 310.359157393017 316.896371691995</t>
  </si>
  <si>
    <t>-735.188515132022 374.961500077297 775.026686972588</t>
  </si>
  <si>
    <t>-583.647675181412 352.432754922944 824.135228819009</t>
  </si>
  <si>
    <t>-717.205015538013 95.1710999867194 -93.9156688804014</t>
  </si>
  <si>
    <t>-710.396964049804 76.7534727371331 321.195230999911</t>
  </si>
  <si>
    <t>-745.054793249451 40.8973887851341 781.921174689765</t>
  </si>
  <si>
    <t>-592.296066868221 27.861293773514 830.692726014286</t>
  </si>
  <si>
    <t>9763-20170724T120508.215818800.bin</t>
  </si>
  <si>
    <t>-705.548370510789 189.153047671074 -93.9795185298968</t>
  </si>
  <si>
    <t>-725.504007855141 189.109261488713 -202.879787926935</t>
  </si>
  <si>
    <t>-736.25169821049 188.773478362988 -295.130617779932</t>
  </si>
  <si>
    <t>-744.472497271819 188.467398373756 -378.619787623593</t>
  </si>
  <si>
    <t>-750.635316867287 188.151915152864 -462.286203337358</t>
  </si>
  <si>
    <t>-757.385456367502 187.71042287626 -584.757215339575</t>
  </si>
  <si>
    <t>-744.269699164766 189.574023504496 -661.988819912733</t>
  </si>
  <si>
    <t>-753.660505686963 219.255681738601 -531.173097305942</t>
  </si>
  <si>
    <t>-742.547931732052 372.419946632062 -503.745114322927</t>
  </si>
  <si>
    <t>-723.181458607332 401.118979000869 -223.781132673378</t>
  </si>
  <si>
    <t>-508.026889497558 338.061099792936 -163.111978372266</t>
  </si>
  <si>
    <t>-755.186648445184 156.552562655243 -530.862909426516</t>
  </si>
  <si>
    <t>-766.636473404364 3.55576297871539 -502.577262606844</t>
  </si>
  <si>
    <t>-587.774024222616 39.344091204945 -290.917994866034</t>
  </si>
  <si>
    <t>-694.974443716689 282.88879211636 -97.4389245811888</t>
  </si>
  <si>
    <t>-711.909212439342 310.25434481982 316.888189821523</t>
  </si>
  <si>
    <t>-735.27067365406 374.864367357248 774.951938541383</t>
  </si>
  <si>
    <t>-583.713314288547 352.459441714638 824.066162401055</t>
  </si>
  <si>
    <t>-716.42653111089 95.4067317540625 -93.9224765785748</t>
  </si>
  <si>
    <t>-709.87020972928 76.8440601837895 321.185976307015</t>
  </si>
  <si>
    <t>-744.981883712076 41.001800956959 781.88077539984</t>
  </si>
  <si>
    <t>-592.174541292926 28.288909551158 830.585129430219</t>
  </si>
  <si>
    <t>9763-20170724T120508.246920600.bin</t>
  </si>
  <si>
    <t>-705.171684258442 189.317000371222 -93.976462346234</t>
  </si>
  <si>
    <t>-725.084015700839 189.257075808705 -202.884754220829</t>
  </si>
  <si>
    <t>-735.682112003327 188.894081089814 -295.152609443947</t>
  </si>
  <si>
    <t>-743.722114686791 188.557722850439 -378.659453536948</t>
  </si>
  <si>
    <t>-749.658087723247 188.206052999817 -462.342076023111</t>
  </si>
  <si>
    <t>-756.025984382974 187.705027215982 -584.833421693158</t>
  </si>
  <si>
    <t>-742.724617484805 189.816233305483 -662.026729162336</t>
  </si>
  <si>
    <t>-752.421626160315 219.275152780046 -531.255471403957</t>
  </si>
  <si>
    <t>-741.326236945297 372.463412263124 -503.932305138765</t>
  </si>
  <si>
    <t>-723.931307676111 402.472782256395 -223.976139396844</t>
  </si>
  <si>
    <t>-509.051790089986 338.725458196543 -163.053103017083</t>
  </si>
  <si>
    <t>-754.041988670059 156.574644595459 -530.914808592281</t>
  </si>
  <si>
    <t>-765.631141177101 3.59386047087173 -502.618941783296</t>
  </si>
  <si>
    <t>-587.144972719081 39.7476807056594 -290.654516133127</t>
  </si>
  <si>
    <t>-694.635695364728 283.008030890032 -97.4357115391481</t>
  </si>
  <si>
    <t>-711.824538836508 310.275884769777 316.887332173241</t>
  </si>
  <si>
    <t>-735.317501596992 374.81416828395 774.93525131042</t>
  </si>
  <si>
    <t>-583.753561028004 352.442102863521 824.044170493634</t>
  </si>
  <si>
    <t>-716.015498359298 95.6074040832116 -93.9052057691231</t>
  </si>
  <si>
    <t>-709.578926337828 76.9995391562873 321.2030976638</t>
  </si>
  <si>
    <t>-744.90581414781 40.9624254095493 781.863133943474</t>
  </si>
  <si>
    <t>-592.164285636092 27.7526484353507 830.641740697453</t>
  </si>
  <si>
    <t>9763-20170724T120508.315601700.bin</t>
  </si>
  <si>
    <t>-704.417819013337 189.86303081293 -93.9326843418837</t>
  </si>
  <si>
    <t>-724.239183188579 189.799252500786 -202.857500687173</t>
  </si>
  <si>
    <t>-734.574101605089 189.420608852588 -295.155307313424</t>
  </si>
  <si>
    <t>-742.300986372968 189.065372046487 -378.691569734517</t>
  </si>
  <si>
    <t>-747.848067046711 188.689090891184 -462.400742375957</t>
  </si>
  <si>
    <t>-753.564161572611 188.145168624064 -584.923957466214</t>
  </si>
  <si>
    <t>-740.095308435374 190.969134102957 -662.065620297936</t>
  </si>
  <si>
    <t>-750.147887542079 219.731359511076 -531.343370492824</t>
  </si>
  <si>
    <t>-739.265093771292 372.98655189335 -504.303001493077</t>
  </si>
  <si>
    <t>-725.1888523435 405.83369287759 -224.479022039405</t>
  </si>
  <si>
    <t>-510.965633091339 340.665297983418 -162.753422970128</t>
  </si>
  <si>
    <t>-751.964046495782 157.036383568775 -530.980361934086</t>
  </si>
  <si>
    <t>-763.911630728547 4.09594047454675 -502.601357286766</t>
  </si>
  <si>
    <t>-586.075791161114 40.6321812456731 -290.020334880663</t>
  </si>
  <si>
    <t>-693.90243260423 283.410192703698 -97.3975981562825</t>
  </si>
  <si>
    <t>-711.536434814979 310.421121575611 316.923630557445</t>
  </si>
  <si>
    <t>-735.415023947638 374.720844825711 774.948107721233</t>
  </si>
  <si>
    <t>-583.849025817392 352.349794316543 824.051244989883</t>
  </si>
  <si>
    <t>-715.233423201279 96.3164282778564 -93.8407955732423</t>
  </si>
  <si>
    <t>-708.944869195387 77.4826925945968 321.259561352545</t>
  </si>
  <si>
    <t>-744.704186007501 41.0646435966398 781.885543558263</t>
  </si>
  <si>
    <t>-592.003337350001 27.9701971054928 830.822355434556</t>
  </si>
  <si>
    <t>9763-20170724T120508.347351300.bin</t>
  </si>
  <si>
    <t>-704.013161839085 190.180054122162 -93.9002537793787</t>
  </si>
  <si>
    <t>-723.788193350138 190.125546468073 -202.833452111985</t>
  </si>
  <si>
    <t>-734.013282474185 189.748009966817 -295.143431792589</t>
  </si>
  <si>
    <t>-741.612329073672 189.391606697898 -378.691463589686</t>
  </si>
  <si>
    <t>-747.002731292853 189.011266808166 -462.410776947133</t>
  </si>
  <si>
    <t>-752.458138384804 188.458395474725 -584.945937164867</t>
  </si>
  <si>
    <t>-738.921854281864 191.618790629441 -662.062736655944</t>
  </si>
  <si>
    <t>-749.107454392472 220.046954926924 -531.362749591427</t>
  </si>
  <si>
    <t>-738.400676535031 373.335982025961 -504.415289791328</t>
  </si>
  <si>
    <t>-725.892017068001 407.40215046502 -224.662573041383</t>
  </si>
  <si>
    <t>-512.016847134483 341.607166949532 -162.39727134735</t>
  </si>
  <si>
    <t>-751.021261497385 157.354932846365 -530.994568357201</t>
  </si>
  <si>
    <t>-763.184492713799 4.4464735251911 -502.590604271638</t>
  </si>
  <si>
    <t>-585.543271878751 40.7695809894519 -289.784372228301</t>
  </si>
  <si>
    <t>-693.452324072667 283.677606162519 -97.3590690895451</t>
  </si>
  <si>
    <t>-711.417826920333 310.470443250039 316.962083998307</t>
  </si>
  <si>
    <t>-735.468383805206 374.684120493329 774.969287578548</t>
  </si>
  <si>
    <t>-583.908306016481 352.266561941896 824.069257834094</t>
  </si>
  <si>
    <t>-714.869208214878 96.6700833315074 -93.8091290243179</t>
  </si>
  <si>
    <t>-708.666204010471 77.6898302632069 321.28594246364</t>
  </si>
  <si>
    <t>-744.664036617033 41.0522521821065 781.87407301496</t>
  </si>
  <si>
    <t>-592.020134490269 27.3119365172192 830.811364655687</t>
  </si>
  <si>
    <t>9763-20170724T120508.413026600.bin</t>
  </si>
  <si>
    <t>-703.104151419535 190.847580586068 -93.8822126423262</t>
  </si>
  <si>
    <t>-722.770469519705 190.798883354211 -202.835112905636</t>
  </si>
  <si>
    <t>-732.849160319818 190.422002558576 -295.161220417992</t>
  </si>
  <si>
    <t>-740.293645340955 190.066558601878 -378.723106898549</t>
  </si>
  <si>
    <t>-745.507313719825 189.686262177189 -462.453606262933</t>
  </si>
  <si>
    <t>-750.679913562958 189.132602979457 -585.001072856439</t>
  </si>
  <si>
    <t>-737.081519692538 192.818223751211 -662.083625525386</t>
  </si>
  <si>
    <t>-747.377983768314 220.71915428528 -531.413566862894</t>
  </si>
  <si>
    <t>-736.930525651289 374.064612688342 -504.661366306032</t>
  </si>
  <si>
    <t>-726.841669014297 409.968202249305 -225.040615679139</t>
  </si>
  <si>
    <t>-513.629647918148 342.958239616207 -161.804412373166</t>
  </si>
  <si>
    <t>-749.442505527244 158.0319049196 -531.043168145482</t>
  </si>
  <si>
    <t>-762.041473293544 5.16708400342827 -502.586800952036</t>
  </si>
  <si>
    <t>-584.760391650198 40.9158933760341 -289.698738985973</t>
  </si>
  <si>
    <t>-692.340959442022 284.174085269482 -97.3285893313962</t>
  </si>
  <si>
    <t>-711.135503588579 310.672273251361 316.974660385592</t>
  </si>
  <si>
    <t>-735.560389414737 374.665815760394 774.985755454168</t>
  </si>
  <si>
    <t>-584.005768468561 352.202715469908 824.081770551615</t>
  </si>
  <si>
    <t>-714.125872588001 97.4768844040998 -93.7812457491333</t>
  </si>
  <si>
    <t>-708.234004938178 78.1118434837904 321.300491322503</t>
  </si>
  <si>
    <t>-744.623949004349 41.2792941739669 781.831055671479</t>
  </si>
  <si>
    <t>-591.880641001622 28.1695759620311 830.630979098391</t>
  </si>
  <si>
    <t>9763-20170724T120508.447173700.bin</t>
  </si>
  <si>
    <t>-702.62407957477 191.030675823811 -93.864970235764</t>
  </si>
  <si>
    <t>-722.232034111594 190.997159041776 -202.828466592518</t>
  </si>
  <si>
    <t>-732.24463871276 190.626028494635 -295.161666580721</t>
  </si>
  <si>
    <t>-739.622605381036 190.27380102562 -378.729499152533</t>
  </si>
  <si>
    <t>-744.762721946966 189.894683500391 -462.464552277609</t>
  </si>
  <si>
    <t>-749.820228355206 189.340427771696 -585.01675904526</t>
  </si>
  <si>
    <t>-736.170700689019 193.216460360763 -662.080944052907</t>
  </si>
  <si>
    <t>-746.540855992309 220.926369715784 -531.427594695174</t>
  </si>
  <si>
    <t>-736.120048611261 374.285123874812 -504.787194140501</t>
  </si>
  <si>
    <t>-727.245915042772 410.931754166995 -225.221799458092</t>
  </si>
  <si>
    <t>-514.289907150266 343.376852180523 -161.70334573863</t>
  </si>
  <si>
    <t>-748.66125607239 158.240833794306 -531.056384910132</t>
  </si>
  <si>
    <t>-761.487804014992 5.40036379737171 -502.554783801736</t>
  </si>
  <si>
    <t>-584.297518529924 40.8446834572267 -289.891559020709</t>
  </si>
  <si>
    <t>-691.75431096019 284.399542197682 -97.3242912565844</t>
  </si>
  <si>
    <t>-710.906044879087 310.725308762514 316.973656134668</t>
  </si>
  <si>
    <t>-735.598803773349 374.66462451158 774.978513056358</t>
  </si>
  <si>
    <t>-584.054987574879 352.156956300784 824.087551273701</t>
  </si>
  <si>
    <t>-713.741680797955 97.608557683307 -93.7765641852673</t>
  </si>
  <si>
    <t>-707.991453828115 78.0686889142305 321.298995270084</t>
  </si>
  <si>
    <t>-744.597836950637 41.294184587447 781.815583820376</t>
  </si>
  <si>
    <t>-591.855438014209 27.9937389656882 830.56677901363</t>
  </si>
  <si>
    <t>9763-20170724T120508.512857400.bin</t>
  </si>
  <si>
    <t>-701.644917566177 191.310099053957 -93.8443655254536</t>
  </si>
  <si>
    <t>-721.192002218854 191.308090755905 -202.818760884299</t>
  </si>
  <si>
    <t>-731.141725022336 190.938507282528 -295.158960951022</t>
  </si>
  <si>
    <t>-738.457843717548 190.580232290639 -378.731983721039</t>
  </si>
  <si>
    <t>-743.53106049872 190.187217847904 -462.471234496833</t>
  </si>
  <si>
    <t>-748.485165329471 189.604180812678 -585.027451387098</t>
  </si>
  <si>
    <t>-734.729217339372 193.71383850026 -662.060616324906</t>
  </si>
  <si>
    <t>-745.210487503269 221.201335282357 -531.444505778694</t>
  </si>
  <si>
    <t>-734.712654986541 374.586280327649 -504.952465086093</t>
  </si>
  <si>
    <t>-727.915850472434 411.790679804569 -225.402508080488</t>
  </si>
  <si>
    <t>-515.261637674446 343.91662996281 -161.216630382654</t>
  </si>
  <si>
    <t>-747.412217017374 158.518679464507 -531.057328886201</t>
  </si>
  <si>
    <t>-760.726906139432 5.75928822693663 -502.36446499549</t>
  </si>
  <si>
    <t>-583.349982103357 40.8569415905856 -290.544181653095</t>
  </si>
  <si>
    <t>-690.475938132431 284.768089258083 -97.3116745389945</t>
  </si>
  <si>
    <t>-710.400458566156 310.685034833863 316.975605498165</t>
  </si>
  <si>
    <t>-735.646808840544 374.674622545943 774.965040296907</t>
  </si>
  <si>
    <t>-584.12997497362 352.118603341678 824.135138834712</t>
  </si>
  <si>
    <t>-713.079193990337 97.7809308880931 -93.7658006045532</t>
  </si>
  <si>
    <t>-707.383591861265 78.0878543030201 321.303311784064</t>
  </si>
  <si>
    <t>-744.504816463523 41.3276902047555 781.80117592745</t>
  </si>
  <si>
    <t>-591.824223703925 27.2786958377174 830.536020342367</t>
  </si>
  <si>
    <t>9763-20170724T120508.547977100.bin</t>
  </si>
  <si>
    <t>-701.212265665592 191.516741911272 -93.8378925702766</t>
  </si>
  <si>
    <t>-720.752595134516 191.482799564587 -202.813454927648</t>
  </si>
  <si>
    <t>-730.706979300804 191.083070075482 -295.153000546387</t>
  </si>
  <si>
    <t>-738.031244243547 190.697744268577 -378.72532265859</t>
  </si>
  <si>
    <t>-743.116716085209 190.277461441799 -462.463601711963</t>
  </si>
  <si>
    <t>-748.09320993898 189.654894039072 -585.018804337779</t>
  </si>
  <si>
    <t>-734.28493104867 193.832587396204 -662.038842110057</t>
  </si>
  <si>
    <t>-744.803200984149 221.268963224615 -531.446704036395</t>
  </si>
  <si>
    <t>-734.359169085085 374.675047019437 -505.058986162867</t>
  </si>
  <si>
    <t>-728.281703279109 411.666299926497 -225.464028563258</t>
  </si>
  <si>
    <t>-515.800005864319 343.674406531232 -160.833242463713</t>
  </si>
  <si>
    <t>-747.016100221329 158.58688517767 -531.0385023349</t>
  </si>
  <si>
    <t>-760.480020422365 5.86316225735618 -502.23157600205</t>
  </si>
  <si>
    <t>-582.972597404741 41.0491275256934 -290.856027960614</t>
  </si>
  <si>
    <t>-689.929650396763 284.982140185069 -97.3352555545098</t>
  </si>
  <si>
    <t>-710.147109823372 310.708604154269 316.949683029718</t>
  </si>
  <si>
    <t>-735.676435714528 374.666245955995 774.942172154416</t>
  </si>
  <si>
    <t>-584.190435643947 352.000789634592 824.156820573636</t>
  </si>
  <si>
    <t>-712.794676555318 98.0039134023684 -93.7357344526463</t>
  </si>
  <si>
    <t>-707.114582166078 78.1151831719972 321.324278775084</t>
  </si>
  <si>
    <t>-744.443674018053 41.4152710565013 781.805843550702</t>
  </si>
  <si>
    <t>-591.735565602801 27.6664711337523 830.540007687246</t>
  </si>
  <si>
    <t>9763-20170724T120508.613152300.bin</t>
  </si>
  <si>
    <t>-700.525425526543 191.976158919033 -93.8484883456993</t>
  </si>
  <si>
    <t>-720.09460203763 191.879969565697 -202.818774053133</t>
  </si>
  <si>
    <t>-730.108843620602 191.417289127166 -295.151514623751</t>
  </si>
  <si>
    <t>-737.501329201359 190.973245628889 -378.717698067432</t>
  </si>
  <si>
    <t>-742.669243488833 190.491822603175 -462.450504179914</t>
  </si>
  <si>
    <t>-747.78171439094 189.778096930674 -584.999707505547</t>
  </si>
  <si>
    <t>-733.854731455471 194.104439132597 -661.990134502844</t>
  </si>
  <si>
    <t>-744.414343713783 221.431601242008 -531.455587163476</t>
  </si>
  <si>
    <t>-734.083800735042 374.886396752278 -505.362970531731</t>
  </si>
  <si>
    <t>-729.944679397607 411.313754315572 -225.658781320858</t>
  </si>
  <si>
    <t>-517.803328095254 342.884171430318 -160.374779667087</t>
  </si>
  <si>
    <t>-746.662424117814 158.751087364249 -530.99671096028</t>
  </si>
  <si>
    <t>-760.397886083986 6.09193897591808 -501.910508338003</t>
  </si>
  <si>
    <t>-582.38118751262 41.6304666428753 -291.222362542038</t>
  </si>
  <si>
    <t>-688.99656715965 285.555486336918 -97.4370212324628</t>
  </si>
  <si>
    <t>-709.676336928915 310.898880641435 316.848742602082</t>
  </si>
  <si>
    <t>-735.723197427513 374.666024265196 774.85503928822</t>
  </si>
  <si>
    <t>-584.260394818091 352.001670421427 824.141500623422</t>
  </si>
  <si>
    <t>-712.332997501107 98.3288869050295 -93.6590005267143</t>
  </si>
  <si>
    <t>-706.745387521987 78.1452763789491 321.387984231371</t>
  </si>
  <si>
    <t>-744.273642720779 41.6203961404883 781.834466102955</t>
  </si>
  <si>
    <t>-591.534838657009 28.436328857093 830.628454521591</t>
  </si>
  <si>
    <t>9763-20170724T120508.644306400.bin</t>
  </si>
  <si>
    <t>-700.254596158224 192.190186216916 -93.8575563400509</t>
  </si>
  <si>
    <t>-719.844842833091 192.090703368382 -202.824093054453</t>
  </si>
  <si>
    <t>-729.887312896809 191.606374866676 -295.153730419966</t>
  </si>
  <si>
    <t>-737.309181136536 191.136782740035 -378.717041650772</t>
  </si>
  <si>
    <t>-742.510406895091 190.623893863876 -462.447671264778</t>
  </si>
  <si>
    <t>-747.675655151827 189.858102621632 -584.994248108097</t>
  </si>
  <si>
    <t>-733.673799473983 194.279714257088 -661.965791755558</t>
  </si>
  <si>
    <t>-744.283119678964 221.534231133278 -531.465243682779</t>
  </si>
  <si>
    <t>-734.018393479052 375.028321248116 -505.535253632936</t>
  </si>
  <si>
    <t>-730.964361678593 411.423950762862 -225.812778406584</t>
  </si>
  <si>
    <t>-519.069758875901 342.408886996999 -160.344216195884</t>
  </si>
  <si>
    <t>-746.535238985871 158.854026028583 -530.978498765061</t>
  </si>
  <si>
    <t>-760.358674552651 6.23764787324853 -501.756477873858</t>
  </si>
  <si>
    <t>-582.184575150623 42.04343667732 -291.3245966235</t>
  </si>
  <si>
    <t>-688.574007457565 285.835123883705 -97.4764515340779</t>
  </si>
  <si>
    <t>-709.454631995279 310.962231196866 316.812386028809</t>
  </si>
  <si>
    <t>-735.777319834786 374.649755783759 774.806721699997</t>
  </si>
  <si>
    <t>-584.316358487609 351.976555374428 824.094902784421</t>
  </si>
  <si>
    <t>-712.202908997935 98.489827842167 -93.6386403111194</t>
  </si>
  <si>
    <t>-706.599265873467 78.243624458343 321.405158079442</t>
  </si>
  <si>
    <t>-744.193092126546 41.6456945200171 781.850262136226</t>
  </si>
  <si>
    <t>-591.495586451046 28.147234331512 830.687590826102</t>
  </si>
  <si>
    <t>9763-20170724T120508.715008600.bin</t>
  </si>
  <si>
    <t>-699.916036552287 192.676558227662 -93.8722184594118</t>
  </si>
  <si>
    <t>-719.524017545849 192.596524406305 -202.835555757447</t>
  </si>
  <si>
    <t>-729.585322781489 192.07158599653 -295.16293269216</t>
  </si>
  <si>
    <t>-737.025445027237 191.543841845656 -378.724186463591</t>
  </si>
  <si>
    <t>-742.245400489324 190.952511796856 -462.453224142582</t>
  </si>
  <si>
    <t>-747.438684502606 190.050076543192 -584.997684826257</t>
  </si>
  <si>
    <t>-733.266799053066 194.702976971388 -661.924490490575</t>
  </si>
  <si>
    <t>-744.050974748277 221.786448178354 -531.504070989232</t>
  </si>
  <si>
    <t>-733.888550812551 375.339959307845 -505.866779979299</t>
  </si>
  <si>
    <t>-732.710806540866 411.912832564627 -226.153323694122</t>
  </si>
  <si>
    <t>-521.451459089074 341.418862689402 -160.209150978943</t>
  </si>
  <si>
    <t>-746.268925017388 159.105576489037 -530.948371764339</t>
  </si>
  <si>
    <t>-760.082959920126 6.54114458273466 -501.469778689313</t>
  </si>
  <si>
    <t>-581.745502966558 42.7138438246016 -291.490582104435</t>
  </si>
  <si>
    <t>-688.079236886974 286.376846241289 -97.5204046089387</t>
  </si>
  <si>
    <t>-709.227260264675 311.060722819068 316.781510264664</t>
  </si>
  <si>
    <t>-735.89564684126 374.580916945914 774.748422283538</t>
  </si>
  <si>
    <t>-584.420755744585 351.963405011927 824.019343232656</t>
  </si>
  <si>
    <t>-711.996594361503 98.9487368693397 -93.6299893105866</t>
  </si>
  <si>
    <t>-706.349110986026 78.6696403154529 321.411552923307</t>
  </si>
  <si>
    <t>-744.061028176799 41.7230615103315 781.849730399826</t>
  </si>
  <si>
    <t>-591.421131605685 27.6993904664873 830.719105920701</t>
  </si>
  <si>
    <t>9763-20170724T120508.749594400.bin</t>
  </si>
  <si>
    <t>-699.835229661878 192.933093383705 -93.8664596305631</t>
  </si>
  <si>
    <t>-719.466067916891 192.872218245107 -202.825739419595</t>
  </si>
  <si>
    <t>-729.550660074417 192.325623429348 -295.150307797008</t>
  </si>
  <si>
    <t>-737.012874996416 191.763843357319 -378.709592160203</t>
  </si>
  <si>
    <t>-742.256068777292 191.123548389896 -462.436622493089</t>
  </si>
  <si>
    <t>-747.484034563 190.133998253 -584.978844273684</t>
  </si>
  <si>
    <t>-733.211856251677 194.938738472129 -661.877795170703</t>
  </si>
  <si>
    <t>-744.089554581604 221.908693556745 -531.508395179054</t>
  </si>
  <si>
    <t>-733.872371823536 375.467508750273 -505.942179416771</t>
  </si>
  <si>
    <t>-733.451953897792 412.133105213407 -226.238612393656</t>
  </si>
  <si>
    <t>-522.526792934911 340.889050719345 -160.031329503254</t>
  </si>
  <si>
    <t>-746.290511670546 159.22771854583 -530.908324549191</t>
  </si>
  <si>
    <t>-760.074589144892 6.68597507028198 -501.279705317347</t>
  </si>
  <si>
    <t>-581.61700202972 43.0432102864841 -291.569212814364</t>
  </si>
  <si>
    <t>-687.980319774157 286.611232721981 -97.5215189524451</t>
  </si>
  <si>
    <t>-709.220941228677 311.13141768903 316.785367249238</t>
  </si>
  <si>
    <t>-735.959314392397 374.524927155701 774.748615656335</t>
  </si>
  <si>
    <t>-584.49179278457 351.851292996317 824.016383843114</t>
  </si>
  <si>
    <t>-711.931888245388 99.2385379396558 -93.6304668519101</t>
  </si>
  <si>
    <t>-706.207055099143 78.995757429683 321.411762375146</t>
  </si>
  <si>
    <t>-744.000110245721 41.8226040517957 781.838352487436</t>
  </si>
  <si>
    <t>-591.352772727145 27.8568971789766 830.701051178715</t>
  </si>
  <si>
    <t>9763-20170724T120508.815270400.bin</t>
  </si>
  <si>
    <t>-699.817910826346 193.345305331551 -93.8619162421138</t>
  </si>
  <si>
    <t>-719.499560196341 193.32444310118 -202.812150139986</t>
  </si>
  <si>
    <t>-729.677698800132 192.767809264705 -295.126362553211</t>
  </si>
  <si>
    <t>-737.244433527871 192.179274280345 -378.675965617971</t>
  </si>
  <si>
    <t>-742.611954065501 191.494882480991 -462.39488717946</t>
  </si>
  <si>
    <t>-748.043113496482 190.421665189491 -584.927599827301</t>
  </si>
  <si>
    <t>-733.460028681858 195.624601500307 -661.742059616163</t>
  </si>
  <si>
    <t>-744.582941445384 222.233693397256 -531.483571975103</t>
  </si>
  <si>
    <t>-734.251935521161 375.784339364631 -505.935795786555</t>
  </si>
  <si>
    <t>-734.762101090537 412.778279847285 -226.275660196112</t>
  </si>
  <si>
    <t>-524.298591344135 340.57196077663 -159.643212420519</t>
  </si>
  <si>
    <t>-746.737017055319 159.551471642301 -530.839046767603</t>
  </si>
  <si>
    <t>-760.452285110048 7.03631040262667 -501.020312426127</t>
  </si>
  <si>
    <t>-581.566969057891 43.7518582290461 -291.836655045748</t>
  </si>
  <si>
    <t>-687.994481002564 286.906078233764 -97.4951108592037</t>
  </si>
  <si>
    <t>-709.313240227837 311.279876895202 316.816429836762</t>
  </si>
  <si>
    <t>-736.078513204538 374.404505399867 774.79555921301</t>
  </si>
  <si>
    <t>-584.621998011273 351.675159679217 824.071406362734</t>
  </si>
  <si>
    <t>-711.869587039191 99.7575448294047 -93.633828884385</t>
  </si>
  <si>
    <t>-706.032541710538 79.5744127530486 321.409743184863</t>
  </si>
  <si>
    <t>-743.894173806001 41.981141837703 781.80086907372</t>
  </si>
  <si>
    <t>-591.200418044608 28.4039901245267 830.628138621185</t>
  </si>
  <si>
    <t>9763-20170724T120508.849684000.bin</t>
  </si>
  <si>
    <t>-699.889751870584 193.486886477344 -93.8530877533193</t>
  </si>
  <si>
    <t>-719.615576393692 193.480143776175 -202.795280605821</t>
  </si>
  <si>
    <t>-729.829783123159 192.935311289826 -295.105588458525</t>
  </si>
  <si>
    <t>-737.42856842142 192.357472561928 -378.652377817595</t>
  </si>
  <si>
    <t>-742.827584380868 191.684035486898 -462.369366649548</t>
  </si>
  <si>
    <t>-748.304295492538 190.626879191335 -584.900268787325</t>
  </si>
  <si>
    <t>-733.548001363473 196.043773042586 -661.666868433397</t>
  </si>
  <si>
    <t>-744.830675376101 222.432058207132 -531.453000386364</t>
  </si>
  <si>
    <t>-734.392677737919 375.96154372927 -505.821819738613</t>
  </si>
  <si>
    <t>-735.347795750174 413.022161051839 -226.171711643055</t>
  </si>
  <si>
    <t>-524.971930680538 340.539628273026 -159.562264000614</t>
  </si>
  <si>
    <t>-746.971611358981 159.749461196432 -530.816378199869</t>
  </si>
  <si>
    <t>-760.658113808584 7.2326006870494 -500.990177017032</t>
  </si>
  <si>
    <t>-581.590272063842 44.1517105969756 -292.096073434991</t>
  </si>
  <si>
    <t>-688.11295960443 287.002649652698 -97.4805605134749</t>
  </si>
  <si>
    <t>-709.366122484186 311.303614021662 316.838591176413</t>
  </si>
  <si>
    <t>-736.139500147733 374.349434784968 774.828052668356</t>
  </si>
  <si>
    <t>-584.674029412791 351.641337684935 824.08626061789</t>
  </si>
  <si>
    <t>-711.895331043104 99.9285865083139 -93.6330728514729</t>
  </si>
  <si>
    <t>-706.011244162328 79.8008355741852 321.412574011638</t>
  </si>
  <si>
    <t>-743.849097553331 42.0106969092037 781.78743873516</t>
  </si>
  <si>
    <t>-591.206146845691 27.8653614086152 830.61231334477</t>
  </si>
  <si>
    <t>9763-20170724T120508.912855400.bin</t>
  </si>
  <si>
    <t>-700.212286392841 193.763324560495 -93.838058481483</t>
  </si>
  <si>
    <t>-720.016905244819 193.798996090443 -202.765826649273</t>
  </si>
  <si>
    <t>-730.217631117029 193.33510752833 -295.078215032778</t>
  </si>
  <si>
    <t>-737.772285535668 192.849937358706 -378.62954176499</t>
  </si>
  <si>
    <t>-743.09548708139 192.289543147984 -462.352183728393</t>
  </si>
  <si>
    <t>-748.426658634744 191.42107306948 -584.890944908333</t>
  </si>
  <si>
    <t>-733.357469152802 197.267654791215 -661.565339044233</t>
  </si>
  <si>
    <t>-745.027410314178 223.144252130217 -531.390325690349</t>
  </si>
  <si>
    <t>-734.491305178143 376.618418429965 -505.451982184199</t>
  </si>
  <si>
    <t>-736.58500209707 413.730224191728 -225.814899391904</t>
  </si>
  <si>
    <t>-526.297092542273 340.568832625311 -159.671537122887</t>
  </si>
  <si>
    <t>-747.147373372642 160.459997472542 -530.853729165202</t>
  </si>
  <si>
    <t>-760.792677630389 7.89901688263399 -501.255636161061</t>
  </si>
  <si>
    <t>-581.518124250271 44.8844873915541 -293.004251456951</t>
  </si>
  <si>
    <t>-688.507120249089 287.161380075815 -97.4347412627737</t>
  </si>
  <si>
    <t>-709.637513101817 311.298783672071 316.900302420898</t>
  </si>
  <si>
    <t>-736.257412147202 374.234318918017 774.90894082079</t>
  </si>
  <si>
    <t>-584.79176698241 351.486041923884 824.148131663017</t>
  </si>
  <si>
    <t>-712.166829941465 100.368996642636 -93.6272508826769</t>
  </si>
  <si>
    <t>-706.104553078265 80.3692831382848 321.421995107668</t>
  </si>
  <si>
    <t>-743.776103443906 42.088188942238 781.753107822645</t>
  </si>
  <si>
    <t>-591.131658559412 27.7781884902229 830.525181635687</t>
  </si>
  <si>
    <t>9763-20170724T120508.948503600.bin</t>
  </si>
  <si>
    <t>-700.435416136388 193.884458299066 -93.82210043157</t>
  </si>
  <si>
    <t>-720.246247265644 193.93959534791 -202.748782730498</t>
  </si>
  <si>
    <t>-730.430101514849 193.536978068611 -295.063256417471</t>
  </si>
  <si>
    <t>-737.961123760411 193.125176397846 -378.617200003249</t>
  </si>
  <si>
    <t>-743.252471194004 192.656155816769 -462.342452573145</t>
  </si>
  <si>
    <t>-748.528461365962 191.940804875565 -584.884436279971</t>
  </si>
  <si>
    <t>-733.337698705031 197.988112758996 -661.519228369922</t>
  </si>
  <si>
    <t>-745.155573390166 223.597296519004 -531.342658733055</t>
  </si>
  <si>
    <t>-734.642009518246 377.039909850484 -505.212765599586</t>
  </si>
  <si>
    <t>-737.278348566723 413.879636381391 -225.544214796822</t>
  </si>
  <si>
    <t>-526.958448240656 340.575639481412 -159.660995273884</t>
  </si>
  <si>
    <t>-747.271237025649 160.912178835627 -530.885609125348</t>
  </si>
  <si>
    <t>-760.874172853938 8.30414368689981 -501.509851039348</t>
  </si>
  <si>
    <t>-581.542846158121 45.1636390298361 -293.531427143423</t>
  </si>
  <si>
    <t>-688.818929925408 287.177672358975 -97.3959586522606</t>
  </si>
  <si>
    <t>-709.83469486859 311.340430427555 316.943379914205</t>
  </si>
  <si>
    <t>-736.315953379529 374.185762692049 774.957966786722</t>
  </si>
  <si>
    <t>-584.84502583695 351.442653356271 824.183483331382</t>
  </si>
  <si>
    <t>-712.291173173359 100.601470492204 -93.6288866743213</t>
  </si>
  <si>
    <t>-706.198803485817 80.5985041529268 321.419753750519</t>
  </si>
  <si>
    <t>-743.74689243509 42.0791110490582 781.733408830981</t>
  </si>
  <si>
    <t>-591.106606067535 27.6331502920593 830.478378845123</t>
  </si>
  <si>
    <t>9763-20170724T120509.016194800.bin</t>
  </si>
  <si>
    <t>-700.830074688099 193.962094471223 -93.7679917635529</t>
  </si>
  <si>
    <t>-720.674474209547 194.049055997597 -202.68847440031</t>
  </si>
  <si>
    <t>-730.876262036641 193.798461233013 -295.00151194563</t>
  </si>
  <si>
    <t>-738.420584750644 193.572948317351 -378.555017796584</t>
  </si>
  <si>
    <t>-743.723081136365 193.339921312377 -462.28051030948</t>
  </si>
  <si>
    <t>-749.013712140694 193.024101526586 -584.823671909548</t>
  </si>
  <si>
    <t>-733.679624600141 199.441437672109 -661.399685361238</t>
  </si>
  <si>
    <t>-745.666301906635 224.506846321912 -531.177918005848</t>
  </si>
  <si>
    <t>-735.353954900487 377.862488841002 -504.493820557094</t>
  </si>
  <si>
    <t>-738.421180328115 413.929151140422 -224.728906741315</t>
  </si>
  <si>
    <t>-528.223093646568 339.391913820253 -159.848276125007</t>
  </si>
  <si>
    <t>-747.718190339156 161.818470062031 -530.927670753951</t>
  </si>
  <si>
    <t>-761.099695208059 9.0972845739384 -502.0313172052</t>
  </si>
  <si>
    <t>-581.442345592138 45.5502957121059 -294.539421383027</t>
  </si>
  <si>
    <t>-689.448089482233 287.045614901099 -97.2921879592235</t>
  </si>
  <si>
    <t>-710.316993948806 311.348108398194 317.046366191842</t>
  </si>
  <si>
    <t>-736.417950877444 374.084951921815 775.069342549596</t>
  </si>
  <si>
    <t>-584.918887431945 351.455095296356 824.260344464556</t>
  </si>
  <si>
    <t>-712.466687490134 100.843860604787 -93.6333750210258</t>
  </si>
  <si>
    <t>-706.3770387277 80.905074732927 321.418375486377</t>
  </si>
  <si>
    <t>-743.684855617545 42.1726411507664 781.706507046819</t>
  </si>
  <si>
    <t>-590.943675163605 28.5567200478215 830.374364033343</t>
  </si>
  <si>
    <t>9763-20170724T120509.049279800.bin</t>
  </si>
  <si>
    <t>-701.039021594644 193.912036826067 -93.7308782321331</t>
  </si>
  <si>
    <t>-720.917414135877 194.014252534755 -202.645169485782</t>
  </si>
  <si>
    <t>-731.132510979831 193.859839624544 -294.95691328214</t>
  </si>
  <si>
    <t>-738.683570948109 193.753839877825 -378.510046767808</t>
  </si>
  <si>
    <t>-743.987931236897 193.673578241947 -462.235660237297</t>
  </si>
  <si>
    <t>-749.276309043855 193.617628101113 -584.779379865228</t>
  </si>
  <si>
    <t>-733.898984204403 200.209690970057 -661.331968302993</t>
  </si>
  <si>
    <t>-745.957993316069 224.987391738619 -531.065583918531</t>
  </si>
  <si>
    <t>-735.732003992139 378.29612579739 -504.037537976383</t>
  </si>
  <si>
    <t>-738.973679268091 413.922188439382 -224.218140644239</t>
  </si>
  <si>
    <t>-528.834037002498 338.73728337788 -159.898001352987</t>
  </si>
  <si>
    <t>-747.953618717579 162.296879689685 -530.950794503757</t>
  </si>
  <si>
    <t>-761.211090590414 9.51545167346944 -502.338076625508</t>
  </si>
  <si>
    <t>-581.327331134311 45.8318887159862 -295.187611504502</t>
  </si>
  <si>
    <t>-689.818343450139 286.913645353283 -97.2367474577325</t>
  </si>
  <si>
    <t>-710.503306111419 311.305424261879 317.10584540696</t>
  </si>
  <si>
    <t>-736.471472362607 374.019539589934 775.136740873625</t>
  </si>
  <si>
    <t>-584.971254622904 351.384153448028 824.32148020395</t>
  </si>
  <si>
    <t>-712.525369434528 100.891262953745 -93.6373689707135</t>
  </si>
  <si>
    <t>-706.41699951374 80.982903041303 321.415611503165</t>
  </si>
  <si>
    <t>-743.634196124083 42.2347913516448 781.693773524249</t>
  </si>
  <si>
    <t>-590.883321237624 28.7835023431912 830.377085169297</t>
  </si>
  <si>
    <t>9763-20170724T120509.114454400.bin</t>
  </si>
  <si>
    <t>-701.349360226409 193.685920418853 -93.6633203254818</t>
  </si>
  <si>
    <t>-721.339416491703 193.833612342909 -202.55722585973</t>
  </si>
  <si>
    <t>-731.607434741981 193.856002459055 -294.863250465181</t>
  </si>
  <si>
    <t>-739.191139570374 193.963990879011 -378.413258493276</t>
  </si>
  <si>
    <t>-744.513569525932 194.153730229177 -462.137745376185</t>
  </si>
  <si>
    <t>-749.813312973171 194.554233166807 -584.680237133286</t>
  </si>
  <si>
    <t>-734.392662418541 201.445628764316 -661.197661633789</t>
  </si>
  <si>
    <t>-746.55420887438 225.725719206973 -530.847491669331</t>
  </si>
  <si>
    <t>-736.658907471243 378.948055892045 -503.239105306166</t>
  </si>
  <si>
    <t>-740.112570712699 413.436653127077 -223.279823296635</t>
  </si>
  <si>
    <t>-529.928336352609 336.903558909748 -160.719566773427</t>
  </si>
  <si>
    <t>-748.421445807166 163.031226930066 -530.971679124826</t>
  </si>
  <si>
    <t>-761.401329545138 10.1267315776608 -502.872219603735</t>
  </si>
  <si>
    <t>-580.989624791222 46.2351187435227 -296.52771242139</t>
  </si>
  <si>
    <t>-690.394167816111 286.623038618862 -97.106228206218</t>
  </si>
  <si>
    <t>-710.753486054956 311.095072507159 317.247768318999</t>
  </si>
  <si>
    <t>-736.540924244329 373.917686184346 775.283094124867</t>
  </si>
  <si>
    <t>-585.034474973408 351.353408485824 824.481224986043</t>
  </si>
  <si>
    <t>-712.579276682827 100.717558104552 -93.6230586617359</t>
  </si>
  <si>
    <t>-706.32734917425 81.0013154496437 321.436893276487</t>
  </si>
  <si>
    <t>-743.505090486091 42.1955804015722 781.705453942349</t>
  </si>
  <si>
    <t>-590.816257010246 28.3478510186449 830.472026339342</t>
  </si>
  <si>
    <t>9763-20170724T120509.149081000.bin</t>
  </si>
  <si>
    <t>-701.513816667445 193.569041065789 -93.6321170126968</t>
  </si>
  <si>
    <t>-721.546830388353 193.738307273633 -202.517961675625</t>
  </si>
  <si>
    <t>-731.837981784877 193.847193299257 -294.821379710458</t>
  </si>
  <si>
    <t>-739.437864656481 194.060583668968 -378.369852278087</t>
  </si>
  <si>
    <t>-744.772381973908 194.383209044779 -462.09300668019</t>
  </si>
  <si>
    <t>-750.085606084334 195.008409946552 -584.634037160979</t>
  </si>
  <si>
    <t>-734.667851450929 202.041138961342 -661.139171542911</t>
  </si>
  <si>
    <t>-746.848019894956 226.081999454104 -530.743534959624</t>
  </si>
  <si>
    <t>-737.073635200392 379.267236839121 -502.861830147415</t>
  </si>
  <si>
    <t>-740.652356265264 413.142114718273 -222.829191992306</t>
  </si>
  <si>
    <t>-530.406037729021 335.924201658304 -161.327687296368</t>
  </si>
  <si>
    <t>-748.660420363176 163.386181413863 -530.98470082399</t>
  </si>
  <si>
    <t>-761.541219504933 10.4264381770133 -503.1489447028</t>
  </si>
  <si>
    <t>-580.789296934266 46.5233386307571 -297.143368482876</t>
  </si>
  <si>
    <t>-690.674310751946 286.478064935433 -97.0389572087876</t>
  </si>
  <si>
    <t>-710.925245876007 310.987796656279 317.318151448749</t>
  </si>
  <si>
    <t>-736.575554009587 373.891789553387 775.34807348244</t>
  </si>
  <si>
    <t>-585.061193428206 351.372627311355 824.542501274844</t>
  </si>
  <si>
    <t>-712.651503052711 100.629196427607 -93.6132461812913</t>
  </si>
  <si>
    <t>-706.32351154549 80.9779251079658 321.448631947259</t>
  </si>
  <si>
    <t>-743.480111228167 42.2035817311048 781.705233406865</t>
  </si>
  <si>
    <t>-590.756297646221 28.641346833655 830.442698075055</t>
  </si>
  <si>
    <t>9763-20170724T120509.213020000.bin</t>
  </si>
  <si>
    <t>-701.842493766769 193.292188644435 -93.5742869466367</t>
  </si>
  <si>
    <t>-721.941098743511 193.474166309171 -202.448131148211</t>
  </si>
  <si>
    <t>-732.260752701407 193.691297606167 -294.748186311216</t>
  </si>
  <si>
    <t>-739.876852103071 194.039908193107 -378.294628191641</t>
  </si>
  <si>
    <t>-745.218249603289 194.536521752659 -462.016535828579</t>
  </si>
  <si>
    <t>-750.53184614019 195.458717013453 -584.555639996289</t>
  </si>
  <si>
    <t>-735.152784123488 202.752972148989 -661.044180726597</t>
  </si>
  <si>
    <t>-747.335869490693 226.402724052702 -530.588067033395</t>
  </si>
  <si>
    <t>-737.682734934685 379.509902987609 -502.234587465244</t>
  </si>
  <si>
    <t>-741.548447985365 412.586635128034 -222.110490753532</t>
  </si>
  <si>
    <t>-531.369346988766 333.830626899197 -162.354705562006</t>
  </si>
  <si>
    <t>-749.064710162811 163.705400528572 -530.984964561753</t>
  </si>
  <si>
    <t>-761.725446991656 10.6708444631358 -503.494002151848</t>
  </si>
  <si>
    <t>-580.517224380322 46.9947337299627 -298.107499532017</t>
  </si>
  <si>
    <t>-691.222364266012 286.159892578323 -96.9372647026213</t>
  </si>
  <si>
    <t>-711.263119531007 310.812156346301 317.421543796951</t>
  </si>
  <si>
    <t>-736.650248272311 373.826845301325 775.456176356862</t>
  </si>
  <si>
    <t>-585.131248190949 351.316467309923 824.640716551117</t>
  </si>
  <si>
    <t>-712.738776904849 100.387780039389 -93.6129168818337</t>
  </si>
  <si>
    <t>-706.369338214785 80.8648938428103 321.454397670455</t>
  </si>
  <si>
    <t>-743.469832042597 42.2815020817134 781.689356456133</t>
  </si>
  <si>
    <t>-590.690392038239 28.9459462808677 830.314699318106</t>
  </si>
  <si>
    <t>9763-20170724T120509.248138600.bin</t>
  </si>
  <si>
    <t>-702.014476521902 193.198521008242 -93.5557275920423</t>
  </si>
  <si>
    <t>-722.140774197219 193.383431766367 -202.424399404819</t>
  </si>
  <si>
    <t>-732.477294648834 193.628499234497 -294.722470114588</t>
  </si>
  <si>
    <t>-740.106121039414 194.012147789027 -378.267612100323</t>
  </si>
  <si>
    <t>-745.458028163473 194.55413450512 -461.98854962756</t>
  </si>
  <si>
    <t>-750.784730882471 195.553400904089 -584.526633686079</t>
  </si>
  <si>
    <t>-735.460624068982 202.977841342027 -661.013499907952</t>
  </si>
  <si>
    <t>-747.608717360384 226.464111214274 -530.538734416972</t>
  </si>
  <si>
    <t>-737.956018705064 379.535149131644 -502.017457872316</t>
  </si>
  <si>
    <t>-741.910504280925 412.39571898788 -221.869098679809</t>
  </si>
  <si>
    <t>-531.93821556311 332.725823183088 -162.599503615259</t>
  </si>
  <si>
    <t>-749.286145019036 163.765655928514 -530.977109691283</t>
  </si>
  <si>
    <t>-761.816986242735 10.6951205874855 -503.586208756643</t>
  </si>
  <si>
    <t>-580.489594494962 47.2863499156756 -298.489702691612</t>
  </si>
  <si>
    <t>-691.499743574156 286.056965273164 -96.906488163532</t>
  </si>
  <si>
    <t>-711.401173131072 310.745915934451 317.456880650486</t>
  </si>
  <si>
    <t>-736.685213618993 373.799420873907 775.498983039081</t>
  </si>
  <si>
    <t>-585.161166354678 351.311789357587 824.678125787623</t>
  </si>
  <si>
    <t>-712.810209691845 100.318428451326 -93.6214957491235</t>
  </si>
  <si>
    <t>-706.416142424767 80.8749699152258 321.449250454383</t>
  </si>
  <si>
    <t>-743.461004683722 42.3427234583016 781.675869884185</t>
  </si>
  <si>
    <t>-590.642210614309 29.2563500317458 830.245221879032</t>
  </si>
  <si>
    <t>9763-20170724T120509.316339300.bin</t>
  </si>
  <si>
    <t>-702.37379669076 193.01751200336 -93.5457786425148</t>
  </si>
  <si>
    <t>-722.600428484815 193.190437956914 -202.395929127381</t>
  </si>
  <si>
    <t>-733.001817944278 193.469132277797 -294.686567182118</t>
  </si>
  <si>
    <t>-740.681843775991 193.898914706171 -378.226770021551</t>
  </si>
  <si>
    <t>-746.077655028225 194.503374987025 -461.944521837125</t>
  </si>
  <si>
    <t>-751.460605144315 195.612444603262 -584.47916685151</t>
  </si>
  <si>
    <t>-736.30891943368 203.263818022848 -660.978132846741</t>
  </si>
  <si>
    <t>-748.296152304472 226.475768169518 -530.463560040571</t>
  </si>
  <si>
    <t>-738.482572853671 379.487191832788 -501.67007597265</t>
  </si>
  <si>
    <t>-742.67505821434 412.131829267935 -221.499820772416</t>
  </si>
  <si>
    <t>-533.008335183121 330.876476948283 -163.310897534193</t>
  </si>
  <si>
    <t>-749.90101607766 163.7758601627 -530.960394383527</t>
  </si>
  <si>
    <t>-762.277252698342 10.6773644659681 -503.668903541066</t>
  </si>
  <si>
    <t>-580.621776877405 48.0447409367332 -299.272850485769</t>
  </si>
  <si>
    <t>-692.081365826506 285.927884573958 -96.8766602758907</t>
  </si>
  <si>
    <t>-711.720302806249 310.639930715679 317.497865563561</t>
  </si>
  <si>
    <t>-736.755292837448 373.746227930053 775.56427909653</t>
  </si>
  <si>
    <t>-585.229317480443 351.254263717391 824.735484104628</t>
  </si>
  <si>
    <t>-712.966324495123 100.086129789244 -93.6312016759366</t>
  </si>
  <si>
    <t>-706.459340011508 80.8646422203065 321.448140749688</t>
  </si>
  <si>
    <t>-743.417655399268 42.3104352987616 781.676861550498</t>
  </si>
  <si>
    <t>-590.655893137467 28.4511913797871 830.211332515766</t>
  </si>
  <si>
    <t>9763-20170724T120509.344467200.bin</t>
  </si>
  <si>
    <t>-702.569028590437 192.965992271906 -93.5446022813416</t>
  </si>
  <si>
    <t>-722.852164989101 193.126520910786 -202.384350662435</t>
  </si>
  <si>
    <t>-733.29086999548 193.403606981359 -294.67071321074</t>
  </si>
  <si>
    <t>-741.000525854784 193.834665101875 -378.208201309817</t>
  </si>
  <si>
    <t>-746.421744490493 194.44346776486 -461.924193886303</t>
  </si>
  <si>
    <t>-751.837454195962 195.561892191983 -584.457311665226</t>
  </si>
  <si>
    <t>-736.792201018484 203.271976101275 -660.971463802269</t>
  </si>
  <si>
    <t>-748.673164969224 226.421388026908 -530.439406433015</t>
  </si>
  <si>
    <t>-738.801969055101 379.423984485228 -501.602513106753</t>
  </si>
  <si>
    <t>-742.986847743264 411.825284787014 -221.403979791983</t>
  </si>
  <si>
    <t>-533.262680023171 330.573701604632 -163.417166383674</t>
  </si>
  <si>
    <t>-750.249017333412 163.7208769954 -530.942127031689</t>
  </si>
  <si>
    <t>-762.569172217066 10.6192827595758 -503.647266392089</t>
  </si>
  <si>
    <t>-580.739945333309 48.3367353817669 -299.69383136022</t>
  </si>
  <si>
    <t>-692.381328461573 285.85906469421 -96.8710965756161</t>
  </si>
  <si>
    <t>-711.886526415065 310.61733865374 317.506974426507</t>
  </si>
  <si>
    <t>-736.79722565865 373.721559926374 775.587552600991</t>
  </si>
  <si>
    <t>-585.273431811433 351.20075684669 824.752157351165</t>
  </si>
  <si>
    <t>-713.066488634842 100.048742844776 -93.6312486072059</t>
  </si>
  <si>
    <t>-706.4845331414 80.9366463414522 321.45190616471</t>
  </si>
  <si>
    <t>-743.391785162452 42.4063683296276 781.674073822791</t>
  </si>
  <si>
    <t>-590.547535896268 29.335173376825 830.167406213337</t>
  </si>
  <si>
    <t>9763-20170724T120509.414153600.bin</t>
  </si>
  <si>
    <t>-703.040965792517 192.846433133049 -93.5342954200605</t>
  </si>
  <si>
    <t>-723.459145740671 192.980378106172 -202.348821640644</t>
  </si>
  <si>
    <t>-734.022129681357 193.249479941197 -294.621116531812</t>
  </si>
  <si>
    <t>-741.848356226043 193.677357831552 -378.147733762095</t>
  </si>
  <si>
    <t>-747.390576616435 194.287292543603 -461.855860438465</t>
  </si>
  <si>
    <t>-752.987893517166 195.411647056432 -584.380577917555</t>
  </si>
  <si>
    <t>-738.360516454565 203.052840308005 -660.982667183281</t>
  </si>
  <si>
    <t>-749.772747343015 226.269271961068 -530.364892804216</t>
  </si>
  <si>
    <t>-739.664485345829 379.223451850559 -501.368690460669</t>
  </si>
  <si>
    <t>-743.19818424503 410.794783115384 -221.066474179554</t>
  </si>
  <si>
    <t>-533.300766592396 329.848825623941 -163.279318546049</t>
  </si>
  <si>
    <t>-751.291036099542 163.56715982628 -530.870807543118</t>
  </si>
  <si>
    <t>-763.417386808579 10.4569523009411 -503.52618311798</t>
  </si>
  <si>
    <t>-581.237818104499 48.5363588226151 -300.247250828479</t>
  </si>
  <si>
    <t>-693.058073382701 285.771719458334 -96.8669432063107</t>
  </si>
  <si>
    <t>-712.166147952461 310.58631866182 317.526238315236</t>
  </si>
  <si>
    <t>-736.879972120061 373.650851631274 775.633665888945</t>
  </si>
  <si>
    <t>-585.348605316261 351.130268557579 824.77512986473</t>
  </si>
  <si>
    <t>-713.31552780071 99.8830375830914 -93.6326743451324</t>
  </si>
  <si>
    <t>-706.576162754083 81.0391130475925 321.460181724004</t>
  </si>
  <si>
    <t>-743.302950507331 42.4222131399263 781.678669778491</t>
  </si>
  <si>
    <t>-590.524877767572 28.796659308779 830.227896356759</t>
  </si>
  <si>
    <t>9763-20170724T120509.447130300.bin</t>
  </si>
  <si>
    <t>-703.261318726421 192.756262086826 -93.5261050046028</t>
  </si>
  <si>
    <t>-723.778195550065 192.871674902253 -202.321946180702</t>
  </si>
  <si>
    <t>-734.398422511841 193.139845950413 -294.587697433418</t>
  </si>
  <si>
    <t>-742.266028456923 193.571831864391 -378.110525427647</t>
  </si>
  <si>
    <t>-747.839277069664 194.190935720801 -461.816447747326</t>
  </si>
  <si>
    <t>-753.47051221444 195.334451796188 -584.339592546809</t>
  </si>
  <si>
    <t>-739.025897229579 202.853860287225 -660.98828158882</t>
  </si>
  <si>
    <t>-750.250391204037 226.184001562863 -530.319363431768</t>
  </si>
  <si>
    <t>-739.939990459881 379.098747311263 -501.181911164925</t>
  </si>
  <si>
    <t>-743.235488876128 410.274660138926 -220.832425047037</t>
  </si>
  <si>
    <t>-533.317639191806 329.358811574665 -163.077263674405</t>
  </si>
  <si>
    <t>-751.74871308343 163.481536650866 -530.835741743481</t>
  </si>
  <si>
    <t>-763.790273732701 10.3693048712541 -503.501605908493</t>
  </si>
  <si>
    <t>-581.615885863617 48.4312685517471 -300.384323348619</t>
  </si>
  <si>
    <t>-693.400187462491 285.726162310325 -96.8691493869757</t>
  </si>
  <si>
    <t>-712.265257230219 310.548814211957 317.534710074168</t>
  </si>
  <si>
    <t>-736.912601980469 373.61523358054 775.652612935461</t>
  </si>
  <si>
    <t>-585.367896092925 351.157029948828 824.781588047498</t>
  </si>
  <si>
    <t>-713.40180301363 99.7445204389599 -93.6250563548085</t>
  </si>
  <si>
    <t>-706.605712039421 81.1342636912304 321.477462948346</t>
  </si>
  <si>
    <t>-743.216977062144 42.4211876110151 781.696293486614</t>
  </si>
  <si>
    <t>-590.470309568078 28.765081532601 830.335478814292</t>
  </si>
  <si>
    <t>9763-20170724T120509.515313800.bin</t>
  </si>
  <si>
    <t>-703.58616904129 192.44800547549 -93.5047850826494</t>
  </si>
  <si>
    <t>-724.337716637346 192.525371144742 -202.256187110737</t>
  </si>
  <si>
    <t>-735.081931831963 192.754198804638 -294.507604042701</t>
  </si>
  <si>
    <t>-743.031433389858 193.145099937715 -378.022901996388</t>
  </si>
  <si>
    <t>-748.656170352505 193.718115587717 -461.7257778896</t>
  </si>
  <si>
    <t>-754.328995220234 194.787691575204 -584.247497117858</t>
  </si>
  <si>
    <t>-740.142861890087 201.98923389163 -660.97506220336</t>
  </si>
  <si>
    <t>-751.094673570577 225.669851875914 -530.246887477244</t>
  </si>
  <si>
    <t>-740.534737541893 378.563315153268 -501.100529677306</t>
  </si>
  <si>
    <t>-743.197970511657 409.031240934843 -220.666538528446</t>
  </si>
  <si>
    <t>-533.420326365443 327.204959653116 -163.689853827657</t>
  </si>
  <si>
    <t>-752.584990932125 162.966911124025 -530.72516898644</t>
  </si>
  <si>
    <t>-764.537021311114 9.85904028991831 -503.322792043281</t>
  </si>
  <si>
    <t>-582.758251726575 47.7267279061412 -300.607368260844</t>
  </si>
  <si>
    <t>-694.118452309836 285.485311673672 -96.8440364336561</t>
  </si>
  <si>
    <t>-712.319452259944 310.419511056818 317.582829216535</t>
  </si>
  <si>
    <t>-736.99372508364 373.496290752209 775.720518535423</t>
  </si>
  <si>
    <t>-585.445738929154 351.018097832054 824.830138570416</t>
  </si>
  <si>
    <t>-713.311320706338 99.3746025495552 -93.5803339107499</t>
  </si>
  <si>
    <t>-706.27813344377 81.4392504446141 321.547946658886</t>
  </si>
  <si>
    <t>-742.596194746596 42.390992710104 781.746188737815</t>
  </si>
  <si>
    <t>-590.246138331992 28.1303768042596 831.444565224274</t>
  </si>
  <si>
    <t>9763-20170724T120509.546941800.bin</t>
  </si>
  <si>
    <t>-703.639498345054 192.209549365434 -93.4134062911735</t>
  </si>
  <si>
    <t>-724.521687206461 192.281435868618 -202.139705377638</t>
  </si>
  <si>
    <t>-735.308027948727 192.489598049669 -294.386457863161</t>
  </si>
  <si>
    <t>-743.267957852063 192.853772148362 -377.900861139917</t>
  </si>
  <si>
    <t>-748.875041346421 193.392156095516 -461.605096807876</t>
  </si>
  <si>
    <t>-754.491110829102 194.40224256917 -584.130034925189</t>
  </si>
  <si>
    <t>-740.369726546422 201.473121471056 -660.881471214527</t>
  </si>
  <si>
    <t>-751.278680274362 225.310429164308 -530.14298000452</t>
  </si>
  <si>
    <t>-740.576578742526 378.19815162588 -501.018799398156</t>
  </si>
  <si>
    <t>-742.980353852157 408.625286486239 -220.578094633306</t>
  </si>
  <si>
    <t>-533.40598095135 325.965588812322 -164.058287713209</t>
  </si>
  <si>
    <t>-752.775022838281 162.60753923547 -530.591240016136</t>
  </si>
  <si>
    <t>-764.768601477594 9.51135523388939 -503.116098416023</t>
  </si>
  <si>
    <t>-583.271074582172 47.3218782780755 -300.731681229976</t>
  </si>
  <si>
    <t>-694.461929049794 285.306241539278 -96.7639455338774</t>
  </si>
  <si>
    <t>-712.21396297592 310.342218565385 317.676209162538</t>
  </si>
  <si>
    <t>-737.027230514909 373.416384621275 775.813870768989</t>
  </si>
  <si>
    <t>-585.469792277778 350.976896018364 824.912238811783</t>
  </si>
  <si>
    <t>-713.037462516658 99.0709090287967 -93.4650732721503</t>
  </si>
  <si>
    <t>-705.745843017655 81.5937219593097 321.678241480049</t>
  </si>
  <si>
    <t>-741.916055277258 42.17434452821 781.996800569167</t>
  </si>
  <si>
    <t>-589.903460336045 27.872358818953 832.706324791734</t>
  </si>
  <si>
    <t>9763-20170724T120509.614124200.bin</t>
  </si>
  <si>
    <t>-703.749992861671 191.556116453417 -93.1769053150045</t>
  </si>
  <si>
    <t>-724.979891937101 191.612583842029 -201.836002061713</t>
  </si>
  <si>
    <t>-735.851678565716 191.795115524909 -294.072667557811</t>
  </si>
  <si>
    <t>-743.804438566824 192.128524453962 -377.587792134662</t>
  </si>
  <si>
    <t>-749.319442012399 192.628410509176 -461.298337467502</t>
  </si>
  <si>
    <t>-754.707344019646 193.572972440006 -583.83404724494</t>
  </si>
  <si>
    <t>-740.653947094577 200.431293754104 -660.617505583492</t>
  </si>
  <si>
    <t>-751.574626111122 224.509646391626 -529.85858669588</t>
  </si>
  <si>
    <t>-740.576808522723 377.388104288312 -500.793996342252</t>
  </si>
  <si>
    <t>-742.409526341228 407.956775479233 -220.364482832392</t>
  </si>
  <si>
    <t>-533.312818267756 323.242405034981 -165.132631806344</t>
  </si>
  <si>
    <t>-753.111719818257 161.807464794627 -530.274528220299</t>
  </si>
  <si>
    <t>-765.301209721735 8.74379627878739 -502.680683741313</t>
  </si>
  <si>
    <t>-584.349697068675 46.6886492325532 -300.875733360259</t>
  </si>
  <si>
    <t>-695.168793212613 284.818345427286 -96.5238426079641</t>
  </si>
  <si>
    <t>-711.818764183856 310.090519618375 317.947728412004</t>
  </si>
  <si>
    <t>-737.065461920466 373.221333959869 776.061276074779</t>
  </si>
  <si>
    <t>-585.491866787008 350.888931560534 825.158488970607</t>
  </si>
  <si>
    <t>-712.59303491763 98.2465847047695 -93.2398199259085</t>
  </si>
  <si>
    <t>-705.37821080219 82.047247291757 321.956722314132</t>
  </si>
  <si>
    <t>-741.127321046382 42.0923763759481 782.237420555025</t>
  </si>
  <si>
    <t>-589.4775770581 28.7446479256375 834.27605984507</t>
  </si>
  <si>
    <t>9763-20170724T120509.645267300.bin</t>
  </si>
  <si>
    <t>-703.78271203045 191.249573579557 -93.0466472947952</t>
  </si>
  <si>
    <t>-725.149067914511 191.287970381325 -201.678969785024</t>
  </si>
  <si>
    <t>-736.037323158202 191.455851262252 -293.91372471924</t>
  </si>
  <si>
    <t>-743.964858839798 191.7761963068 -377.431244495473</t>
  </si>
  <si>
    <t>-749.414412195717 192.262928350375 -461.146321502539</t>
  </si>
  <si>
    <t>-754.662148416412 193.188483060924 -583.68817554796</t>
  </si>
  <si>
    <t>-740.639809619244 199.937231008584 -660.486933971806</t>
  </si>
  <si>
    <t>-751.568691793462 224.132903359638 -529.714953290156</t>
  </si>
  <si>
    <t>-740.338402089551 376.98589853736 -500.613146183033</t>
  </si>
  <si>
    <t>-741.982819771647 407.668105750932 -220.194816728673</t>
  </si>
  <si>
    <t>-533.313533827119 321.52142970562 -165.565023439561</t>
  </si>
  <si>
    <t>-753.150263075901 161.431756119444 -530.12081322768</t>
  </si>
  <si>
    <t>-765.465307190921 8.37564288184308 -502.56430760845</t>
  </si>
  <si>
    <t>-584.795423182431 46.2915908575058 -300.839835753792</t>
  </si>
  <si>
    <t>-695.431932904912 284.551568295837 -96.4031205307519</t>
  </si>
  <si>
    <t>-711.664652493749 309.862340356241 318.082679545006</t>
  </si>
  <si>
    <t>-737.044140711514 373.157219585977 776.181673405163</t>
  </si>
  <si>
    <t>-585.482759997376 350.836686134261 825.321985305892</t>
  </si>
  <si>
    <t>-712.411239557917 97.8657932451417 -93.072298325808</t>
  </si>
  <si>
    <t>-705.406962529706 82.4501727372144 322.157553540673</t>
  </si>
  <si>
    <t>-740.776343454912 42.0091523160688 782.364573287981</t>
  </si>
  <si>
    <t>-589.328098513154 28.6197212787533 834.976172276347</t>
  </si>
  <si>
    <t>9763-20170724T120509.714954700.bin</t>
  </si>
  <si>
    <t>-704.01573780993 190.678514975875 -92.8390319067344</t>
  </si>
  <si>
    <t>-725.474746979226 190.755865053915 -201.453000974561</t>
  </si>
  <si>
    <t>-736.305790553387 190.958718357617 -293.694518577346</t>
  </si>
  <si>
    <t>-744.126741718205 191.312096772778 -377.222067250309</t>
  </si>
  <si>
    <t>-749.414496562386 191.832726703571 -460.947168674126</t>
  </si>
  <si>
    <t>-754.365087509953 192.808510056635 -583.501120628327</t>
  </si>
  <si>
    <t>-740.518282172497 199.305123062637 -660.353323771584</t>
  </si>
  <si>
    <t>-751.342885204881 223.72934078622 -529.510293136758</t>
  </si>
  <si>
    <t>-739.689886436236 376.546509596974 -500.337343844617</t>
  </si>
  <si>
    <t>-741.31948627033 406.351495490255 -219.824319835393</t>
  </si>
  <si>
    <t>-533.185474217326 318.00095279271 -166.69278248357</t>
  </si>
  <si>
    <t>-753.042687875124 161.031505651338 -529.940815204749</t>
  </si>
  <si>
    <t>-765.700048847564 7.97899432495001 -502.544711550922</t>
  </si>
  <si>
    <t>-585.421301061977 45.3405237482239 -300.656439312002</t>
  </si>
  <si>
    <t>-695.968911662189 284.009326426006 -96.1648169554334</t>
  </si>
  <si>
    <t>-711.781188887617 309.50984571409 318.325607181074</t>
  </si>
  <si>
    <t>-737.022256527336 373.098616995447 776.407526848263</t>
  </si>
  <si>
    <t>-585.441971629688 350.911361803412 825.549647997365</t>
  </si>
  <si>
    <t>-712.462357360461 97.421994298506 -92.8638827248042</t>
  </si>
  <si>
    <t>-705.640651218307 83.0711501602457 322.407262388977</t>
  </si>
  <si>
    <t>-740.289346056971 42.0478050914264 782.533542329421</t>
  </si>
  <si>
    <t>-589.057661231774 29.499509410309 835.968876799324</t>
  </si>
  <si>
    <t>9763-20170724T120509.748546400.bin</t>
  </si>
  <si>
    <t>-704.336162481462 190.488252144271 -92.8016257647593</t>
  </si>
  <si>
    <t>-725.778863144873 190.570162063917 -201.418902902903</t>
  </si>
  <si>
    <t>-736.555694128893 190.80384824564 -293.666610780097</t>
  </si>
  <si>
    <t>-744.311545562004 191.196026647019 -377.199947196586</t>
  </si>
  <si>
    <t>-749.518098528243 191.766391089023 -460.929833231311</t>
  </si>
  <si>
    <t>-754.332392778036 192.826596909051 -583.488531588804</t>
  </si>
  <si>
    <t>-740.553004395477 199.187723349746 -660.364272787692</t>
  </si>
  <si>
    <t>-751.356095014479 223.709871230747 -529.473679360076</t>
  </si>
  <si>
    <t>-739.588213768959 376.479092257737 -500.143027792372</t>
  </si>
  <si>
    <t>-741.231860610965 405.764698152722 -219.575414321718</t>
  </si>
  <si>
    <t>-533.272442223804 316.467155298738 -167.351176455301</t>
  </si>
  <si>
    <t>-753.083754542045 161.012972192141 -529.948091377944</t>
  </si>
  <si>
    <t>-765.846055487616 7.93513182735114 -502.689432668077</t>
  </si>
  <si>
    <t>-585.82961712485 44.7928806252589 -300.683417538469</t>
  </si>
  <si>
    <t>-696.346209323844 283.792922789332 -96.108779643719</t>
  </si>
  <si>
    <t>-711.986537617047 309.422632851956 318.380179752259</t>
  </si>
  <si>
    <t>-737.024936848407 373.059987375841 776.474258821433</t>
  </si>
  <si>
    <t>-585.451418598083 350.795318599738 825.60247379134</t>
  </si>
  <si>
    <t>-712.744417369433 97.2745943303639 -92.8554379183126</t>
  </si>
  <si>
    <t>-706.218897414811 82.9722036313017 322.422124743445</t>
  </si>
  <si>
    <t>-740.218213593264 42.0092638283243 782.537190361358</t>
  </si>
  <si>
    <t>-589.045582317315 29.4501581361819 836.137013329859</t>
  </si>
  <si>
    <t>9763-20170724T120509.814225200.bin</t>
  </si>
  <si>
    <t>-705.275615282665 190.230728719261 -92.8455343385376</t>
  </si>
  <si>
    <t>-726.595650044282 190.313206998733 -201.486966040512</t>
  </si>
  <si>
    <t>-737.253097089282 190.604596456741 -293.748318109112</t>
  </si>
  <si>
    <t>-744.895096144158 191.073077714134 -377.291894052562</t>
  </si>
  <si>
    <t>-749.982223997421 191.743817614844 -461.028403483012</t>
  </si>
  <si>
    <t>-754.616330461621 192.97739174322 -583.592254380046</t>
  </si>
  <si>
    <t>-740.936654641142 199.07256266142 -660.507380002241</t>
  </si>
  <si>
    <t>-751.712291811107 223.784047981725 -529.529754692184</t>
  </si>
  <si>
    <t>-739.937831864152 376.520572435714 -500.022593936282</t>
  </si>
  <si>
    <t>-741.511997992094 404.950421128978 -219.366507569167</t>
  </si>
  <si>
    <t>-533.88952350865 313.744340434141 -169.138136254853</t>
  </si>
  <si>
    <t>-753.45359961168 161.08823762922 -530.094985708524</t>
  </si>
  <si>
    <t>-766.36207637368 7.98210380338287 -503.093828945111</t>
  </si>
  <si>
    <t>-586.696465567275 43.9251461197175 -300.888647007555</t>
  </si>
  <si>
    <t>-697.185012226274 283.446049903358 -96.134597152702</t>
  </si>
  <si>
    <t>-712.590615661354 309.3908606101 318.34353859146</t>
  </si>
  <si>
    <t>-737.047039868991 373.028057608017 776.495810160255</t>
  </si>
  <si>
    <t>-585.442521367287 350.828153797032 825.557715919593</t>
  </si>
  <si>
    <t>-713.757692763351 97.051183277393 -92.9772007310467</t>
  </si>
  <si>
    <t>-707.362661934499 82.576574586602 322.296480015196</t>
  </si>
  <si>
    <t>-740.213515253723 42.0230724546004 782.496888578185</t>
  </si>
  <si>
    <t>-588.988987580131 30.206911084254 836.119167655996</t>
  </si>
  <si>
    <t>9763-20170724T120509.847815900.bin</t>
  </si>
  <si>
    <t>-705.856729627416 190.045650167164 -92.8781968228939</t>
  </si>
  <si>
    <t>-727.133046559791 190.123231038679 -201.528061994268</t>
  </si>
  <si>
    <t>-737.736270061454 190.426430132691 -293.79575122651</t>
  </si>
  <si>
    <t>-745.322538617943 190.912377346644 -377.344266718538</t>
  </si>
  <si>
    <t>-750.347084869543 191.607533300999 -461.084292041908</t>
  </si>
  <si>
    <t>-754.88230315203 192.884756133104 -583.651564267763</t>
  </si>
  <si>
    <t>-741.268837197487 198.817966003908 -660.590967816519</t>
  </si>
  <si>
    <t>-752.010439185262 223.671849352969 -529.576099892505</t>
  </si>
  <si>
    <t>-740.253580043494 376.414691312371 -500.07360995377</t>
  </si>
  <si>
    <t>-741.960101775566 404.603474550343 -219.393940430401</t>
  </si>
  <si>
    <t>-534.458176514765 312.635988326114 -170.064015177585</t>
  </si>
  <si>
    <t>-753.774025141708 160.9770032661 -530.164156958397</t>
  </si>
  <si>
    <t>-766.753835486769 7.86513377436859 -503.243084247164</t>
  </si>
  <si>
    <t>-587.152160102331 43.2954149959737 -301.133358023636</t>
  </si>
  <si>
    <t>-697.69057980723 283.275479412427 -96.1728194063066</t>
  </si>
  <si>
    <t>-712.917374403504 309.298794122849 318.30704853192</t>
  </si>
  <si>
    <t>-737.053453996785 373.019991468545 776.484333807678</t>
  </si>
  <si>
    <t>-585.450426887075 350.754716062389 825.520954235545</t>
  </si>
  <si>
    <t>-714.404492776749 96.7760022873922 -93.0335922438433</t>
  </si>
  <si>
    <t>-707.648219886399 82.3549743175515 322.236176641036</t>
  </si>
  <si>
    <t>-740.215754352792 42.0036055982 782.484567207133</t>
  </si>
  <si>
    <t>-589.052753733511 29.5195329758437 836.12893054171</t>
  </si>
  <si>
    <t>9763-20170724T120509.914004600.bin</t>
  </si>
  <si>
    <t>-706.720935193676 189.590624203342 -92.9700075241176</t>
  </si>
  <si>
    <t>-727.973779836117 189.645033369365 -201.624586815333</t>
  </si>
  <si>
    <t>-738.455474448592 189.964322911148 -293.906078958361</t>
  </si>
  <si>
    <t>-745.891143042744 190.478880921126 -377.467886108445</t>
  </si>
  <si>
    <t>-750.724201261842 191.217341535004 -461.218836370579</t>
  </si>
  <si>
    <t>-754.934825351517 192.57386687671 -583.796820866735</t>
  </si>
  <si>
    <t>-741.368788027675 198.199408878859 -660.767864797431</t>
  </si>
  <si>
    <t>-752.2154809024 223.326158524525 -529.693795795627</t>
  </si>
  <si>
    <t>-740.657758014118 376.095817509451 -500.232041951646</t>
  </si>
  <si>
    <t>-742.918994039325 404.356400626758 -219.563454702003</t>
  </si>
  <si>
    <t>-535.48637728356 311.50209506389 -171.622972249996</t>
  </si>
  <si>
    <t>-753.959001204516 160.631115234529 -530.327756219849</t>
  </si>
  <si>
    <t>-767.050751199421 7.50274573835895 -503.548253562122</t>
  </si>
  <si>
    <t>-587.91061324785 41.7701968713707 -301.903996987191</t>
  </si>
  <si>
    <t>-698.68365283766 282.950505562716 -96.2358112571694</t>
  </si>
  <si>
    <t>-713.494058592883 309.158083235425 318.24749009103</t>
  </si>
  <si>
    <t>-737.047779394462 372.983590454213 776.466002072874</t>
  </si>
  <si>
    <t>-585.431364132969 350.762105101373 825.481173963012</t>
  </si>
  <si>
    <t>-715.028543300458 96.2172735324782 -93.1341342007623</t>
  </si>
  <si>
    <t>-708.173691668414 82.0877910693855 322.144010909388</t>
  </si>
  <si>
    <t>-740.221399010864 42.0498772533592 782.48380285141</t>
  </si>
  <si>
    <t>-589.043268284903 29.7232578505866 836.121968641141</t>
  </si>
  <si>
    <t>9763-20170724T120509.950095300.bin</t>
  </si>
  <si>
    <t>-707.068729241735 189.364430494115 -93.01934921656</t>
  </si>
  <si>
    <t>-728.290706408196 189.407197238977 -201.679915575955</t>
  </si>
  <si>
    <t>-738.721308077204 189.720119282704 -293.967191747773</t>
  </si>
  <si>
    <t>-746.10051745997 190.230154234585 -377.534038014923</t>
  </si>
  <si>
    <t>-750.867076373178 190.965270319923 -461.288940816503</t>
  </si>
  <si>
    <t>-754.969259739769 192.318652793871 -583.870515594757</t>
  </si>
  <si>
    <t>-741.419092642439 197.798786104237 -660.854927139264</t>
  </si>
  <si>
    <t>-752.311690473182 223.072712972245 -529.765497300578</t>
  </si>
  <si>
    <t>-740.881206974897 375.8609992244 -500.375382267056</t>
  </si>
  <si>
    <t>-743.567384228976 404.56450186783 -219.755541421011</t>
  </si>
  <si>
    <t>-536.246962034738 311.547318923749 -171.645638924771</t>
  </si>
  <si>
    <t>-754.026849676561 160.376884816466 -530.400185209249</t>
  </si>
  <si>
    <t>-767.095280376839 7.24725734862523 -503.634417878447</t>
  </si>
  <si>
    <t>-588.493300681469 41.2863449555816 -302.274655832884</t>
  </si>
  <si>
    <t>-699.093641725344 282.731744777208 -96.2587249300653</t>
  </si>
  <si>
    <t>-713.809988577037 309.052175622318 318.220795123555</t>
  </si>
  <si>
    <t>-737.052046765928 372.963442828361 776.454768552008</t>
  </si>
  <si>
    <t>-585.429427342308 350.735090476129 825.4477154116</t>
  </si>
  <si>
    <t>-715.330259784885 95.9860601735882 -93.1625431740787</t>
  </si>
  <si>
    <t>-708.51658942028 81.9725838602656 322.120256912999</t>
  </si>
  <si>
    <t>-740.242469615931 41.9884671200221 782.483800824891</t>
  </si>
  <si>
    <t>-589.122232358295 28.9652501996372 836.120413239628</t>
  </si>
  <si>
    <t>9763-20170724T120510.015772000.bin</t>
  </si>
  <si>
    <t>-707.921789724054 189.001513687507 -93.1050619894517</t>
  </si>
  <si>
    <t>-728.955445127588 189.039265390112 -201.802387277096</t>
  </si>
  <si>
    <t>-739.242706646446 189.31387507302 -294.105710573319</t>
  </si>
  <si>
    <t>-746.498690602489 189.7748911742 -377.683729940473</t>
  </si>
  <si>
    <t>-751.147933646235 190.447340702755 -461.445600742107</t>
  </si>
  <si>
    <t>-755.085305273233 191.693986023689 -584.033872015251</t>
  </si>
  <si>
    <t>-741.508112338485 196.916553667361 -661.031267337329</t>
  </si>
  <si>
    <t>-752.535744289112 222.4959987655 -529.950808684809</t>
  </si>
  <si>
    <t>-741.49891462147 375.378353407707 -500.911746326369</t>
  </si>
  <si>
    <t>-745.049033894663 404.586382066863 -220.353695913677</t>
  </si>
  <si>
    <t>-537.493033927999 312.19786302429 -172.048423524173</t>
  </si>
  <si>
    <t>-754.179529284383 159.797916052734 -530.535642010451</t>
  </si>
  <si>
    <t>-767.202776046563 6.663394604529 -503.725149567485</t>
  </si>
  <si>
    <t>-589.687798111178 40.4936039074853 -302.649140406787</t>
  </si>
  <si>
    <t>-700.031521332236 282.317254633046 -96.3110746872302</t>
  </si>
  <si>
    <t>-714.687270004545 308.785788529467 318.161124038634</t>
  </si>
  <si>
    <t>-737.038117997215 372.938030521436 776.424074383109</t>
  </si>
  <si>
    <t>-585.403957038719 350.734322342454 825.39229791677</t>
  </si>
  <si>
    <t>-716.105932940168 95.6750837549166 -93.2521669407981</t>
  </si>
  <si>
    <t>-709.291537185054 81.5896696359905 322.028209800432</t>
  </si>
  <si>
    <t>-740.307558468799 42.1330052410447 782.469259495351</t>
  </si>
  <si>
    <t>-589.101601070183 29.6955265945446 836.003428659496</t>
  </si>
  <si>
    <t>9763-20170724T120510.045894300.bin</t>
  </si>
  <si>
    <t>-708.394184328945 188.80163137366 -93.1473932575675</t>
  </si>
  <si>
    <t>-729.273615388557 188.830960048889 -201.874277042503</t>
  </si>
  <si>
    <t>-739.474703732378 189.09606663286 -294.187343777462</t>
  </si>
  <si>
    <t>-746.670811060651 189.546694517853 -377.770622855551</t>
  </si>
  <si>
    <t>-751.278243940874 190.207322554463 -461.535010011966</t>
  </si>
  <si>
    <t>-755.174179054168 191.43543396531 -584.124765450595</t>
  </si>
  <si>
    <t>-741.563982976576 196.54229648949 -661.124032620716</t>
  </si>
  <si>
    <t>-752.65838970375 222.246115173833 -530.045010012536</t>
  </si>
  <si>
    <t>-741.837127247729 375.182401260702 -501.226011293386</t>
  </si>
  <si>
    <t>-746.004584152389 404.903280453456 -220.730263183497</t>
  </si>
  <si>
    <t>-538.307237060399 312.877207181304 -172.340666442852</t>
  </si>
  <si>
    <t>-754.270963962198 159.547035496156 -530.621745993633</t>
  </si>
  <si>
    <t>-767.223413018359 6.40788086902603 -503.817890632405</t>
  </si>
  <si>
    <t>-590.284490477643 40.4773544181853 -302.754473491626</t>
  </si>
  <si>
    <t>-700.502074521483 282.121232931565 -96.3365813639426</t>
  </si>
  <si>
    <t>-715.145692376786 308.717737011883 318.127915287275</t>
  </si>
  <si>
    <t>-737.03514874968 372.931253750665 776.409336873287</t>
  </si>
  <si>
    <t>-585.398292720026 350.722657587306 825.367272707516</t>
  </si>
  <si>
    <t>-716.577801831197 95.4745904554084 -93.290775137804</t>
  </si>
  <si>
    <t>-709.778717616103 81.2334840217882 321.984529470131</t>
  </si>
  <si>
    <t>-740.342492831775 42.0709636866661 782.470711857574</t>
  </si>
  <si>
    <t>-589.18264746671 29.0118817268196 835.98693891296</t>
  </si>
  <si>
    <t>9763-20170724T120510.113577800.bin</t>
  </si>
  <si>
    <t>-709.278797513569 188.548332185163 -93.1978418892577</t>
  </si>
  <si>
    <t>-729.836699665255 188.559360669737 -201.986035852219</t>
  </si>
  <si>
    <t>-739.877599457811 188.814086630929 -294.316664674119</t>
  </si>
  <si>
    <t>-746.974116341861 189.256809123665 -377.908362309738</t>
  </si>
  <si>
    <t>-751.527322250381 189.911557019528 -461.675844736468</t>
  </si>
  <si>
    <t>-755.394122418167 191.132824138045 -584.26657331918</t>
  </si>
  <si>
    <t>-741.733170303564 195.986503591867 -661.273162665111</t>
  </si>
  <si>
    <t>-752.936772910031 221.947631304544 -530.186464927013</t>
  </si>
  <si>
    <t>-742.813709900423 375.012428200376 -501.80450814845</t>
  </si>
  <si>
    <t>-748.582213739493 405.963165490397 -221.470142756456</t>
  </si>
  <si>
    <t>-540.819873819264 314.344415989689 -172.589252141957</t>
  </si>
  <si>
    <t>-754.458003370452 159.24625288642 -530.763159859314</t>
  </si>
  <si>
    <t>-767.14673823339 6.06440010201982 -504.065832802258</t>
  </si>
  <si>
    <t>-591.48201369779 40.6830730836834 -302.677453507796</t>
  </si>
  <si>
    <t>-701.32381820872 281.744601976778 -96.3815120366179</t>
  </si>
  <si>
    <t>-715.878080472141 308.779414713261 318.057738289412</t>
  </si>
  <si>
    <t>-737.065797126941 372.892497288141 776.383779173961</t>
  </si>
  <si>
    <t>-585.417059646361 350.637010920014 825.283507397628</t>
  </si>
  <si>
    <t>-717.506334702606 95.3728559097269 -93.3750340541816</t>
  </si>
  <si>
    <t>-710.5810503303 80.6680799378923 321.882071775444</t>
  </si>
  <si>
    <t>-740.362554253262 42.1467163789634 782.497352140394</t>
  </si>
  <si>
    <t>-589.133641078859 29.7715656082094 835.980936054152</t>
  </si>
  <si>
    <t>9763-20170724T120510.149302500.bin</t>
  </si>
  <si>
    <t>-709.746277736921 188.483510174192 -93.1703333025591</t>
  </si>
  <si>
    <t>-730.209438875704 188.488482171489 -201.976290547569</t>
  </si>
  <si>
    <t>-740.195923154149 188.739394149282 -294.312881834036</t>
  </si>
  <si>
    <t>-747.253605581413 189.179252227388 -377.907943594834</t>
  </si>
  <si>
    <t>-751.778449720115 189.831720164178 -461.676972299049</t>
  </si>
  <si>
    <t>-755.615312588379 191.050854447308 -584.268572716819</t>
  </si>
  <si>
    <t>-741.932404151262 195.774202406252 -661.279467555566</t>
  </si>
  <si>
    <t>-753.194265393232 221.867068468392 -530.187718900935</t>
  </si>
  <si>
    <t>-743.505490586635 374.994249700221 -501.970250085313</t>
  </si>
  <si>
    <t>-750.234423096297 406.686085958629 -221.740154331649</t>
  </si>
  <si>
    <t>-542.537369260526 315.181697789562 -172.370072186898</t>
  </si>
  <si>
    <t>-754.669200635929 159.164641765593 -530.765150643814</t>
  </si>
  <si>
    <t>-767.219737191626 5.9655193298122 -504.152504009222</t>
  </si>
  <si>
    <t>-592.055413260705 40.6856623901426 -302.270288624144</t>
  </si>
  <si>
    <t>-701.813420221727 281.660119217642 -96.389038301747</t>
  </si>
  <si>
    <t>-716.193956351138 308.806087029081 318.049064384545</t>
  </si>
  <si>
    <t>-737.082178035784 372.864022559373 776.379991448991</t>
  </si>
  <si>
    <t>-585.418798596419 350.633201183924 825.245487189068</t>
  </si>
  <si>
    <t>-717.990334296498 95.3020429335209 -93.392925374563</t>
  </si>
  <si>
    <t>-710.832185322134 80.5421437041348 321.858183446633</t>
  </si>
  <si>
    <t>-740.375884950232 42.2617268903882 782.507228403627</t>
  </si>
  <si>
    <t>-589.105621685165 30.235620416862 835.953506558221</t>
  </si>
  <si>
    <t>9763-20170724T120510.212471400.bin</t>
  </si>
  <si>
    <t>-710.394623472241 188.155319045054 -93.1987412169398</t>
  </si>
  <si>
    <t>-730.859733972582 188.144254388146 -202.004422128066</t>
  </si>
  <si>
    <t>-740.800899269231 188.388388085455 -294.345974752894</t>
  </si>
  <si>
    <t>-747.798872971051 188.824856606479 -377.945972485773</t>
  </si>
  <si>
    <t>-752.245286647702 189.478152594718 -461.719105952001</t>
  </si>
  <si>
    <t>-755.946865384964 190.704255177635 -584.314870557169</t>
  </si>
  <si>
    <t>-742.159536175021 195.243143969667 -661.3183132788</t>
  </si>
  <si>
    <t>-753.650062074876 221.518945695987 -530.227683261447</t>
  </si>
  <si>
    <t>-744.638959570914 374.742598705363 -502.277359701344</t>
  </si>
  <si>
    <t>-753.655504656023 407.699272345036 -222.257474984786</t>
  </si>
  <si>
    <t>-546.203343251595 316.335185499292 -171.614386870091</t>
  </si>
  <si>
    <t>-754.995156710714 158.813670799904 -530.814103129089</t>
  </si>
  <si>
    <t>-767.197790352447 5.56456009087765 -504.323699796235</t>
  </si>
  <si>
    <t>-592.410026971164 40.5198375863852 -301.075412115206</t>
  </si>
  <si>
    <t>-702.599406494279 281.442095861738 -96.3984651530637</t>
  </si>
  <si>
    <t>-716.721682750684 308.737347426696 318.038698338852</t>
  </si>
  <si>
    <t>-737.107631537057 372.795467175392 776.376918839572</t>
  </si>
  <si>
    <t>-585.432138902888 350.530210802676 825.18902260281</t>
  </si>
  <si>
    <t>-718.50833948077 94.8394257888697 -93.4270045969915</t>
  </si>
  <si>
    <t>-711.302303050079 80.3933320136418 321.834319219986</t>
  </si>
  <si>
    <t>-740.437300142401 42.2894521168739 782.520656049637</t>
  </si>
  <si>
    <t>-589.166236059257 29.8543642734737 835.870934476091</t>
  </si>
  <si>
    <t>9763-20170724T120510.246167800.bin</t>
  </si>
  <si>
    <t>-710.647952343004 188.04316219767 -93.2275321554361</t>
  </si>
  <si>
    <t>-731.06163981063 188.029027407936 -202.042815650794</t>
  </si>
  <si>
    <t>-740.976895276458 188.265105416722 -294.387154051896</t>
  </si>
  <si>
    <t>-747.958569897652 188.692118196263 -377.988590109969</t>
  </si>
  <si>
    <t>-752.395808822777 189.334801104222 -461.762273800689</t>
  </si>
  <si>
    <t>-756.091935799407 190.544185582346 -584.358431683867</t>
  </si>
  <si>
    <t>-742.245009198406 195.030640231419 -661.354124171828</t>
  </si>
  <si>
    <t>-753.843545597429 221.367082562386 -530.273907211409</t>
  </si>
  <si>
    <t>-745.199576757424 374.590507701404 -502.264931593876</t>
  </si>
  <si>
    <t>-755.001814538054 408.092433935346 -222.336223804931</t>
  </si>
  <si>
    <t>-547.66156208514 316.668429979479 -171.343944824097</t>
  </si>
  <si>
    <t>-755.096703698948 158.659873469955 -530.854695307945</t>
  </si>
  <si>
    <t>-767.035512731668 5.38054953475148 -504.372162183431</t>
  </si>
  <si>
    <t>-592.308000289646 40.7115964557852 -300.535553758246</t>
  </si>
  <si>
    <t>-702.874285922479 281.333588283869 -96.4077762499204</t>
  </si>
  <si>
    <t>-717.05048490093 308.673368520628 318.024625149708</t>
  </si>
  <si>
    <t>-737.117671257929 372.771086401751 776.374115406441</t>
  </si>
  <si>
    <t>-585.434865088765 350.50536662643 825.163149961569</t>
  </si>
  <si>
    <t>-718.71958651863 94.7813428523168 -93.4364101620924</t>
  </si>
  <si>
    <t>-711.573220554567 80.2681759154059 321.823626665153</t>
  </si>
  <si>
    <t>-740.502001571495 42.3362267747561 782.519423018033</t>
  </si>
  <si>
    <t>-589.145306963352 30.4337799661282 835.748212473972</t>
  </si>
  <si>
    <t>9763-20170724T120510.312345600.bin</t>
  </si>
  <si>
    <t>-711.033688714162 188.042792309446 -93.2707365986943</t>
  </si>
  <si>
    <t>-731.320467967898 188.002020886267 -202.109842032631</t>
  </si>
  <si>
    <t>-741.234792573714 188.250596679963 -294.454151515305</t>
  </si>
  <si>
    <t>-748.259218764436 188.701844000027 -378.051997360685</t>
  </si>
  <si>
    <t>-752.783056609611 189.383940964939 -461.820684906784</t>
  </si>
  <si>
    <t>-756.654396401123 190.66808093631 -584.4107126491</t>
  </si>
  <si>
    <t>-742.720870953894 195.153155806953 -661.390948076914</t>
  </si>
  <si>
    <t>-754.445933733099 221.460237031436 -530.306937194609</t>
  </si>
  <si>
    <t>-746.638009987607 374.721941055416 -502.263940047211</t>
  </si>
  <si>
    <t>-757.761598368258 409.067180233809 -222.486810803278</t>
  </si>
  <si>
    <t>-550.417301991155 318.172072194122 -170.573876226421</t>
  </si>
  <si>
    <t>-755.465351118795 158.749079428478 -530.931717639864</t>
  </si>
  <si>
    <t>-766.808133047882 5.40456273947734 -504.545149448268</t>
  </si>
  <si>
    <t>-592.314867879417 41.4553874844689 -299.982396630267</t>
  </si>
  <si>
    <t>-703.354950114114 281.224046822052 -96.4374844197199</t>
  </si>
  <si>
    <t>-717.553672201265 308.705001978549 317.984804551285</t>
  </si>
  <si>
    <t>-737.142755165474 372.678736440174 776.378559814036</t>
  </si>
  <si>
    <t>-585.449387497083 350.395705891521 825.126946319795</t>
  </si>
  <si>
    <t>-719.001787868712 94.9053781381897 -93.495127514263</t>
  </si>
  <si>
    <t>-712.005329740977 80.1056093016257 321.757350701012</t>
  </si>
  <si>
    <t>-740.576526651175 42.5054739963975 782.506020929647</t>
  </si>
  <si>
    <t>-589.158462862452 30.8354452697668 835.611662687712</t>
  </si>
  <si>
    <t>9763-20170724T120510.344434800.bin</t>
  </si>
  <si>
    <t>-711.137671223429 188.044943873545 -93.2807789157881</t>
  </si>
  <si>
    <t>-731.405499565035 187.979002171879 -202.123414242574</t>
  </si>
  <si>
    <t>-741.332286931709 188.236842163602 -294.466414774576</t>
  </si>
  <si>
    <t>-748.379795725254 188.708067608072 -378.062109049308</t>
  </si>
  <si>
    <t>-752.938837676489 189.422665290636 -461.828649354678</t>
  </si>
  <si>
    <t>-756.875053850343 190.768303244876 -584.415956558281</t>
  </si>
  <si>
    <t>-742.887665834412 195.275471978152 -661.385051328997</t>
  </si>
  <si>
    <t>-754.69074488594 221.534112552053 -530.296154372413</t>
  </si>
  <si>
    <t>-747.279217992912 374.83106415257 -502.305044803159</t>
  </si>
  <si>
    <t>-759.184095652646 409.337229842446 -222.579929721846</t>
  </si>
  <si>
    <t>-551.701632062294 318.705679171876 -170.758163544429</t>
  </si>
  <si>
    <t>-755.60493897325 158.821716789719 -530.955126644</t>
  </si>
  <si>
    <t>-766.67083930669 5.4474148725908 -504.686247489836</t>
  </si>
  <si>
    <t>-592.416636538536 41.7537454469591 -299.904751505186</t>
  </si>
  <si>
    <t>-703.546409519904 281.19718984311 -96.4542084038461</t>
  </si>
  <si>
    <t>-717.61398137545 308.769423422791 317.966462244688</t>
  </si>
  <si>
    <t>-737.14291267104 372.646028172303 776.380188521452</t>
  </si>
  <si>
    <t>-585.431419148131 350.434719599172 825.105103068927</t>
  </si>
  <si>
    <t>-718.996368159031 94.9145753008659 -93.5130133211034</t>
  </si>
  <si>
    <t>-712.099892321299 80.069501899708 321.739543804613</t>
  </si>
  <si>
    <t>-740.585828683518 42.4790247018534 782.512749438439</t>
  </si>
  <si>
    <t>-589.189313589995 30.5243467516207 835.616408310748</t>
  </si>
  <si>
    <t>9763-20170724T120510.414622500.bin</t>
  </si>
  <si>
    <t>-711.285149556632 188.164492424705 -93.269380514246</t>
  </si>
  <si>
    <t>-731.588261089051 188.068506032128 -202.105406617699</t>
  </si>
  <si>
    <t>-741.511337631586 188.365687449362 -294.448764139106</t>
  </si>
  <si>
    <t>-748.542738691835 188.896962632023 -378.045387574078</t>
  </si>
  <si>
    <t>-753.073144014311 189.698139647414 -461.812720664672</t>
  </si>
  <si>
    <t>-756.954268456739 191.200125180325 -584.399905003495</t>
  </si>
  <si>
    <t>-742.840754081968 195.800324268861 -661.340489844125</t>
  </si>
  <si>
    <t>-754.88668235893 221.898007401044 -530.237100727945</t>
  </si>
  <si>
    <t>-747.999924329564 375.219537978982 -502.23802895393</t>
  </si>
  <si>
    <t>-761.557177377197 410.055363553876 -222.629023339372</t>
  </si>
  <si>
    <t>-553.813660812629 319.959181991007 -170.91986259811</t>
  </si>
  <si>
    <t>-755.615845735388 159.184177895157 -530.982409908194</t>
  </si>
  <si>
    <t>-766.167247313429 5.72582003637581 -504.989702493127</t>
  </si>
  <si>
    <t>-592.262685477799 42.2889434355511 -299.971946582484</t>
  </si>
  <si>
    <t>-703.89895261054 281.259207001269 -96.4551330414946</t>
  </si>
  <si>
    <t>-717.66012176579 308.877917582773 317.972695701487</t>
  </si>
  <si>
    <t>-737.155760120255 372.564438434798 776.389654645248</t>
  </si>
  <si>
    <t>-585.436550260305 350.355007499257 825.091195851922</t>
  </si>
  <si>
    <t>-718.974299229859 95.1121184223928 -93.4822580326849</t>
  </si>
  <si>
    <t>-711.880596850969 80.2264918218286 321.765558222987</t>
  </si>
  <si>
    <t>-740.551983890826 42.4933264235849 782.519434363879</t>
  </si>
  <si>
    <t>-589.191833044621 30.3610665478013 835.686475475106</t>
  </si>
  <si>
    <t>9763-20170724T120510.445706800.bin</t>
  </si>
  <si>
    <t>-711.312441947011 188.1871267868 -93.2659859667993</t>
  </si>
  <si>
    <t>-731.59699722501 188.071064407292 -202.105408173358</t>
  </si>
  <si>
    <t>-741.518737634229 188.377907640303 -294.448803886489</t>
  </si>
  <si>
    <t>-748.555040551561 188.926864302279 -378.044954595381</t>
  </si>
  <si>
    <t>-753.096567893981 189.755722393046 -461.811475180709</t>
  </si>
  <si>
    <t>-757.000898829205 191.308688432675 -584.397260456391</t>
  </si>
  <si>
    <t>-742.856903203445 195.957945196352 -661.32935605153</t>
  </si>
  <si>
    <t>-754.964271188023 221.984387318831 -530.22073693679</t>
  </si>
  <si>
    <t>-748.318834013378 375.320766299477 -502.250249644035</t>
  </si>
  <si>
    <t>-762.610832567414 410.239481401872 -222.688092245603</t>
  </si>
  <si>
    <t>-554.875836837883 320.205206783379 -170.837070913188</t>
  </si>
  <si>
    <t>-755.61118750691 159.269979344034 -530.994563954722</t>
  </si>
  <si>
    <t>-765.891970945189 5.77634921546132 -505.114549881588</t>
  </si>
  <si>
    <t>-592.046404437206 42.407365612818 -300.059979960466</t>
  </si>
  <si>
    <t>-704.065834331985 281.272111941223 -96.4431412172216</t>
  </si>
  <si>
    <t>-717.697416864296 308.886227092749 317.989313038369</t>
  </si>
  <si>
    <t>-737.150597921034 372.541539970922 776.397959769908</t>
  </si>
  <si>
    <t>-585.428833318156 350.34096144132 825.095591256591</t>
  </si>
  <si>
    <t>-718.850268607583 95.115369655776 -93.4774466622653</t>
  </si>
  <si>
    <t>-711.728522561653 80.241614495809 321.770199500568</t>
  </si>
  <si>
    <t>-740.565582218536 42.4198222207779 782.506599277083</t>
  </si>
  <si>
    <t>-589.263586819109 29.6269270712771 835.684343178984</t>
  </si>
  <si>
    <t>9763-20170724T120510.514897000.bin</t>
  </si>
  <si>
    <t>-711.189885211286 188.355866012068 -93.2547165329186</t>
  </si>
  <si>
    <t>-731.402303400228 188.19098336608 -202.107563512485</t>
  </si>
  <si>
    <t>-741.359829249023 188.508045058197 -294.447025900987</t>
  </si>
  <si>
    <t>-748.468229141172 189.082787824976 -378.036888336886</t>
  </si>
  <si>
    <t>-753.121799486957 189.955014866543 -461.796764977837</t>
  </si>
  <si>
    <t>-757.234097051355 191.589702624836 -584.374712587192</t>
  </si>
  <si>
    <t>-743.058608415941 196.325709703008 -661.295731197046</t>
  </si>
  <si>
    <t>-755.187106557759 222.229942147732 -530.178625269276</t>
  </si>
  <si>
    <t>-749.265193586097 375.629878405842 -502.407144073967</t>
  </si>
  <si>
    <t>-764.58893813847 410.742721740959 -222.923881417269</t>
  </si>
  <si>
    <t>-556.957373892996 320.662616285965 -170.739337601992</t>
  </si>
  <si>
    <t>-755.67227726659 159.514789370895 -530.99865004215</t>
  </si>
  <si>
    <t>-765.417177929786 5.95724782652746 -505.267878655336</t>
  </si>
  <si>
    <t>-591.43969854324 42.9408587288062 -300.407476003002</t>
  </si>
  <si>
    <t>-704.205664087705 281.282039415159 -96.407341375051</t>
  </si>
  <si>
    <t>-717.969299882009 308.9915809877 318.014385285922</t>
  </si>
  <si>
    <t>-737.164305242378 372.505696793165 776.411783863241</t>
  </si>
  <si>
    <t>-585.435969485987 350.288697730099 825.081565113805</t>
  </si>
  <si>
    <t>-718.466347727546 95.4630562892592 -93.4767460923723</t>
  </si>
  <si>
    <t>-711.569776085916 80.1908053929108 321.76027253427</t>
  </si>
  <si>
    <t>-740.626744204518 42.5771306126123 782.450731748619</t>
  </si>
  <si>
    <t>-589.226493486223 30.4845124887381 835.512550301492</t>
  </si>
  <si>
    <t>9763-20170724T120510.546984400.bin</t>
  </si>
  <si>
    <t>-711.102483004097 188.513141931065 -93.2531184441477</t>
  </si>
  <si>
    <t>-731.264204776747 188.328362499137 -202.115254023612</t>
  </si>
  <si>
    <t>-741.254403267691 188.64977107813 -294.45111506179</t>
  </si>
  <si>
    <t>-748.422944100754 189.235143940289 -378.03583663696</t>
  </si>
  <si>
    <t>-753.167534640952 190.124628499524 -461.790510477652</t>
  </si>
  <si>
    <t>-757.446940752588 191.791770546554 -584.362189369434</t>
  </si>
  <si>
    <t>-743.274643630602 196.558717412756 -661.281896869823</t>
  </si>
  <si>
    <t>-755.365148146455 222.4179801576 -530.159400390627</t>
  </si>
  <si>
    <t>-749.968170122344 375.871757487823 -502.587151698046</t>
  </si>
  <si>
    <t>-765.620654587908 411.019705259854 -223.126614487251</t>
  </si>
  <si>
    <t>-558.032031112021 320.908428727151 -170.824958970917</t>
  </si>
  <si>
    <t>-755.773181716249 159.702567566959 -530.998242096644</t>
  </si>
  <si>
    <t>-765.237205383154 6.11447951131413 -505.323823648915</t>
  </si>
  <si>
    <t>-591.08467684919 43.3219941917744 -300.652410675414</t>
  </si>
  <si>
    <t>-704.202061241914 281.340651372692 -96.4090813863054</t>
  </si>
  <si>
    <t>-718.05130270756 309.097785484272 318.006594025366</t>
  </si>
  <si>
    <t>-737.160737428492 372.498204490847 776.412399550144</t>
  </si>
  <si>
    <t>-585.417715252497 350.343069005607 825.064552569542</t>
  </si>
  <si>
    <t>-718.294050551852 95.72661461599 -93.4892006227105</t>
  </si>
  <si>
    <t>-711.491813938354 80.1493714157007 321.738033403704</t>
  </si>
  <si>
    <t>-740.643936746065 42.584968750964 782.418266784305</t>
  </si>
  <si>
    <t>-589.254717028389 30.2885421563781 835.464707859309</t>
  </si>
  <si>
    <t>9763-20170724T120510.612161100.bin</t>
  </si>
  <si>
    <t>-710.755079567352 188.791189844034 -93.2484643802607</t>
  </si>
  <si>
    <t>-730.903466552587 188.5580356712 -202.113061686255</t>
  </si>
  <si>
    <t>-740.993762570729 188.894979539698 -294.437984725291</t>
  </si>
  <si>
    <t>-748.298219789106 189.513984360101 -378.010714118932</t>
  </si>
  <si>
    <t>-753.224692393694 190.456825510636 -461.754226043701</t>
  </si>
  <si>
    <t>-757.820591929238 192.222750758245 -584.313103227346</t>
  </si>
  <si>
    <t>-743.682811290749 197.035376477012 -661.236263011413</t>
  </si>
  <si>
    <t>-755.644910224364 222.80556655312 -530.089565569674</t>
  </si>
  <si>
    <t>-750.980965710658 376.330561641684 -502.780811538084</t>
  </si>
  <si>
    <t>-767.543080845156 411.878464289364 -223.423244683795</t>
  </si>
  <si>
    <t>-560.149171048407 321.573456486084 -170.685232091774</t>
  </si>
  <si>
    <t>-755.962996662115 160.090229635803 -530.981157649263</t>
  </si>
  <si>
    <t>-765.079967964864 6.45650255523537 -505.449341030082</t>
  </si>
  <si>
    <t>-590.540451508187 44.0241589556088 -301.061832088574</t>
  </si>
  <si>
    <t>-704.014293397571 281.519379404438 -96.4215939606109</t>
  </si>
  <si>
    <t>-717.887982325778 309.218667551014 317.997080940528</t>
  </si>
  <si>
    <t>-737.164346993941 372.471290405059 776.415443060941</t>
  </si>
  <si>
    <t>-585.419930219607 350.294514071156 825.053238275975</t>
  </si>
  <si>
    <t>-717.766356646904 96.034603074575 -93.5113706170615</t>
  </si>
  <si>
    <t>-711.14274685438 80.3294451867785 321.713987086157</t>
  </si>
  <si>
    <t>-740.638885089504 42.6926019159655 782.377365091337</t>
  </si>
  <si>
    <t>-589.188330690668 31.0880847803833 835.40467267245</t>
  </si>
  <si>
    <t>9763-20170724T120510.649914100.bin</t>
  </si>
  <si>
    <t>-710.49356615662 188.843764263766 -93.2489279999759</t>
  </si>
  <si>
    <t>-730.677436990574 188.596608092929 -202.106873074615</t>
  </si>
  <si>
    <t>-740.810380912344 188.951798258679 -294.427208068962</t>
  </si>
  <si>
    <t>-748.158814122897 189.598644209396 -377.995781604565</t>
  </si>
  <si>
    <t>-753.134854833483 190.580610963142 -461.735828653648</t>
  </si>
  <si>
    <t>-757.809416514808 192.416397592044 -584.290852490732</t>
  </si>
  <si>
    <t>-743.682987292074 197.24462918914 -661.215096232543</t>
  </si>
  <si>
    <t>-755.612219175753 222.968284046939 -530.050694951616</t>
  </si>
  <si>
    <t>-751.127833306166 376.50923100217 -502.770633384263</t>
  </si>
  <si>
    <t>-768.390979820099 412.325378090313 -223.489931774109</t>
  </si>
  <si>
    <t>-561.065197809335 322.067629419932 -170.403942199027</t>
  </si>
  <si>
    <t>-755.904280409926 160.253480250886 -530.978886329386</t>
  </si>
  <si>
    <t>-764.930066589738 6.60714550094508 -505.518003068876</t>
  </si>
  <si>
    <t>-590.259066444863 44.251219910954 -301.188392293335</t>
  </si>
  <si>
    <t>-703.802129369673 281.582692759207 -96.4179073661904</t>
  </si>
  <si>
    <t>-717.714265970675 309.228398437657 318.003113605242</t>
  </si>
  <si>
    <t>-737.167351923203 372.454428328662 776.416998240942</t>
  </si>
  <si>
    <t>-585.419541984752 350.29470409523 825.052173895007</t>
  </si>
  <si>
    <t>-717.475730149139 96.0852958466046 -93.4950893169666</t>
  </si>
  <si>
    <t>-710.829442952689 80.3799492053361 321.729908223507</t>
  </si>
  <si>
    <t>-740.625342745132 42.656631045051 782.364666087264</t>
  </si>
  <si>
    <t>-589.219523737759 30.6324710837246 835.426127029261</t>
  </si>
  <si>
    <t>9763-20170724T120510.713082300.bin</t>
  </si>
  <si>
    <t>-709.914842419865 188.864354862328 -93.2529749752017</t>
  </si>
  <si>
    <t>-730.090698726844 188.611432664337 -202.112464419161</t>
  </si>
  <si>
    <t>-740.277120293092 188.985332115771 -294.426622441817</t>
  </si>
  <si>
    <t>-747.698439625082 189.657511972183 -377.988746909352</t>
  </si>
  <si>
    <t>-752.772140279956 190.673591705198 -461.722548816264</t>
  </si>
  <si>
    <t>-757.616871021783 192.568062170756 -584.270004597589</t>
  </si>
  <si>
    <t>-743.530751301409 197.390043197653 -661.202095184531</t>
  </si>
  <si>
    <t>-755.362108385033 223.094095092596 -530.017543101063</t>
  </si>
  <si>
    <t>-751.405324412975 376.686812314196 -502.950865489257</t>
  </si>
  <si>
    <t>-770.285799930152 413.284151185652 -223.875983697671</t>
  </si>
  <si>
    <t>-563.153264154939 323.047017558965 -170.006672708092</t>
  </si>
  <si>
    <t>-755.61991508404 160.379560558963 -530.976872374406</t>
  </si>
  <si>
    <t>-764.502170617885 6.70730237361772 -505.633877878767</t>
  </si>
  <si>
    <t>-589.852876293422 44.2008667685957 -301.261102939262</t>
  </si>
  <si>
    <t>-703.227942471305 281.581950119855 -96.3920126340861</t>
  </si>
  <si>
    <t>-717.378166251157 309.153436351591 318.025882898024</t>
  </si>
  <si>
    <t>-737.146272438219 372.432574875101 776.41626061993</t>
  </si>
  <si>
    <t>-585.405353469208 350.278486654903 825.075418254279</t>
  </si>
  <si>
    <t>-716.879806604661 96.1408343255648 -93.4807360126105</t>
  </si>
  <si>
    <t>-710.344783137348 80.3327205588262 321.742105449348</t>
  </si>
  <si>
    <t>-740.645289674187 42.6693473742014 782.341593866239</t>
  </si>
  <si>
    <t>-589.198848816637 30.9502643679627 835.355483078531</t>
  </si>
  <si>
    <t>9763-20170724T120510.749194900.bin</t>
  </si>
  <si>
    <t>-709.646223337034 188.859188183376 -93.2477565942576</t>
  </si>
  <si>
    <t>-729.772515713055 188.619837007346 -202.116334640006</t>
  </si>
  <si>
    <t>-739.961470072826 189.013846089252 -294.430284175218</t>
  </si>
  <si>
    <t>-747.403207160766 189.707645471435 -377.990390258685</t>
  </si>
  <si>
    <t>-752.515575329775 190.748695227106 -461.721495701615</t>
  </si>
  <si>
    <t>-757.437015005078 192.682929711171 -584.265286911563</t>
  </si>
  <si>
    <t>-743.381140293569 197.501603086938 -661.202959879627</t>
  </si>
  <si>
    <t>-755.151991755914 223.191377755101 -530.00416774209</t>
  </si>
  <si>
    <t>-751.362948946185 376.796589127549 -503.02283663042</t>
  </si>
  <si>
    <t>-771.174890740587 413.839952910313 -224.07144676748</t>
  </si>
  <si>
    <t>-564.087321842062 323.576417384226 -170.073829039182</t>
  </si>
  <si>
    <t>-755.403036278496 160.477115998531 -530.984022034108</t>
  </si>
  <si>
    <t>-764.267896131002 6.79044029310899 -505.678793039012</t>
  </si>
  <si>
    <t>-589.574978624758 44.1847793204579 -301.188925809362</t>
  </si>
  <si>
    <t>-702.907134596187 281.536376392571 -96.3705871620317</t>
  </si>
  <si>
    <t>-717.276218144636 309.096766479296 318.040565015049</t>
  </si>
  <si>
    <t>-737.132831353748 372.424240369385 776.415475148872</t>
  </si>
  <si>
    <t>-585.396962037387 350.266499533588 825.088804142152</t>
  </si>
  <si>
    <t>-716.660690342568 96.1740807245085 -93.4826674037216</t>
  </si>
  <si>
    <t>-710.233702721669 80.222258182743 321.736338861128</t>
  </si>
  <si>
    <t>-740.695710717184 42.6694217974793 782.319864557788</t>
  </si>
  <si>
    <t>-589.219937784595 30.9926174080586 835.258951203824</t>
  </si>
  <si>
    <t>9763-20170724T120510.813366200.bin</t>
  </si>
  <si>
    <t>-709.089752901262 188.796286864895 -93.2346314759845</t>
  </si>
  <si>
    <t>-729.087571333128 188.599825317899 -202.127072923993</t>
  </si>
  <si>
    <t>-739.254749667082 189.042494650655 -294.443093452716</t>
  </si>
  <si>
    <t>-746.711975697806 189.786497686207 -378.001440272867</t>
  </si>
  <si>
    <t>-751.875450408025 190.883835388043 -461.728712967062</t>
  </si>
  <si>
    <t>-756.910817905692 192.907702157929 -584.266312856638</t>
  </si>
  <si>
    <t>-742.902847914802 197.757065072207 -661.210880708546</t>
  </si>
  <si>
    <t>-754.588484920072 223.376455283268 -529.984757544282</t>
  </si>
  <si>
    <t>-751.100488720338 377.012041280584 -503.120717034915</t>
  </si>
  <si>
    <t>-772.486614742762 415.141814034102 -224.432122796089</t>
  </si>
  <si>
    <t>-565.496530251782 324.760411941218 -170.258022983761</t>
  </si>
  <si>
    <t>-754.81422582114 160.662775649624 -531.011205971887</t>
  </si>
  <si>
    <t>-763.639411424247 6.96345895304194 -505.789649162347</t>
  </si>
  <si>
    <t>-588.921325453713 44.2058614372099 -300.990888471951</t>
  </si>
  <si>
    <t>-702.162470550553 281.441087368705 -96.3412547309193</t>
  </si>
  <si>
    <t>-717.038004488576 308.99324992577 318.05248457502</t>
  </si>
  <si>
    <t>-737.111930319516 372.409645112146 776.411412773626</t>
  </si>
  <si>
    <t>-585.371206050097 350.332701660943 825.106302825287</t>
  </si>
  <si>
    <t>-716.292045940718 96.145721116766 -93.5114119791207</t>
  </si>
  <si>
    <t>-710.111333533486 79.8943253239433 321.699687669783</t>
  </si>
  <si>
    <t>-740.85557377367 42.6131972546584 782.28717534816</t>
  </si>
  <si>
    <t>-589.321600241428 30.5145503106628 834.964479339801</t>
  </si>
  <si>
    <t>9763-20170724T120510.848038700.bin</t>
  </si>
  <si>
    <t>-708.83137154679 188.836742405279 -93.2393937799376</t>
  </si>
  <si>
    <t>-728.768395345991 188.663835211431 -202.142965056744</t>
  </si>
  <si>
    <t>-738.914103702886 189.121377271077 -294.461442868484</t>
  </si>
  <si>
    <t>-746.364072027418 189.877538634887 -378.020095740166</t>
  </si>
  <si>
    <t>-751.532512067924 190.985934114699 -461.74697615353</t>
  </si>
  <si>
    <t>-756.588638391943 193.025281088714 -584.283495497242</t>
  </si>
  <si>
    <t>-742.552287210733 197.945921478383 -661.2184548016</t>
  </si>
  <si>
    <t>-754.26946040301 223.487174381198 -529.997874861906</t>
  </si>
  <si>
    <t>-750.90775465543 377.140908520514 -503.220767269603</t>
  </si>
  <si>
    <t>-772.885541197271 415.870912228433 -224.661162088104</t>
  </si>
  <si>
    <t>-566.034250290987 325.331774766366 -170.220926113849</t>
  </si>
  <si>
    <t>-754.470693006795 160.773643858089 -531.033247266759</t>
  </si>
  <si>
    <t>-763.266517937907 7.0694800632541 -505.816874404061</t>
  </si>
  <si>
    <t>-588.592981898612 44.2739808070469 -300.883553930783</t>
  </si>
  <si>
    <t>-701.797573043871 281.46125118164 -96.3300611654134</t>
  </si>
  <si>
    <t>-716.901843986565 308.963159407623 318.058785673505</t>
  </si>
  <si>
    <t>-737.109592265072 372.397349155231 776.408301811056</t>
  </si>
  <si>
    <t>-585.387445813777 350.237036415338 825.123077062215</t>
  </si>
  <si>
    <t>-716.169494248334 96.2229648102368 -93.5277209640627</t>
  </si>
  <si>
    <t>-710.05964232224 79.7106214800297 321.674142219052</t>
  </si>
  <si>
    <t>-740.978934410057 42.6028508885931 782.264835688178</t>
  </si>
  <si>
    <t>-589.411148035835 30.0359638526277 834.734944667414</t>
  </si>
  <si>
    <t>9763-20170724T120510.913713700.bin</t>
  </si>
  <si>
    <t>-708.332631166168 189.065273212578 -93.2319768372344</t>
  </si>
  <si>
    <t>-728.120693363931 188.906774004087 -202.162730997368</t>
  </si>
  <si>
    <t>-738.239999638502 189.345141950983 -294.484106904088</t>
  </si>
  <si>
    <t>-745.706001632628 190.072204374131 -378.041733512618</t>
  </si>
  <si>
    <t>-750.930378764009 191.13907988359 -461.765645751358</t>
  </si>
  <si>
    <t>-756.112103449762 193.103603456877 -584.298149033688</t>
  </si>
  <si>
    <t>-742.050246096487 198.17499002326 -661.218741553923</t>
  </si>
  <si>
    <t>-753.722305806197 223.598641333257 -530.034132330323</t>
  </si>
  <si>
    <t>-750.762564126858 377.346870866191 -503.772131115671</t>
  </si>
  <si>
    <t>-774.097521438217 417.541158399421 -225.530372007681</t>
  </si>
  <si>
    <t>-567.69465661096 326.715205022181 -169.879375516415</t>
  </si>
  <si>
    <t>-753.954559543927 160.884454500236 -531.029795511686</t>
  </si>
  <si>
    <t>-762.773579325878 7.20621710291425 -505.671759301919</t>
  </si>
  <si>
    <t>-587.976765577844 44.5631966073126 -300.47754806931</t>
  </si>
  <si>
    <t>-701.054900169571 281.602757292126 -96.308944563095</t>
  </si>
  <si>
    <t>-716.813517172884 308.962927517616 318.064868563619</t>
  </si>
  <si>
    <t>-737.100282817872 372.409446512849 776.39509653335</t>
  </si>
  <si>
    <t>-585.378654607054 350.283817707753 825.127377991932</t>
  </si>
  <si>
    <t>-715.930260607673 96.505317556868 -93.5275173169986</t>
  </si>
  <si>
    <t>-710.051200429682 79.383607237866 321.6529956238</t>
  </si>
  <si>
    <t>-741.335831491472 42.683093082959 782.220075965911</t>
  </si>
  <si>
    <t>-589.565429356695 29.9093634584447 834.050578881388</t>
  </si>
  <si>
    <t>9763-20170724T120510.945830400.bin</t>
  </si>
  <si>
    <t>-708.03722975825 189.221694295907 -93.2438571266608</t>
  </si>
  <si>
    <t>-727.726750921468 189.041810632503 -202.192377523837</t>
  </si>
  <si>
    <t>-737.80698070755 189.455491490118 -294.518303809529</t>
  </si>
  <si>
    <t>-745.255310716727 190.158009190137 -378.077537085246</t>
  </si>
  <si>
    <t>-750.479795394839 191.197121767844 -461.801989623229</t>
  </si>
  <si>
    <t>-755.681108323927 193.117554018899 -584.334320432439</t>
  </si>
  <si>
    <t>-741.582728512892 198.230125940657 -661.245342990799</t>
  </si>
  <si>
    <t>-753.260880945101 223.63200089077 -530.082592777806</t>
  </si>
  <si>
    <t>-750.441280131959 377.425380502968 -504.06494684082</t>
  </si>
  <si>
    <t>-774.588232001618 418.564661178494 -226.030601395315</t>
  </si>
  <si>
    <t>-568.435017231583 327.505745038192 -169.83761613325</t>
  </si>
  <si>
    <t>-753.536674319231 160.917816854571 -531.053764586775</t>
  </si>
  <si>
    <t>-762.417844454538 7.24973742735324 -505.657028139262</t>
  </si>
  <si>
    <t>-587.512792477316 44.4815532385055 -300.30592980177</t>
  </si>
  <si>
    <t>-700.573882365149 281.694715871703 -96.3234156354783</t>
  </si>
  <si>
    <t>-716.781281639482 309.049412157527 318.033468136257</t>
  </si>
  <si>
    <t>-737.108356138453 372.420047457774 776.376998849596</t>
  </si>
  <si>
    <t>-585.388926481904 350.280491851852 825.1097696601</t>
  </si>
  <si>
    <t>-715.813665957053 96.7254573712053 -93.5320171844877</t>
  </si>
  <si>
    <t>-710.138955447879 79.1961598590926 321.634307965794</t>
  </si>
  <si>
    <t>-741.579641481928 42.7550743826555 782.200477483837</t>
  </si>
  <si>
    <t>-589.661223894081 29.9501026956159 833.587696337345</t>
  </si>
  <si>
    <t>9763-20170724T120511.013511700.bin</t>
  </si>
  <si>
    <t>-707.323099913291 189.733531016444 -93.2426964101403</t>
  </si>
  <si>
    <t>-726.897007657733 189.498613514307 -202.211995940808</t>
  </si>
  <si>
    <t>-736.936746375376 189.858947040011 -294.542433280461</t>
  </si>
  <si>
    <t>-744.371549841237 190.511176673881 -378.103355187691</t>
  </si>
  <si>
    <t>-749.605548109422 191.49734168529 -461.827771085455</t>
  </si>
  <si>
    <t>-754.846057145215 193.337180587748 -584.359697171987</t>
  </si>
  <si>
    <t>-740.664416709587 198.40807669444 -661.25819428758</t>
  </si>
  <si>
    <t>-752.366984569738 223.887130059628 -530.130685758866</t>
  </si>
  <si>
    <t>-749.911913056975 377.767188258334 -504.55656564802</t>
  </si>
  <si>
    <t>-775.670832347449 420.495983590217 -226.906917999973</t>
  </si>
  <si>
    <t>-569.827994103268 329.119992900664 -170.094215621915</t>
  </si>
  <si>
    <t>-752.726124985106 161.172655706274 -531.056785628557</t>
  </si>
  <si>
    <t>-761.706729179872 7.52524212228604 -505.592689736654</t>
  </si>
  <si>
    <t>-586.563992345984 44.0635569811905 -299.970521679862</t>
  </si>
  <si>
    <t>-699.489298735306 282.145164808285 -96.4169673408352</t>
  </si>
  <si>
    <t>-716.473888233921 309.219425899742 317.927185131609</t>
  </si>
  <si>
    <t>-737.116058405214 372.47192727266 776.286977238249</t>
  </si>
  <si>
    <t>-585.406881296453 350.312822911955 825.042755588585</t>
  </si>
  <si>
    <t>-715.410345599753 97.3372712761991 -93.5404583987739</t>
  </si>
  <si>
    <t>-710.265872380402 79.1923053208272 321.606336667432</t>
  </si>
  <si>
    <t>-742.098096402583 43.0347206993408 782.147216966648</t>
  </si>
  <si>
    <t>-589.780190313068 31.0533962608167 832.540976468905</t>
  </si>
  <si>
    <t>9763-20170724T120511.047157700.bin</t>
  </si>
  <si>
    <t>-706.869746543498 189.98849876595 -93.3158337498825</t>
  </si>
  <si>
    <t>-726.432607055529 189.729342625701 -202.287126840472</t>
  </si>
  <si>
    <t>-736.484511153484 190.059589364281 -294.616282425598</t>
  </si>
  <si>
    <t>-743.938825073209 190.681570886878 -378.175784166112</t>
  </si>
  <si>
    <t>-749.200952340772 191.633752571511 -461.89863192129</t>
  </si>
  <si>
    <t>-754.492032655348 193.419858458014 -584.429311897973</t>
  </si>
  <si>
    <t>-740.288522027476 198.38844558281 -661.330474146104</t>
  </si>
  <si>
    <t>-751.971741984922 223.993510266778 -530.215392757559</t>
  </si>
  <si>
    <t>-749.572971648058 377.897426434276 -504.761213660568</t>
  </si>
  <si>
    <t>-776.007665808534 421.200258087709 -227.263978473358</t>
  </si>
  <si>
    <t>-570.26251233291 329.738601945968 -170.235864233735</t>
  </si>
  <si>
    <t>-752.368986055036 161.278744243409 -531.112418947742</t>
  </si>
  <si>
    <t>-761.433418711038 7.64931533953495 -505.590118318901</t>
  </si>
  <si>
    <t>-586.148019328104 43.8657615428742 -299.916205257746</t>
  </si>
  <si>
    <t>-698.901456079155 282.413094652925 -96.5127756803173</t>
  </si>
  <si>
    <t>-716.282896947881 309.26457228759 317.829422876324</t>
  </si>
  <si>
    <t>-737.111094570466 372.50643387903 776.187781209667</t>
  </si>
  <si>
    <t>-585.408962201563 350.347774307126 824.965714925941</t>
  </si>
  <si>
    <t>-715.098181037236 97.576699287262 -93.5843353852698</t>
  </si>
  <si>
    <t>-710.139266792232 79.261064334077 321.557287517909</t>
  </si>
  <si>
    <t>-742.309537492048 43.1728138603496 782.086783522313</t>
  </si>
  <si>
    <t>-589.874212686394 30.9781549933059 832.072726839427</t>
  </si>
  <si>
    <t>9763-20170724T120511.116881400.bin</t>
  </si>
  <si>
    <t>-705.821684124374 190.105169878811 -93.4987445277874</t>
  </si>
  <si>
    <t>-725.434287085967 189.806330771801 -202.460855143757</t>
  </si>
  <si>
    <t>-735.574992909073 190.097871069172 -294.780586895955</t>
  </si>
  <si>
    <t>-743.128377275931 190.682737118841 -378.331444458422</t>
  </si>
  <si>
    <t>-748.508433254091 191.594939128376 -462.047362782782</t>
  </si>
  <si>
    <t>-753.992594556323 193.319022078562 -584.570270639248</t>
  </si>
  <si>
    <t>-739.785657730613 197.891243944532 -661.495354094593</t>
  </si>
  <si>
    <t>-751.370444645902 223.920023377325 -530.376584106288</t>
  </si>
  <si>
    <t>-749.085831609185 377.853071265951 -505.100932804398</t>
  </si>
  <si>
    <t>-776.6162558767 421.937705659353 -227.83362300419</t>
  </si>
  <si>
    <t>-571.168733080308 330.211664068568 -170.160521241061</t>
  </si>
  <si>
    <t>-751.801909799119 161.205074756843 -531.239909881149</t>
  </si>
  <si>
    <t>-760.976413718796 7.60200416221142 -505.591492308164</t>
  </si>
  <si>
    <t>-585.304108028094 43.5214155013844 -300.194967427707</t>
  </si>
  <si>
    <t>-697.71388102666 282.627495238785 -96.7122940260012</t>
  </si>
  <si>
    <t>-715.67745929426 309.171907333961 317.624875269267</t>
  </si>
  <si>
    <t>-737.103600373081 372.538399859383 775.953953330695</t>
  </si>
  <si>
    <t>-585.432780899631 350.340356210635 824.811298595563</t>
  </si>
  <si>
    <t>-714.163995648569 97.5551216690233 -93.6996567497347</t>
  </si>
  <si>
    <t>-709.568732480397 79.0426141464575 321.437364327098</t>
  </si>
  <si>
    <t>-742.567626321513 43.2127708481441 781.986176751801</t>
  </si>
  <si>
    <t>-590.013030497033 30.3585988495909 831.440075367383</t>
  </si>
  <si>
    <t>9763-20170724T120511.147303500.bin</t>
  </si>
  <si>
    <t>-705.277509637269 190.213510683221 -93.5692155438669</t>
  </si>
  <si>
    <t>-724.892167831893 189.889510559513 -202.530945561887</t>
  </si>
  <si>
    <t>-735.068376649814 190.163760929936 -294.846693224195</t>
  </si>
  <si>
    <t>-742.667438025942 190.733717884015 -378.393513675158</t>
  </si>
  <si>
    <t>-748.106824590736 191.631280165032 -462.105779642143</t>
  </si>
  <si>
    <t>-753.69261565528 193.33393047714 -584.62449090374</t>
  </si>
  <si>
    <t>-739.505411930835 197.634531519638 -661.568889464896</t>
  </si>
  <si>
    <t>-751.020240883998 223.944411776646 -530.438655475237</t>
  </si>
  <si>
    <t>-748.957420055571 377.890934969464 -505.242820513341</t>
  </si>
  <si>
    <t>-777.087281472087 422.519660553919 -228.122650888057</t>
  </si>
  <si>
    <t>-571.796266732288 330.602547814751 -170.19688627695</t>
  </si>
  <si>
    <t>-751.462919591343 161.229300337625 -531.290100417029</t>
  </si>
  <si>
    <t>-760.714349697662 7.64055657797826 -505.594259754445</t>
  </si>
  <si>
    <t>-584.821717850293 43.5130425737373 -300.462945578228</t>
  </si>
  <si>
    <t>-697.17819420323 282.781928143317 -96.8055862805099</t>
  </si>
  <si>
    <t>-715.360352988386 309.12459643229 317.534921093475</t>
  </si>
  <si>
    <t>-737.086680628407 372.556268536886 775.843001037629</t>
  </si>
  <si>
    <t>-585.420361936982 350.439268487 824.750925562518</t>
  </si>
  <si>
    <t>-713.594771617637 97.6341997142492 -93.7266700167182</t>
  </si>
  <si>
    <t>-709.19213404988 79.0953689585215 321.411309973273</t>
  </si>
  <si>
    <t>-742.628028050423 43.313689667975 781.944931180284</t>
  </si>
  <si>
    <t>-589.999516120607 30.7009335345729 831.232648159352</t>
  </si>
  <si>
    <t>9763-20170724T120511.212479100.bin</t>
  </si>
  <si>
    <t>-704.206554992225 190.364006077745 -93.6495925201993</t>
  </si>
  <si>
    <t>-723.74645566979 189.993788055724 -202.624596952124</t>
  </si>
  <si>
    <t>-733.990942839326 190.201945713507 -294.933046439449</t>
  </si>
  <si>
    <t>-741.704478818632 190.698253958663 -378.469792596113</t>
  </si>
  <si>
    <t>-747.310889701084 191.507266098043 -462.171861354415</t>
  </si>
  <si>
    <t>-753.19840523172 193.062872700899 -584.67839485275</t>
  </si>
  <si>
    <t>-739.091042181226 196.82119381286 -661.665778833533</t>
  </si>
  <si>
    <t>-750.384966470325 223.738356718453 -530.53658502514</t>
  </si>
  <si>
    <t>-748.790418871841 377.737092243885 -505.624517169116</t>
  </si>
  <si>
    <t>-778.146036314168 423.493080855618 -228.815381443011</t>
  </si>
  <si>
    <t>-573.168118043296 331.174873518881 -170.420724370655</t>
  </si>
  <si>
    <t>-750.845003676119 161.022317786277 -531.310793189174</t>
  </si>
  <si>
    <t>-760.189006964252 7.46364060974156 -505.450195202754</t>
  </si>
  <si>
    <t>-583.734433453275 43.4979108414223 -300.903888596141</t>
  </si>
  <si>
    <t>-696.180487386359 282.969068761429 -96.9169207563779</t>
  </si>
  <si>
    <t>-714.802591794761 309.002386027336 317.423602381377</t>
  </si>
  <si>
    <t>-737.045095774792 372.580789309093 775.663840127462</t>
  </si>
  <si>
    <t>-585.406296508847 350.545303524862 824.693570370766</t>
  </si>
  <si>
    <t>-712.455686491593 97.7370317969369 -93.757253440469</t>
  </si>
  <si>
    <t>-708.396925656038 79.0597789441481 321.377977741291</t>
  </si>
  <si>
    <t>-742.670341795926 43.2891667161946 781.8901788752</t>
  </si>
  <si>
    <t>-590.086953395155 29.6099499760621 831.032846169369</t>
  </si>
  <si>
    <t>9763-20170724T120511.247574800.bin</t>
  </si>
  <si>
    <t>-703.771299651001 190.420988091768 -93.6674753792353</t>
  </si>
  <si>
    <t>-723.27909627024 190.033955572051 -202.648139464478</t>
  </si>
  <si>
    <t>-733.572134403926 190.196848310023 -294.951221639936</t>
  </si>
  <si>
    <t>-741.359573130688 190.638357409119 -378.48148187911</t>
  </si>
  <si>
    <t>-747.070052879926 191.377874850032 -462.177240245177</t>
  </si>
  <si>
    <t>-753.142461010612 192.815017200289 -584.676131700423</t>
  </si>
  <si>
    <t>-739.089164755777 196.32222747374 -661.685308486755</t>
  </si>
  <si>
    <t>-750.245307075387 223.542789312881 -530.568335758946</t>
  </si>
  <si>
    <t>-748.98124108356 377.578555769079 -505.905381207211</t>
  </si>
  <si>
    <t>-779.069297668207 424.253924462639 -229.328783793552</t>
  </si>
  <si>
    <t>-574.310243186315 331.6749309668 -170.580082547404</t>
  </si>
  <si>
    <t>-750.710572135961 160.826100752342 -531.281132629292</t>
  </si>
  <si>
    <t>-760.053566822561 7.2900653079837 -505.266929997953</t>
  </si>
  <si>
    <t>-583.226550138506 43.5727654902116 -300.98846304137</t>
  </si>
  <si>
    <t>-695.797209868257 283.004287023646 -96.9440021998041</t>
  </si>
  <si>
    <t>-714.572579837886 308.952648711501 317.39497005432</t>
  </si>
  <si>
    <t>-737.03519896423 372.571859545689 775.599208288</t>
  </si>
  <si>
    <t>-585.410818604095 350.553407348676 824.681201709199</t>
  </si>
  <si>
    <t>-711.988650416395 97.7773559845818 -93.7668598276421</t>
  </si>
  <si>
    <t>-708.012683647095 79.0642656294388 321.367679644138</t>
  </si>
  <si>
    <t>-742.674525916281 43.3693911464338 781.866114379881</t>
  </si>
  <si>
    <t>-590.06836394733 29.7273301944927 830.948366989374</t>
  </si>
  <si>
    <t>9763-20170724T120511.318265000.bin</t>
  </si>
  <si>
    <t>-703.217714564649 190.559435523698 -93.7013173066213</t>
  </si>
  <si>
    <t>-722.659165709748 190.131187767699 -202.693801091989</t>
  </si>
  <si>
    <t>-733.017246408705 190.206114206797 -294.989775082167</t>
  </si>
  <si>
    <t>-740.9118797369 190.54437189218 -378.510348009141</t>
  </si>
  <si>
    <t>-746.777604516288 191.156355028499 -462.196346523894</t>
  </si>
  <si>
    <t>-753.129551209467 192.379466171559 -584.683421945348</t>
  </si>
  <si>
    <t>-739.202845923916 195.492780057598 -661.732563522176</t>
  </si>
  <si>
    <t>-750.126193085219 223.201765421885 -530.63528218611</t>
  </si>
  <si>
    <t>-749.225609628444 377.293934284567 -506.298956646611</t>
  </si>
  <si>
    <t>-780.844959941613 425.844247390018 -230.216299402376</t>
  </si>
  <si>
    <t>-576.292437064936 333.14678213691 -170.937364079657</t>
  </si>
  <si>
    <t>-750.558608595002 160.483630377431 -531.239106365101</t>
  </si>
  <si>
    <t>-759.889959165889 7.00177453373908 -504.880494028306</t>
  </si>
  <si>
    <t>-582.367867594614 43.9092106461958 -301.141897738537</t>
  </si>
  <si>
    <t>-695.362071238579 283.149769362031 -97.0048499758447</t>
  </si>
  <si>
    <t>-714.206270205423 308.94369633714 317.340663969438</t>
  </si>
  <si>
    <t>-737.03571729017 372.543494318995 775.50810735272</t>
  </si>
  <si>
    <t>-585.424659769841 350.59845231476 824.664507429974</t>
  </si>
  <si>
    <t>-711.349576545402 97.9087942180133 -93.7681463895065</t>
  </si>
  <si>
    <t>-707.49849046549 79.1933131129958 321.367394014054</t>
  </si>
  <si>
    <t>-742.652747814088 43.3946232277624 781.829640890361</t>
  </si>
  <si>
    <t>-590.029441834169 29.745002980821 830.856489826847</t>
  </si>
  <si>
    <t>9763-20170724T120511.345724300.bin</t>
  </si>
  <si>
    <t>-703.082732142929 190.669297235176 -93.7091435276761</t>
  </si>
  <si>
    <t>-722.510803230879 190.220850950698 -202.703862106208</t>
  </si>
  <si>
    <t>-732.891106003528 190.248524000757 -294.997295136822</t>
  </si>
  <si>
    <t>-740.818984044558 190.530979484049 -378.515099794</t>
  </si>
  <si>
    <t>-746.731144476204 191.073819631874 -462.198276523778</t>
  </si>
  <si>
    <t>-753.164981212979 192.181347062164 -584.682234655159</t>
  </si>
  <si>
    <t>-739.315014052852 195.136331597006 -661.751342954541</t>
  </si>
  <si>
    <t>-750.135081484998 223.054720544567 -530.664615188853</t>
  </si>
  <si>
    <t>-749.502636455413 377.173323711249 -506.490252626931</t>
  </si>
  <si>
    <t>-781.846492572382 426.745470102583 -230.673090760586</t>
  </si>
  <si>
    <t>-577.279849685576 334.288521306979 -171.068309792069</t>
  </si>
  <si>
    <t>-750.548628603053 160.336099849741 -531.209951139488</t>
  </si>
  <si>
    <t>-759.856315029864 6.88266396005429 -504.69536796642</t>
  </si>
  <si>
    <t>-582.147662623858 44.0804291451798 -301.200323088653</t>
  </si>
  <si>
    <t>-695.307189872441 283.249094629784 -97.0268475930992</t>
  </si>
  <si>
    <t>-714.106348704657 308.988640563936 317.324040432728</t>
  </si>
  <si>
    <t>-737.06244062925 372.521607021533 775.477716712423</t>
  </si>
  <si>
    <t>-585.458067197731 350.548639685958 824.642065120195</t>
  </si>
  <si>
    <t>-711.161132108635 98.0361910639774 -93.7634237663483</t>
  </si>
  <si>
    <t>-707.301980798149 79.3217637203852 321.372114546327</t>
  </si>
  <si>
    <t>-742.591894272986 43.3708850212299 781.81679226161</t>
  </si>
  <si>
    <t>-590.023505321354 29.3995544971258 830.923858867021</t>
  </si>
  <si>
    <t>9763-20170724T120511.412401800.bin</t>
  </si>
  <si>
    <t>-703.094661400664 191.005743457194 -93.712724834199</t>
  </si>
  <si>
    <t>-722.566248101046 190.509838531572 -202.69944941888</t>
  </si>
  <si>
    <t>-732.958778950254 190.431667432181 -294.991581817287</t>
  </si>
  <si>
    <t>-740.887296703416 190.590742967049 -378.509528854807</t>
  </si>
  <si>
    <t>-746.789035472809 190.983188292811 -462.194285520335</t>
  </si>
  <si>
    <t>-753.195265670667 191.840590507686 -584.681654865547</t>
  </si>
  <si>
    <t>-739.45964370703 194.55611406037 -661.780142041703</t>
  </si>
  <si>
    <t>-750.192555518425 222.824396176144 -530.725772170351</t>
  </si>
  <si>
    <t>-749.829533743957 376.997003587678 -506.864405740646</t>
  </si>
  <si>
    <t>-783.694948600264 428.453444171182 -231.575596638155</t>
  </si>
  <si>
    <t>-579.00061375199 336.912874557089 -171.00260502179</t>
  </si>
  <si>
    <t>-750.575940400564 160.10443855647 -531.144816659359</t>
  </si>
  <si>
    <t>-759.924075480855 6.71748714991872 -504.265121477756</t>
  </si>
  <si>
    <t>-581.987173110185 44.0504327568201 -301.172576342535</t>
  </si>
  <si>
    <t>-695.44861689678 283.537301954278 -97.065718087689</t>
  </si>
  <si>
    <t>-714.053275815327 309.21501656257 317.297782607986</t>
  </si>
  <si>
    <t>-737.132894606361 372.468498746585 775.456779172351</t>
  </si>
  <si>
    <t>-585.525897428127 350.472128162902 824.602447691828</t>
  </si>
  <si>
    <t>-711.043166801658 98.3953518723913 -93.7306790111269</t>
  </si>
  <si>
    <t>-707.002968422417 79.7773813016656 321.407480102948</t>
  </si>
  <si>
    <t>-742.437495559074 43.4324335715557 781.827152740768</t>
  </si>
  <si>
    <t>-589.843513805024 30.2562906224682 831.074351922024</t>
  </si>
  <si>
    <t>9763-20170724T120511.447924800.bin</t>
  </si>
  <si>
    <t>-703.234586398106 191.192447691057 -93.7097053846808</t>
  </si>
  <si>
    <t>-722.745200180839 190.666265754971 -202.689317710272</t>
  </si>
  <si>
    <t>-733.130765367287 190.520590318553 -294.982122656147</t>
  </si>
  <si>
    <t>-741.036560413069 190.601606182737 -378.502256963936</t>
  </si>
  <si>
    <t>-746.898655748451 190.899238018649 -462.190238422289</t>
  </si>
  <si>
    <t>-753.228295917212 191.599476335256 -584.68255635347</t>
  </si>
  <si>
    <t>-739.524781982099 194.211831087954 -661.790354220436</t>
  </si>
  <si>
    <t>-750.260584885567 222.652403965746 -530.764647737608</t>
  </si>
  <si>
    <t>-750.01673554658 376.852944217496 -507.116304043557</t>
  </si>
  <si>
    <t>-784.62796951875 429.066084167966 -232.062803017405</t>
  </si>
  <si>
    <t>-579.821658539788 338.112282737843 -170.986579243724</t>
  </si>
  <si>
    <t>-750.641300637735 159.931935007987 -531.10349998832</t>
  </si>
  <si>
    <t>-760.030131336112 6.58353165725453 -504.003397757954</t>
  </si>
  <si>
    <t>-582.006853677911 43.9765511520686 -301.055601295883</t>
  </si>
  <si>
    <t>-695.649859639332 283.748373454735 -97.0962779861204</t>
  </si>
  <si>
    <t>-714.061081362305 309.359002927393 317.28000077049</t>
  </si>
  <si>
    <t>-737.168579484207 372.441606209762 775.458025872821</t>
  </si>
  <si>
    <t>-585.5571123316 350.440836271865 824.588056046008</t>
  </si>
  <si>
    <t>-711.116866352878 98.54433710132 -93.7094427627017</t>
  </si>
  <si>
    <t>-706.9231333554 80.0647764815096 321.433351416068</t>
  </si>
  <si>
    <t>-742.327924235163 43.4365126439654 781.826844084862</t>
  </si>
  <si>
    <t>-589.76658174807 30.517053819892 831.24288059872</t>
  </si>
  <si>
    <t>9763-20170724T120511.516107900.bin</t>
  </si>
  <si>
    <t>-703.526091345555 191.467147216525 -93.6972451855418</t>
  </si>
  <si>
    <t>-723.197878350809 190.857967792613 -202.64751241189</t>
  </si>
  <si>
    <t>-733.615899318527 190.558482927479 -294.936161531901</t>
  </si>
  <si>
    <t>-741.508300885764 190.466827225486 -378.457680155928</t>
  </si>
  <si>
    <t>-747.313819895116 190.557950788421 -462.150050259597</t>
  </si>
  <si>
    <t>-753.512526705787 190.919588210988 -584.650528904563</t>
  </si>
  <si>
    <t>-739.861313840692 193.286369283021 -661.775551384944</t>
  </si>
  <si>
    <t>-750.59330278927 222.121299746906 -530.815930823878</t>
  </si>
  <si>
    <t>-750.755418810254 376.418030805632 -507.77435313157</t>
  </si>
  <si>
    <t>-786.830566144831 430.456416875817 -233.261873582644</t>
  </si>
  <si>
    <t>-582.104402200026 340.037312962187 -171.131948886657</t>
  </si>
  <si>
    <t>-750.991940741104 159.400366970814 -530.980892622322</t>
  </si>
  <si>
    <t>-760.543419011954 6.15424003799308 -503.38704652253</t>
  </si>
  <si>
    <t>-582.452665025508 43.516175627851 -300.690953856245</t>
  </si>
  <si>
    <t>-696.085462963449 284.136333681852 -97.1646918547973</t>
  </si>
  <si>
    <t>-714.027062368414 309.585399422833 317.242129029227</t>
  </si>
  <si>
    <t>-737.233983805935 372.38375520596 775.473010017054</t>
  </si>
  <si>
    <t>-585.612812876282 350.377265471804 824.570504741722</t>
  </si>
  <si>
    <t>-711.23147981621 98.6938289846669 -93.6290586517534</t>
  </si>
  <si>
    <t>-706.8230750497 80.6760723641858 321.531798328686</t>
  </si>
  <si>
    <t>-741.994351771082 43.3414381598493 781.888588103402</t>
  </si>
  <si>
    <t>-589.606672582707 30.284887217751 831.801847841287</t>
  </si>
  <si>
    <t>9763-20170724T120511.555239900.bin</t>
  </si>
  <si>
    <t>-703.676012120643 191.6006496171 -93.6890344310825</t>
  </si>
  <si>
    <t>-723.465910228716 190.961724751894 -202.617587411047</t>
  </si>
  <si>
    <t>-733.918788690101 190.590429774369 -294.902165850194</t>
  </si>
  <si>
    <t>-741.816078046355 190.415408475949 -378.423066899748</t>
  </si>
  <si>
    <t>-747.599528097939 190.404707249122 -462.117143452243</t>
  </si>
  <si>
    <t>-753.736120825966 190.59724828575 -584.62104047244</t>
  </si>
  <si>
    <t>-740.09241443688 192.816388298516 -661.751848725615</t>
  </si>
  <si>
    <t>-750.83398465245 221.87324811938 -530.828589533107</t>
  </si>
  <si>
    <t>-751.05415267382 376.210802472176 -508.072372583239</t>
  </si>
  <si>
    <t>-787.953215124766 431.243231713993 -233.867176502253</t>
  </si>
  <si>
    <t>-583.362524037306 340.946184226441 -171.116650145473</t>
  </si>
  <si>
    <t>-751.252890861657 159.152239058978 -530.906214804459</t>
  </si>
  <si>
    <t>-760.915208562212 5.95815671343894 -503.062471557801</t>
  </si>
  <si>
    <t>-582.858596159464 43.3009908995753 -300.514880236911</t>
  </si>
  <si>
    <t>-696.31186146298 284.319213669272 -97.1863536621938</t>
  </si>
  <si>
    <t>-714.043664899185 309.690347968966 317.234282441684</t>
  </si>
  <si>
    <t>-737.274854555588 372.365566423337 775.486726106723</t>
  </si>
  <si>
    <t>-585.654805579217 350.306239978915 824.563900921753</t>
  </si>
  <si>
    <t>-711.312619673687 98.8125280470401 -93.5769497751063</t>
  </si>
  <si>
    <t>-706.738633517441 81.0473067720761 321.592971595818</t>
  </si>
  <si>
    <t>-741.705143955384 43.3487374444333 781.958951475221</t>
  </si>
  <si>
    <t>-589.412915388534 30.85434230595 832.305653727475</t>
  </si>
  <si>
    <t>9763-20170724T120511.614399200.bin</t>
  </si>
  <si>
    <t>-704.197650184273 191.90359086288 -93.5908430397968</t>
  </si>
  <si>
    <t>-724.211982900462 191.239769479168 -202.478323570019</t>
  </si>
  <si>
    <t>-734.722918249665 190.72233654823 -294.755595271651</t>
  </si>
  <si>
    <t>-742.618474977876 190.365369750848 -378.276024969687</t>
  </si>
  <si>
    <t>-748.345005659181 190.123055175196 -461.973522740566</t>
  </si>
  <si>
    <t>-754.337157891347 189.922428538029 -584.484720351969</t>
  </si>
  <si>
    <t>-740.666303946493 191.799072183409 -661.61972332639</t>
  </si>
  <si>
    <t>-751.464423959661 221.370567182722 -530.791234342091</t>
  </si>
  <si>
    <t>-751.696311422214 375.795457634406 -508.63860434162</t>
  </si>
  <si>
    <t>-789.853744837213 432.63206768454 -234.974255502999</t>
  </si>
  <si>
    <t>-585.616951655322 342.360499611953 -171.04515501729</t>
  </si>
  <si>
    <t>-751.951322816483 158.650272329425 -530.664657942653</t>
  </si>
  <si>
    <t>-761.881566408521 5.57787302558972 -502.244181602918</t>
  </si>
  <si>
    <t>-583.877808021085 42.8741295989257 -299.845599731213</t>
  </si>
  <si>
    <t>-697.004515969419 284.71548238542 -97.1452499885628</t>
  </si>
  <si>
    <t>-714.08528263374 309.930955500377 317.312274099647</t>
  </si>
  <si>
    <t>-737.333903288543 372.311664224708 775.590209838115</t>
  </si>
  <si>
    <t>-585.694856031194 350.282946179068 824.622312914091</t>
  </si>
  <si>
    <t>-711.656492260047 99.0655896291612 -93.4095272234607</t>
  </si>
  <si>
    <t>-706.523904186038 81.7729079243115 321.773813420917</t>
  </si>
  <si>
    <t>-741.026343631946 43.2387692323557 782.145632682898</t>
  </si>
  <si>
    <t>-589.096410157321 30.9354450587834 833.621384092808</t>
  </si>
  <si>
    <t>9763-20170724T120511.650505800.bin</t>
  </si>
  <si>
    <t>-704.527242416647 192.013652832846 -93.5022288290871</t>
  </si>
  <si>
    <t>-724.675059916296 191.356454735057 -202.36516904914</t>
  </si>
  <si>
    <t>-735.231132875447 190.775815720299 -294.636754726575</t>
  </si>
  <si>
    <t>-743.13961852902 190.334588112479 -378.155653112966</t>
  </si>
  <si>
    <t>-748.850821820148 189.980222203384 -461.853883388469</t>
  </si>
  <si>
    <t>-754.78898642287 189.585854814543 -584.367247249892</t>
  </si>
  <si>
    <t>-741.088860566481 191.294278944793 -661.500876984282</t>
  </si>
  <si>
    <t>-751.91792457877 221.118786237202 -530.723179081523</t>
  </si>
  <si>
    <t>-752.144119123845 375.590242254954 -508.898841555178</t>
  </si>
  <si>
    <t>-790.789332026946 433.17647198505 -235.459828607688</t>
  </si>
  <si>
    <t>-586.769915311539 342.862619082996 -170.899464997677</t>
  </si>
  <si>
    <t>-752.448816371078 158.399045923794 -530.495623534069</t>
  </si>
  <si>
    <t>-762.511224305261 5.3886537312701 -501.794935906586</t>
  </si>
  <si>
    <t>-584.543726913141 42.7652978370691 -299.341090452022</t>
  </si>
  <si>
    <t>-697.423315105925 284.862357757034 -97.0853291970985</t>
  </si>
  <si>
    <t>-714.099775916199 310.057247894102 317.389909385816</t>
  </si>
  <si>
    <t>-737.366320051943 372.271187117807 775.680446220174</t>
  </si>
  <si>
    <t>-585.721660493018 350.213467903155 824.68226388255</t>
  </si>
  <si>
    <t>-711.90915583899 99.1162094710669 -93.3087100496062</t>
  </si>
  <si>
    <t>-706.388542388503 82.180843990202 321.884421703662</t>
  </si>
  <si>
    <t>-740.720237504942 43.2327043675571 782.239984794254</t>
  </si>
  <si>
    <t>-588.944331534967 31.15524682616 834.221022040797</t>
  </si>
  <si>
    <t>9763-20170724T120511.715698000.bin</t>
  </si>
  <si>
    <t>-705.317329721637 192.034095051605 -93.3690059238492</t>
  </si>
  <si>
    <t>-725.764476047987 191.391418279524 -202.176206687657</t>
  </si>
  <si>
    <t>-736.380540611576 190.685826392031 -294.440202111374</t>
  </si>
  <si>
    <t>-744.26412736916 190.078024411161 -377.960302600778</t>
  </si>
  <si>
    <t>-749.870323649179 189.503587428427 -461.664404893033</t>
  </si>
  <si>
    <t>-755.56625219339 188.729099547407 -584.187461082698</t>
  </si>
  <si>
    <t>-741.730709275398 190.1067879276 -661.303453440084</t>
  </si>
  <si>
    <t>-752.75750757042 220.427881219078 -530.637999666199</t>
  </si>
  <si>
    <t>-753.047348644015 374.994132343378 -509.483915986811</t>
  </si>
  <si>
    <t>-792.63113584793 434.001995995504 -236.482510159677</t>
  </si>
  <si>
    <t>-589.072132190816 343.553306085013 -170.669836832879</t>
  </si>
  <si>
    <t>-753.37638545075 157.709878588894 -530.212777501287</t>
  </si>
  <si>
    <t>-763.691660261076 4.80278870815482 -501.045152946608</t>
  </si>
  <si>
    <t>-586.084918925073 42.5633783982626 -298.431194131912</t>
  </si>
  <si>
    <t>-698.322023342148 285.028947614588 -96.9620196297426</t>
  </si>
  <si>
    <t>-714.085513316873 310.24149172607 317.547902882971</t>
  </si>
  <si>
    <t>-737.425151999196 372.178952467891 775.879663099227</t>
  </si>
  <si>
    <t>-585.759921250629 350.136337877572 824.824529699304</t>
  </si>
  <si>
    <t>-712.617777655029 98.9888676205908 -93.1557879357194</t>
  </si>
  <si>
    <t>-706.375414448481 82.8529827716368 322.059012466857</t>
  </si>
  <si>
    <t>-740.362101491339 43.1910691014284 782.370316459675</t>
  </si>
  <si>
    <t>-588.811514345289 30.7646095531361 834.923340815232</t>
  </si>
  <si>
    <t>9763-20170724T120511.782881800.bin</t>
  </si>
  <si>
    <t>-706.194942011266 192.047616047191 -93.2965175531322</t>
  </si>
  <si>
    <t>-726.828395897839 191.438407994046 -202.068579655041</t>
  </si>
  <si>
    <t>-737.469974256484 190.639821878017 -294.328924644674</t>
  </si>
  <si>
    <t>-745.322324225188 189.901648364508 -377.85096594648</t>
  </si>
  <si>
    <t>-750.8422303947 189.150479927778 -461.559389357757</t>
  </si>
  <si>
    <t>-756.350829942596 188.067738900791 -584.088674835985</t>
  </si>
  <si>
    <t>-742.364262045428 189.160434040989 -661.181971907502</t>
  </si>
  <si>
    <t>-753.601960654611 219.900915691142 -530.615910064391</t>
  </si>
  <si>
    <t>-754.012533861551 374.539999862728 -510.050253805011</t>
  </si>
  <si>
    <t>-794.491923009114 434.529197807303 -237.394369148057</t>
  </si>
  <si>
    <t>-591.12850493212 344.24076905604 -170.762115038449</t>
  </si>
  <si>
    <t>-754.265506835431 157.184711692809 -530.031801654229</t>
  </si>
  <si>
    <t>-764.773060928265 4.36858065813954 -500.44096405931</t>
  </si>
  <si>
    <t>-587.621414408231 42.4935371989193 -297.82280826909</t>
  </si>
  <si>
    <t>-699.158954289598 285.155324669612 -96.8715319509091</t>
  </si>
  <si>
    <t>-714.454757213464 310.208332262388 317.665529751058</t>
  </si>
  <si>
    <t>-737.462750931633 372.134017637065 776.036388661163</t>
  </si>
  <si>
    <t>-585.797630184765 350.018234929947 824.948639849356</t>
  </si>
  <si>
    <t>-713.561570087761 98.9191406857194 -93.0903176489916</t>
  </si>
  <si>
    <t>-706.768664475917 83.1796126663317 322.131002029337</t>
  </si>
  <si>
    <t>-740.28334410973 43.1134250559612 782.396041982383</t>
  </si>
  <si>
    <t>-588.823625260928 30.2056684274132 835.094963499824</t>
  </si>
  <si>
    <t>9763-20170724T120511.815956200.bin</t>
  </si>
  <si>
    <t>-706.670916996817 192.074719330357 -93.2894666831473</t>
  </si>
  <si>
    <t>-727.338706502578 191.478654966198 -202.055273908879</t>
  </si>
  <si>
    <t>-737.992520160905 190.647242040466 -294.3137790862</t>
  </si>
  <si>
    <t>-745.848748298109 189.862370429317 -377.835033596264</t>
  </si>
  <si>
    <t>-751.365199087645 189.047373616268 -461.543119186067</t>
  </si>
  <si>
    <t>-756.860254376616 187.852999060778 -584.071863249846</t>
  </si>
  <si>
    <t>-742.806225447928 188.816461691849 -661.154710414845</t>
  </si>
  <si>
    <t>-754.102606313394 219.734688820864 -530.628569024399</t>
  </si>
  <si>
    <t>-754.517859642086 374.412333171201 -510.319537915788</t>
  </si>
  <si>
    <t>-795.581046413631 435.00460867374 -237.884255882808</t>
  </si>
  <si>
    <t>-592.317852959617 344.797413000623 -170.83738825675</t>
  </si>
  <si>
    <t>-754.795551241505 157.019459954269 -529.98615419073</t>
  </si>
  <si>
    <t>-765.409928394265 4.25247742495117 -500.202058967697</t>
  </si>
  <si>
    <t>-588.326328326864 42.4761614698868 -297.53139772358</t>
  </si>
  <si>
    <t>-699.574816974606 285.182312869775 -96.8494122914091</t>
  </si>
  <si>
    <t>-714.718779775874 310.260890187504 317.691677291472</t>
  </si>
  <si>
    <t>-737.496531379988 372.105874503382 776.094115768305</t>
  </si>
  <si>
    <t>-585.830439651687 349.934311586706 824.978046724095</t>
  </si>
  <si>
    <t>-714.062129478073 98.9418644911109 -93.104904340673</t>
  </si>
  <si>
    <t>-707.095923402703 83.2808807527704 322.11644521678</t>
  </si>
  <si>
    <t>-740.27610964979 43.1662898553043 782.399408801401</t>
  </si>
  <si>
    <t>-588.790576901361 30.5501656607912 835.094619630304</t>
  </si>
  <si>
    <t>9763-20170724T120511.847041200.bin</t>
  </si>
  <si>
    <t>-707.13853083325 192.128422270864 -93.2922154627581</t>
  </si>
  <si>
    <t>-727.845643406312 191.53639583479 -202.050454888117</t>
  </si>
  <si>
    <t>-738.505156295831 190.662926146569 -294.308100765322</t>
  </si>
  <si>
    <t>-746.355125194777 189.822449094255 -377.829316167653</t>
  </si>
  <si>
    <t>-751.853358043694 188.934190007691 -461.537838198832</t>
  </si>
  <si>
    <t>-757.308759199723 187.612929896871 -584.067069580883</t>
  </si>
  <si>
    <t>-743.170754816224 188.438861849373 -661.136175882852</t>
  </si>
  <si>
    <t>-754.546529806328 219.549715920637 -530.656803198785</t>
  </si>
  <si>
    <t>-754.902180010509 374.259356443039 -510.532074889195</t>
  </si>
  <si>
    <t>-796.552953354687 435.43404583754 -238.316269914638</t>
  </si>
  <si>
    <t>-593.454939265582 345.297564041942 -170.676443607886</t>
  </si>
  <si>
    <t>-755.283438202574 156.835668829629 -529.94775846463</t>
  </si>
  <si>
    <t>-765.99292880308 4.10994302636504 -500.022671294319</t>
  </si>
  <si>
    <t>-588.908474122038 42.4253515060143 -297.312737514238</t>
  </si>
  <si>
    <t>-699.970946677931 285.223437762867 -96.8538631212604</t>
  </si>
  <si>
    <t>-714.940789251191 310.324161798824 317.692208829228</t>
  </si>
  <si>
    <t>-737.525284522564 372.07875422243 776.131428893352</t>
  </si>
  <si>
    <t>-585.85952280866 349.845913792446 824.98854799817</t>
  </si>
  <si>
    <t>-714.593298386431 99.0241986502806 -93.1148061620549</t>
  </si>
  <si>
    <t>-707.422848857639 83.403520505796 322.104653913664</t>
  </si>
  <si>
    <t>-740.277604357744 43.2887263883711 782.399564794973</t>
  </si>
  <si>
    <t>-588.692006942877 31.7423599140175 835.052403676306</t>
  </si>
  <si>
    <t>9763-20170724T120511.912214300.bin</t>
  </si>
  <si>
    <t>-708.089314046476 192.131546322539 -93.3200374044552</t>
  </si>
  <si>
    <t>-728.883187804993 191.547814250006 -202.061763372899</t>
  </si>
  <si>
    <t>-739.504643218961 190.57608698409 -294.322738910147</t>
  </si>
  <si>
    <t>-747.274189507356 189.606396463508 -377.850207874618</t>
  </si>
  <si>
    <t>-752.645462345912 188.547652311331 -461.56486898234</t>
  </si>
  <si>
    <t>-757.86354561061 186.932525661344 -584.100961423719</t>
  </si>
  <si>
    <t>-743.538105509271 187.471347674948 -661.137963287141</t>
  </si>
  <si>
    <t>-755.161600731813 218.996702656352 -530.764029691956</t>
  </si>
  <si>
    <t>-755.626278356417 373.768093733421 -511.087847637822</t>
  </si>
  <si>
    <t>-798.043758648047 436.106697749769 -239.254870961432</t>
  </si>
  <si>
    <t>-595.264000060966 346.233794340813 -170.321713865239</t>
  </si>
  <si>
    <t>-755.986282995753 156.28558563856 -529.902317531206</t>
  </si>
  <si>
    <t>-766.945987948004 3.61375245365707 -499.790318766591</t>
  </si>
  <si>
    <t>-589.878285706412 41.8640998600558 -297.078700055103</t>
  </si>
  <si>
    <t>-700.849846684131 285.306531802024 -96.8922581420649</t>
  </si>
  <si>
    <t>-715.296309226326 310.406260360092 317.672448624961</t>
  </si>
  <si>
    <t>-737.574932248095 372.018761068531 776.182920376189</t>
  </si>
  <si>
    <t>-585.893560865244 349.773221797187 824.985929792449</t>
  </si>
  <si>
    <t>-715.609570006711 98.909263058722 -93.1482707128094</t>
  </si>
  <si>
    <t>-707.958631270911 83.5009761491351 322.070535553065</t>
  </si>
  <si>
    <t>-740.274301976624 43.3044740757491 782.406708924567</t>
  </si>
  <si>
    <t>-588.701068433086 31.5090956182985 835.039797449074</t>
  </si>
  <si>
    <t>9763-20170724T120511.949348100.bin</t>
  </si>
  <si>
    <t>-708.553297775855 192.074110112439 -93.3435975691475</t>
  </si>
  <si>
    <t>-729.365095760787 191.478670143773 -202.081967781956</t>
  </si>
  <si>
    <t>-739.954093454713 190.447668751283 -294.345929351505</t>
  </si>
  <si>
    <t>-747.674617897042 189.404646897366 -377.876986515943</t>
  </si>
  <si>
    <t>-752.976940921883 188.252848273319 -461.594961946257</t>
  </si>
  <si>
    <t>-758.071932291589 186.480062434018 -584.13395033812</t>
  </si>
  <si>
    <t>-743.666075559765 186.907631464918 -661.156751031613</t>
  </si>
  <si>
    <t>-755.408198051518 218.612694703687 -530.836330365888</t>
  </si>
  <si>
    <t>-755.919532652166 373.394858566969 -511.334844038887</t>
  </si>
  <si>
    <t>-798.720805920933 436.234800548009 -239.677369406071</t>
  </si>
  <si>
    <t>-595.967892655671 346.77746787775 -170.127729551201</t>
  </si>
  <si>
    <t>-756.264333335521 155.903275214131 -529.89340975882</t>
  </si>
  <si>
    <t>-767.301009430353 3.2488800680369 -499.685922908462</t>
  </si>
  <si>
    <t>-590.359350269462 41.458342609222 -296.99785878432</t>
  </si>
  <si>
    <t>-701.337588781071 285.307059676783 -96.9186635131141</t>
  </si>
  <si>
    <t>-715.46908732043 310.431193369448 317.655457007315</t>
  </si>
  <si>
    <t>-737.59525109357 371.989214070026 776.193309080618</t>
  </si>
  <si>
    <t>-585.916469041277 349.690971532913 824.980246580701</t>
  </si>
  <si>
    <t>-716.054354478456 98.8185515432165 -93.1624036554662</t>
  </si>
  <si>
    <t>-708.189420934214 83.4937501806303 322.055500806872</t>
  </si>
  <si>
    <t>-740.274155297868 43.3055520292678 782.40867056418</t>
  </si>
  <si>
    <t>-588.731099231572 31.143692322345 835.045250215248</t>
  </si>
  <si>
    <t>9763-20170724T120512.011512400.bin</t>
  </si>
  <si>
    <t>-709.417358460596 192.002755984436 -93.3775188806218</t>
  </si>
  <si>
    <t>-730.243128897319 191.399337250975 -202.113129002392</t>
  </si>
  <si>
    <t>-740.782123443502 190.267555057091 -294.381631314029</t>
  </si>
  <si>
    <t>-748.431970898043 189.094912395739 -377.91749192992</t>
  </si>
  <si>
    <t>-753.63733591723 187.774591143311 -461.639017644739</t>
  </si>
  <si>
    <t>-758.561358296165 185.712694051567 -584.18058770826</t>
  </si>
  <si>
    <t>-744.029377872004 185.955462809871 -661.180436217146</t>
  </si>
  <si>
    <t>-755.94071786052 217.970506419413 -530.956482556613</t>
  </si>
  <si>
    <t>-756.361220309203 372.785506402882 -511.715918709449</t>
  </si>
  <si>
    <t>-800.208441856519 436.816642129895 -240.503901274586</t>
  </si>
  <si>
    <t>-597.64271525597 347.787058257364 -169.868307007663</t>
  </si>
  <si>
    <t>-756.860799996019 155.264277710703 -529.864299266727</t>
  </si>
  <si>
    <t>-768.001663787878 2.66720935523722 -499.419616944813</t>
  </si>
  <si>
    <t>-591.153652820534 40.8678581619138 -296.620423756999</t>
  </si>
  <si>
    <t>-702.225767295103 285.236173165159 -96.9439949998216</t>
  </si>
  <si>
    <t>-716.071272079875 310.418570756948 317.636181745548</t>
  </si>
  <si>
    <t>-737.616866225094 371.955636973159 776.205376364892</t>
  </si>
  <si>
    <t>-585.928378680625 349.671416699726 824.96817745229</t>
  </si>
  <si>
    <t>-716.90979750695 98.7585831815161 -93.1912837075616</t>
  </si>
  <si>
    <t>-708.666042132862 83.407439698088 322.018364281695</t>
  </si>
  <si>
    <t>-740.291880261578 43.3854518516648 782.407476841251</t>
  </si>
  <si>
    <t>-588.685200184527 31.7121766629725 834.971442201472</t>
  </si>
  <si>
    <t>9763-20170724T120512.049619000.bin</t>
  </si>
  <si>
    <t>-709.825790349849 191.918714609813 -93.3994383257111</t>
  </si>
  <si>
    <t>-730.657740321503 191.305899466846 -202.133870045183</t>
  </si>
  <si>
    <t>-741.19126269614 190.131346387393 -294.402374704516</t>
  </si>
  <si>
    <t>-748.831544076863 188.905924234831 -377.938380749374</t>
  </si>
  <si>
    <t>-754.022640304731 187.518577387903 -461.659868438961</t>
  </si>
  <si>
    <t>-758.920388008646 185.342784180246 -584.200431417456</t>
  </si>
  <si>
    <t>-744.354232272336 185.511682424204 -661.193928239787</t>
  </si>
  <si>
    <t>-756.307656763569 217.650031559369 -531.005847107939</t>
  </si>
  <si>
    <t>-756.800944336928 372.482407397791 -511.912347346153</t>
  </si>
  <si>
    <t>-801.20516198526 437.195452836852 -240.952750448312</t>
  </si>
  <si>
    <t>-598.770529670824 348.29075126947 -169.786213113006</t>
  </si>
  <si>
    <t>-757.234933803669 154.944938096538 -529.855404073618</t>
  </si>
  <si>
    <t>-768.382722033638 2.37195083038364 -499.290230500992</t>
  </si>
  <si>
    <t>-591.545624662557 40.6251513858815 -296.42706067378</t>
  </si>
  <si>
    <t>-702.635514729532 285.135810060471 -96.9659587517084</t>
  </si>
  <si>
    <t>-716.350140503025 310.411612186634 317.612984879293</t>
  </si>
  <si>
    <t>-737.626959855907 371.938994900504 776.202676077002</t>
  </si>
  <si>
    <t>-585.936400143778 349.638593215668 824.951970401741</t>
  </si>
  <si>
    <t>-717.293485084399 98.6330159025906 -93.2176969253516</t>
  </si>
  <si>
    <t>-708.949873851888 83.3120408831257 321.991024265307</t>
  </si>
  <si>
    <t>-740.307774339258 43.3152709337614 782.406690961734</t>
  </si>
  <si>
    <t>-588.700627387727 31.5112222998421 834.940062749549</t>
  </si>
  <si>
    <t>9763-20170724T120512.117312000.bin</t>
  </si>
  <si>
    <t>-710.66432683518 191.770391005278 -93.4380539451715</t>
  </si>
  <si>
    <t>-731.56254167297 191.159038282437 -202.159759417822</t>
  </si>
  <si>
    <t>-742.100896614634 189.932230601927 -294.427063927543</t>
  </si>
  <si>
    <t>-749.724485021613 188.638187970536 -377.963566444101</t>
  </si>
  <si>
    <t>-754.877457350729 187.160768164735 -461.685775752663</t>
  </si>
  <si>
    <t>-759.695695498297 184.829928943972 -584.226675969694</t>
  </si>
  <si>
    <t>-745.063233907761 184.868039263122 -661.207811832238</t>
  </si>
  <si>
    <t>-757.115713542441 217.204346332632 -531.071440695477</t>
  </si>
  <si>
    <t>-757.803756421632 372.058292980934 -512.178148450329</t>
  </si>
  <si>
    <t>-803.489621723625 438.171204790366 -241.770219126438</t>
  </si>
  <si>
    <t>-601.24498252477 349.637951711703 -169.607157682261</t>
  </si>
  <si>
    <t>-758.047378671527 154.500794168222 -529.842075109434</t>
  </si>
  <si>
    <t>-769.160331158331 1.95817798187954 -499.09803209382</t>
  </si>
  <si>
    <t>-592.159604509462 40.5159537515103 -296.154668826374</t>
  </si>
  <si>
    <t>-703.537727954566 285.055068543068 -97.0233037990018</t>
  </si>
  <si>
    <t>-716.732808895088 310.399625468737 317.568246289452</t>
  </si>
  <si>
    <t>-737.654007578349 371.893133720343 776.191293200203</t>
  </si>
  <si>
    <t>-585.958810715684 349.567101590162 824.914346967562</t>
  </si>
  <si>
    <t>-718.108706505705 98.4801568179964 -93.2722891547214</t>
  </si>
  <si>
    <t>-709.408203878449 83.2846127730729 321.933667250567</t>
  </si>
  <si>
    <t>-740.316210277347 43.4631357920248 782.399473866236</t>
  </si>
  <si>
    <t>-588.664373130876 32.0133546523384 834.882333016277</t>
  </si>
  <si>
    <t>9763-20170724T120512.143877500.bin</t>
  </si>
  <si>
    <t>-711.080469500743 191.718771884571 -93.453470038717</t>
  </si>
  <si>
    <t>-732.058845208772 191.115893929912 -202.15969126743</t>
  </si>
  <si>
    <t>-742.621068614839 189.877652121714 -294.424172085356</t>
  </si>
  <si>
    <t>-750.248259551485 188.566034144936 -377.960119667656</t>
  </si>
  <si>
    <t>-755.38670912942 187.064013299876 -461.682602414982</t>
  </si>
  <si>
    <t>-760.163937212095 184.689458473144 -584.224234974425</t>
  </si>
  <si>
    <t>-745.506024610344 184.663096059236 -661.200776439672</t>
  </si>
  <si>
    <t>-757.604938912802 217.082975709674 -531.079729052965</t>
  </si>
  <si>
    <t>-758.318322289176 371.94930633944 -512.266615414406</t>
  </si>
  <si>
    <t>-804.642606511787 438.786285290582 -242.145334110172</t>
  </si>
  <si>
    <t>-602.512845950147 350.368764894953 -169.520094299116</t>
  </si>
  <si>
    <t>-758.530446417753 154.379900153345 -529.828475474855</t>
  </si>
  <si>
    <t>-769.624770989398 1.85113193398001 -499.012357091132</t>
  </si>
  <si>
    <t>-592.395234819758 40.5859147574229 -296.122851721976</t>
  </si>
  <si>
    <t>-703.996406787993 285.012895351415 -97.0335543723094</t>
  </si>
  <si>
    <t>-716.904235679087 310.405207171626 317.564142339965</t>
  </si>
  <si>
    <t>-737.66702624948 371.861322661247 776.193494495897</t>
  </si>
  <si>
    <t>-585.96604808076 349.54950903802 824.905189930577</t>
  </si>
  <si>
    <t>-718.495680256619 98.3984362121746 -93.2880507293652</t>
  </si>
  <si>
    <t>-709.553436022532 83.3263143207082 321.917258650706</t>
  </si>
  <si>
    <t>-740.300181506624 43.5132613291717 782.398889008972</t>
  </si>
  <si>
    <t>-588.644317977635 32.1626532705102 834.891608821107</t>
  </si>
  <si>
    <t>9763-20170724T120512.214569400.bin</t>
  </si>
  <si>
    <t>-711.922723048333 191.6201825704 -93.4818070507499</t>
  </si>
  <si>
    <t>-733.082549009528 191.011590443731 -202.152896980654</t>
  </si>
  <si>
    <t>-743.729519870649 189.734129608088 -294.407105669263</t>
  </si>
  <si>
    <t>-751.405403108221 188.372520963567 -377.937687816268</t>
  </si>
  <si>
    <t>-756.564403278088 186.806696026166 -461.657894876368</t>
  </si>
  <si>
    <t>-761.340347399056 184.323977842259 -584.19742051914</t>
  </si>
  <si>
    <t>-746.640001749071 184.197275623107 -661.165542133599</t>
  </si>
  <si>
    <t>-758.798805444593 216.764582468164 -531.080822716364</t>
  </si>
  <si>
    <t>-759.656783628234 371.64367806412 -512.387226436535</t>
  </si>
  <si>
    <t>-806.813105593872 439.474313268619 -242.658095597787</t>
  </si>
  <si>
    <t>-604.749859782695 351.680149625206 -169.0975011352</t>
  </si>
  <si>
    <t>-759.690597978585 154.06217549991 -529.77553766076</t>
  </si>
  <si>
    <t>-770.599700115433 1.54850700680254 -498.823308069575</t>
  </si>
  <si>
    <t>-593.054116298346 40.6508894639571 -296.232026605136</t>
  </si>
  <si>
    <t>-704.959241865816 284.978597406261 -97.0594307327181</t>
  </si>
  <si>
    <t>-717.224199853691 310.448298005149 317.553011217187</t>
  </si>
  <si>
    <t>-737.697439293629 371.761886108495 776.223131436604</t>
  </si>
  <si>
    <t>-585.980907552936 349.490733024756 824.904822567456</t>
  </si>
  <si>
    <t>-719.220031459985 98.2169067796131 -93.3051039533556</t>
  </si>
  <si>
    <t>-709.766205702033 83.5766742711855 321.90434740698</t>
  </si>
  <si>
    <t>-740.233269343908 43.5895552001066 782.406120005214</t>
  </si>
  <si>
    <t>-588.642092967404 31.7785763451195 834.984152698519</t>
  </si>
  <si>
    <t>9763-20170724T120512.247186500.bin</t>
  </si>
  <si>
    <t>-712.393672032182 191.609808530711 -93.4802481367155</t>
  </si>
  <si>
    <t>-733.661730577646 190.992732864272 -202.130121506588</t>
  </si>
  <si>
    <t>-744.364428049645 189.701728617529 -294.377653823059</t>
  </si>
  <si>
    <t>-752.076213810836 188.32470967612 -377.9047725302</t>
  </si>
  <si>
    <t>-757.256524967739 186.740721947133 -461.623302813164</t>
  </si>
  <si>
    <t>-762.047698189101 184.228297377048 -584.161693296183</t>
  </si>
  <si>
    <t>-747.328802739364 184.089906051873 -661.126267932668</t>
  </si>
  <si>
    <t>-759.516910727673 216.682008022268 -531.052492702302</t>
  </si>
  <si>
    <t>-760.518931659277 371.566498620653 -512.440132632865</t>
  </si>
  <si>
    <t>-807.943250194035 439.671029071731 -242.8268394411</t>
  </si>
  <si>
    <t>-605.843749804939 352.208486003503 -168.971498488368</t>
  </si>
  <si>
    <t>-760.373850991703 153.979396444469 -529.733270012699</t>
  </si>
  <si>
    <t>-771.144251150918 1.4631938290272 -498.715815344744</t>
  </si>
  <si>
    <t>-593.469842851383 40.8040735349548 -296.282085867342</t>
  </si>
  <si>
    <t>-705.523110969764 285.006609059007 -97.063564904747</t>
  </si>
  <si>
    <t>-717.391509524658 310.505011294147 317.558633656241</t>
  </si>
  <si>
    <t>-737.719454740738 371.697182638994 776.250695401956</t>
  </si>
  <si>
    <t>-586.006434524445 349.379803555287 824.922167956491</t>
  </si>
  <si>
    <t>-719.613929838174 98.1769383600263 -93.3052094614389</t>
  </si>
  <si>
    <t>-709.899446036192 83.7555263983509 321.905858791133</t>
  </si>
  <si>
    <t>-740.191838651557 43.6244281285292 782.413633663384</t>
  </si>
  <si>
    <t>-588.593390082234 32.1009198323122 835.03433409751</t>
  </si>
  <si>
    <t>9763-20170724T120512.313867500.bin</t>
  </si>
  <si>
    <t>-713.411697142067 191.611014487639 -93.4770832637975</t>
  </si>
  <si>
    <t>-734.944936516105 190.966396912612 -202.074499156332</t>
  </si>
  <si>
    <t>-745.77473536852 189.674236801159 -294.307176619886</t>
  </si>
  <si>
    <t>-753.562402010349 188.304311299168 -377.827418505796</t>
  </si>
  <si>
    <t>-758.77952515208 186.736756507944 -461.543964020612</t>
  </si>
  <si>
    <t>-763.581546539994 184.259034079624 -584.082578235308</t>
  </si>
  <si>
    <t>-748.865986306027 184.170576335025 -661.047888776446</t>
  </si>
  <si>
    <t>-761.084387155149 216.698360546217 -530.962932218971</t>
  </si>
  <si>
    <t>-762.349150124016 371.58213325761 -512.316204447705</t>
  </si>
  <si>
    <t>-810.091827716762 440.003993231209 -242.839431142046</t>
  </si>
  <si>
    <t>-607.696795388102 353.366436828705 -168.821021595958</t>
  </si>
  <si>
    <t>-761.864564208563 153.9941121174 -529.664434678552</t>
  </si>
  <si>
    <t>-772.420871798139 1.47262411909446 -498.632217117902</t>
  </si>
  <si>
    <t>-594.540552685006 41.2166155151856 -296.415656258376</t>
  </si>
  <si>
    <t>-706.720457375401 285.095774603224 -97.0811452547495</t>
  </si>
  <si>
    <t>-717.69575283507 310.628665406235 317.563558016352</t>
  </si>
  <si>
    <t>-737.761974791931 371.579368816502 776.306090795989</t>
  </si>
  <si>
    <t>-586.029698364392 349.313163074188 824.94094942384</t>
  </si>
  <si>
    <t>-720.451555341997 98.0455166923607 -93.2930145302347</t>
  </si>
  <si>
    <t>-710.209809456753 84.2102573986176 321.925396019251</t>
  </si>
  <si>
    <t>-740.112525251228 43.7019800915216 782.432847822417</t>
  </si>
  <si>
    <t>-588.562757620238 32.0598965873121 835.167465563474</t>
  </si>
  <si>
    <t>9763-20170724T120512.345053300.bin</t>
  </si>
  <si>
    <t>-713.964567627302 191.598980675487 -93.4867332146457</t>
  </si>
  <si>
    <t>-735.651155379633 190.945165145847 -202.053580145469</t>
  </si>
  <si>
    <t>-746.555378300714 189.655819080584 -294.277616686761</t>
  </si>
  <si>
    <t>-754.388181065256 188.292829862701 -377.79364056803</t>
  </si>
  <si>
    <t>-759.628144836726 186.737534420055 -461.508954165425</t>
  </si>
  <si>
    <t>-764.439123755156 184.283860736661 -584.047842464713</t>
  </si>
  <si>
    <t>-749.730170670671 184.231830811987 -661.014422324898</t>
  </si>
  <si>
    <t>-761.960932378791 216.71300796634 -530.921053922425</t>
  </si>
  <si>
    <t>-763.398492209777 371.59757355324 -512.273194802787</t>
  </si>
  <si>
    <t>-811.221675714974 439.999031420182 -242.805572838835</t>
  </si>
  <si>
    <t>-608.572289721505 353.957299209937 -168.788359451843</t>
  </si>
  <si>
    <t>-762.69523826349 154.008028624924 -529.636726050496</t>
  </si>
  <si>
    <t>-773.123848848575 1.47387790092625 -498.626133320294</t>
  </si>
  <si>
    <t>-595.229315171802 41.2943676814591 -296.465818538222</t>
  </si>
  <si>
    <t>-707.337894881882 285.149480613876 -97.0985133373271</t>
  </si>
  <si>
    <t>-717.861553588168 310.663455866427 317.559033153852</t>
  </si>
  <si>
    <t>-737.778486872052 371.528503980139 776.329863918825</t>
  </si>
  <si>
    <t>-586.035880212545 349.285867868036 824.94337812441</t>
  </si>
  <si>
    <t>-720.941980551878 97.9863127026522 -93.2888499348676</t>
  </si>
  <si>
    <t>-710.397579910199 84.4686051705482 321.932370309033</t>
  </si>
  <si>
    <t>-740.063053116951 43.7951878533313 782.442886933362</t>
  </si>
  <si>
    <t>-588.557205004271 31.9456574063333 835.257584081253</t>
  </si>
  <si>
    <t>9763-20170724T120512.415751600.bin</t>
  </si>
  <si>
    <t>-715.1245306007 191.553567054045 -93.4920101522235</t>
  </si>
  <si>
    <t>-737.127022998523 190.905750930192 -201.995304971118</t>
  </si>
  <si>
    <t>-748.192912995713 189.638244093671 -294.200419136925</t>
  </si>
  <si>
    <t>-756.129200495855 188.302153717677 -377.70713024488</t>
  </si>
  <si>
    <t>-761.430131796567 186.781439777328 -461.419080616761</t>
  </si>
  <si>
    <t>-766.283517786185 184.387230766906 -583.957450047077</t>
  </si>
  <si>
    <t>-751.591642500998 184.396124221011 -660.92736406386</t>
  </si>
  <si>
    <t>-763.811345120989 216.790867084156 -530.814922317077</t>
  </si>
  <si>
    <t>-765.555264388769 371.674884550144 -512.182369445542</t>
  </si>
  <si>
    <t>-813.84366156098 440.233165165041 -242.83769687648</t>
  </si>
  <si>
    <t>-610.834868145172 355.184676230946 -168.657400958487</t>
  </si>
  <si>
    <t>-764.496409057176 154.084733587294 -529.562587832792</t>
  </si>
  <si>
    <t>-774.778407665872 1.53022005773255 -498.620033008855</t>
  </si>
  <si>
    <t>-596.71845389553 41.3164657895015 -296.496062999869</t>
  </si>
  <si>
    <t>-708.644119832765 285.232218200073 -97.0936218349357</t>
  </si>
  <si>
    <t>-718.219769948654 310.747788947936 317.58677999865</t>
  </si>
  <si>
    <t>-737.821279420696 371.426689641548 776.417141714186</t>
  </si>
  <si>
    <t>-586.070546010253 349.119766491692 824.975871641867</t>
  </si>
  <si>
    <t>-721.924994147902 97.8280731238945 -93.2993272185302</t>
  </si>
  <si>
    <t>-710.91706752379 85.0635625073289 321.933737921345</t>
  </si>
  <si>
    <t>-739.940768383693 43.8487330425444 782.443079905342</t>
  </si>
  <si>
    <t>-588.477473621761 32.2911609355617 835.444337134155</t>
  </si>
  <si>
    <t>9763-20170724T120512.449340900.bin</t>
  </si>
  <si>
    <t>-715.665865062662 191.65708079805 -93.510565394896</t>
  </si>
  <si>
    <t>-737.85593818897 191.011755347083 -201.975721560948</t>
  </si>
  <si>
    <t>-749.010393840544 189.750693469555 -294.170200945968</t>
  </si>
  <si>
    <t>-756.998467770249 188.42203261802 -377.671984987529</t>
  </si>
  <si>
    <t>-762.322859710459 186.910913270882 -461.382861087075</t>
  </si>
  <si>
    <t>-767.179195148278 184.533786248783 -583.921422284213</t>
  </si>
  <si>
    <t>-752.483393434966 184.564556609649 -660.890541389762</t>
  </si>
  <si>
    <t>-764.715867380093 216.930115737801 -530.774008594078</t>
  </si>
  <si>
    <t>-766.543213584948 371.812818338669 -512.14009683493</t>
  </si>
  <si>
    <t>-815.211765927012 440.688290534565 -242.944809757781</t>
  </si>
  <si>
    <t>-612.172325868335 356.03353795939 -168.398756531687</t>
  </si>
  <si>
    <t>-765.380706183006 154.223556714282 -529.531167481468</t>
  </si>
  <si>
    <t>-775.601437349919 1.66168068844013 -498.593017382181</t>
  </si>
  <si>
    <t>-597.422096560247 41.3970324430445 -296.495435399785</t>
  </si>
  <si>
    <t>-709.278741672242 285.322471381454 -97.1065165861802</t>
  </si>
  <si>
    <t>-718.391029009621 310.860604005266 317.582923643048</t>
  </si>
  <si>
    <t>-737.85139453607 371.373453434359 776.441547323366</t>
  </si>
  <si>
    <t>-586.092191874257 349.043331831755 824.962843297799</t>
  </si>
  <si>
    <t>-722.362476985487 98.0154272274513 -93.3302779861464</t>
  </si>
  <si>
    <t>-711.220857332319 85.4892937727163 321.906530380729</t>
  </si>
  <si>
    <t>-739.851334743164 43.9876596488073 782.436441186287</t>
  </si>
  <si>
    <t>-588.397797603946 32.9216033228604 835.570139699733</t>
  </si>
  <si>
    <t>9763-20170724T120512.512509800.bin</t>
  </si>
  <si>
    <t>-716.617156177842 191.733506735165 -93.5293460173702</t>
  </si>
  <si>
    <t>-739.222560780788 191.095512361562 -201.908753552767</t>
  </si>
  <si>
    <t>-750.559052388214 189.824628817612 -294.080871012344</t>
  </si>
  <si>
    <t>-758.643192373843 188.480059165812 -377.573289565637</t>
  </si>
  <si>
    <t>-763.99472165161 186.947181679734 -461.282075349404</t>
  </si>
  <si>
    <t>-768.814830387182 184.532123693348 -583.821220781113</t>
  </si>
  <si>
    <t>-754.061281235428 184.592228286945 -660.779145186465</t>
  </si>
  <si>
    <t>-766.388244088894 216.945105953694 -530.682337733086</t>
  </si>
  <si>
    <t>-768.30778416352 371.821870838737 -511.959777089987</t>
  </si>
  <si>
    <t>-817.126552642801 440.682811132097 -242.787843267628</t>
  </si>
  <si>
    <t>-613.828727374699 357.174203537532 -167.655796858518</t>
  </si>
  <si>
    <t>-767.011370045749 154.238467898101 -529.421769799385</t>
  </si>
  <si>
    <t>-777.090465138135 1.67450292856665 -498.483019667655</t>
  </si>
  <si>
    <t>-598.859104799653 41.494245483166 -296.470077288818</t>
  </si>
  <si>
    <t>-710.628524640191 285.483514067978 -97.134881390691</t>
  </si>
  <si>
    <t>-718.52461194723 311.043876823839 317.578168931261</t>
  </si>
  <si>
    <t>-737.890065278688 371.256981559843 776.485267515202</t>
  </si>
  <si>
    <t>-586.115152366763 348.892695011927 824.941909290258</t>
  </si>
  <si>
    <t>-722.938606632506 97.8273107002858 -93.3148400173222</t>
  </si>
  <si>
    <t>-711.536187632288 86.7063395373634 321.954793306538</t>
  </si>
  <si>
    <t>-739.692243859574 43.8633834757322 782.394642405781</t>
  </si>
  <si>
    <t>-588.465497392335 31.2871911423831 835.837451144508</t>
  </si>
  <si>
    <t>9763-20170724T120512.550622000.bin</t>
  </si>
  <si>
    <t>-716.988428130206 191.706136873745 -93.5601175478964</t>
  </si>
  <si>
    <t>-739.856037682948 191.063094419528 -201.884360732616</t>
  </si>
  <si>
    <t>-751.332451088376 189.767157428012 -294.038881433185</t>
  </si>
  <si>
    <t>-759.509738340047 188.39067763514 -377.52164585994</t>
  </si>
  <si>
    <t>-764.920949583811 186.816755743121 -461.225878049535</t>
  </si>
  <si>
    <t>-769.79151116822 184.331377559291 -583.761666043722</t>
  </si>
  <si>
    <t>-754.997636089902 184.405567334984 -660.711813256844</t>
  </si>
  <si>
    <t>-767.348374587768 216.774914772075 -530.641945666551</t>
  </si>
  <si>
    <t>-769.265460796328 371.653767974417 -511.94420234215</t>
  </si>
  <si>
    <t>-818.046231715544 439.910529062972 -242.611618605239</t>
  </si>
  <si>
    <t>-614.547976723641 356.84087359564 -167.535412018514</t>
  </si>
  <si>
    <t>-767.960368287697 154.068880947946 -529.345860211391</t>
  </si>
  <si>
    <t>-777.964778291893 1.50611895212614 -498.361609752339</t>
  </si>
  <si>
    <t>-599.700318889306 41.3497635142057 -296.44045495168</t>
  </si>
  <si>
    <t>-711.259209570774 285.580129000163 -97.155949696408</t>
  </si>
  <si>
    <t>-718.595259786066 311.144141962952 317.567132453752</t>
  </si>
  <si>
    <t>-737.907908923286 371.188178172516 776.508280365237</t>
  </si>
  <si>
    <t>-586.128441912474 348.783405770653 824.931937722047</t>
  </si>
  <si>
    <t>-723.105564950966 97.7017931926057 -93.3344101307689</t>
  </si>
  <si>
    <t>-711.722712685132 87.6601037111063 321.963257876362</t>
  </si>
  <si>
    <t>-739.666006330872 44.0610274670455 782.345266729379</t>
  </si>
  <si>
    <t>-588.371459559343 32.3964092960048 835.8028638817</t>
  </si>
  <si>
    <t>9763-20170724T120512.611782400.bin</t>
  </si>
  <si>
    <t>-717.701013524524 191.891815704495 -93.6213068017378</t>
  </si>
  <si>
    <t>-741.004123717068 191.279801713353 -201.85295513697</t>
  </si>
  <si>
    <t>-752.798414378303 189.958034179019 -293.966780903301</t>
  </si>
  <si>
    <t>-761.242152024101 188.53614330393 -377.422387489548</t>
  </si>
  <si>
    <t>-766.898661892633 186.895776449997 -461.108973218555</t>
  </si>
  <si>
    <t>-772.104051891271 184.289975262491 -583.628533332025</t>
  </si>
  <si>
    <t>-757.275447362165 184.477806810942 -660.571916382552</t>
  </si>
  <si>
    <t>-769.549224158271 216.786133535642 -530.546378323767</t>
  </si>
  <si>
    <t>-771.578065334584 371.645798462155 -511.830455104758</t>
  </si>
  <si>
    <t>-820.26027694316 438.959501565921 -242.24285005575</t>
  </si>
  <si>
    <t>-616.271875887277 356.722754368082 -167.581032390335</t>
  </si>
  <si>
    <t>-770.090707463033 154.080633261153 -529.189724223658</t>
  </si>
  <si>
    <t>-779.913196102951 1.52922734505478 -498.035067275549</t>
  </si>
  <si>
    <t>-601.49031507461 41.6992922780787 -296.494082418237</t>
  </si>
  <si>
    <t>-712.2418651311 285.879545382135 -97.2058357298301</t>
  </si>
  <si>
    <t>-718.693762163832 311.411463445474 317.533930808269</t>
  </si>
  <si>
    <t>-737.93571013489 371.017546523575 776.547918208108</t>
  </si>
  <si>
    <t>-586.13790228807 348.589025256883 824.903031913245</t>
  </si>
  <si>
    <t>-723.586790593516 97.9768607336368 -93.4115472671298</t>
  </si>
  <si>
    <t>-712.525838448894 89.1636247294412 321.922788624699</t>
  </si>
  <si>
    <t>-739.821749723858 44.3762828160286 782.182153579033</t>
  </si>
  <si>
    <t>-588.421666860769 32.9793298387558 835.39821308006</t>
  </si>
  <si>
    <t>9763-20170724T120512.646881600.bin</t>
  </si>
  <si>
    <t>-718.066802300923 192.069045644104 -93.6804790806187</t>
  </si>
  <si>
    <t>-741.573702189797 191.482673048124 -201.868183936646</t>
  </si>
  <si>
    <t>-753.512682004672 190.165857521243 -293.963512686178</t>
  </si>
  <si>
    <t>-762.075837432282 188.742198695196 -377.406839403127</t>
  </si>
  <si>
    <t>-767.840158590322 187.094487335374 -461.085935389316</t>
  </si>
  <si>
    <t>-773.190161332409 184.472658727108 -583.598951480045</t>
  </si>
  <si>
    <t>-758.330513213826 184.740993923765 -660.536098774046</t>
  </si>
  <si>
    <t>-770.59514452579 216.975894221493 -530.52301643223</t>
  </si>
  <si>
    <t>-772.762948786323 371.82591098328 -511.752518596346</t>
  </si>
  <si>
    <t>-821.163338376283 438.743693220176 -242.015668248083</t>
  </si>
  <si>
    <t>-616.811701601342 357.062674843111 -167.737978119557</t>
  </si>
  <si>
    <t>-771.09010773323 154.270211343299 -529.159552901877</t>
  </si>
  <si>
    <t>-780.789607102627 1.71644778532846 -497.961485296436</t>
  </si>
  <si>
    <t>-602.149439712066 42.158659298917 -296.611532798325</t>
  </si>
  <si>
    <t>-712.65042256945 286.118604315857 -97.2556760891333</t>
  </si>
  <si>
    <t>-718.678392157159 311.542741944173 317.49707785038</t>
  </si>
  <si>
    <t>-737.949594314523 370.943344635461 776.554735490377</t>
  </si>
  <si>
    <t>-586.1482254849 348.460127311799 824.873191494389</t>
  </si>
  <si>
    <t>-723.935055017048 98.0843255593938 -93.4945537264493</t>
  </si>
  <si>
    <t>-712.85546264741 89.7262460882412 321.848606980158</t>
  </si>
  <si>
    <t>-739.926080308455 44.5045760910252 782.089908817799</t>
  </si>
  <si>
    <t>-588.450285833938 33.3170840928776 835.134604973047</t>
  </si>
  <si>
    <t>9763-20170724T120512.712056200.bin</t>
  </si>
  <si>
    <t>-718.585091343236 192.437556094145 -93.8014878642349</t>
  </si>
  <si>
    <t>-742.527652588454 191.881991007415 -201.893837784894</t>
  </si>
  <si>
    <t>-754.787992284168 190.586359165649 -293.947298368776</t>
  </si>
  <si>
    <t>-763.622103667663 189.181618175056 -377.362558778465</t>
  </si>
  <si>
    <t>-769.637885521744 187.553860871475 -461.024313821552</t>
  </si>
  <si>
    <t>-775.333856099737 184.96312756955 -583.522456790153</t>
  </si>
  <si>
    <t>-760.460805550313 185.373412580053 -660.456329017959</t>
  </si>
  <si>
    <t>-772.628927040468 217.453253661359 -530.444055442601</t>
  </si>
  <si>
    <t>-775.036940518462 372.289916180028 -511.518465066465</t>
  </si>
  <si>
    <t>-822.504929443464 438.85979939933 -241.529817068806</t>
  </si>
  <si>
    <t>-617.493048447777 357.734480750079 -168.472576614413</t>
  </si>
  <si>
    <t>-773.04006821012 154.746590115017 -529.098769566562</t>
  </si>
  <si>
    <t>-782.400920300954 2.15110671749085 -498.052391539188</t>
  </si>
  <si>
    <t>-603.266226324164 43.1049975172359 -296.964720990855</t>
  </si>
  <si>
    <t>-713.153298486156 286.614972915293 -97.3514489008912</t>
  </si>
  <si>
    <t>-718.518176728078 311.746115638026 317.428234313025</t>
  </si>
  <si>
    <t>-737.961132287293 370.812665338377 776.547401248199</t>
  </si>
  <si>
    <t>-586.14850627554 348.280567003 824.807678055362</t>
  </si>
  <si>
    <t>-724.433253935488 98.2981345708822 -93.6243394778763</t>
  </si>
  <si>
    <t>-713.190788671601 90.6049684282045 321.727382244488</t>
  </si>
  <si>
    <t>-740.133784891592 44.5740398192702 781.924608053384</t>
  </si>
  <si>
    <t>-588.571535588986 33.0899527834015 834.658166594191</t>
  </si>
  <si>
    <t>9763-20170724T120512.750194200.bin</t>
  </si>
  <si>
    <t>-718.67749162205 192.686071112554 -93.8573525922093</t>
  </si>
  <si>
    <t>-742.803168397438 192.14607023418 -201.908984509983</t>
  </si>
  <si>
    <t>-755.239741531464 190.859968285999 -293.9390478008</t>
  </si>
  <si>
    <t>-764.241815136725 189.461513550498 -377.336496720851</t>
  </si>
  <si>
    <t>-770.434371510989 187.8373840567 -460.985443423235</t>
  </si>
  <si>
    <t>-776.398071837072 185.249084389591 -583.470869588921</t>
  </si>
  <si>
    <t>-761.561613309333 185.717776602765 -660.411486832031</t>
  </si>
  <si>
    <t>-773.570934817554 217.738048743725 -530.398054122512</t>
  </si>
  <si>
    <t>-775.985292700711 372.569206294482 -511.435086777572</t>
  </si>
  <si>
    <t>-823.090634356768 439.287938237102 -241.419736531851</t>
  </si>
  <si>
    <t>-617.918674371572 358.232541846844 -168.735362618137</t>
  </si>
  <si>
    <t>-773.991595338447 155.031496392632 -529.052560512431</t>
  </si>
  <si>
    <t>-783.240572809621 2.40467357135162 -498.117579103866</t>
  </si>
  <si>
    <t>-603.760692619639 43.4801630774355 -297.210249817882</t>
  </si>
  <si>
    <t>-713.256964409559 286.924269588064 -97.3947195037665</t>
  </si>
  <si>
    <t>-718.427053875098 311.862690852658 317.399173248168</t>
  </si>
  <si>
    <t>-737.960961091596 370.762490353769 776.541243460765</t>
  </si>
  <si>
    <t>-586.141388327673 348.215364814531 824.772637807619</t>
  </si>
  <si>
    <t>-724.510831599893 98.5102453804798 -93.683193419572</t>
  </si>
  <si>
    <t>-713.222113834936 91.0201305644414 321.670996600822</t>
  </si>
  <si>
    <t>-740.233236996246 44.6867954357228 781.848913864494</t>
  </si>
  <si>
    <t>-588.558733592617 33.9276729847338 834.412388512691</t>
  </si>
  <si>
    <t>9763-20170724T120512.815879700.bin</t>
  </si>
  <si>
    <t>-718.628516937856 193.262569183603 -93.9506614238013</t>
  </si>
  <si>
    <t>-743.114056933156 192.73086032434 -201.921438715787</t>
  </si>
  <si>
    <t>-755.973380049029 191.446220591123 -293.893147096775</t>
  </si>
  <si>
    <t>-765.40545616976 190.044736861281 -377.243118711797</t>
  </si>
  <si>
    <t>-772.076299883766 188.411720954184 -460.855220403434</t>
  </si>
  <si>
    <t>-778.792298609797 185.801722357367 -583.301122839496</t>
  </si>
  <si>
    <t>-764.15602904658 186.35457127217 -660.279562840425</t>
  </si>
  <si>
    <t>-775.593045710182 218.299740239996 -530.254970968158</t>
  </si>
  <si>
    <t>-777.808087138524 373.12571953236 -511.270373611334</t>
  </si>
  <si>
    <t>-824.662016379108 440.726891045916 -241.43086839493</t>
  </si>
  <si>
    <t>-619.559323535818 359.374113930199 -168.883431786949</t>
  </si>
  <si>
    <t>-776.097727518627 155.594140816473 -528.890803339639</t>
  </si>
  <si>
    <t>-785.10993574758 2.91982682493858 -498.113463058731</t>
  </si>
  <si>
    <t>-604.749708119542 44.033860723106 -297.793027433643</t>
  </si>
  <si>
    <t>-713.179027520135 287.507514524021 -97.4867614292547</t>
  </si>
  <si>
    <t>-718.302133302416 312.094330251602 317.328612620918</t>
  </si>
  <si>
    <t>-737.988299136796 370.698147999655 776.506458387176</t>
  </si>
  <si>
    <t>-586.147248045624 348.101785688422 824.647195243296</t>
  </si>
  <si>
    <t>-724.459222122988 98.992565503509 -93.7725235991193</t>
  </si>
  <si>
    <t>-713.136474587309 91.7677118688864 321.585425664628</t>
  </si>
  <si>
    <t>-740.371787614553 44.8204306766277 781.707945604602</t>
  </si>
  <si>
    <t>-588.708446474448 33.0445743346579 834.085234692774</t>
  </si>
  <si>
    <t>9763-20170724T120512.848467900.bin</t>
  </si>
  <si>
    <t>-718.533452647061 193.487449546112 -93.9785943827105</t>
  </si>
  <si>
    <t>-743.216823400766 192.963976746805 -201.904234063657</t>
  </si>
  <si>
    <t>-756.299385503865 191.69381625583 -293.844914427787</t>
  </si>
  <si>
    <t>-765.955831824217 190.30827794895 -377.169352443445</t>
  </si>
  <si>
    <t>-772.874064387957 188.693031742259 -460.761636343098</t>
  </si>
  <si>
    <t>-779.976699710669 186.111252353474 -583.18628713149</t>
  </si>
  <si>
    <t>-765.497070863281 186.711922078443 -660.194143128951</t>
  </si>
  <si>
    <t>-776.594679822049 218.5969036888 -530.144020436107</t>
  </si>
  <si>
    <t>-778.737397368491 373.421502264828 -511.1310047154</t>
  </si>
  <si>
    <t>-825.528434607264 441.554138665557 -241.414190751331</t>
  </si>
  <si>
    <t>-620.502911426045 360.087318566688 -168.776479879074</t>
  </si>
  <si>
    <t>-777.125613449295 155.891249721226 -528.790907926019</t>
  </si>
  <si>
    <t>-786.0360985256 3.19445403468421 -498.088537978997</t>
  </si>
  <si>
    <t>-605.219829316491 44.3305484369751 -298.114587432713</t>
  </si>
  <si>
    <t>-713.051552998082 287.768964354618 -97.5253944856165</t>
  </si>
  <si>
    <t>-718.192203698366 312.136336070524 317.302730794112</t>
  </si>
  <si>
    <t>-738.00932196973 370.664014580407 776.487270724729</t>
  </si>
  <si>
    <t>-586.164653592691 347.994481945258 824.58201678092</t>
  </si>
  <si>
    <t>-724.419027314347 99.1762259166571 -93.7917294074235</t>
  </si>
  <si>
    <t>-712.990470661156 92.1454986612609 321.56670279508</t>
  </si>
  <si>
    <t>-740.432092498082 44.796414736425 781.652015041422</t>
  </si>
  <si>
    <t>-588.797005898305 32.3251787319962 833.95012550684</t>
  </si>
  <si>
    <t>9763-20170724T120512.917676000.bin</t>
  </si>
  <si>
    <t>-718.465861670576 193.944238209943 -94.0151996367256</t>
  </si>
  <si>
    <t>-743.465909754313 193.468275485588 -201.868132537027</t>
  </si>
  <si>
    <t>-756.94652460056 192.244877837248 -293.75193813765</t>
  </si>
  <si>
    <t>-767.015253274153 190.90482185757 -377.028380860993</t>
  </si>
  <si>
    <t>-774.399019908217 189.336322290472 -460.581591528015</t>
  </si>
  <si>
    <t>-782.240364890046 186.823953832902 -582.962697639973</t>
  </si>
  <si>
    <t>-768.152557944401 187.491684808551 -660.04243797844</t>
  </si>
  <si>
    <t>-778.491235386465 219.27908519257 -529.926282365245</t>
  </si>
  <si>
    <t>-780.518401921801 374.10572391128 -510.889985507994</t>
  </si>
  <si>
    <t>-827.073710389848 442.594712843435 -241.222730212019</t>
  </si>
  <si>
    <t>-621.917153546146 361.498800802133 -168.54012788926</t>
  </si>
  <si>
    <t>-779.108058759968 156.573678673252 -528.599498173481</t>
  </si>
  <si>
    <t>-787.867274656108 3.82745001429635 -498.09865193143</t>
  </si>
  <si>
    <t>-606.159961114427 44.9243380806536 -298.570662052944</t>
  </si>
  <si>
    <t>-712.846381932222 288.235961013678 -97.5837340567637</t>
  </si>
  <si>
    <t>-717.874612053449 312.286826383863 317.264317500297</t>
  </si>
  <si>
    <t>-738.008409989244 370.569614069884 776.466825323299</t>
  </si>
  <si>
    <t>-586.163970697344 347.824752576967 824.526809798108</t>
  </si>
  <si>
    <t>-724.526845467493 99.6296230777705 -93.8168077572933</t>
  </si>
  <si>
    <t>-712.665247463002 92.9233118722193 321.534823290118</t>
  </si>
  <si>
    <t>-740.494997619495 45.1415841964772 781.539901507573</t>
  </si>
  <si>
    <t>-588.737822965626 33.6582547269077 833.70990620177</t>
  </si>
  <si>
    <t>9763-20170724T120512.945263700.bin</t>
  </si>
  <si>
    <t>-718.413198415624 194.178562572372 -94.0432866305636</t>
  </si>
  <si>
    <t>-743.564101664439 193.733049863933 -201.861390702196</t>
  </si>
  <si>
    <t>-757.227690806874 192.537904159206 -293.718355079241</t>
  </si>
  <si>
    <t>-767.484278497494 191.224572797067 -376.972269312238</t>
  </si>
  <si>
    <t>-775.078616837958 189.683480637201 -460.50730612834</t>
  </si>
  <si>
    <t>-783.252658295182 187.21137094881 -582.867384407834</t>
  </si>
  <si>
    <t>-769.3784474713 187.89306898994 -659.985820069969</t>
  </si>
  <si>
    <t>-779.327572257346 219.648631205038 -529.832893601472</t>
  </si>
  <si>
    <t>-781.194974413308 374.476110438145 -510.773609435168</t>
  </si>
  <si>
    <t>-827.79959183361 443.182153134604 -241.170043053517</t>
  </si>
  <si>
    <t>-622.584163749661 362.283216512039 -168.434071130839</t>
  </si>
  <si>
    <t>-780.00429245494 156.943662274365 -528.520765967523</t>
  </si>
  <si>
    <t>-788.721810903185 4.17187482379563 -498.156251696415</t>
  </si>
  <si>
    <t>-606.670673290267 45.1622366910583 -298.694611763601</t>
  </si>
  <si>
    <t>-712.672518853951 288.451947652738 -97.6020462998592</t>
  </si>
  <si>
    <t>-717.713128869589 312.37506371533 317.253221918517</t>
  </si>
  <si>
    <t>-738.000591098331 370.524469088389 776.45917024622</t>
  </si>
  <si>
    <t>-586.154240931462 347.770807830929 824.509012827504</t>
  </si>
  <si>
    <t>-724.581718305888 99.9260229464571 -93.8339777112799</t>
  </si>
  <si>
    <t>-712.623954094847 93.1964647568625 321.514432926663</t>
  </si>
  <si>
    <t>-740.527378235156 45.2550810003688 781.48918361494</t>
  </si>
  <si>
    <t>-588.718035351699 34.2074785185262 833.60144115493</t>
  </si>
  <si>
    <t>9763-20170724T120513.012443300.bin</t>
  </si>
  <si>
    <t>-718.216719604894 194.42531951159 -94.1002222760249</t>
  </si>
  <si>
    <t>-743.556869800834 194.042282264018 -201.874201873866</t>
  </si>
  <si>
    <t>-757.502467260999 192.870159280621 -293.689129666257</t>
  </si>
  <si>
    <t>-768.062973313178 191.567032833948 -376.905182602295</t>
  </si>
  <si>
    <t>-776.010591733824 190.023530290779 -460.40728965946</t>
  </si>
  <si>
    <t>-784.755175348806 187.533514366655 -582.727445665965</t>
  </si>
  <si>
    <t>-771.293092005553 188.193090993184 -659.919155336866</t>
  </si>
  <si>
    <t>-780.504883927651 219.97755318729 -529.722200089341</t>
  </si>
  <si>
    <t>-782.111312104108 374.827074860012 -510.809660365491</t>
  </si>
  <si>
    <t>-829.226830471681 444.022422848846 -241.420112946146</t>
  </si>
  <si>
    <t>-624.120140034007 362.880745494631 -168.647902312515</t>
  </si>
  <si>
    <t>-781.331268339574 157.274814901546 -528.386692279141</t>
  </si>
  <si>
    <t>-790.041760302523 4.46873976764095 -498.211578195013</t>
  </si>
  <si>
    <t>-607.543462149387 44.9992351616313 -298.966321115456</t>
  </si>
  <si>
    <t>-712.24069272496 288.70406629581 -97.6449162121859</t>
  </si>
  <si>
    <t>-717.328293198224 312.398185557526 317.222960257196</t>
  </si>
  <si>
    <t>-737.992872187812 370.430550171561 776.440842496977</t>
  </si>
  <si>
    <t>-586.156221532036 347.58656690926 824.478231225305</t>
  </si>
  <si>
    <t>-724.60105650613 100.094249953126 -93.8887248656624</t>
  </si>
  <si>
    <t>-712.555586465383 93.5010218013467 321.459402054286</t>
  </si>
  <si>
    <t>-740.579639321375 45.335580830498 781.413345704116</t>
  </si>
  <si>
    <t>-588.819034441547 33.4394863672048 833.480751467086</t>
  </si>
  <si>
    <t>9763-20170724T120513.047047000.bin</t>
  </si>
  <si>
    <t>-718.158687670142 194.475748954108 -94.1174098016696</t>
  </si>
  <si>
    <t>-743.558228356175 194.121178502471 -201.877546607674</t>
  </si>
  <si>
    <t>-757.610706525958 192.966913317775 -293.676346649775</t>
  </si>
  <si>
    <t>-768.290767570812 191.677744091366 -376.877322098009</t>
  </si>
  <si>
    <t>-776.381088312357 190.145322663507 -460.365916253472</t>
  </si>
  <si>
    <t>-785.359592478475 187.667562188115 -582.669400635334</t>
  </si>
  <si>
    <t>-772.090870973338 188.310404114571 -659.894753740587</t>
  </si>
  <si>
    <t>-780.967366450289 220.105593001277 -529.672022465866</t>
  </si>
  <si>
    <t>-782.425251667925 374.966381932512 -510.87087932453</t>
  </si>
  <si>
    <t>-830.069010437829 444.400639061507 -241.63585000096</t>
  </si>
  <si>
    <t>-625.067290947693 363.056615543411 -168.793696764361</t>
  </si>
  <si>
    <t>-781.872477808864 157.403898468875 -528.335377576446</t>
  </si>
  <si>
    <t>-790.671126618492 4.57851269245498 -498.241994107195</t>
  </si>
  <si>
    <t>-607.978925507695 44.8842625843808 -299.17042355935</t>
  </si>
  <si>
    <t>-712.061694169173 288.752223347559 -97.6621820684418</t>
  </si>
  <si>
    <t>-717.207389349764 312.36775358095 317.209398543175</t>
  </si>
  <si>
    <t>-737.981821304688 370.390193101651 776.427993993017</t>
  </si>
  <si>
    <t>-586.146281376158 347.530863570725 824.46196273531</t>
  </si>
  <si>
    <t>-724.680752004435 100.175653840434 -93.9035054536535</t>
  </si>
  <si>
    <t>-712.489506549844 93.6056341602932 321.440671678334</t>
  </si>
  <si>
    <t>-740.600042418087 45.376864662471 781.384842234415</t>
  </si>
  <si>
    <t>-588.827875587658 33.5213741623015 833.427875067682</t>
  </si>
  <si>
    <t>9763-20170724T120513.113219900.bin</t>
  </si>
  <si>
    <t>-718.012012698034 194.503201583719 -94.1185622838677</t>
  </si>
  <si>
    <t>-743.509807210074 194.18619271803 -201.855534203007</t>
  </si>
  <si>
    <t>-757.768842670216 193.068761279281 -293.623090858068</t>
  </si>
  <si>
    <t>-768.685707623269 191.81409389769 -376.793908361493</t>
  </si>
  <si>
    <t>-777.06363889268 190.31386062627 -460.25454475896</t>
  </si>
  <si>
    <t>-786.518619919106 187.87874411188 -582.523116268597</t>
  </si>
  <si>
    <t>-773.623338004591 188.447846084111 -659.812182799409</t>
  </si>
  <si>
    <t>-781.791947639841 220.296036043165 -529.541805444443</t>
  </si>
  <si>
    <t>-782.511440955104 375.176058734017 -510.825702221923</t>
  </si>
  <si>
    <t>-832.220057358221 444.192502017076 -241.85666038236</t>
  </si>
  <si>
    <t>-627.139725498878 362.904131839494 -169.173904930547</t>
  </si>
  <si>
    <t>-782.947764858858 157.598586291049 -528.20371258381</t>
  </si>
  <si>
    <t>-792.109088950327 4.76393888518714 -498.289499026512</t>
  </si>
  <si>
    <t>-608.963439552792 44.5995764900188 -299.558172613617</t>
  </si>
  <si>
    <t>-711.735261688171 288.747201268528 -97.6671124079691</t>
  </si>
  <si>
    <t>-717.011337498312 312.325457972305 317.204985618071</t>
  </si>
  <si>
    <t>-737.954742247574 370.292828453843 776.415305109274</t>
  </si>
  <si>
    <t>-586.115804978578 347.466264906297 824.454078673814</t>
  </si>
  <si>
    <t>-724.681193528401 100.232389888418 -93.919353545112</t>
  </si>
  <si>
    <t>-712.400711247376 93.7234012509844 321.423208967056</t>
  </si>
  <si>
    <t>-740.642985292232 45.5045965803567 781.347341467903</t>
  </si>
  <si>
    <t>-588.85165711713 33.7006843612814 833.34613657226</t>
  </si>
  <si>
    <t>9763-20170724T120513.145150800.bin</t>
  </si>
  <si>
    <t>-717.921882986727 194.483093139624 -94.1181051283072</t>
  </si>
  <si>
    <t>-743.443801985781 194.191700699887 -201.849422369971</t>
  </si>
  <si>
    <t>-757.777788140944 193.087800742103 -293.60528244607</t>
  </si>
  <si>
    <t>-768.784543436213 191.842312743554 -376.764508184882</t>
  </si>
  <si>
    <t>-777.274674838662 190.346476136882 -460.213878313247</t>
  </si>
  <si>
    <t>-786.918111823913 187.912373413778 -582.467703315903</t>
  </si>
  <si>
    <t>-774.169729476909 188.444322823023 -659.781519487842</t>
  </si>
  <si>
    <t>-782.049020017475 220.327943410199 -529.498291272788</t>
  </si>
  <si>
    <t>-782.422279911502 375.214053064604 -510.839153204383</t>
  </si>
  <si>
    <t>-833.316420705861 443.855994461438 -241.996095562377</t>
  </si>
  <si>
    <t>-628.029734389178 362.82296735213 -169.611344053301</t>
  </si>
  <si>
    <t>-783.324249693556 157.632916163464 -528.149487201108</t>
  </si>
  <si>
    <t>-792.688294536037 4.79576075485511 -498.2933735914</t>
  </si>
  <si>
    <t>-609.391564338143 44.4007662769689 -299.613378708479</t>
  </si>
  <si>
    <t>-711.552648646664 288.707401220367 -97.6738046553837</t>
  </si>
  <si>
    <t>-716.890251056089 312.275398972009 317.198066811235</t>
  </si>
  <si>
    <t>-737.946175994526 370.232760154703 776.411607845441</t>
  </si>
  <si>
    <t>-586.117263394436 347.35114882602 824.455649333403</t>
  </si>
  <si>
    <t>-724.698644994372 100.226533551637 -93.9209222235669</t>
  </si>
  <si>
    <t>-712.364319228048 93.7261172163437 321.420099410208</t>
  </si>
  <si>
    <t>-740.655850388406 45.5628327150055 781.335266120935</t>
  </si>
  <si>
    <t>-588.871605675376 33.691853637526 833.339699241421</t>
  </si>
  <si>
    <t>9763-20170724T120513.211325000.bin</t>
  </si>
  <si>
    <t>-717.790284474539 194.421982200948 -94.1052670123987</t>
  </si>
  <si>
    <t>-743.369062201691 194.162337198031 -201.823215468841</t>
  </si>
  <si>
    <t>-757.829872857604 193.063203885758 -293.559365520905</t>
  </si>
  <si>
    <t>-768.982713102182 191.814806681344 -376.69887611153</t>
  </si>
  <si>
    <t>-777.650854069305 190.306994193827 -460.129882214499</t>
  </si>
  <si>
    <t>-787.589492673813 187.844774081068 -582.359510168378</t>
  </si>
  <si>
    <t>-775.039611857624 188.331258730002 -659.705966635775</t>
  </si>
  <si>
    <t>-782.512583363399 220.270647081969 -529.415938476749</t>
  </si>
  <si>
    <t>-782.566351177846 375.170736623625 -510.868005358908</t>
  </si>
  <si>
    <t>-835.168518315575 444.198246134213 -242.452650305616</t>
  </si>
  <si>
    <t>-629.555850398823 363.599612348169 -170.509464000347</t>
  </si>
  <si>
    <t>-783.944380682964 157.57977530076 -528.036473487794</t>
  </si>
  <si>
    <t>-793.491873361641 4.7233925157293 -498.341112923481</t>
  </si>
  <si>
    <t>-610.009704207663 43.339320537224 -299.410330522709</t>
  </si>
  <si>
    <t>-711.211578441922 288.628005502117 -97.6823180950404</t>
  </si>
  <si>
    <t>-716.568635463704 312.177804029138 317.19031090368</t>
  </si>
  <si>
    <t>-737.908537050772 370.117526523373 776.404789799439</t>
  </si>
  <si>
    <t>-586.083590344385 347.255634674162 824.470729258656</t>
  </si>
  <si>
    <t>-724.797850779923 100.188225647843 -93.8967882899882</t>
  </si>
  <si>
    <t>-712.300399049379 93.7038017441744 321.439670172314</t>
  </si>
  <si>
    <t>-740.657839656047 45.6032169833081 781.343055169391</t>
  </si>
  <si>
    <t>-588.908227355157 33.4238766753315 833.377058097524</t>
  </si>
  <si>
    <t>9763-20170724T120513.246425600.bin</t>
  </si>
  <si>
    <t>-717.633733622694 194.363280158095 -94.0998962915352</t>
  </si>
  <si>
    <t>-743.262347571365 194.119673679623 -201.805987302985</t>
  </si>
  <si>
    <t>-757.8038160922 193.017289589184 -293.529342936833</t>
  </si>
  <si>
    <t>-769.045047550906 191.760158266706 -376.656876838024</t>
  </si>
  <si>
    <t>-777.816939171246 190.237551929992 -460.076687797201</t>
  </si>
  <si>
    <t>-787.924246043463 187.74668707975 -582.291903188438</t>
  </si>
  <si>
    <t>-775.445033474958 188.225864768541 -659.649884967562</t>
  </si>
  <si>
    <t>-782.753648636746 220.18442748925 -529.364723922368</t>
  </si>
  <si>
    <t>-782.734786294327 375.092883306595 -510.885144203783</t>
  </si>
  <si>
    <t>-836.049624332246 444.58858402968 -242.731346032057</t>
  </si>
  <si>
    <t>-630.330198439406 364.077337834304 -170.995866713417</t>
  </si>
  <si>
    <t>-784.224928619873 157.494825401267 -527.965338771161</t>
  </si>
  <si>
    <t>-793.794486587406 4.6366854789419 -498.312294244483</t>
  </si>
  <si>
    <t>-610.429104873247 43.092614315115 -299.290319698915</t>
  </si>
  <si>
    <t>-710.956491335318 288.576786739206 -97.6842385932368</t>
  </si>
  <si>
    <t>-716.387003825509 312.112548827418 317.188245253036</t>
  </si>
  <si>
    <t>-737.891585458739 370.065675434689 776.400797475235</t>
  </si>
  <si>
    <t>-586.073357126441 347.185909740511 824.479706328347</t>
  </si>
  <si>
    <t>-724.738896295155 100.122234593352 -93.8858133802328</t>
  </si>
  <si>
    <t>-712.243152798652 93.7195666123755 321.451946730321</t>
  </si>
  <si>
    <t>-740.661146909158 45.6954062915638 781.358865546385</t>
  </si>
  <si>
    <t>-588.891514977102 33.7858988004964 833.396936936259</t>
  </si>
  <si>
    <t>9763-20170724T120513.312606900.bin</t>
  </si>
  <si>
    <t>-717.402012014677 194.279934911091 -94.0754132877115</t>
  </si>
  <si>
    <t>-743.020719997417 194.071728575248 -201.783936445308</t>
  </si>
  <si>
    <t>-757.622276524091 192.931215328519 -293.497297312466</t>
  </si>
  <si>
    <t>-768.944890195828 191.613947246109 -376.612699852344</t>
  </si>
  <si>
    <t>-777.825309328996 190.004481846024 -460.019511662752</t>
  </si>
  <si>
    <t>-788.120574096368 187.357693181516 -582.215800214024</t>
  </si>
  <si>
    <t>-775.707792908678 187.784284570693 -659.584838707595</t>
  </si>
  <si>
    <t>-782.832725771634 219.862103255772 -529.340896560703</t>
  </si>
  <si>
    <t>-782.628026956419 374.797714175314 -511.043314583372</t>
  </si>
  <si>
    <t>-837.039190624558 445.369230691527 -243.391120705779</t>
  </si>
  <si>
    <t>-631.150706001239 364.997005604384 -171.985545891044</t>
  </si>
  <si>
    <t>-784.37345355606 157.176181637881 -527.853281224881</t>
  </si>
  <si>
    <t>-794.035989522097 4.33235908018582 -498.166181139447</t>
  </si>
  <si>
    <t>-610.739792906811 42.7985811858796 -299.091090833213</t>
  </si>
  <si>
    <t>-710.49303057361 288.43065962602 -97.6665648482102</t>
  </si>
  <si>
    <t>-716.164982506949 311.963579099027 317.202817674925</t>
  </si>
  <si>
    <t>-737.867139664187 369.9591999116 776.394722986779</t>
  </si>
  <si>
    <t>-586.058442807339 347.045649556651 824.487397219685</t>
  </si>
  <si>
    <t>-724.750563713263 100.154915816532 -93.8349485162961</t>
  </si>
  <si>
    <t>-712.022400311793 93.611562897363 321.493542902989</t>
  </si>
  <si>
    <t>-740.64398337316 45.7617205103925 781.396813989562</t>
  </si>
  <si>
    <t>-588.921900970454 33.5506840115488 833.503662088988</t>
  </si>
  <si>
    <t>9763-20170724T120513.343947800.bin</t>
  </si>
  <si>
    <t>-717.206880112165 194.226792001569 -94.0513665038471</t>
  </si>
  <si>
    <t>-742.786405774764 194.023044408871 -201.769309411891</t>
  </si>
  <si>
    <t>-757.405906799367 192.837202354031 -293.479103960259</t>
  </si>
  <si>
    <t>-768.765172894591 191.459064554327 -376.588807461766</t>
  </si>
  <si>
    <t>-777.702531592074 189.768285236031 -459.987734813523</t>
  </si>
  <si>
    <t>-788.103402501575 186.979364048017 -582.171976209748</t>
  </si>
  <si>
    <t>-775.702011347448 187.314905199986 -659.543159035411</t>
  </si>
  <si>
    <t>-782.742957715421 219.544413362775 -529.341653739061</t>
  </si>
  <si>
    <t>-782.238828712577 374.491123287585 -511.163791139471</t>
  </si>
  <si>
    <t>-837.387587826844 445.292084080649 -243.723447110827</t>
  </si>
  <si>
    <t>-631.43252212306 365.203917553142 -172.190656945458</t>
  </si>
  <si>
    <t>-784.336224228239 156.861842123449 -527.775310229873</t>
  </si>
  <si>
    <t>-794.011046598864 4.04104062650072 -497.995729503411</t>
  </si>
  <si>
    <t>-610.646772546173 42.5744141806422 -298.920136603625</t>
  </si>
  <si>
    <t>-710.241908390431 288.3469471231 -97.6523420040086</t>
  </si>
  <si>
    <t>-716.057907651931 311.893145062892 317.21429668238</t>
  </si>
  <si>
    <t>-737.850910240204 369.906754930797 776.394771828088</t>
  </si>
  <si>
    <t>-586.042555540639 347.01115032872 824.497118957827</t>
  </si>
  <si>
    <t>-724.589062018472 100.099630976432 -93.8137062986303</t>
  </si>
  <si>
    <t>-711.871714503591 93.4984142609055 321.514193104828</t>
  </si>
  <si>
    <t>-740.625155529763 45.7852041719984 781.418713230733</t>
  </si>
  <si>
    <t>-588.95887999162 33.1379035322977 833.583971828466</t>
  </si>
  <si>
    <t>9763-20170724T120513.416142300.bin</t>
  </si>
  <si>
    <t>-716.666711161664 194.373843383189 -94.006509375552</t>
  </si>
  <si>
    <t>-742.158701776175 194.15226245017 -201.745158435449</t>
  </si>
  <si>
    <t>-756.789471567515 192.847483656172 -293.451533535897</t>
  </si>
  <si>
    <t>-768.192753386656 191.320153504535 -376.552513650963</t>
  </si>
  <si>
    <t>-777.207954734492 189.436097003799 -459.939115418948</t>
  </si>
  <si>
    <t>-787.75926339238 186.316059367532 -582.102319451632</t>
  </si>
  <si>
    <t>-775.350769400085 186.388374138144 -659.472944864842</t>
  </si>
  <si>
    <t>-782.270416808737 219.022313404315 -529.372666276274</t>
  </si>
  <si>
    <t>-780.976574161316 373.990876210774 -511.527284972359</t>
  </si>
  <si>
    <t>-838.06897732887 445.11927038455 -244.581965398837</t>
  </si>
  <si>
    <t>-632.142887619637 364.985253778344 -173.017231236086</t>
  </si>
  <si>
    <t>-783.988443224843 156.347924515301 -527.623534241753</t>
  </si>
  <si>
    <t>-793.779864477312 3.58257695519092 -497.513054421421</t>
  </si>
  <si>
    <t>-610.324115149462 42.5212104235102 -298.525814776671</t>
  </si>
  <si>
    <t>-709.620094930321 288.379981859083 -97.6398712559495</t>
  </si>
  <si>
    <t>-715.776669282557 311.890173012271 317.22390778482</t>
  </si>
  <si>
    <t>-737.830835126204 369.81803064175 776.393357415882</t>
  </si>
  <si>
    <t>-586.026833570083 346.906047566621 824.501571370306</t>
  </si>
  <si>
    <t>-724.176138327114 100.377747968759 -93.7404782890021</t>
  </si>
  <si>
    <t>-711.430811863524 93.5076958257464 321.582254384386</t>
  </si>
  <si>
    <t>-740.570000299615 45.813584883794 781.468508851725</t>
  </si>
  <si>
    <t>-588.920494753763 33.4153592372352 833.742157259224</t>
  </si>
  <si>
    <t>9763-20170724T120513.448070000.bin</t>
  </si>
  <si>
    <t>-716.375990522606 194.511415968702 -93.9742083907515</t>
  </si>
  <si>
    <t>-741.840692825895 194.274532523975 -201.719179918275</t>
  </si>
  <si>
    <t>-756.464241223088 192.916105457977 -293.426086034551</t>
  </si>
  <si>
    <t>-767.867034349443 191.324261408191 -376.525874842687</t>
  </si>
  <si>
    <t>-776.887825808415 189.35895045819 -459.909808953383</t>
  </si>
  <si>
    <t>-787.453788624228 186.101543917683 -582.068170006274</t>
  </si>
  <si>
    <t>-775.032331068967 186.030482933011 -659.436970091677</t>
  </si>
  <si>
    <t>-781.936504282598 218.866480277611 -529.377963972745</t>
  </si>
  <si>
    <t>-780.31568749187 373.849178079753 -511.67630867374</t>
  </si>
  <si>
    <t>-838.354124143237 445.321873706959 -245.027063045994</t>
  </si>
  <si>
    <t>-632.515016846343 364.986346181426 -173.43812008208</t>
  </si>
  <si>
    <t>-783.698547868024 156.195331108814 -527.554430806081</t>
  </si>
  <si>
    <t>-793.569127773026 3.46699383297459 -497.297425996754</t>
  </si>
  <si>
    <t>-610.214090233354 42.689944401224 -298.347818764542</t>
  </si>
  <si>
    <t>-709.28054000404 288.496788824829 -97.6355884919685</t>
  </si>
  <si>
    <t>-715.653842535369 311.914076960466 317.230211941842</t>
  </si>
  <si>
    <t>-737.815313636926 369.787430956234 776.390087535689</t>
  </si>
  <si>
    <t>-586.006618976417 346.906403063762 824.49828290318</t>
  </si>
  <si>
    <t>-723.967475441868 100.52994393881 -93.6855681913609</t>
  </si>
  <si>
    <t>-711.110648418992 93.466513659979 321.630475021705</t>
  </si>
  <si>
    <t>-740.516496106983 45.8219918140869 781.499537508684</t>
  </si>
  <si>
    <t>-588.925265040939 33.1293424765258 833.871529403545</t>
  </si>
  <si>
    <t>9763-20170724T120513.512242800.bin</t>
  </si>
  <si>
    <t>-715.886435565488 194.901390790122 -93.9244104847093</t>
  </si>
  <si>
    <t>-741.211880804326 194.584482894416 -201.70204553801</t>
  </si>
  <si>
    <t>-755.754860605636 193.084774845652 -293.419558606912</t>
  </si>
  <si>
    <t>-767.099518237536 191.335732820155 -376.524016865416</t>
  </si>
  <si>
    <t>-776.076548391158 189.182615032603 -459.908194216732</t>
  </si>
  <si>
    <t>-786.594430993889 185.616072576355 -582.062032614641</t>
  </si>
  <si>
    <t>-774.0995151472 185.225958506613 -659.418035493431</t>
  </si>
  <si>
    <t>-781.046481678997 218.512578404152 -529.457116100538</t>
  </si>
  <si>
    <t>-778.802594632253 373.538977045479 -512.102812412309</t>
  </si>
  <si>
    <t>-838.809176868694 445.236958142151 -245.950250867156</t>
  </si>
  <si>
    <t>-633.232458725114 364.670682956256 -173.868289260609</t>
  </si>
  <si>
    <t>-782.912112332267 155.849447685 -527.466925064728</t>
  </si>
  <si>
    <t>-792.873467521101 3.17702526411881 -496.970226630522</t>
  </si>
  <si>
    <t>-609.75540958675 42.8254305803994 -297.805364750663</t>
  </si>
  <si>
    <t>-708.625510993088 288.773074463414 -97.6536754511208</t>
  </si>
  <si>
    <t>-715.501815943004 312.019326345716 317.213655524055</t>
  </si>
  <si>
    <t>-737.806719817142 369.732919708095 776.372515904676</t>
  </si>
  <si>
    <t>-586.008315331391 346.777485932951 824.477698366983</t>
  </si>
  <si>
    <t>-723.622744708677 100.966594432333 -93.5721637280085</t>
  </si>
  <si>
    <t>-710.620391300062 93.3320088064575 321.729217721157</t>
  </si>
  <si>
    <t>-740.380821228134 45.9383954122845 781.577497107533</t>
  </si>
  <si>
    <t>-588.8604399915 33.3568453847602 834.180663606835</t>
  </si>
  <si>
    <t>9763-20170724T120513.543836600.bin</t>
  </si>
  <si>
    <t>-715.656412179843 195.066191202158 -93.8935856265734</t>
  </si>
  <si>
    <t>-740.86611129569 194.691821575065 -201.698176419271</t>
  </si>
  <si>
    <t>-755.352394815582 193.116384714319 -293.423397121273</t>
  </si>
  <si>
    <t>-766.662430617565 191.287719272589 -376.531031166192</t>
  </si>
  <si>
    <t>-775.621396722077 189.043099256668 -459.914583398211</t>
  </si>
  <si>
    <t>-786.131030458072 185.329159750756 -582.064867382572</t>
  </si>
  <si>
    <t>-773.596792287529 184.775523112374 -659.413365087885</t>
  </si>
  <si>
    <t>-780.560326664679 218.288170688024 -529.501492005935</t>
  </si>
  <si>
    <t>-778.141324683233 373.323311936428 -512.31956488879</t>
  </si>
  <si>
    <t>-838.982831582681 445.173234848959 -246.397629950858</t>
  </si>
  <si>
    <t>-633.652894994185 364.30986810931 -173.945833707711</t>
  </si>
  <si>
    <t>-782.478696779036 155.629321923233 -527.431366712893</t>
  </si>
  <si>
    <t>-792.478895446028 2.98344064451953 -496.813121752933</t>
  </si>
  <si>
    <t>-609.371911109226 42.7281831298158 -297.456811962313</t>
  </si>
  <si>
    <t>-708.341483205755 288.963957174144 -97.6776068124901</t>
  </si>
  <si>
    <t>-715.48048554384 312.101815827082 317.191347451444</t>
  </si>
  <si>
    <t>-737.809149647435 369.714091464774 776.35745180486</t>
  </si>
  <si>
    <t>-586.012487342826 346.71316821669 824.446547552958</t>
  </si>
  <si>
    <t>-723.406029114752 101.083442550349 -93.5166720929337</t>
  </si>
  <si>
    <t>-710.460858137573 93.1773478145367 321.781484015878</t>
  </si>
  <si>
    <t>-740.295247534738 45.9943361676847 781.639516227998</t>
  </si>
  <si>
    <t>-588.821349165738 33.4335821776874 834.381400079749</t>
  </si>
  <si>
    <t>9763-20170724T120513.615530000.bin</t>
  </si>
  <si>
    <t>-715.125956414704 194.673174060153 -93.8736918967586</t>
  </si>
  <si>
    <t>-740.131896954547 194.208697391002 -201.725477488393</t>
  </si>
  <si>
    <t>-754.490653939541 192.493199319284 -293.468107355772</t>
  </si>
  <si>
    <t>-765.702980125274 190.513924387471 -376.585497762017</t>
  </si>
  <si>
    <t>-774.581621493758 188.093430423297 -459.972817058221</t>
  </si>
  <si>
    <t>-784.99267261761 184.095296806203 -582.122418124941</t>
  </si>
  <si>
    <t>-772.328976964641 183.232077169238 -659.447110994678</t>
  </si>
  <si>
    <t>-779.43468369907 217.175551562486 -529.633889534191</t>
  </si>
  <si>
    <t>-776.798779910625 372.251119745454 -512.788218282587</t>
  </si>
  <si>
    <t>-839.280418221952 444.839333622083 -247.447676686891</t>
  </si>
  <si>
    <t>-634.398201789144 363.599840615856 -174.154150691633</t>
  </si>
  <si>
    <t>-781.41410103887 154.523696734468 -527.414573540716</t>
  </si>
  <si>
    <t>-791.436685818479 1.94007679742094 -496.523502676322</t>
  </si>
  <si>
    <t>-608.485716249295 41.6945590589578 -296.874242483229</t>
  </si>
  <si>
    <t>-707.585809593742 288.965383632648 -97.7493759540895</t>
  </si>
  <si>
    <t>-715.40693605939 311.878182908463 317.119767406604</t>
  </si>
  <si>
    <t>-737.820457479242 369.6612607394 776.31054672341</t>
  </si>
  <si>
    <t>-586.022781138455 346.590103655546 824.362655082765</t>
  </si>
  <si>
    <t>-723.102704165072 100.231108258243 -93.4156219667275</t>
  </si>
  <si>
    <t>-710.115211423482 91.9588073294944 321.874050574378</t>
  </si>
  <si>
    <t>-740.051548142177 46.0529862862109 781.865325171049</t>
  </si>
  <si>
    <t>-588.774407680088 32.8072970744427 835.002810367511</t>
  </si>
  <si>
    <t>9763-20170724T120513.646168900.bin</t>
  </si>
  <si>
    <t>-714.989369076469 194.604688410602 -93.8653687727177</t>
  </si>
  <si>
    <t>-739.869042852676 194.106203678464 -201.74608881663</t>
  </si>
  <si>
    <t>-754.129086364248 192.316740686282 -293.502824808759</t>
  </si>
  <si>
    <t>-765.254975519379 190.253801012507 -376.629745779299</t>
  </si>
  <si>
    <t>-774.049625837645 187.732884513063 -460.023046547514</t>
  </si>
  <si>
    <t>-784.340328168671 183.569823401681 -582.177347358278</t>
  </si>
  <si>
    <t>-771.598791703386 182.549680769718 -659.487245052682</t>
  </si>
  <si>
    <t>-778.823957752444 216.720627149411 -529.729040009376</t>
  </si>
  <si>
    <t>-776.153128281248 371.817339636107 -513.095990007088</t>
  </si>
  <si>
    <t>-839.559976208576 444.964284868182 -248.128716317218</t>
  </si>
  <si>
    <t>-634.859660251637 363.656166878001 -174.404289990276</t>
  </si>
  <si>
    <t>-780.825791821663 154.07243310327 -527.425213812554</t>
  </si>
  <si>
    <t>-790.88159437189 1.52812841060791 -496.340895777648</t>
  </si>
  <si>
    <t>-608.069515893552 41.3400138487991 -296.598136209669</t>
  </si>
  <si>
    <t>-707.278047712332 288.996595452187 -97.7874662683128</t>
  </si>
  <si>
    <t>-715.415254176909 311.804726615778 317.081409328753</t>
  </si>
  <si>
    <t>-737.816707699572 369.640116242211 776.287244008439</t>
  </si>
  <si>
    <t>-586.02570464725 346.533028352175 824.343333956492</t>
  </si>
  <si>
    <t>-723.149810042981 100.19560617189 -93.3627095583297</t>
  </si>
  <si>
    <t>-710.061239493918 91.5757800858244 321.916642284414</t>
  </si>
  <si>
    <t>-740.004164688122 46.2092864577778 781.958927491077</t>
  </si>
  <si>
    <t>-588.72034865378 33.4216430428719 835.189704862478</t>
  </si>
  <si>
    <t>9763-20170724T120513.712344900.bin</t>
  </si>
  <si>
    <t>-715.084710971488 194.885129695013 -93.8685780280257</t>
  </si>
  <si>
    <t>-739.712299305571 194.37559974914 -201.807014840421</t>
  </si>
  <si>
    <t>-753.738468945912 192.479620136857 -293.597668688421</t>
  </si>
  <si>
    <t>-764.643447139874 190.285334341726 -376.75060627084</t>
  </si>
  <si>
    <t>-773.206929291213 187.59744221097 -460.162570123301</t>
  </si>
  <si>
    <t>-783.148126315532 183.152038713651 -582.335997386184</t>
  </si>
  <si>
    <t>-770.231228128063 181.767382712488 -659.611112614784</t>
  </si>
  <si>
    <t>-777.742793417194 216.422623023401 -529.951978957819</t>
  </si>
  <si>
    <t>-774.992681782954 371.557933098314 -513.708000898316</t>
  </si>
  <si>
    <t>-840.623734712374 446.099343487823 -249.672666498051</t>
  </si>
  <si>
    <t>-636.294431994753 365.052983314359 -174.642269509474</t>
  </si>
  <si>
    <t>-779.829182791695 153.7828612761 -527.502940808789</t>
  </si>
  <si>
    <t>-790.174705094347 1.33346723080467 -496.046960734705</t>
  </si>
  <si>
    <t>-607.731251411917 41.1871029592203 -295.982854843953</t>
  </si>
  <si>
    <t>-706.97980856771 289.226628768751 -97.8302607775088</t>
  </si>
  <si>
    <t>-715.696094058184 311.868601435255 317.035903534998</t>
  </si>
  <si>
    <t>-737.809042928085 369.61640810525 776.251717689062</t>
  </si>
  <si>
    <t>-586.037331544336 346.39634866079 824.314359058345</t>
  </si>
  <si>
    <t>-723.627629728971 100.592983044995 -93.2681103093739</t>
  </si>
  <si>
    <t>-709.949083177829 91.3758185893441 321.979428432374</t>
  </si>
  <si>
    <t>-739.969949925954 46.4340893682163 782.08508547269</t>
  </si>
  <si>
    <t>-588.701578601743 33.7209336543799 835.37760668051</t>
  </si>
  <si>
    <t>9763-20170724T120513.750485100.bin</t>
  </si>
  <si>
    <t>-715.263272199948 194.974726550765 -93.8462598298111</t>
  </si>
  <si>
    <t>-739.746013279228 194.473164250867 -201.817748685704</t>
  </si>
  <si>
    <t>-753.616609772183 192.538404408842 -293.631096926739</t>
  </si>
  <si>
    <t>-764.367198301351 190.292178462207 -376.802700850898</t>
  </si>
  <si>
    <t>-772.761943620123 187.535683660395 -460.229760167071</t>
  </si>
  <si>
    <t>-782.440660180223 182.9718819302 -582.419854184336</t>
  </si>
  <si>
    <t>-769.412766185562 181.3649186771 -659.672039168351</t>
  </si>
  <si>
    <t>-777.126605044025 216.29239102766 -530.058056928417</t>
  </si>
  <si>
    <t>-774.30280142085 371.451703870537 -513.986827258731</t>
  </si>
  <si>
    <t>-841.257890504778 446.970253628458 -250.562102465707</t>
  </si>
  <si>
    <t>-637.18469750259 365.959946653752 -174.79934659694</t>
  </si>
  <si>
    <t>-779.26081857114 153.656518515457 -527.549528760453</t>
  </si>
  <si>
    <t>-789.815586161821 1.25773539092506 -495.944520705722</t>
  </si>
  <si>
    <t>-607.61989412817 41.0282383668193 -295.614858057602</t>
  </si>
  <si>
    <t>-706.988827993045 289.244510308735 -97.8358802964185</t>
  </si>
  <si>
    <t>-715.907449536972 311.880097025585 317.026391548857</t>
  </si>
  <si>
    <t>-737.809624946648 369.589889066783 776.243832733326</t>
  </si>
  <si>
    <t>-586.040066315043 346.351384839919 824.304155072817</t>
  </si>
  <si>
    <t>-723.934672934282 100.701118126416 -93.2388228436587</t>
  </si>
  <si>
    <t>-709.973924634409 91.3101467186787 321.995461758275</t>
  </si>
  <si>
    <t>-739.955451749323 46.3509257317128 782.136924806775</t>
  </si>
  <si>
    <t>-588.746596395773 33.0620469935027 835.457849979985</t>
  </si>
  <si>
    <t>9763-20170724T120513.812649000.bin</t>
  </si>
  <si>
    <t>-715.746564516646 195.051578048041 -93.8037577524094</t>
  </si>
  <si>
    <t>-739.944094440545 194.553589913004 -201.839548280667</t>
  </si>
  <si>
    <t>-753.45092789294 192.550801087133 -293.705732522597</t>
  </si>
  <si>
    <t>-763.822304816883 190.216759349723 -376.923020530808</t>
  </si>
  <si>
    <t>-771.786800029588 187.346149710464 -460.388352643872</t>
  </si>
  <si>
    <t>-780.78000887252 182.587900578618 -582.623433334124</t>
  </si>
  <si>
    <t>-767.481609400402 180.504230298642 -659.818084914929</t>
  </si>
  <si>
    <t>-775.758915671841 215.99162690463 -530.285930966556</t>
  </si>
  <si>
    <t>-773.275689317966 371.187044666991 -514.58048877797</t>
  </si>
  <si>
    <t>-842.493618871973 449.632109502656 -252.600016130675</t>
  </si>
  <si>
    <t>-639.031864725282 368.257169272785 -175.593734662885</t>
  </si>
  <si>
    <t>-777.908834477003 153.359846584493 -527.689716569213</t>
  </si>
  <si>
    <t>-788.754983732957 1.03780592543444 -495.794039711568</t>
  </si>
  <si>
    <t>-607.417963677111 40.4948474474415 -294.802130566746</t>
  </si>
  <si>
    <t>-707.344666379908 289.122836382658 -97.8072805273193</t>
  </si>
  <si>
    <t>-716.46002181931 311.896498743468 317.043161221339</t>
  </si>
  <si>
    <t>-737.83472171403 369.533056178929 776.241843661116</t>
  </si>
  <si>
    <t>-586.074463911393 346.191502420704 824.281490606029</t>
  </si>
  <si>
    <t>-724.506347703099 100.985973874866 -93.2073517126588</t>
  </si>
  <si>
    <t>-710.129966369654 91.2550039590235 322.004887294492</t>
  </si>
  <si>
    <t>-739.954760685215 46.5439409274798 782.180603016874</t>
  </si>
  <si>
    <t>-588.664472916032 34.1118960268223 835.477047721599</t>
  </si>
  <si>
    <t>9763-20170724T120513.846745000.bin</t>
  </si>
  <si>
    <t>-716.067324247105 195.023743467073 -93.7981013481467</t>
  </si>
  <si>
    <t>-740.133516217472 194.531700521929 -201.863184698112</t>
  </si>
  <si>
    <t>-753.450399072982 192.516117562629 -293.756831292095</t>
  </si>
  <si>
    <t>-763.617960008941 190.163965048682 -376.998759642365</t>
  </si>
  <si>
    <t>-771.346073992745 187.269486781208 -460.485453105285</t>
  </si>
  <si>
    <t>-779.957943885811 182.470753007875 -582.746432512692</t>
  </si>
  <si>
    <t>-766.508489624274 180.150342484216 -659.908204963556</t>
  </si>
  <si>
    <t>-775.125105295107 215.892882906876 -530.402801334345</t>
  </si>
  <si>
    <t>-773.037490463419 371.094939613715 -514.751385932137</t>
  </si>
  <si>
    <t>-843.020571544004 451.436569730382 -253.549954419831</t>
  </si>
  <si>
    <t>-639.845153697682 369.950512608713 -175.907831133163</t>
  </si>
  <si>
    <t>-777.233110909921 153.260121958507 -527.796053794863</t>
  </si>
  <si>
    <t>-788.165292180098 0.95301603474104 -495.825526290344</t>
  </si>
  <si>
    <t>-607.320446162395 40.3325546192991 -294.412306972118</t>
  </si>
  <si>
    <t>-707.683117391624 289.010245777299 -97.7903841832332</t>
  </si>
  <si>
    <t>-716.76577406799 311.907222133268 317.053949724473</t>
  </si>
  <si>
    <t>-737.843646468163 369.493283818024 776.248616961022</t>
  </si>
  <si>
    <t>-586.078170042603 346.159624166647 824.275601998963</t>
  </si>
  <si>
    <t>-724.803660880092 101.005452785088 -93.2095954019583</t>
  </si>
  <si>
    <t>-710.300501773111 91.2081868172129 321.996655398336</t>
  </si>
  <si>
    <t>-739.950263443406 46.5538888858209 782.185189539046</t>
  </si>
  <si>
    <t>-588.700640370252 33.717831269737 835.501350419528</t>
  </si>
  <si>
    <t>9763-20170724T120513.912922000.bin</t>
  </si>
  <si>
    <t>-716.867461430113 194.864168368578 -93.8147529121449</t>
  </si>
  <si>
    <t>-740.693618229535 194.358856579269 -201.933106792868</t>
  </si>
  <si>
    <t>-753.643967548069 192.331391608395 -293.878735425165</t>
  </si>
  <si>
    <t>-763.414273731339 189.96842865709 -377.168002934177</t>
  </si>
  <si>
    <t>-770.67825053506 187.065210176311 -460.695992632362</t>
  </si>
  <si>
    <t>-778.538263398706 182.256432710268 -583.00719046833</t>
  </si>
  <si>
    <t>-764.708383943079 179.425091595977 -660.08462270782</t>
  </si>
  <si>
    <t>-774.069094024941 215.684301718491 -530.634986158829</t>
  </si>
  <si>
    <t>-772.490419335241 370.894447337228 -514.914424145967</t>
  </si>
  <si>
    <t>-844.100212446223 454.624898085258 -255.222525682991</t>
  </si>
  <si>
    <t>-641.13201233106 373.649233194091 -176.511893470618</t>
  </si>
  <si>
    <t>-776.109565322575 153.0487224776 -528.041281576996</t>
  </si>
  <si>
    <t>-787.170548619894 0.753819549989885 -496.093064624004</t>
  </si>
  <si>
    <t>-607.257168880473 40.0039597533328 -293.720693466637</t>
  </si>
  <si>
    <t>-708.544496732012 288.67892498706 -97.7724181650633</t>
  </si>
  <si>
    <t>-717.61538584421 311.752353476272 317.062431903842</t>
  </si>
  <si>
    <t>-737.845590133374 369.442465303717 776.257034885704</t>
  </si>
  <si>
    <t>-586.065850325642 346.175036519574 824.271381831867</t>
  </si>
  <si>
    <t>-725.590041142574 101.020056967284 -93.2312241295738</t>
  </si>
  <si>
    <t>-710.678715176804 91.0390286209811 321.956208948393</t>
  </si>
  <si>
    <t>-739.927973996673 46.5718161037926 782.181460697531</t>
  </si>
  <si>
    <t>-588.677318516659 33.8601557989941 835.52447352896</t>
  </si>
  <si>
    <t>9763-20170724T120513.949023700.bin</t>
  </si>
  <si>
    <t>-717.421014532956 194.806799165755 -93.8284038824411</t>
  </si>
  <si>
    <t>-741.073258533296 194.305536846211 -201.984883936887</t>
  </si>
  <si>
    <t>-753.815476800733 192.281193149317 -293.95973180851</t>
  </si>
  <si>
    <t>-763.372904988941 189.921083367127 -377.273734997762</t>
  </si>
  <si>
    <t>-770.399015097906 187.02131286128 -460.822216455126</t>
  </si>
  <si>
    <t>-777.884001671387 182.218851904553 -583.157302599775</t>
  </si>
  <si>
    <t>-763.857393559121 179.166813953208 -660.190647757204</t>
  </si>
  <si>
    <t>-773.603542830337 215.645008784907 -530.768077081291</t>
  </si>
  <si>
    <t>-772.259647487688 370.852983999895 -515.004803225074</t>
  </si>
  <si>
    <t>-845.018772663808 456.020544250308 -256.101027347984</t>
  </si>
  <si>
    <t>-641.989101292454 375.764757491296 -176.813384126338</t>
  </si>
  <si>
    <t>-775.59576693508 153.00719669055 -528.187244533683</t>
  </si>
  <si>
    <t>-786.713589005007 0.712490100746891 -496.246698597719</t>
  </si>
  <si>
    <t>-607.272920890332 39.9069663481296 -293.462538788416</t>
  </si>
  <si>
    <t>-709.110237210927 288.477542151595 -97.7576302654675</t>
  </si>
  <si>
    <t>-718.272150757115 311.661172742659 317.06909637466</t>
  </si>
  <si>
    <t>-737.851629625026 369.431686297381 776.258394873229</t>
  </si>
  <si>
    <t>-586.073071257219 346.139983410672 824.264677914961</t>
  </si>
  <si>
    <t>-726.143337757349 101.155846364642 -93.2596183446855</t>
  </si>
  <si>
    <t>-710.871888206421 90.8142788117489 321.905949868497</t>
  </si>
  <si>
    <t>-739.916654734394 46.5739872083725 782.164342081133</t>
  </si>
  <si>
    <t>-588.664513933913 33.9300999083196 835.519294631449</t>
  </si>
  <si>
    <t>9763-20170724T120514.015198300.bin</t>
  </si>
  <si>
    <t>-718.644297890898 194.615231835126 -93.8538027201705</t>
  </si>
  <si>
    <t>-741.926600634705 194.111210984385 -202.090463915613</t>
  </si>
  <si>
    <t>-754.228898314021 192.089397662196 -294.12521941663</t>
  </si>
  <si>
    <t>-763.337462288301 189.732600973069 -377.489687362892</t>
  </si>
  <si>
    <t>-769.8627071294 186.839963067162 -461.079058836602</t>
  </si>
  <si>
    <t>-776.55854928341 182.053211250245 -583.460185949117</t>
  </si>
  <si>
    <t>-762.113271171629 178.653054716155 -660.401795023124</t>
  </si>
  <si>
    <t>-772.716916336901 215.4759541065 -531.035016987865</t>
  </si>
  <si>
    <t>-771.835665832776 370.671211461655 -515.144692754666</t>
  </si>
  <si>
    <t>-847.548668922298 458.180425079706 -257.873757291586</t>
  </si>
  <si>
    <t>-644.430642489931 378.935029181155 -177.80026294676</t>
  </si>
  <si>
    <t>-774.523982103845 152.831361564573 -528.485902486799</t>
  </si>
  <si>
    <t>-785.598437618238 0.541324874262727 -496.534156866609</t>
  </si>
  <si>
    <t>-607.331890641491 39.7678608847573 -292.848498015355</t>
  </si>
  <si>
    <t>-710.417569101778 287.945496102617 -97.7241908413088</t>
  </si>
  <si>
    <t>-719.529035619709 311.551815600228 317.079763434755</t>
  </si>
  <si>
    <t>-737.873752001829 369.406508057489 776.262134527574</t>
  </si>
  <si>
    <t>-586.078835155237 346.171970086351 824.24426692518</t>
  </si>
  <si>
    <t>-727.180666226906 101.236498646481 -93.3605338698039</t>
  </si>
  <si>
    <t>-711.416027566705 90.2644966677422 321.770446837935</t>
  </si>
  <si>
    <t>-739.907793053899 46.6554479002295 782.094668524071</t>
  </si>
  <si>
    <t>-588.612349697642 34.541128561405 835.449673793829</t>
  </si>
  <si>
    <t>9763-20170724T120514.048307300.bin</t>
  </si>
  <si>
    <t>-719.175413118302 194.436241041977 -93.8614199676673</t>
  </si>
  <si>
    <t>-742.315196630929 193.91403551785 -202.128519615933</t>
  </si>
  <si>
    <t>-754.419449750371 191.887963186243 -294.189518117103</t>
  </si>
  <si>
    <t>-763.317689603919 189.531212013835 -377.576609065378</t>
  </si>
  <si>
    <t>-769.601156891355 186.64413352136 -461.184705599696</t>
  </si>
  <si>
    <t>-775.908689139533 181.872712002623 -583.587228519675</t>
  </si>
  <si>
    <t>-761.254934778453 178.361573146084 -660.484173940137</t>
  </si>
  <si>
    <t>-772.304312822535 215.290918223597 -531.142295626789</t>
  </si>
  <si>
    <t>-771.75725152256 370.481477044703 -515.183609416479</t>
  </si>
  <si>
    <t>-848.722261632035 458.351626461105 -258.407881013051</t>
  </si>
  <si>
    <t>-645.335479869529 379.75124853998 -178.380905659733</t>
  </si>
  <si>
    <t>-773.977735346685 152.641780579236 -528.613867908812</t>
  </si>
  <si>
    <t>-784.935697802716 0.337623566759703 -496.647276600397</t>
  </si>
  <si>
    <t>-607.275698491393 39.8231789732581 -292.518990467937</t>
  </si>
  <si>
    <t>-711.104143921142 287.631222288823 -97.7084727400164</t>
  </si>
  <si>
    <t>-719.984611870804 311.526827282945 317.083952120816</t>
  </si>
  <si>
    <t>-737.889007659005 369.367922604314 776.270459335278</t>
  </si>
  <si>
    <t>-586.087889622151 346.150884819829 824.241367705044</t>
  </si>
  <si>
    <t>-727.540242670685 101.156824059255 -93.4337504175068</t>
  </si>
  <si>
    <t>-711.737643338841 90.010578302933 321.691116119449</t>
  </si>
  <si>
    <t>-739.902294263954 46.6760455942397 782.059930822175</t>
  </si>
  <si>
    <t>-588.608426549442 34.5499784989902 835.416784202005</t>
  </si>
  <si>
    <t>9763-20170724T120514.112508300.bin</t>
  </si>
  <si>
    <t>-720.200555901163 193.885181176482 -93.8911364709678</t>
  </si>
  <si>
    <t>-743.220732773677 193.340614955783 -202.183556753425</t>
  </si>
  <si>
    <t>-755.002946503476 191.325500401556 -294.286620902162</t>
  </si>
  <si>
    <t>-763.52113204941 188.989280844637 -377.713884242105</t>
  </si>
  <si>
    <t>-769.334549550077 186.138092241314 -461.357242262517</t>
  </si>
  <si>
    <t>-774.856775495931 181.436893239199 -583.800405046215</t>
  </si>
  <si>
    <t>-759.804251853865 177.844225078585 -660.616558643781</t>
  </si>
  <si>
    <t>-771.747250203928 214.829184417184 -531.307247261454</t>
  </si>
  <si>
    <t>-772.184733964754 369.989853478868 -515.108164584959</t>
  </si>
  <si>
    <t>-850.437551685317 457.614140040557 -258.637593016034</t>
  </si>
  <si>
    <t>-646.10899156251 380.460257460039 -179.608269950066</t>
  </si>
  <si>
    <t>-773.12008164348 152.170365535731 -528.839669600316</t>
  </si>
  <si>
    <t>-607.059055263245 39.8657678428447 -291.882728050571</t>
  </si>
  <si>
    <t>-712.600732268307 286.956136855607 -97.6806896889291</t>
  </si>
  <si>
    <t>-720.633971392845 311.358358858927 317.099514370869</t>
  </si>
  <si>
    <t>-737.926742050886 369.262359054683 776.297561691389</t>
  </si>
  <si>
    <t>-586.100116000175 346.148411565419 824.237563689377</t>
  </si>
  <si>
    <t>-728.15258471577 100.722971977051 -93.5373834692115</t>
  </si>
  <si>
    <t>-712.277413371474 89.9074105538593 321.593491125487</t>
  </si>
  <si>
    <t>-739.885343323193 46.7329032904668 781.990613401313</t>
  </si>
  <si>
    <t>-588.55860386252 35.0136864669485 835.345110546785</t>
  </si>
  <si>
    <t>9763-20170724T120514.147571800.bin</t>
  </si>
  <si>
    <t>-720.624586879315 193.527142794649 -93.9239658760727</t>
  </si>
  <si>
    <t>-743.63911083101 192.95896146518 -202.217534453189</t>
  </si>
  <si>
    <t>-755.304298332998 190.954110452139 -294.335690285992</t>
  </si>
  <si>
    <t>-763.67157739458 188.638559708912 -377.778750098819</t>
  </si>
  <si>
    <t>-769.288802784665 185.821199331041 -461.436631524252</t>
  </si>
  <si>
    <t>-774.474524942519 181.184884854479 -583.897046355654</t>
  </si>
  <si>
    <t>-759.234972794079 177.586415411724 -660.676097078034</t>
  </si>
  <si>
    <t>-771.581759102435 214.551029982043 -531.374905378716</t>
  </si>
  <si>
    <t>-772.475603462012 369.700825634712 -515.078482598565</t>
  </si>
  <si>
    <t>-851.227067958376 456.97505783965 -258.641321519925</t>
  </si>
  <si>
    <t>-646.451002980466 380.404228404807 -180.205368500811</t>
  </si>
  <si>
    <t>-772.816359571812 151.887612670807 -528.950166114</t>
  </si>
  <si>
    <t>-606.964898192756 39.8013276106838 -291.620655881609</t>
  </si>
  <si>
    <t>-713.278678830027 286.582543840305 -97.6793419749843</t>
  </si>
  <si>
    <t>-720.867051300841 311.281137685282 317.091705450409</t>
  </si>
  <si>
    <t>-737.944372582995 369.214085109909 776.307412539501</t>
  </si>
  <si>
    <t>-586.101779102729 346.152372078237 824.222092109811</t>
  </si>
  <si>
    <t>-728.341292055272 100.397850899072 -93.5858981225558</t>
  </si>
  <si>
    <t>-712.462792690384 89.8534201579539 321.551742302973</t>
  </si>
  <si>
    <t>-739.881502750069 46.692803663957 781.952902330529</t>
  </si>
  <si>
    <t>-588.585000749641 34.6664417130298 835.324678636163</t>
  </si>
  <si>
    <t>9763-20170724T120514.210739300.bin</t>
  </si>
  <si>
    <t>-721.230315971967 192.808551972958 -93.9575279691745</t>
  </si>
  <si>
    <t>-744.325455519981 192.199387557282 -202.233778131995</t>
  </si>
  <si>
    <t>-755.859340073559 190.245101215687 -294.369485801608</t>
  </si>
  <si>
    <t>-764.027786047174 188.008352618516 -377.834490453451</t>
  </si>
  <si>
    <t>-769.365869758876 185.306932170096 -461.514486260654</t>
  </si>
  <si>
    <t>-774.055469638996 180.882798684667 -584.002670429686</t>
  </si>
  <si>
    <t>-758.535924043085 177.40383350156 -660.731132339196</t>
  </si>
  <si>
    <t>-771.534196896864 214.160824167894 -531.405528600559</t>
  </si>
  <si>
    <t>-773.291656254699 369.269347525727 -514.803502541534</t>
  </si>
  <si>
    <t>-852.499007953572 456.259034109095 -258.410053979719</t>
  </si>
  <si>
    <t>-647.000762557554 380.291261706196 -181.287551905859</t>
  </si>
  <si>
    <t>-772.461180231227 151.487337816295 -529.10638708508</t>
  </si>
  <si>
    <t>-606.962499589186 39.879552788492 -291.316829903068</t>
  </si>
  <si>
    <t>-714.392938129546 285.882632045562 -97.6640680197112</t>
  </si>
  <si>
    <t>-721.093147500683 311.089140631443 317.091708224095</t>
  </si>
  <si>
    <t>-737.968331899153 369.108286115541 776.320225200774</t>
  </si>
  <si>
    <t>-586.090246686673 346.192781347847 824.192459720699</t>
  </si>
  <si>
    <t>-728.418598912304 99.6438900145713 -93.6522116005156</t>
  </si>
  <si>
    <t>-712.808328000988 90.0120390899124 321.517852515769</t>
  </si>
  <si>
    <t>-739.895269810356 46.7882003439563 781.898944278084</t>
  </si>
  <si>
    <t>-588.598128864709 34.6222427395553 835.237436474851</t>
  </si>
  <si>
    <t>9763-20170724T120514.247482000.bin</t>
  </si>
  <si>
    <t>-721.486574104543 192.474581507008 -93.9552657301332</t>
  </si>
  <si>
    <t>-744.641539780494 191.85813329127 -202.218678935916</t>
  </si>
  <si>
    <t>-756.120203504209 189.943893826064 -294.362058855944</t>
  </si>
  <si>
    <t>-764.196148517721 187.761368864241 -377.83760631588</t>
  </si>
  <si>
    <t>-769.399353476844 185.133706683062 -461.528392063486</t>
  </si>
  <si>
    <t>-773.845303332983 180.839635135414 -584.030342146607</t>
  </si>
  <si>
    <t>-758.192619335423 177.444500146856 -660.735446156644</t>
  </si>
  <si>
    <t>-771.490098170748 214.062678466619 -531.390744914178</t>
  </si>
  <si>
    <t>-773.590266632665 369.150458755013 -514.592965627311</t>
  </si>
  <si>
    <t>-852.804639765022 455.748899442584 -258.069249921266</t>
  </si>
  <si>
    <t>-646.948970627686 380.23939802652 -181.45157392808</t>
  </si>
  <si>
    <t>-772.298809297879 151.384943754199 -529.164420403331</t>
  </si>
  <si>
    <t>-606.857462244953 40.0545253818871 -291.304733925021</t>
  </si>
  <si>
    <t>-714.884141002555 285.563843474747 -97.6461472585964</t>
  </si>
  <si>
    <t>-721.192974004068 310.932375086097 317.105865547122</t>
  </si>
  <si>
    <t>-737.977047508356 369.05054116079 776.328682300172</t>
  </si>
  <si>
    <t>-586.091070392001 346.157264591199 824.186410310115</t>
  </si>
  <si>
    <t>-728.509496802809 99.4251284658505 -93.6732017009534</t>
  </si>
  <si>
    <t>-712.917851550161 90.0676010982331 321.503767601783</t>
  </si>
  <si>
    <t>-739.92875619091 46.768396449494 781.867899099285</t>
  </si>
  <si>
    <t>-588.638082839865 34.3129271971209 835.157821390937</t>
  </si>
  <si>
    <t>9763-20170724T120514.312655500.bin</t>
  </si>
  <si>
    <t>-721.85019668528 191.974596528906 -94.0026853660954</t>
  </si>
  <si>
    <t>-745.031355144965 191.365772456134 -202.260482206894</t>
  </si>
  <si>
    <t>-756.397391969643 189.542364631 -294.419789483259</t>
  </si>
  <si>
    <t>-764.317877671621 187.475132643335 -377.913113762966</t>
  </si>
  <si>
    <t>-769.311652267677 184.998215598584 -461.621250967969</t>
  </si>
  <si>
    <t>-773.392999294091 180.963800087916 -584.144601396051</t>
  </si>
  <si>
    <t>-757.540061641942 177.710655501213 -660.814839853941</t>
  </si>
  <si>
    <t>-771.256909198181 214.075932175963 -531.425974340828</t>
  </si>
  <si>
    <t>-773.705352905868 369.121348237415 -514.249058678587</t>
  </si>
  <si>
    <t>-853.370795124835 454.539551567265 -257.469518080072</t>
  </si>
  <si>
    <t>-647.035736226239 379.70375124118 -181.482749912127</t>
  </si>
  <si>
    <t>-771.947415940388 151.392156935731 -529.338887264447</t>
  </si>
  <si>
    <t>-606.541908962551 40.4112467051139 -291.627966491746</t>
  </si>
  <si>
    <t>-715.438040867911 284.952130776696 -97.6142419011514</t>
  </si>
  <si>
    <t>-721.350436480516 310.650272797552 317.12332493341</t>
  </si>
  <si>
    <t>-737.967900186809 368.959601395541 776.340784837103</t>
  </si>
  <si>
    <t>-586.064142019421 346.169277403392 824.191155347271</t>
  </si>
  <si>
    <t>-728.604561059937 99.0340385138702 -93.7265547400719</t>
  </si>
  <si>
    <t>-713.017700280458 89.9923615531011 321.457593968605</t>
  </si>
  <si>
    <t>-739.991667502214 46.777880837265 781.807041816919</t>
  </si>
  <si>
    <t>-588.644301626796 34.5396451096005 834.986203994684</t>
  </si>
  <si>
    <t>9763-20170724T120514.347630900.bin</t>
  </si>
  <si>
    <t>-721.888293095206 191.735358789989 -93.9909931593843</t>
  </si>
  <si>
    <t>-745.010917525071 191.147546811082 -202.261367130826</t>
  </si>
  <si>
    <t>-756.317452132892 189.372692462376 -294.428948287063</t>
  </si>
  <si>
    <t>-764.180398936955 187.361170050867 -377.928942003366</t>
  </si>
  <si>
    <t>-769.112966466048 184.952515117138 -461.642839262195</t>
  </si>
  <si>
    <t>-773.101034937858 181.031702338173 -584.172955454322</t>
  </si>
  <si>
    <t>-757.186402325787 177.841651786946 -660.833083480602</t>
  </si>
  <si>
    <t>-771.03016261411 214.095261883767 -531.421173744011</t>
  </si>
  <si>
    <t>-773.654305768471 369.114228298377 -514.08560183293</t>
  </si>
  <si>
    <t>-853.524823518471 453.988980684712 -257.189471978935</t>
  </si>
  <si>
    <t>-647.043527872362 379.252660421913 -181.502866088741</t>
  </si>
  <si>
    <t>-771.67205263795 151.40894905433 -529.394492645545</t>
  </si>
  <si>
    <t>-606.250488742321 40.3889852746534 -291.81110323148</t>
  </si>
  <si>
    <t>-715.538989830057 284.646674898364 -97.5763777875944</t>
  </si>
  <si>
    <t>-721.39467499125 310.479821943757 317.15359023083</t>
  </si>
  <si>
    <t>-737.955381233952 368.945496273582 776.338706287171</t>
  </si>
  <si>
    <t>-586.046485766438 346.200508693312 824.19445703502</t>
  </si>
  <si>
    <t>-728.607452927574 98.8848040508876 -93.756166005052</t>
  </si>
  <si>
    <t>-712.958462729339 89.8119163306983 321.42498531618</t>
  </si>
  <si>
    <t>-740.013655857674 46.8285495819723 781.776722824344</t>
  </si>
  <si>
    <t>-588.675403034547 34.3745625967938 834.931658196008</t>
  </si>
  <si>
    <t>9763-20170724T120514.411801200.bin</t>
  </si>
  <si>
    <t>-721.622911682162 191.491127068136 -93.9842240629856</t>
  </si>
  <si>
    <t>-744.598010504566 190.981312432236 -202.28639871659</t>
  </si>
  <si>
    <t>-755.797057935265 189.331696472722 -294.469345767587</t>
  </si>
  <si>
    <t>-763.570327296378 187.457332374857 -377.981075162757</t>
  </si>
  <si>
    <t>-768.42094282555 185.210659884224 -461.704233999426</t>
  </si>
  <si>
    <t>-772.297847955621 181.554579073341 -584.246163379318</t>
  </si>
  <si>
    <t>-756.277386094819 178.498526052688 -660.889557372232</t>
  </si>
  <si>
    <t>-770.32277205176 214.504710309496 -531.419599458175</t>
  </si>
  <si>
    <t>-773.191171762092 369.469007684702 -513.665339868112</t>
  </si>
  <si>
    <t>-853.195275955167 453.57835235236 -256.559164071334</t>
  </si>
  <si>
    <t>-646.459316404176 378.89594653148 -181.517259697848</t>
  </si>
  <si>
    <t>-770.87057052981 151.813156859891 -529.531943665126</t>
  </si>
  <si>
    <t>-605.40376439818 40.4655476300982 -292.248811287748</t>
  </si>
  <si>
    <t>-715.306187233829 284.26247860124 -97.4921724013145</t>
  </si>
  <si>
    <t>-721.370684078401 310.26780313218 317.224088873259</t>
  </si>
  <si>
    <t>-737.924903729963 368.915029404432 776.353474464257</t>
  </si>
  <si>
    <t>-586.015203636319 346.22121083998 824.230998187207</t>
  </si>
  <si>
    <t>-728.296902541148 98.759332522367 -93.839584505762</t>
  </si>
  <si>
    <t>-712.683181183093 89.4071813511209 321.336726520652</t>
  </si>
  <si>
    <t>-740.043317610987 46.7204357942546 781.705761160055</t>
  </si>
  <si>
    <t>-588.682871774034 34.354285465294 834.818178616334</t>
  </si>
  <si>
    <t>9763-20170724T120514.448456500.bin</t>
  </si>
  <si>
    <t>-721.367183877164 191.494344621987 -93.9810813484825</t>
  </si>
  <si>
    <t>-744.26103501594 191.010477571887 -202.300718177989</t>
  </si>
  <si>
    <t>-755.429704915715 189.432039412199 -294.488541381977</t>
  </si>
  <si>
    <t>-763.191249746492 187.641998725479 -378.003227706375</t>
  </si>
  <si>
    <t>-768.046354137977 185.499537849699 -461.728773726435</t>
  </si>
  <si>
    <t>-771.947760816136 182.017750989832 -584.275079310552</t>
  </si>
  <si>
    <t>-755.898077616634 179.037145053062 -660.915349322386</t>
  </si>
  <si>
    <t>-769.971696801127 214.892846666406 -531.401877647626</t>
  </si>
  <si>
    <t>-772.861317074123 369.834098853257 -513.428220605943</t>
  </si>
  <si>
    <t>-853.08784337939 453.595127481235 -256.277668000064</t>
  </si>
  <si>
    <t>-646.269339271162 378.917094391169 -181.459169496684</t>
  </si>
  <si>
    <t>-770.499931763608 152.198393767294 -529.603782554039</t>
  </si>
  <si>
    <t>-604.914746384137 40.6774523408656 -292.42172121932</t>
  </si>
  <si>
    <t>-715.037210577388 284.155452331612 -97.4665803578281</t>
  </si>
  <si>
    <t>-721.263956179506 310.226534378812 317.24311524357</t>
  </si>
  <si>
    <t>-737.902944105103 368.909874601995 776.360965664034</t>
  </si>
  <si>
    <t>-585.99573179996 346.243882721955 824.259561252484</t>
  </si>
  <si>
    <t>-728.067672381812 98.8968278093807 -93.8658570401846</t>
  </si>
  <si>
    <t>-712.455206267947 89.3199226096958 321.305415918867</t>
  </si>
  <si>
    <t>-740.053158475584 46.816161907748 781.662493815937</t>
  </si>
  <si>
    <t>-588.600609332698 35.4799565453598 834.742046205067</t>
  </si>
  <si>
    <t>9763-20170724T120514.513628600.bin</t>
  </si>
  <si>
    <t>-720.775940320462 191.486574113445 -93.9643470053649</t>
  </si>
  <si>
    <t>-743.471552412053 191.061433143245 -202.325883159698</t>
  </si>
  <si>
    <t>-754.568265565539 189.616235974746 -294.524605025859</t>
  </si>
  <si>
    <t>-762.304264832322 187.980931399105 -378.044694512273</t>
  </si>
  <si>
    <t>-767.173567920899 186.028559320759 -461.77426270031</t>
  </si>
  <si>
    <t>-771.139815004265 182.863706037248 -584.326894915717</t>
  </si>
  <si>
    <t>-755.039797401123 180.03887616198 -660.962585537392</t>
  </si>
  <si>
    <t>-769.164381115274 215.602144789836 -531.368962485855</t>
  </si>
  <si>
    <t>-772.085146872306 370.485581584881 -512.955397193561</t>
  </si>
  <si>
    <t>-853.017041075472 453.998478114861 -255.945193456085</t>
  </si>
  <si>
    <t>-645.950667279407 380.30356629252 -180.837897663167</t>
  </si>
  <si>
    <t>-769.634508372141 152.902719794061 -529.734544294084</t>
  </si>
  <si>
    <t>-778.483197139818 0.086229893098789 -499.613727066941</t>
  </si>
  <si>
    <t>-603.905079351309 40.7970298082728 -292.804471505412</t>
  </si>
  <si>
    <t>-714.313067221938 283.962682603486 -97.415396356061</t>
  </si>
  <si>
    <t>-720.947946877583 310.074820916597 317.285382306213</t>
  </si>
  <si>
    <t>-737.835532761087 368.971384049534 776.352740586913</t>
  </si>
  <si>
    <t>-585.957877999389 346.266546357929 824.326442724737</t>
  </si>
  <si>
    <t>-727.625812738481 99.0322725552635 -93.8854584841852</t>
  </si>
  <si>
    <t>-711.598829402129 88.8378998311014 321.255247764507</t>
  </si>
  <si>
    <t>-740.033052233094 46.7052665460494 781.594809375838</t>
  </si>
  <si>
    <t>-588.677170489247 34.4988677395825 834.757060954946</t>
  </si>
  <si>
    <t>9763-20170724T120514.546497100.bin</t>
  </si>
  <si>
    <t>-720.394529247419 191.564520339612 -93.9464661986553</t>
  </si>
  <si>
    <t>-743.00282313688 191.167737643935 -202.326285313294</t>
  </si>
  <si>
    <t>-754.05796893768 189.788593628411 -294.531126677888</t>
  </si>
  <si>
    <t>-761.769597257821 188.230679311971 -378.055056642918</t>
  </si>
  <si>
    <t>-766.62802381025 186.373911946378 -461.787216624822</t>
  </si>
  <si>
    <t>-770.593471882698 183.369161506826 -584.344029585507</t>
  </si>
  <si>
    <t>-754.459913279331 180.623416748195 -660.975491985436</t>
  </si>
  <si>
    <t>-768.637700125086 216.038517240868 -531.342792954957</t>
  </si>
  <si>
    <t>-771.587659714113 370.90077293253 -512.68540524221</t>
  </si>
  <si>
    <t>-852.893762903509 454.242180671847 -255.737845773763</t>
  </si>
  <si>
    <t>-645.54331333167 381.163897651378 -180.811921444923</t>
  </si>
  <si>
    <t>-769.069242149764 153.336778572461 -529.791527921451</t>
  </si>
  <si>
    <t>-777.838578743627 0.477450421826916 -499.875258403579</t>
  </si>
  <si>
    <t>-603.246343025681 40.9330203514792 -292.968263017939</t>
  </si>
  <si>
    <t>-713.851121891959 283.976823388107 -97.375740835846</t>
  </si>
  <si>
    <t>-720.744034372447 310.064549979431 317.322370870256</t>
  </si>
  <si>
    <t>-737.802466633303 369.012140303235 776.350842223064</t>
  </si>
  <si>
    <t>-585.937503403966 346.303366712107 824.36287226003</t>
  </si>
  <si>
    <t>-727.283662440963 99.1366936366958 -93.887134190679</t>
  </si>
  <si>
    <t>-711.057480935779 88.6457670021459 321.238456289358</t>
  </si>
  <si>
    <t>-740.008040159853 46.7399328437702 781.559726018519</t>
  </si>
  <si>
    <t>-588.677852669426 34.418244648366 834.768546837353</t>
  </si>
  <si>
    <t>9763-20170724T120514.614679500.bin</t>
  </si>
  <si>
    <t>-719.545876217788 191.84237333502 -93.9384293011433</t>
  </si>
  <si>
    <t>-741.954625737882 191.442745260799 -202.35972879655</t>
  </si>
  <si>
    <t>-752.948961090348 190.155325373775 -294.573088376588</t>
  </si>
  <si>
    <t>-760.650079178126 188.717884461813 -378.100082254379</t>
  </si>
  <si>
    <t>-765.542998924126 187.019612091093 -461.833684359429</t>
  </si>
  <si>
    <t>-769.608952859868 184.288089497404 -584.393533309367</t>
  </si>
  <si>
    <t>-753.454857413454 181.678154486619 -661.025485479357</t>
  </si>
  <si>
    <t>-767.651765679551 216.839502123729 -531.319823625211</t>
  </si>
  <si>
    <t>-770.826849631262 371.650982076074 -512.293872991978</t>
  </si>
  <si>
    <t>-852.893615476846 454.654654386311 -255.478877406348</t>
  </si>
  <si>
    <t>-644.794985938991 383.219101445718 -181.044633799392</t>
  </si>
  <si>
    <t>-767.997920355093 154.13387486902 -529.910856010658</t>
  </si>
  <si>
    <t>-776.613048709545 1.20069352262885 -500.328183301702</t>
  </si>
  <si>
    <t>-601.784905439578 41.3401004730765 -293.152425600598</t>
  </si>
  <si>
    <t>-712.909878776127 284.146396287507 -97.3443484022796</t>
  </si>
  <si>
    <t>-720.289791570717 310.246580362059 317.344634871875</t>
  </si>
  <si>
    <t>-737.737288531574 369.104308213479 776.340495839007</t>
  </si>
  <si>
    <t>-585.892364511865 346.410520227606 824.423087703199</t>
  </si>
  <si>
    <t>-726.531091234942 99.5547702975939 -93.902560817033</t>
  </si>
  <si>
    <t>-710.256322275957 88.3326771698853 321.20203821138</t>
  </si>
  <si>
    <t>-739.991993581895 46.7264604478328 781.477273918578</t>
  </si>
  <si>
    <t>-588.679344307655 34.4132854934387 834.737791007863</t>
  </si>
  <si>
    <t>9763-20170724T120514.645784600.bin</t>
  </si>
  <si>
    <t>-719.209372887405 192.049118369202 -93.9389234789506</t>
  </si>
  <si>
    <t>-741.496752630231 191.638220657494 -202.385142887192</t>
  </si>
  <si>
    <t>-752.446051053564 190.377213448368 -294.604386395629</t>
  </si>
  <si>
    <t>-760.130143279614 188.977570701408 -378.133631022748</t>
  </si>
  <si>
    <t>-765.029870996996 187.33219387163 -461.867797812591</t>
  </si>
  <si>
    <t>-769.132145780243 184.694558732218 -584.428547440785</t>
  </si>
  <si>
    <t>-752.953869323697 182.147213279124 -661.057374352189</t>
  </si>
  <si>
    <t>-767.204349637244 217.205515009032 -531.32887562508</t>
  </si>
  <si>
    <t>-770.571472160314 372.000091291232 -512.181440467639</t>
  </si>
  <si>
    <t>-853.008963128393 455.061704485515 -255.503721943892</t>
  </si>
  <si>
    <t>-644.560704885436 384.54009376161 -181.176337821663</t>
  </si>
  <si>
    <t>-767.459850566847 154.498265296078 -529.970931083577</t>
  </si>
  <si>
    <t>-775.873293651292 1.53912115787261 -500.493638687477</t>
  </si>
  <si>
    <t>-601.024133891995 41.6143260377162 -293.209772982901</t>
  </si>
  <si>
    <t>-712.50637456804 284.292234493741 -97.3431310824469</t>
  </si>
  <si>
    <t>-720.186246664077 310.345746832514 317.3432998586</t>
  </si>
  <si>
    <t>-737.702576492046 369.167563417252 776.330308573561</t>
  </si>
  <si>
    <t>-585.870921365558 346.470305764017 824.453386754323</t>
  </si>
  <si>
    <t>-726.26969011669 99.7716801334441 -93.9075821181456</t>
  </si>
  <si>
    <t>-709.933574784769 88.1287154195802 321.182971839305</t>
  </si>
  <si>
    <t>-739.982242368972 46.622251222313 781.446045344455</t>
  </si>
  <si>
    <t>-588.677012912884 34.2956916782382 834.724580262963</t>
  </si>
  <si>
    <t>9763-20170724T120514.710957400.bin</t>
  </si>
  <si>
    <t>-718.656091720888 192.34423461087 -93.947927936043</t>
  </si>
  <si>
    <t>-740.683097036076 191.890193575413 -202.447216005399</t>
  </si>
  <si>
    <t>-751.531310339249 190.643628888262 -294.678530389897</t>
  </si>
  <si>
    <t>-759.172457583834 189.277339861241 -378.21216693866</t>
  </si>
  <si>
    <t>-764.078166301784 187.687021246041 -461.947102286497</t>
  </si>
  <si>
    <t>-768.242947954282 185.155356071087 -584.508010368019</t>
  </si>
  <si>
    <t>-752.045395396439 182.713291269624 -661.136293351153</t>
  </si>
  <si>
    <t>-766.398794207129 217.620779647433 -531.377546652278</t>
  </si>
  <si>
    <t>-770.491747748164 372.398462854402 -512.228650813793</t>
  </si>
  <si>
    <t>-853.64527620954 456.029840621038 -255.967333250598</t>
  </si>
  <si>
    <t>-644.55791709052 388.060999764925 -181.059323229101</t>
  </si>
  <si>
    <t>-766.432146826821 154.911747364674 -530.0810807167</t>
  </si>
  <si>
    <t>-774.392337169149 1.90985541938517 -500.678695656556</t>
  </si>
  <si>
    <t>-599.335367444113 42.1142702356954 -293.166748024445</t>
  </si>
  <si>
    <t>-711.973132162114 284.526702677595 -97.3519096812746</t>
  </si>
  <si>
    <t>-720.21015164539 310.496525782304 317.329030372809</t>
  </si>
  <si>
    <t>-737.672352915688 369.270648507912 776.310210950736</t>
  </si>
  <si>
    <t>-585.841233318014 346.634777820957 824.46355726348</t>
  </si>
  <si>
    <t>-725.655106440696 100.084055919455 -93.9469461940347</t>
  </si>
  <si>
    <t>-709.665981599428 87.8235769359794 321.139345707898</t>
  </si>
  <si>
    <t>-739.954282684228 46.6989246600704 781.40582443407</t>
  </si>
  <si>
    <t>-588.628611219901 34.8016387978143 834.724046357163</t>
  </si>
  <si>
    <t>9763-20170724T120514.749982200.bin</t>
  </si>
  <si>
    <t>-718.442791609214 192.497330767464 -93.9612567556503</t>
  </si>
  <si>
    <t>-740.328935095248 192.012734022398 -202.488973914171</t>
  </si>
  <si>
    <t>-751.105611048369 190.751989794755 -294.728306532728</t>
  </si>
  <si>
    <t>-758.701383395925 189.377072494225 -378.266005943146</t>
  </si>
  <si>
    <t>-763.581094677291 187.783229560085 -462.002496756397</t>
  </si>
  <si>
    <t>-767.729276061888 185.252249997888 -584.564001629736</t>
  </si>
  <si>
    <t>-751.506201375199 182.848046312401 -661.187991634697</t>
  </si>
  <si>
    <t>-765.945185112716 217.7173857659 -531.431309963797</t>
  </si>
  <si>
    <t>-770.351095558051 372.488287120608 -512.34902029265</t>
  </si>
  <si>
    <t>-854.066105344357 457.08740426508 -256.58861860657</t>
  </si>
  <si>
    <t>-644.909342255635 389.939320326523 -181.136027459736</t>
  </si>
  <si>
    <t>-765.872993963983 155.008303757866 -530.13877513745</t>
  </si>
  <si>
    <t>-773.593808110828 1.99978365139305 -500.72284442045</t>
  </si>
  <si>
    <t>-598.464655121159 42.5040998303075 -293.089517739498</t>
  </si>
  <si>
    <t>-711.768943574452 284.644946739342 -97.3739659790238</t>
  </si>
  <si>
    <t>-720.234650604134 310.637445863857 317.301032576081</t>
  </si>
  <si>
    <t>-737.674006729656 369.301187509492 776.301260713837</t>
  </si>
  <si>
    <t>-585.839048194143 346.68848645301 824.453513992192</t>
  </si>
  <si>
    <t>-725.445740977163 100.303719349257 -93.9536986247534</t>
  </si>
  <si>
    <t>-709.634296779948 87.6542086572019 321.127772566532</t>
  </si>
  <si>
    <t>-739.947246887579 46.6326937881615 781.391006424001</t>
  </si>
  <si>
    <t>-588.659021995362 34.3433361681512 834.726297398798</t>
  </si>
  <si>
    <t>9763-20170724T120514.814154000.bin</t>
  </si>
  <si>
    <t>-718.222309363809 192.668748566313 -93.984630667164</t>
  </si>
  <si>
    <t>-739.900785404643 192.130880165411 -202.553858479477</t>
  </si>
  <si>
    <t>-750.53416291264 190.7963619274 -294.80873761156</t>
  </si>
  <si>
    <t>-758.013274276868 189.342882066961 -378.355682067689</t>
  </si>
  <si>
    <t>-762.788716206146 187.660712797887 -462.096348055343</t>
  </si>
  <si>
    <t>-766.798151656322 184.990127940302 -584.659415163447</t>
  </si>
  <si>
    <t>-750.481112358968 182.615022201791 -661.264428811941</t>
  </si>
  <si>
    <t>-765.153933246881 217.515565714811 -531.559229370057</t>
  </si>
  <si>
    <t>-769.94029165287 372.317949026771 -512.767423722549</t>
  </si>
  <si>
    <t>-855.573936117804 459.312375218449 -258.449844950076</t>
  </si>
  <si>
    <t>-646.689910636995 392.875451446126 -181.62455974871</t>
  </si>
  <si>
    <t>-764.923773054432 154.808340380868 -530.200417177615</t>
  </si>
  <si>
    <t>-772.280324418388 1.81607132126442 -500.59283580645</t>
  </si>
  <si>
    <t>-597.22071943214 42.9607069579197 -293.00948708498</t>
  </si>
  <si>
    <t>-711.590726627318 284.801012627051 -97.4145485230617</t>
  </si>
  <si>
    <t>-720.316069639898 310.774647549406 317.256237493089</t>
  </si>
  <si>
    <t>-737.69807206743 369.337637414566 776.278837369069</t>
  </si>
  <si>
    <t>-585.860857961909 346.703072795544 824.413726211604</t>
  </si>
  <si>
    <t>-725.180101230031 100.443077464802 -93.9809223326763</t>
  </si>
  <si>
    <t>-709.738342738655 87.3501829107722 321.100709607597</t>
  </si>
  <si>
    <t>-739.935120802918 46.5835916474164 781.387268333549</t>
  </si>
  <si>
    <t>-588.644509145004 34.360694704488 834.731275128168</t>
  </si>
  <si>
    <t>9763-20170724T120514.850178400.bin</t>
  </si>
  <si>
    <t>-718.136505606594 192.727916572594 -94.0068506432284</t>
  </si>
  <si>
    <t>-739.74571720805 192.171837336541 -202.589722460724</t>
  </si>
  <si>
    <t>-750.302864360098 190.801031885357 -294.852977202026</t>
  </si>
  <si>
    <t>-757.705576342077 189.307431423571 -378.405888150091</t>
  </si>
  <si>
    <t>-762.396983981999 187.578751252519 -462.150432150061</t>
  </si>
  <si>
    <t>-766.275073703907 184.833922354699 -584.716154161468</t>
  </si>
  <si>
    <t>-749.897796088995 182.466926390426 -661.308564562139</t>
  </si>
  <si>
    <t>-764.725862031159 217.391292427159 -531.632732758196</t>
  </si>
  <si>
    <t>-769.5896630777 372.208534163114 -512.984590284745</t>
  </si>
  <si>
    <t>-857.482775517184 460.441520833154 -259.867354082856</t>
  </si>
  <si>
    <t>-648.879187878752 394.753935231074 -181.648289524675</t>
  </si>
  <si>
    <t>-764.420956710415 154.685262448278 -530.238074461951</t>
  </si>
  <si>
    <t>-771.666185424633 1.71289420118433 -500.473467491808</t>
  </si>
  <si>
    <t>-596.718226345724 43.2429250783414 -292.961848121644</t>
  </si>
  <si>
    <t>-711.478759164125 284.867175324992 -97.4428629072162</t>
  </si>
  <si>
    <t>-720.331072788656 310.798988591281 317.227821492895</t>
  </si>
  <si>
    <t>-737.705900078017 369.359821112276 776.263808334905</t>
  </si>
  <si>
    <t>-585.868775529566 346.718661341367 824.395684598857</t>
  </si>
  <si>
    <t>-725.123315137852 100.502846917437 -93.9838769589869</t>
  </si>
  <si>
    <t>-709.792066686054 87.2298999804223 321.096115277835</t>
  </si>
  <si>
    <t>-739.924233761873 46.5227258279176 781.398759180762</t>
  </si>
  <si>
    <t>-588.62395449217 34.4311161280302 834.745129849306</t>
  </si>
  <si>
    <t>9763-20170724T120514.915357200.bin</t>
  </si>
  <si>
    <t>-718.211023155219 192.968444098432 -94.0197709343781</t>
  </si>
  <si>
    <t>-739.828526491183 192.333583281802 -202.600429785983</t>
  </si>
  <si>
    <t>-750.148422954097 190.87388666566 -294.889231429172</t>
  </si>
  <si>
    <t>-757.237333106978 189.294652633287 -378.467755705223</t>
  </si>
  <si>
    <t>-761.514793483026 187.481509786028 -462.232643903511</t>
  </si>
  <si>
    <t>-764.677621876705 184.619329261326 -584.816217765611</t>
  </si>
  <si>
    <t>-748.003571233837 182.265155294095 -661.345025019907</t>
  </si>
  <si>
    <t>-763.649800738702 217.226075701574 -531.750360339018</t>
  </si>
  <si>
    <t>-768.527940817218 372.049666332305 -513.225641328782</t>
  </si>
  <si>
    <t>-862.638286227727 464.108306433425 -263.731970563658</t>
  </si>
  <si>
    <t>-655.732275878456 397.277461990199 -182.049324832375</t>
  </si>
  <si>
    <t>-762.929782001125 154.524444653912 -530.304825420673</t>
  </si>
  <si>
    <t>-769.667695633053 1.60890030097676 -500.201463878745</t>
  </si>
  <si>
    <t>-595.503146808151 43.8514585974974 -292.529826115599</t>
  </si>
  <si>
    <t>-711.728304604229 285.116575004091 -97.4966181722235</t>
  </si>
  <si>
    <t>-720.312407547901 310.997936064483 317.18290911276</t>
  </si>
  <si>
    <t>-737.630448099563 369.438585621058 776.204244609933</t>
  </si>
  <si>
    <t>-585.825771682011 346.82916780854 824.453594259775</t>
  </si>
  <si>
    <t>-724.989028900712 100.728031159849 -93.9980373845679</t>
  </si>
  <si>
    <t>-709.897256930768 87.3192697845468 321.086368505006</t>
  </si>
  <si>
    <t>-739.915512707285 46.7003133967498 781.405092536604</t>
  </si>
  <si>
    <t>-588.577440486752 34.9841555498267 834.728044905936</t>
  </si>
  <si>
    <t>9763-20170724T120514.950390800.bin</t>
  </si>
  <si>
    <t>-718.434816712996 193.338256059029 -94.0502413460545</t>
  </si>
  <si>
    <t>-740.23216767831 192.622715545271 -202.594605730483</t>
  </si>
  <si>
    <t>-750.463030782719 191.063003765238 -294.891529879806</t>
  </si>
  <si>
    <t>-757.373348922425 189.380832059272 -378.483067435797</t>
  </si>
  <si>
    <t>-761.373506030522 187.457624385476 -462.259234712844</t>
  </si>
  <si>
    <t>-764.022482351926 184.429032045046 -584.850958845801</t>
  </si>
  <si>
    <t>-747.105343740566 182.083622533274 -661.326528308219</t>
  </si>
  <si>
    <t>-763.407781307064 217.105156027007 -531.821354282944</t>
  </si>
  <si>
    <t>-768.952667079863 371.952008537213 -513.547957739164</t>
  </si>
  <si>
    <t>-864.387309143306 464.123065452781 -264.599670295702</t>
  </si>
  <si>
    <t>-657.436841121875 397.862124011319 -182.56594713808</t>
  </si>
  <si>
    <t>-762.312476352959 154.410751201371 -530.296251522227</t>
  </si>
  <si>
    <t>-768.325582299948 1.50721406954517 -499.992230173356</t>
  </si>
  <si>
    <t>-595.233129171407 44.3404649986394 -292.098639913048</t>
  </si>
  <si>
    <t>-712.339237955796 285.507902145203 -97.5633252001952</t>
  </si>
  <si>
    <t>-720.160186310392 311.350839878581 317.133664610116</t>
  </si>
  <si>
    <t>-737.180074401059 369.837380528997 776.151777573765</t>
  </si>
  <si>
    <t>-585.554461975734 347.350767366724 825.017357650762</t>
  </si>
  <si>
    <t>-724.776745937143 101.24048881284 -94.049915672002</t>
  </si>
  <si>
    <t>-709.799828312913 87.9566705990335 321.042662063266</t>
  </si>
  <si>
    <t>-739.860704197699 46.7682030656717 781.39431900285</t>
  </si>
  <si>
    <t>-588.539665701448 34.9843717385081 834.750793190157</t>
  </si>
  <si>
    <t>9763-20170724T120515.013560000.bin</t>
  </si>
  <si>
    <t>-719.805689578414 193.892932781852 -93.9894283122508</t>
  </si>
  <si>
    <t>-742.071374760505 192.845813826507 -202.435841410391</t>
  </si>
  <si>
    <t>-752.304064586203 191.042427014348 -294.728219258478</t>
  </si>
  <si>
    <t>-759.057538597121 189.141211764405 -378.32795395747</t>
  </si>
  <si>
    <t>-762.741558866998 187.009952801688 -462.113509920679</t>
  </si>
  <si>
    <t>-764.753954793109 183.689874522933 -584.709854355842</t>
  </si>
  <si>
    <t>-747.446654379169 181.430596339739 -661.100604600396</t>
  </si>
  <si>
    <t>-764.834714113649 216.481953898592 -531.748338200806</t>
  </si>
  <si>
    <t>-772.973760221518 371.255707461662 -513.938068489493</t>
  </si>
  <si>
    <t>-867.004928479045 461.99056965955 -263.930277555671</t>
  </si>
  <si>
    <t>-659.066705102975 396.887178188917 -183.482926417654</t>
  </si>
  <si>
    <t>-762.907159475561 153.81135636778 -530.082943502939</t>
  </si>
  <si>
    <t>-767.050933569112 0.86659551486423 -499.596062394934</t>
  </si>
  <si>
    <t>-595.720477910382 45.4464296967878 -290.784532558588</t>
  </si>
  <si>
    <t>-715.265404763102 286.053724348986 -97.5282842955537</t>
  </si>
  <si>
    <t>-720.715736683415 312.433190375092 317.1728999227</t>
  </si>
  <si>
    <t>-736.707001887454 370.36764717824 776.27200473436</t>
  </si>
  <si>
    <t>-585.248634744282 347.988215095247 825.702223220249</t>
  </si>
  <si>
    <t>-724.754740709881 101.570113025658 -93.886944733753</t>
  </si>
  <si>
    <t>-708.812134894942 89.6756723353647 321.211769113349</t>
  </si>
  <si>
    <t>-739.748780960796 46.8277787789698 781.326603180368</t>
  </si>
  <si>
    <t>-588.50775929626 34.5055899376864 834.788223367033</t>
  </si>
  <si>
    <t>9763-20170724T120515.045661600.bin</t>
  </si>
  <si>
    <t>-720.690902409584 193.871671831223 -94.0052007735176</t>
  </si>
  <si>
    <t>-743.240971652438 192.618398386688 -202.390642895736</t>
  </si>
  <si>
    <t>-753.544835254602 190.699360303815 -294.672701025587</t>
  </si>
  <si>
    <t>-760.294997617668 188.706119844254 -378.270549265745</t>
  </si>
  <si>
    <t>-763.908106419544 186.499127080104 -462.057345128038</t>
  </si>
  <si>
    <t>-765.743095388347 183.084973521655 -584.653804400927</t>
  </si>
  <si>
    <t>-748.227357500747 180.886152461906 -660.99882106218</t>
  </si>
  <si>
    <t>-766.109865495123 215.910700998552 -531.71439412131</t>
  </si>
  <si>
    <t>-775.57106514705 370.641485867618 -514.04747873609</t>
  </si>
  <si>
    <t>-868.06477656892 460.13268018042 -263.019989124179</t>
  </si>
  <si>
    <t>-659.357852496131 395.881607996265 -183.888912260272</t>
  </si>
  <si>
    <t>-763.765949549446 153.255408244011 -530.004663880575</t>
  </si>
  <si>
    <t>-766.916913217507 0.315555952510067 -499.435055583031</t>
  </si>
  <si>
    <t>-596.181447039139 46.1794414257779 -290.167716380223</t>
  </si>
  <si>
    <t>-717.257929406604 285.976608697516 -97.5065668059706</t>
  </si>
  <si>
    <t>-721.593194714698 312.68285733511 317.186774708182</t>
  </si>
  <si>
    <t>-736.770936575557 370.335625468497 776.303916335448</t>
  </si>
  <si>
    <t>-585.276879376886 348.029856165586 825.657994573091</t>
  </si>
  <si>
    <t>-724.461123768409 101.496224860624 -93.8751796824221</t>
  </si>
  <si>
    <t>-708.470073043815 90.8220130567208 321.254854016768</t>
  </si>
  <si>
    <t>-739.703709696512 47.0867396373053 781.240365441151</t>
  </si>
  <si>
    <t>-588.353226967267 36.2277719037545 834.709254807171</t>
  </si>
  <si>
    <t>9763-20170724T120515.111839000.bin</t>
  </si>
  <si>
    <t>-722.761321108314 193.330002983451 -94.0875087946031</t>
  </si>
  <si>
    <t>-745.895750524356 191.597771975427 -202.343216767784</t>
  </si>
  <si>
    <t>-756.318923579899 189.433734584631 -294.606450093921</t>
  </si>
  <si>
    <t>-763.026751383132 187.264118774214 -378.203304614571</t>
  </si>
  <si>
    <t>-766.447711214239 184.934728423462 -461.994804092293</t>
  </si>
  <si>
    <t>-767.837943972359 181.400444965486 -584.59360839618</t>
  </si>
  <si>
    <t>-749.881980857788 179.393950033006 -660.841775353637</t>
  </si>
  <si>
    <t>-768.866549845285 214.257194672301 -531.682167893336</t>
  </si>
  <si>
    <t>-781.301585287539 368.789143834935 -514.148403992701</t>
  </si>
  <si>
    <t>-869.675284787911 457.057286616188 -261.210722980474</t>
  </si>
  <si>
    <t>-659.658594720012 394.480287730485 -184.232730348726</t>
  </si>
  <si>
    <t>-765.589254988919 151.645472515626 -529.914480009933</t>
  </si>
  <si>
    <t>-597.08451222769 47.6259895376224 -289.532467013286</t>
  </si>
  <si>
    <t>-721.519746685592 285.43855046988 -97.5899751092886</t>
  </si>
  <si>
    <t>-723.670815746972 312.918721462916 317.069914599564</t>
  </si>
  <si>
    <t>-736.946029556203 370.20417926344 776.311693236413</t>
  </si>
  <si>
    <t>-585.331221533309 348.094470263526 825.382514992732</t>
  </si>
  <si>
    <t>-724.397234686453 101.073863071381 -93.933018077693</t>
  </si>
  <si>
    <t>-709.108887899905 92.2295751945455 321.266517239466</t>
  </si>
  <si>
    <t>-739.734747545556 47.1599175607987 781.075314614588</t>
  </si>
  <si>
    <t>-588.363513593046 36.1755596922787 834.459882944218</t>
  </si>
  <si>
    <t>9763-20170724T120515.147863400.bin</t>
  </si>
  <si>
    <t>-724.104391830099 192.978091900584 -94.164309844756</t>
  </si>
  <si>
    <t>-747.277196558783 191.139629436093 -202.410096668475</t>
  </si>
  <si>
    <t>-757.650219983849 188.916642023306 -294.677553044007</t>
  </si>
  <si>
    <t>-764.279401229746 186.698262379781 -378.279508491156</t>
  </si>
  <si>
    <t>-767.588528624894 184.327986639601 -462.074284112267</t>
  </si>
  <si>
    <t>-768.779109313223 180.742033726575 -584.673671780197</t>
  </si>
  <si>
    <t>-750.636012585973 178.800645717927 -660.879139691307</t>
  </si>
  <si>
    <t>-770.089767464138 213.61019466743 -531.775746484236</t>
  </si>
  <si>
    <t>-783.830675291234 368.018036008592 -514.245860319089</t>
  </si>
  <si>
    <t>-870.311391091218 456.05128045713 -260.573068936139</t>
  </si>
  <si>
    <t>-659.921966713945 394.245375951815 -183.990902351823</t>
  </si>
  <si>
    <t>-766.423660907028 151.020834661763 -529.980526779402</t>
  </si>
  <si>
    <t>-597.428151906271 48.4058855732169 -289.532900591101</t>
  </si>
  <si>
    <t>-723.69954639274 285.078889942316 -97.6341117934485</t>
  </si>
  <si>
    <t>-724.788544280997 312.847177822976 317.010712063839</t>
  </si>
  <si>
    <t>-737.012298674023 370.168784869566 776.303433687825</t>
  </si>
  <si>
    <t>-585.340662163384 348.139498666727 825.234662422715</t>
  </si>
  <si>
    <t>-724.899105816154 100.981912779773 -94.0512403663328</t>
  </si>
  <si>
    <t>-709.573222903003 92.3685284605599 321.151792969519</t>
  </si>
  <si>
    <t>-739.825500582679 47.1511113171766 780.961933724099</t>
  </si>
  <si>
    <t>-588.375618032009 36.5604561356549 834.202878161415</t>
  </si>
  <si>
    <t>9763-20170724T120515.213033400.bin</t>
  </si>
  <si>
    <t>-726.381574538066 192.130180468118 -94.2964286139652</t>
  </si>
  <si>
    <t>-749.672715697465 190.123659591127 -202.513817901809</t>
  </si>
  <si>
    <t>-760.011689169599 187.842202121732 -294.783602488372</t>
  </si>
  <si>
    <t>-766.556361319692 185.590327300031 -378.391358636343</t>
  </si>
  <si>
    <t>-769.727819135088 183.208681220382 -462.191033742141</t>
  </si>
  <si>
    <t>-770.659067157821 179.627765097252 -584.792886131467</t>
  </si>
  <si>
    <t>-752.186569459909 177.744896820792 -660.920634304582</t>
  </si>
  <si>
    <t>-772.301596384165 212.480242386738 -531.894466594141</t>
  </si>
  <si>
    <t>-787.350878433981 366.778764374614 -514.475884639578</t>
  </si>
  <si>
    <t>-871.262961479953 453.845010973071 -259.609553351456</t>
  </si>
  <si>
    <t>-660.468834418171 393.029722314701 -183.347583133184</t>
  </si>
  <si>
    <t>-768.199264906469 149.917876591531 -530.098287657321</t>
  </si>
  <si>
    <t>-598.342111912486 49.4337591889273 -289.458002320077</t>
  </si>
  <si>
    <t>-727.24345416432 283.965275798379 -97.6298937588221</t>
  </si>
  <si>
    <t>-726.866501906751 312.679553490488 316.951730955328</t>
  </si>
  <si>
    <t>-737.105419604096 370.174884641238 776.279261711273</t>
  </si>
  <si>
    <t>-585.327068455556 348.346000422641 824.968633121745</t>
  </si>
  <si>
    <t>-725.813167884491 100.269421328862 -94.3171957654004</t>
  </si>
  <si>
    <t>-710.46728711185 92.4301967027361 320.900389484039</t>
  </si>
  <si>
    <t>-740.138260890706 47.0436844967398 780.705349963852</t>
  </si>
  <si>
    <t>-588.560238677999 36.0906344927701 833.506565773296</t>
  </si>
  <si>
    <t>9763-20170724T120515.247128700.bin</t>
  </si>
  <si>
    <t>-727.261627648219 191.541752451582 -94.3430095115209</t>
  </si>
  <si>
    <t>-750.585122892225 189.510474550566 -202.552982470022</t>
  </si>
  <si>
    <t>-760.899239795102 187.259143201047 -294.826325950286</t>
  </si>
  <si>
    <t>-767.400692157719 185.050209812797 -378.438473317219</t>
  </si>
  <si>
    <t>-770.508454833707 182.727310744429 -462.242296957782</t>
  </si>
  <si>
    <t>-771.324287259719 179.248337579827 -584.847982921031</t>
  </si>
  <si>
    <t>-752.719589501057 177.377045672746 -660.943856567743</t>
  </si>
  <si>
    <t>-773.05709807306 212.054097729834 -531.923397825467</t>
  </si>
  <si>
    <t>-788.448875032579 366.319295049976 -514.440352091155</t>
  </si>
  <si>
    <t>-871.756198973188 452.393357568117 -259.039198779414</t>
  </si>
  <si>
    <t>-660.430987005379 392.776422466551 -183.30301313096</t>
  </si>
  <si>
    <t>-768.875460303946 149.495739020491 -530.176027984562</t>
  </si>
  <si>
    <t>-598.871504720486 49.3420043831884 -289.604896636358</t>
  </si>
  <si>
    <t>-728.492293621112 283.324159611816 -97.6175227183506</t>
  </si>
  <si>
    <t>-727.734963541423 312.462352137082 316.934047445189</t>
  </si>
  <si>
    <t>-737.159756359349 370.18493392488 776.258762075595</t>
  </si>
  <si>
    <t>-585.327557322837 348.436455581784 824.816082805326</t>
  </si>
  <si>
    <t>-726.321284421014 99.7229998583073 -94.4401109120262</t>
  </si>
  <si>
    <t>-710.833653278945 92.2361257066061 320.778764586833</t>
  </si>
  <si>
    <t>-740.32568970292 46.9174865745297 780.583627578459</t>
  </si>
  <si>
    <t>-588.676639271021 35.654550265331 833.114709615431</t>
  </si>
  <si>
    <t>9763-20170724T120515.315310000.bin</t>
  </si>
  <si>
    <t>-728.637560352963 190.539927999695 -94.4852687460718</t>
  </si>
  <si>
    <t>-751.858363483661 188.597461806174 -202.718958741516</t>
  </si>
  <si>
    <t>-762.076468265942 186.463608815027 -295.005855898571</t>
  </si>
  <si>
    <t>-768.487901091423 184.375401423477 -378.628005756143</t>
  </si>
  <si>
    <t>-771.502582036635 182.188116185206 -462.438881260379</t>
  </si>
  <si>
    <t>-772.179357315912 178.922994733163 -585.051347925608</t>
  </si>
  <si>
    <t>-753.31340311186 177.074881551374 -661.083363306068</t>
  </si>
  <si>
    <t>-773.997846626052 211.634814317716 -532.07125925833</t>
  </si>
  <si>
    <t>-789.904437192158 365.819656437694 -514.384869093619</t>
  </si>
  <si>
    <t>-872.152473406714 450.312789049151 -258.114038799944</t>
  </si>
  <si>
    <t>-660.254972255972 392.191908485604 -182.81496665473</t>
  </si>
  <si>
    <t>-769.766880326574 149.07677885212 -530.428741867749</t>
  </si>
  <si>
    <t>-600.075790275049 48.4161289627184 -290.137801302006</t>
  </si>
  <si>
    <t>-730.142475998538 282.281727715024 -97.6250105243707</t>
  </si>
  <si>
    <t>-728.618988661072 311.966105793406 316.885721525017</t>
  </si>
  <si>
    <t>-737.182133948681 370.192497435563 776.206645828285</t>
  </si>
  <si>
    <t>-585.286975331458 348.583012103156 824.628903439598</t>
  </si>
  <si>
    <t>-727.401760716139 98.827884845246 -94.711310148864</t>
  </si>
  <si>
    <t>-711.692784254906 91.6370377019718 320.504455896263</t>
  </si>
  <si>
    <t>-740.703155138564 46.9870020470366 780.366320637421</t>
  </si>
  <si>
    <t>-588.758103299034 37.1661616665269 832.328663732391</t>
  </si>
  <si>
    <t>9763-20170724T120515.348094300.bin</t>
  </si>
  <si>
    <t>-729.057655405256 190.062703511348 -94.5137377313811</t>
  </si>
  <si>
    <t>-752.24037042006 188.202941825751 -202.756947767955</t>
  </si>
  <si>
    <t>-762.453312432644 186.170195605003 -295.046737926558</t>
  </si>
  <si>
    <t>-768.8713831718 184.187135248589 -378.670978347695</t>
  </si>
  <si>
    <t>-771.904082560659 182.117859762126 -462.484105121178</t>
  </si>
  <si>
    <t>-772.619896535063 179.039518427736 -585.101233566193</t>
  </si>
  <si>
    <t>-753.586394207742 177.233609630301 -661.092483143402</t>
  </si>
  <si>
    <t>-774.385625870289 211.672925691911 -532.071224332653</t>
  </si>
  <si>
    <t>-790.060805136683 365.835765360779 -514.079232813503</t>
  </si>
  <si>
    <t>-872.47824373685 449.845164856606 -257.703681203261</t>
  </si>
  <si>
    <t>-660.540430379496 392.095587250128 -182.232665520268</t>
  </si>
  <si>
    <t>-770.226015737493 149.107608780908 -530.5246360199</t>
  </si>
  <si>
    <t>-600.824300421845 47.8622846280755 -290.264047954682</t>
  </si>
  <si>
    <t>-730.473810805641 281.762852689385 -97.5972227277337</t>
  </si>
  <si>
    <t>-728.733355838107 311.759629555625 316.890115453917</t>
  </si>
  <si>
    <t>-737.133395820838 370.249270045274 776.188322389447</t>
  </si>
  <si>
    <t>-585.231224318494 348.709324264694 824.619675643419</t>
  </si>
  <si>
    <t>-727.986543013385 98.3796601060731 -94.811584450532</t>
  </si>
  <si>
    <t>-712.065815307944 91.2360499416418 320.396912224713</t>
  </si>
  <si>
    <t>-740.914826491164 46.9279180521551 780.286440535619</t>
  </si>
  <si>
    <t>-588.860940043207 37.1956796574057 831.946150401401</t>
  </si>
  <si>
    <t>9763-20170724T120515.414271700.bin</t>
  </si>
  <si>
    <t>-729.351592636169 189.03144232305 -94.5631462908893</t>
  </si>
  <si>
    <t>-752.542427188195 187.399525128215 -202.808274815386</t>
  </si>
  <si>
    <t>-762.796804935789 185.602223159314 -295.098455023116</t>
  </si>
  <si>
    <t>-769.266826384631 183.854311681067 -378.723810493814</t>
  </si>
  <si>
    <t>-772.366166967501 182.039301704226 -462.540449297247</t>
  </si>
  <si>
    <t>-773.195508350378 179.353250537732 -585.165997648152</t>
  </si>
  <si>
    <t>-753.732632341328 177.592656500476 -661.04958732507</t>
  </si>
  <si>
    <t>-774.732296110762 211.82814477981 -532.031743860121</t>
  </si>
  <si>
    <t>-789.391049472882 366.032875130406 -513.412481188308</t>
  </si>
  <si>
    <t>-873.235672602038 449.791896393485 -257.418112115704</t>
  </si>
  <si>
    <t>-661.574791163541 391.948654613213 -181.244931829313</t>
  </si>
  <si>
    <t>-770.930896796203 149.235624556048 -530.686280433607</t>
  </si>
  <si>
    <t>-602.047407683433 46.2134891407402 -290.473682697263</t>
  </si>
  <si>
    <t>-730.280814144941 280.791562688338 -97.5446393703253</t>
  </si>
  <si>
    <t>-728.600190539903 311.11679893197 316.919115872093</t>
  </si>
  <si>
    <t>-737.033277345026 370.34770764239 776.148011654057</t>
  </si>
  <si>
    <t>-585.135202490627 348.8854486114 824.626770375826</t>
  </si>
  <si>
    <t>-728.793543564263 97.2758956921523 -94.9789324181125</t>
  </si>
  <si>
    <t>-712.634856140081 90.4158011401191 320.225141146028</t>
  </si>
  <si>
    <t>-741.332852957079 46.8277508080066 780.172453426645</t>
  </si>
  <si>
    <t>-589.071625178437 37.0477506025113 831.208630302501</t>
  </si>
  <si>
    <t>9763-20170724T120515.445901400.bin</t>
  </si>
  <si>
    <t>-729.240929161657 188.596156326163 -94.5872375983195</t>
  </si>
  <si>
    <t>-752.453491439993 187.062381093284 -202.829298789346</t>
  </si>
  <si>
    <t>-762.734956773978 185.359743846791 -295.118033297689</t>
  </si>
  <si>
    <t>-769.233359807758 183.704876336403 -378.74320228004</t>
  </si>
  <si>
    <t>-772.364742412352 181.988827232067 -462.560770765516</t>
  </si>
  <si>
    <t>-773.245221403952 179.453345096957 -585.189185413066</t>
  </si>
  <si>
    <t>-753.525432881002 177.67496974757 -661.005932393764</t>
  </si>
  <si>
    <t>-774.653150177915 211.869360239599 -532.015355684198</t>
  </si>
  <si>
    <t>-788.712300566584 366.093993834532 -513.136025118057</t>
  </si>
  <si>
    <t>-873.393629338811 450.166611409239 -257.520340531143</t>
  </si>
  <si>
    <t>-662.042278221052 391.683101608213 -180.977262895993</t>
  </si>
  <si>
    <t>-771.064539570792 149.262505451052 -530.746534135418</t>
  </si>
  <si>
    <t>-602.462755533656 45.1442002086628 -290.727155762444</t>
  </si>
  <si>
    <t>-729.829578847175 280.458823355058 -97.5407376293113</t>
  </si>
  <si>
    <t>-728.217872133267 310.842505279131 316.918928434004</t>
  </si>
  <si>
    <t>-736.976151282693 370.392741072492 776.135836575149</t>
  </si>
  <si>
    <t>-585.084430746124 348.967076958948 824.65066613527</t>
  </si>
  <si>
    <t>-729.004502191739 96.7955660002372 -95.0217198507156</t>
  </si>
  <si>
    <t>-712.777095086605 89.9916236902341 320.180658757105</t>
  </si>
  <si>
    <t>-741.468539357098 46.7292503031076 780.160638271678</t>
  </si>
  <si>
    <t>-589.167659898574 36.5819438274191 831.006569806789</t>
  </si>
  <si>
    <t>9763-20170724T120515.514087700.bin</t>
  </si>
  <si>
    <t>-728.772043944877 187.816606863522 -94.5817198307723</t>
  </si>
  <si>
    <t>-752.042022043896 186.504925342834 -202.814306455831</t>
  </si>
  <si>
    <t>-762.386051072421 185.010929062694 -295.099716980702</t>
  </si>
  <si>
    <t>-768.946726091779 183.561031865144 -378.723804005886</t>
  </si>
  <si>
    <t>-772.146363972797 182.0625245074 -462.54295416395</t>
  </si>
  <si>
    <t>-773.133136883514 179.859428437585 -585.176990727101</t>
  </si>
  <si>
    <t>-752.976700323527 178.065438398589 -660.87849114899</t>
  </si>
  <si>
    <t>-774.28312352768 212.142479140191 -531.91607049942</t>
  </si>
  <si>
    <t>-787.199998959509 366.405939062246 -512.652899978759</t>
  </si>
  <si>
    <t>-873.252653518591 451.499524871351 -257.834057533442</t>
  </si>
  <si>
    <t>-662.429573656252 391.622913001598 -180.912410584248</t>
  </si>
  <si>
    <t>-771.117216742718 149.509745398099 -530.81646260041</t>
  </si>
  <si>
    <t>-603.024136931481 43.5677273104041 -291.505873282335</t>
  </si>
  <si>
    <t>-728.677771785968 279.8545892492 -97.4799740369101</t>
  </si>
  <si>
    <t>-727.238610793706 310.428645806246 316.966350907179</t>
  </si>
  <si>
    <t>-736.901122987304 370.443216481801 776.112891878429</t>
  </si>
  <si>
    <t>-585.017597465055 349.051251716746 824.668077623867</t>
  </si>
  <si>
    <t>-729.273396297618 95.7058032496207 -95.0443063777357</t>
  </si>
  <si>
    <t>-712.92550542505 89.1944282145464 320.158021773424</t>
  </si>
  <si>
    <t>-741.56341809335 46.4433991032367 780.222362459682</t>
  </si>
  <si>
    <t>-589.30515954973 35.3407172780483 830.996052254634</t>
  </si>
  <si>
    <t>9763-20170724T120515.548179500.bin</t>
  </si>
  <si>
    <t>-728.424164948741 187.571510954024 -94.5405470541622</t>
  </si>
  <si>
    <t>-751.727321989567 186.366331085216 -202.767182304877</t>
  </si>
  <si>
    <t>-762.128362325867 184.961917215897 -295.047656008927</t>
  </si>
  <si>
    <t>-768.752251413563 183.598092225792 -378.668336499043</t>
  </si>
  <si>
    <t>-772.026830489982 182.189023636774 -462.486073974364</t>
  </si>
  <si>
    <t>-773.136151938119 180.120854615351 -585.121321515633</t>
  </si>
  <si>
    <t>-752.854952335304 178.340089317726 -660.789750334407</t>
  </si>
  <si>
    <t>-774.133941133053 212.350127131546 -531.824819904352</t>
  </si>
  <si>
    <t>-786.551263555633 366.644787843356 -512.390852430995</t>
  </si>
  <si>
    <t>-873.019390327948 452.252682483773 -257.885275159933</t>
  </si>
  <si>
    <t>-662.268668055654 392.007707926996 -181.052906767718</t>
  </si>
  <si>
    <t>-771.164909828694 149.706449639132 -530.795284019537</t>
  </si>
  <si>
    <t>-603.271818023522 43.0923295438304 -291.82051173984</t>
  </si>
  <si>
    <t>-727.92002147137 279.760337877146 -97.4502689357212</t>
  </si>
  <si>
    <t>-726.780640370337 310.194852326539 317.007249605771</t>
  </si>
  <si>
    <t>-736.865895841217 370.442591266916 776.110133680392</t>
  </si>
  <si>
    <t>-584.992160689548 349.037600232707 824.690186667713</t>
  </si>
  <si>
    <t>-729.351352746497 95.3642183677764 -95.0145498285578</t>
  </si>
  <si>
    <t>-713.013439038089 88.872848854862 320.188493838636</t>
  </si>
  <si>
    <t>-741.552659340195 46.3373871422268 780.277784402687</t>
  </si>
  <si>
    <t>-589.332347644634 35.0042077932123 831.114489168625</t>
  </si>
  <si>
    <t>9763-20170724T120515.615358000.bin</t>
  </si>
  <si>
    <t>-727.73542063904 187.498862228087 -94.4892869138077</t>
  </si>
  <si>
    <t>-751.112540111419 186.451550847703 -202.701552463526</t>
  </si>
  <si>
    <t>-761.658545154544 185.158825559159 -294.967224827865</t>
  </si>
  <si>
    <t>-768.446576959597 183.896063246984 -378.576206427577</t>
  </si>
  <si>
    <t>-771.918502612473 182.585360191683 -462.387738907876</t>
  </si>
  <si>
    <t>-773.352436796607 180.659285919091 -585.021954666846</t>
  </si>
  <si>
    <t>-752.939220839064 178.933745776983 -660.656147030763</t>
  </si>
  <si>
    <t>-774.031644368047 212.834740169163 -531.687864974724</t>
  </si>
  <si>
    <t>-785.595735677912 367.174597016115 -512.080894493914</t>
  </si>
  <si>
    <t>-872.409953667244 453.973797520342 -258.09703670928</t>
  </si>
  <si>
    <t>-661.597050917628 393.238920783769 -181.823268215679</t>
  </si>
  <si>
    <t>-771.414889701214 150.174087760997 -530.734308797472</t>
  </si>
  <si>
    <t>-603.648643360946 42.6530974046807 -292.281803285601</t>
  </si>
  <si>
    <t>-726.465058736195 279.814516858461 -97.4327883070629</t>
  </si>
  <si>
    <t>-725.850708108985 310.116681339656 317.035555112905</t>
  </si>
  <si>
    <t>-736.827903771296 370.411805631944 776.127923044022</t>
  </si>
  <si>
    <t>-584.960586771446 348.976869531097 824.714807472708</t>
  </si>
  <si>
    <t>-729.455858770721 95.2250999842004 -94.9208144102533</t>
  </si>
  <si>
    <t>-712.897411611348 88.6518360049902 320.272123974484</t>
  </si>
  <si>
    <t>-741.440192910764 46.3963729235084 780.410082194752</t>
  </si>
  <si>
    <t>-589.250484567297 35.6308588605457 831.461331674839</t>
  </si>
  <si>
    <t>9763-20170724T120515.646095900.bin</t>
  </si>
  <si>
    <t>-727.352382845189 187.570070847591 -94.4424637154069</t>
  </si>
  <si>
    <t>-750.781743758257 186.583126564794 -202.644114296373</t>
  </si>
  <si>
    <t>-761.424098500525 185.316419040165 -294.898991157971</t>
  </si>
  <si>
    <t>-768.320122043719 184.069830322992 -378.499462483189</t>
  </si>
  <si>
    <t>-771.920905571594 182.766464818046 -462.305571845371</t>
  </si>
  <si>
    <t>-773.565712867871 180.841518941799 -584.937211787081</t>
  </si>
  <si>
    <t>-753.130727875666 179.125063086094 -660.565666618741</t>
  </si>
  <si>
    <t>-774.066377666936 213.019877700863 -531.602956125918</t>
  </si>
  <si>
    <t>-785.191381317222 367.393025352342 -511.992958716047</t>
  </si>
  <si>
    <t>-872.069108495153 454.866342752948 -258.262324790107</t>
  </si>
  <si>
    <t>-661.111137992073 393.913686391037 -182.565126093656</t>
  </si>
  <si>
    <t>-771.621578843754 150.352461939473 -530.652023320441</t>
  </si>
  <si>
    <t>-603.687850964262 42.3761803986738 -292.408316757053</t>
  </si>
  <si>
    <t>-725.764081778913 279.984321707878 -97.4283774864371</t>
  </si>
  <si>
    <t>-725.458338222084 310.056836630694 317.057027677929</t>
  </si>
  <si>
    <t>-736.854953925215 370.3685294449 776.14160828393</t>
  </si>
  <si>
    <t>-584.98146037127 348.864745128553 824.678393358068</t>
  </si>
  <si>
    <t>-729.384011588083 95.2082698097684 -94.8544315275979</t>
  </si>
  <si>
    <t>-712.694700178349 88.6343944199093 320.333338156026</t>
  </si>
  <si>
    <t>-741.287329421414 46.3060894002278 780.488103620375</t>
  </si>
  <si>
    <t>-589.204922908563 35.3864475995483 831.825525950425</t>
  </si>
  <si>
    <t>9763-20170724T120515.714283600.bin</t>
  </si>
  <si>
    <t>-726.25101527199 187.963008658116 -94.4021426378249</t>
  </si>
  <si>
    <t>-749.776188878931 187.026555479451 -202.583533982946</t>
  </si>
  <si>
    <t>-760.696053502894 185.738825184693 -294.805597234992</t>
  </si>
  <si>
    <t>-767.921916678313 184.449663657339 -378.377498118071</t>
  </si>
  <si>
    <t>-771.931587752984 183.075660051085 -462.163930069487</t>
  </si>
  <si>
    <t>-774.260309850029 181.01588762594 -584.782309571942</t>
  </si>
  <si>
    <t>-753.815315981352 179.256184000266 -660.407126017284</t>
  </si>
  <si>
    <t>-774.318174454216 213.258292952271 -531.484394587968</t>
  </si>
  <si>
    <t>-784.747858343278 367.680978308002 -511.903201589534</t>
  </si>
  <si>
    <t>-871.44359919776 456.997661889252 -258.753216131355</t>
  </si>
  <si>
    <t>-659.909845754246 395.647643822136 -185.009116669127</t>
  </si>
  <si>
    <t>-772.158824812613 150.581155879106 -530.472544981096</t>
  </si>
  <si>
    <t>-603.485270463558 41.8798936295686 -292.545865379612</t>
  </si>
  <si>
    <t>-724.316557027156 280.468285683727 -97.4126373652952</t>
  </si>
  <si>
    <t>-724.812874950637 310.009802673148 317.11076320709</t>
  </si>
  <si>
    <t>-737.005640476197 370.182847865866 776.179676207963</t>
  </si>
  <si>
    <t>-585.084972873488 348.542611051711 824.508118416313</t>
  </si>
  <si>
    <t>-728.598284553334 95.4676233834641 -94.764021021997</t>
  </si>
  <si>
    <t>-712.361524952274 88.6455410004162 320.437679448098</t>
  </si>
  <si>
    <t>-741.064976715633 46.2846996923072 780.609344997036</t>
  </si>
  <si>
    <t>-589.14728647683 35.1469626760063 832.385584253746</t>
  </si>
  <si>
    <t>9763-20170724T120515.747008600.bin</t>
  </si>
  <si>
    <t>-725.589852582744 188.320299748527 -94.4030557309472</t>
  </si>
  <si>
    <t>-749.102358557294 187.381225043621 -202.587024978159</t>
  </si>
  <si>
    <t>-760.211175634687 186.068445540003 -294.786357249619</t>
  </si>
  <si>
    <t>-767.688662790456 184.745937409097 -378.335578319129</t>
  </si>
  <si>
    <t>-772.030839902295 183.325811527256 -462.104622855112</t>
  </si>
  <si>
    <t>-774.934387846438 181.182196188868 -584.709300227529</t>
  </si>
  <si>
    <t>-754.476309065256 179.377692510197 -660.32957042695</t>
  </si>
  <si>
    <t>-774.67398212956 213.4632847957 -531.435424495049</t>
  </si>
  <si>
    <t>-784.68800641705 367.900904528338 -511.783104718327</t>
  </si>
  <si>
    <t>-871.231527926974 458.510324232491 -259.040694357443</t>
  </si>
  <si>
    <t>-659.277038169712 396.951833049306 -186.691863699562</t>
  </si>
  <si>
    <t>-772.646590623742 150.782466007531 -530.387473507277</t>
  </si>
  <si>
    <t>-603.207904704172 42.1337683029265 -292.494799592202</t>
  </si>
  <si>
    <t>-723.542550274416 280.810323097647 -97.430133427175</t>
  </si>
  <si>
    <t>-724.593521786822 310.127348386489 317.108170689181</t>
  </si>
  <si>
    <t>-737.122203435712 370.051746971904 776.193577996468</t>
  </si>
  <si>
    <t>-585.168287545047 348.312897543812 824.372967680512</t>
  </si>
  <si>
    <t>-728.05152916681 95.8627602030519 -94.7454269722933</t>
  </si>
  <si>
    <t>-712.563780018862 88.5195257054452 320.475924719173</t>
  </si>
  <si>
    <t>-741.017458907696 46.2956995855559 780.654364185738</t>
  </si>
  <si>
    <t>-589.119198847236 35.4216607176336 832.543662286528</t>
  </si>
  <si>
    <t>9763-20170724T120515.816188900.bin</t>
  </si>
  <si>
    <t>-724.094097414011 189.341584552916 -94.413419843816</t>
  </si>
  <si>
    <t>-747.651925391094 188.386084909161 -202.587462683632</t>
  </si>
  <si>
    <t>-759.220908397138 186.975038572348 -294.728607830423</t>
  </si>
  <si>
    <t>-767.284313417232 185.529404576917 -378.221360790965</t>
  </si>
  <si>
    <t>-772.383075037289 183.947130430611 -461.94485952887</t>
  </si>
  <si>
    <t>-776.579222893766 181.52117489524 -584.506885659472</t>
  </si>
  <si>
    <t>-755.869178322482 179.543705924774 -660.054152667812</t>
  </si>
  <si>
    <t>-775.635732417609 213.928393811873 -531.317382864981</t>
  </si>
  <si>
    <t>-784.862056838242 368.415348279828 -511.65298313622</t>
  </si>
  <si>
    <t>-870.723697701054 461.53913274407 -259.592879888015</t>
  </si>
  <si>
    <t>-657.220407476992 400.559792648359 -191.428467575289</t>
  </si>
  <si>
    <t>-773.840323689749 151.242779578833 -530.138050148479</t>
  </si>
  <si>
    <t>-602.442719673725 43.0608191168112 -292.105904591305</t>
  </si>
  <si>
    <t>-721.643632063897 281.740728829118 -97.5388096671378</t>
  </si>
  <si>
    <t>-723.951218399749 310.511210851363 317.032676323426</t>
  </si>
  <si>
    <t>-737.304968990574 369.821089513902 776.194614103486</t>
  </si>
  <si>
    <t>-585.312187754474 347.84137831678 824.141547708989</t>
  </si>
  <si>
    <t>-726.910200109959 96.8704201756834 -94.7230362362517</t>
  </si>
  <si>
    <t>-713.477044020938 88.3752436275247 320.547951927408</t>
  </si>
  <si>
    <t>-740.958966009188 46.2885167170195 780.765887400391</t>
  </si>
  <si>
    <t>-589.122838849858 35.3427111260196 832.821605685936</t>
  </si>
  <si>
    <t>9763-20170724T120515.849834300.bin</t>
  </si>
  <si>
    <t>-723.323205606401 189.834803573446 -94.3971713941971</t>
  </si>
  <si>
    <t>-747.027241877681 188.860980143608 -202.539144718374</t>
  </si>
  <si>
    <t>-758.857224023195 187.372946378892 -294.645953874179</t>
  </si>
  <si>
    <t>-767.211587527496 185.834323678464 -378.108431515673</t>
  </si>
  <si>
    <t>-772.656303867964 184.134592812765 -461.807810773838</t>
  </si>
  <si>
    <t>-777.418023864378 181.510237981964 -584.344986685627</t>
  </si>
  <si>
    <t>-756.564906534031 179.436624262563 -659.850431963489</t>
  </si>
  <si>
    <t>-776.189192099598 214.004675198933 -531.21462336013</t>
  </si>
  <si>
    <t>-785.18140324906 368.516125815265 -511.620703619491</t>
  </si>
  <si>
    <t>-870.524605155631 462.402065767078 -259.667087251346</t>
  </si>
  <si>
    <t>-655.898270047971 402.530798679253 -194.09640686965</t>
  </si>
  <si>
    <t>-774.468128839291 151.318783590754 -529.938973108515</t>
  </si>
  <si>
    <t>-602.389945569441 43.4062452936414 -291.884525786783</t>
  </si>
  <si>
    <t>-720.674659583602 282.304235974286 -97.6034076001639</t>
  </si>
  <si>
    <t>-723.340046299561 310.669118677023 316.99390346876</t>
  </si>
  <si>
    <t>-737.339724418948 369.714782210294 776.194865213776</t>
  </si>
  <si>
    <t>-585.348016374798 347.649964506675 824.106129433395</t>
  </si>
  <si>
    <t>-726.396386556175 97.2741145406962 -94.6745430911695</t>
  </si>
  <si>
    <t>-713.925778698628 88.4309271468474 320.619147801019</t>
  </si>
  <si>
    <t>-740.944092543302 46.2233914490919 780.851056355023</t>
  </si>
  <si>
    <t>-589.133087973233 35.1952624375169 832.962765168561</t>
  </si>
  <si>
    <t>9763-20170724T120515.916011700.bin</t>
  </si>
  <si>
    <t>-721.786521951536 190.864092199259 -94.3889400589262</t>
  </si>
  <si>
    <t>-745.957257065588 189.826932536766 -202.426860784252</t>
  </si>
  <si>
    <t>-758.128860370822 188.158809190736 -294.486180270758</t>
  </si>
  <si>
    <t>-766.769085683416 186.409854416286 -377.915329529768</t>
  </si>
  <si>
    <t>-772.476499702987 184.448748329573 -461.591573502556</t>
  </si>
  <si>
    <t>-777.595698235481 181.38589792748 -584.104209591654</t>
  </si>
  <si>
    <t>-756.742681027303 178.829222851443 -659.594682067729</t>
  </si>
  <si>
    <t>-776.062405287179 214.073939657866 -531.100518243364</t>
  </si>
  <si>
    <t>-784.433914653441 368.620954780966 -511.445461475368</t>
  </si>
  <si>
    <t>-868.937522665238 463.182798458503 -259.461686218338</t>
  </si>
  <si>
    <t>-651.764768612565 406.837218005039 -199.380812044248</t>
  </si>
  <si>
    <t>-774.636456269815 151.385770429849 -529.592863744746</t>
  </si>
  <si>
    <t>-601.429061701105 43.8779689469065 -291.330318680522</t>
  </si>
  <si>
    <t>-718.8760579505 283.614080594645 -97.706845166168</t>
  </si>
  <si>
    <t>-721.788233327947 310.990571979266 316.955229585831</t>
  </si>
  <si>
    <t>-737.268800463119 369.501817957293 776.223610468978</t>
  </si>
  <si>
    <t>-585.326159380867 347.368987247004 824.259056178236</t>
  </si>
  <si>
    <t>-725.138313267654 98.0109431969411 -94.5259727652746</t>
  </si>
  <si>
    <t>-714.469747489482 89.0243913967881 320.814820070468</t>
  </si>
  <si>
    <t>-740.888639328199 46.1667723967894 781.051427794081</t>
  </si>
  <si>
    <t>-589.109672025995 35.4933852375752 833.330170005279</t>
  </si>
  <si>
    <t>9763-20170724T120515.947731700.bin</t>
  </si>
  <si>
    <t>-721.028460016721 191.39662088459 -94.378823270687</t>
  </si>
  <si>
    <t>-745.405885118243 190.322113643577 -202.369878571506</t>
  </si>
  <si>
    <t>-757.657873615229 188.567768899798 -294.416953476188</t>
  </si>
  <si>
    <t>-766.332263146142 186.718584245123 -377.840385040606</t>
  </si>
  <si>
    <t>-772.034881879397 184.632669342426 -461.513994076427</t>
  </si>
  <si>
    <t>-777.104008252644 181.359499136626 -584.02324544057</t>
  </si>
  <si>
    <t>-756.584295916526 178.39051423217 -659.589995315633</t>
  </si>
  <si>
    <t>-775.483873918583 214.140664741148 -531.079721245021</t>
  </si>
  <si>
    <t>-783.35081857561 368.695543819252 -511.339244115512</t>
  </si>
  <si>
    <t>-867.752791430991 463.045724709419 -259.242179507967</t>
  </si>
  <si>
    <t>-649.264338581119 408.849245083377 -202.022503767299</t>
  </si>
  <si>
    <t>-774.275527250581 151.450937777187 -529.454706472582</t>
  </si>
  <si>
    <t>-600.936207310878 43.9978306233249 -290.983556301859</t>
  </si>
  <si>
    <t>-718.052096402749 284.230175720362 -97.721780821271</t>
  </si>
  <si>
    <t>-720.954022851631 311.237988484966 316.964575254369</t>
  </si>
  <si>
    <t>-737.095254274009 369.446944866289 776.251714458385</t>
  </si>
  <si>
    <t>-585.21697069574 347.387542158744 824.523907163878</t>
  </si>
  <si>
    <t>-724.418297639195 98.4719866559412 -94.437151295388</t>
  </si>
  <si>
    <t>-714.662834389433 89.3134551617079 320.92239628453</t>
  </si>
  <si>
    <t>-740.838723333334 46.0670867597976 781.154634780455</t>
  </si>
  <si>
    <t>-589.105388534694 35.5552946722912 833.598181892208</t>
  </si>
  <si>
    <t>9763-20170724T120516.014912000.bin</t>
  </si>
  <si>
    <t>-719.823949669844 192.579673630658 -94.2875361948647</t>
  </si>
  <si>
    <t>-744.348232273252 191.517607359129 -202.245539794431</t>
  </si>
  <si>
    <t>-756.562618342883 189.635191482164 -294.294956281681</t>
  </si>
  <si>
    <t>-765.137043000425 187.614749878522 -377.724786613873</t>
  </si>
  <si>
    <t>-770.673067258053 185.294430604311 -461.403259611006</t>
  </si>
  <si>
    <t>-775.425068425853 181.605705831293 -583.913447512176</t>
  </si>
  <si>
    <t>-756.406914364669 177.347086901897 -659.810684900294</t>
  </si>
  <si>
    <t>-773.59366087852 214.570621287375 -531.091143602649</t>
  </si>
  <si>
    <t>-780.067543168648 369.136962443426 -510.993981891322</t>
  </si>
  <si>
    <t>-864.823138176874 463.354549231967 -258.965995478123</t>
  </si>
  <si>
    <t>-643.92986957117 413.552687315552 -207.25067996653</t>
  </si>
  <si>
    <t>-773.086173691453 151.877949878947 -529.22310727059</t>
  </si>
  <si>
    <t>-600.672125706016 44.106909818858 -289.941145610845</t>
  </si>
  <si>
    <t>-716.39414822655 285.523285058533 -97.6821968956692</t>
  </si>
  <si>
    <t>-719.422835437553 311.783449966159 317.051154298927</t>
  </si>
  <si>
    <t>-736.752204073562 369.316157514926 776.397868860473</t>
  </si>
  <si>
    <t>-585.027360981487 347.277117523786 825.159320898896</t>
  </si>
  <si>
    <t>-723.683431240614 99.5405731523354 -94.2117479425933</t>
  </si>
  <si>
    <t>-715.048488272623 89.8349495807242 321.160233696853</t>
  </si>
  <si>
    <t>-740.806190789071 45.5060839163016 781.349250892613</t>
  </si>
  <si>
    <t>-589.236916776579 34.1368304173277 834.087543954381</t>
  </si>
  <si>
    <t>9763-20170724T120516.048863000.bin</t>
  </si>
  <si>
    <t>-719.320013746521 193.175762669876 -94.2184086322305</t>
  </si>
  <si>
    <t>-743.897809874728 192.166272190747 -202.164829523376</t>
  </si>
  <si>
    <t>-756.084599463085 190.243299169183 -294.217030377373</t>
  </si>
  <si>
    <t>-764.604198714816 188.154066009424 -377.650762526266</t>
  </si>
  <si>
    <t>-770.055435254471 185.726730381823 -461.331907153179</t>
  </si>
  <si>
    <t>-774.650373918672 181.837815323382 -583.841840852929</t>
  </si>
  <si>
    <t>-756.704552385315 176.65321797832 -659.942181326095</t>
  </si>
  <si>
    <t>-772.623726958164 214.889628934508 -531.081018366287</t>
  </si>
  <si>
    <t>-777.857064979331 369.499842993306 -510.840605120102</t>
  </si>
  <si>
    <t>-862.810953017233 463.684571767382 -258.86720011151</t>
  </si>
  <si>
    <t>-640.984799934501 415.784815201974 -209.397066248918</t>
  </si>
  <si>
    <t>-772.64464761987 152.198780688287 -529.090097771066</t>
  </si>
  <si>
    <t>-601.005687004097 44.1681780178812 -289.174195745918</t>
  </si>
  <si>
    <t>-715.493455040306 286.213129533624 -97.674367730204</t>
  </si>
  <si>
    <t>-718.909933643032 311.996075996167 317.086077619348</t>
  </si>
  <si>
    <t>-736.691903209386 369.216872986277 776.459230314703</t>
  </si>
  <si>
    <t>-585.005642806122 347.164744410624 825.334733806354</t>
  </si>
  <si>
    <t>-723.628865693005 100.012357339896 -94.1044569055863</t>
  </si>
  <si>
    <t>-715.172740959178 90.181929653636 321.268267148667</t>
  </si>
  <si>
    <t>-740.813013245234 45.4252194961871 781.429300399549</t>
  </si>
  <si>
    <t>-589.188304766529 35.0703480791592 834.217008183646</t>
  </si>
  <si>
    <t>9763-20170724T120516.114029800.bin</t>
  </si>
  <si>
    <t>-718.011008559283 193.61343978896 -94.0811149536245</t>
  </si>
  <si>
    <t>-743.007457096739 192.839869739366 -201.933200709477</t>
  </si>
  <si>
    <t>-755.254363432278 190.92256998863 -293.977574736777</t>
  </si>
  <si>
    <t>-763.708674643368 188.767983690908 -377.416269137925</t>
  </si>
  <si>
    <t>-768.974524483277 186.188741918651 -461.104826155543</t>
  </si>
  <si>
    <t>-773.166679536736 181.976714429116 -583.618380421363</t>
  </si>
  <si>
    <t>-757.621259562669 174.675081772673 -660.072621137106</t>
  </si>
  <si>
    <t>-770.54360459051 215.156846547305 -530.964492151237</t>
  </si>
  <si>
    <t>-772.261768142088 369.86740112845 -510.829441816514</t>
  </si>
  <si>
    <t>-856.616568299228 464.258225752139 -258.73171885183</t>
  </si>
  <si>
    <t>-633.463667894387 419.077194010771 -212.797097884169</t>
  </si>
  <si>
    <t>-772.110787096825 152.492886310939 -528.75647497803</t>
  </si>
  <si>
    <t>-602.309238747699 43.2375268952947 -287.855403009454</t>
  </si>
  <si>
    <t>-712.855386468524 287.023146102821 -97.6714723850904</t>
  </si>
  <si>
    <t>-717.606059853841 311.8986392371 317.13123266213</t>
  </si>
  <si>
    <t>-736.646068909421 368.92053650564 776.537957856095</t>
  </si>
  <si>
    <t>-585.035648796402 346.678734041864 825.562597897058</t>
  </si>
  <si>
    <t>-723.579530730319 100.041668545377 -93.8820830101721</t>
  </si>
  <si>
    <t>-715.179071034007 90.7067246822867 321.503154870473</t>
  </si>
  <si>
    <t>-740.864627171624 44.9158912105656 781.626022942042</t>
  </si>
  <si>
    <t>-589.291169562835 34.1874469924962 834.486463051891</t>
  </si>
  <si>
    <t>9763-20170724T120516.146967400.bin</t>
  </si>
  <si>
    <t>-717.346412699342 193.566066131277 -93.9960282080481</t>
  </si>
  <si>
    <t>-742.56434838838 193.065572973361 -201.798046418439</t>
  </si>
  <si>
    <t>-754.825038111613 191.222813007554 -293.842170145503</t>
  </si>
  <si>
    <t>-763.220532251902 189.079661058097 -377.287108695605</t>
  </si>
  <si>
    <t>-768.356074143528 186.447351225867 -460.981978016436</t>
  </si>
  <si>
    <t>-772.279204947827 182.084706237547 -583.499300852305</t>
  </si>
  <si>
    <t>-757.704489805707 173.76546819177 -660.04066504754</t>
  </si>
  <si>
    <t>-769.34079323143 215.31538363776 -530.893952956383</t>
  </si>
  <si>
    <t>-768.712782254311 370.037467317935 -510.891870405435</t>
  </si>
  <si>
    <t>-852.269765879758 464.78630318021 -258.662888059008</t>
  </si>
  <si>
    <t>-628.755685946573 420.14800272847 -213.970205941796</t>
  </si>
  <si>
    <t>-771.774725508957 152.682643729338 -528.58566866432</t>
  </si>
  <si>
    <t>-784.330757127083 0.273679343917138 -497.733861768174</t>
  </si>
  <si>
    <t>-603.541446565478 42.40592247527 -287.414627716769</t>
  </si>
  <si>
    <t>-711.302171622615 287.260259166144 -97.6117353873314</t>
  </si>
  <si>
    <t>-716.538982576253 311.584722424012 317.217742931069</t>
  </si>
  <si>
    <t>-736.600658808284 368.68718220682 776.604326744543</t>
  </si>
  <si>
    <t>-585.041107365075 346.3477667749 825.741501898706</t>
  </si>
  <si>
    <t>-723.809704608461 99.7863267441421 -93.7863729655055</t>
  </si>
  <si>
    <t>-715.034291406269 90.8759540347417 321.600506620353</t>
  </si>
  <si>
    <t>-740.856590563452 44.7460613644132 781.722608271139</t>
  </si>
  <si>
    <t>-589.341339300062 33.5455665532677 834.651854843858</t>
  </si>
  <si>
    <t>9763-20170724T120516.216158300.bin</t>
  </si>
  <si>
    <t>-715.971406758995 193.513598758461 -93.8457152693487</t>
  </si>
  <si>
    <t>-741.670005276436 193.728844759074 -201.535270947681</t>
  </si>
  <si>
    <t>-754.048017835006 191.99927633173 -293.565718082193</t>
  </si>
  <si>
    <t>-762.42933282102 189.779450557573 -377.010135578025</t>
  </si>
  <si>
    <t>-767.430723031452 186.870271954323 -460.704033144116</t>
  </si>
  <si>
    <t>-771.025672479427 181.879030798627 -583.207459175953</t>
  </si>
  <si>
    <t>-757.843939253442 171.55121595244 -659.75680204383</t>
  </si>
  <si>
    <t>-767.210348854569 215.321701830995 -530.792975878001</t>
  </si>
  <si>
    <t>-761.362734480847 370.048055282045 -511.639392936293</t>
  </si>
  <si>
    <t>-841.914499458496 466.546689805541 -259.096292040482</t>
  </si>
  <si>
    <t>-618.450330517089 420.622031665365 -215.470460055107</t>
  </si>
  <si>
    <t>-771.686208543188 152.816452996512 -528.115033001311</t>
  </si>
  <si>
    <t>-789.319963965776 1.05813500049089 -496.574958589584</t>
  </si>
  <si>
    <t>-607.720360472503 40.5207065923753 -286.163884089265</t>
  </si>
  <si>
    <t>-707.615376193162 287.856227461181 -97.4386608547591</t>
  </si>
  <si>
    <t>-714.02468629832 310.88033230975 317.448564914387</t>
  </si>
  <si>
    <t>-736.501909268352 368.305297932877 776.722300041627</t>
  </si>
  <si>
    <t>-585.085707672701 345.552802209724 826.111286754797</t>
  </si>
  <si>
    <t>-724.815416374493 99.1508838880115 -93.6537347848753</t>
  </si>
  <si>
    <t>-715.06978843676 91.2010912686123 321.730958008479</t>
  </si>
  <si>
    <t>-740.86128614067 44.5478581628818 781.881353003095</t>
  </si>
  <si>
    <t>-589.42789206521 32.7303473810962 834.91048132912</t>
  </si>
  <si>
    <t>9763-20170724T120516.247851200.bin</t>
  </si>
  <si>
    <t>-715.165184851639 193.546368314779 -93.7955743374223</t>
  </si>
  <si>
    <t>-741.065521201221 194.140268028158 -201.43533648512</t>
  </si>
  <si>
    <t>-753.576036822249 192.431507210824 -293.448466028763</t>
  </si>
  <si>
    <t>-762.059739549492 190.121252423778 -376.879889583161</t>
  </si>
  <si>
    <t>-767.147049486173 187.000482697282 -460.560976611063</t>
  </si>
  <si>
    <t>-770.849111445653 181.56514797121 -583.042243330929</t>
  </si>
  <si>
    <t>-758.196346432741 170.491255753609 -659.576515409581</t>
  </si>
  <si>
    <t>-766.427551195265 215.151756254298 -530.767796282774</t>
  </si>
  <si>
    <t>-757.542024331114 369.779632650838 -512.155492219772</t>
  </si>
  <si>
    <t>-835.836978304194 467.814581552128 -259.494411252622</t>
  </si>
  <si>
    <t>-612.669937058514 420.714565428127 -215.601391584802</t>
  </si>
  <si>
    <t>-772.021813918257 152.748468285591 -527.829426838998</t>
  </si>
  <si>
    <t>-792.4569468253 1.46562002371365 -495.663276260592</t>
  </si>
  <si>
    <t>-610.42684449568 39.8401625668544 -285.240805448794</t>
  </si>
  <si>
    <t>-705.389691753843 288.095215115577 -97.3583599755656</t>
  </si>
  <si>
    <t>-712.528691310322 310.499146803216 317.550870119204</t>
  </si>
  <si>
    <t>-736.419050744594 368.096704111322 776.782922497665</t>
  </si>
  <si>
    <t>-585.062745348242 345.329716156028 826.348471707623</t>
  </si>
  <si>
    <t>-725.40844632744 98.9794654040147 -93.594617420963</t>
  </si>
  <si>
    <t>-715.280222090378 91.453634991135 321.788776899709</t>
  </si>
  <si>
    <t>-740.935112482895 44.5520131576116 781.957491212049</t>
  </si>
  <si>
    <t>-589.480911782886 32.5920544861644 834.895160660354</t>
  </si>
  <si>
    <t>9763-20170724T120516.313025400.bin</t>
  </si>
  <si>
    <t>-713.435344660361 193.481856967278 -93.5759935149276</t>
  </si>
  <si>
    <t>-739.588591381107 194.845953445079 -201.14752460754</t>
  </si>
  <si>
    <t>-752.369335188979 193.228819867152 -293.125102502813</t>
  </si>
  <si>
    <t>-761.116613480073 190.800250792367 -376.526100587291</t>
  </si>
  <si>
    <t>-766.48941000583 187.335956822476 -460.175752437856</t>
  </si>
  <si>
    <t>-770.633272095699 181.145976156281 -582.607031081544</t>
  </si>
  <si>
    <t>-758.848439949539 169.073921896547 -659.129004960201</t>
  </si>
  <si>
    <t>-764.829571986259 214.922206694462 -530.590650688464</t>
  </si>
  <si>
    <t>-749.63700845674 369.172320890963 -512.978065307284</t>
  </si>
  <si>
    <t>-822.507810064993 470.926797409295 -260.164920416654</t>
  </si>
  <si>
    <t>-600.330776792072 419.565861681073 -216.029434986564</t>
  </si>
  <si>
    <t>-772.800386130641 152.801864532048 -527.180034662618</t>
  </si>
  <si>
    <t>-799.251322884566 2.75901914315614 -493.553367468294</t>
  </si>
  <si>
    <t>-616.182964901623 38.6911239894105 -283.237795706211</t>
  </si>
  <si>
    <t>-700.528031474634 288.308964745325 -97.1569552920287</t>
  </si>
  <si>
    <t>-709.38910191731 309.687458746605 317.773153042376</t>
  </si>
  <si>
    <t>-736.208448787962 367.656019579572 776.898705382039</t>
  </si>
  <si>
    <t>-585.012082994105 344.797938908206 826.908677605458</t>
  </si>
  <si>
    <t>-726.837067386791 98.5597119255033 -93.3606480540986</t>
  </si>
  <si>
    <t>-715.925707427067 91.7558405992097 322.015388747059</t>
  </si>
  <si>
    <t>-741.027317363524 44.4738398002169 782.233817818042</t>
  </si>
  <si>
    <t>-589.668150495619 30.9507468807458 835.066999235216</t>
  </si>
  <si>
    <t>9763-20170724T120516.345682000.bin</t>
  </si>
  <si>
    <t>-712.531375663739 193.589636439986 -93.410628643315</t>
  </si>
  <si>
    <t>-738.771788283006 195.336477905167 -200.955407589247</t>
  </si>
  <si>
    <t>-751.661103719196 193.799529234279 -292.919175459633</t>
  </si>
  <si>
    <t>-760.518302906584 191.359778265593 -376.308240066736</t>
  </si>
  <si>
    <t>-766.014592884425 187.788183348456 -459.945336963963</t>
  </si>
  <si>
    <t>-770.353936304854 181.335081765297 -582.356275136409</t>
  </si>
  <si>
    <t>-758.876208076607 168.958875344767 -658.876343112207</t>
  </si>
  <si>
    <t>-763.877034794667 215.140617817463 -530.438419625393</t>
  </si>
  <si>
    <t>-745.634873374427 369.10662964239 -513.273919851501</t>
  </si>
  <si>
    <t>-815.495538959683 472.585424311002 -260.311028584695</t>
  </si>
  <si>
    <t>-593.910180111724 418.474999691668 -216.487279885682</t>
  </si>
  <si>
    <t>-773.022726047849 153.192638864478 -526.848495016689</t>
  </si>
  <si>
    <t>-802.443057748996 3.86897342050634 -492.52887493784</t>
  </si>
  <si>
    <t>-618.997557649366 37.8183986857068 -282.179668229475</t>
  </si>
  <si>
    <t>-697.951516399124 288.598969827967 -97.0533822237621</t>
  </si>
  <si>
    <t>-707.801349755303 309.265037547015 317.890608402934</t>
  </si>
  <si>
    <t>-736.116491267308 367.40881738356 776.945947396808</t>
  </si>
  <si>
    <t>-585.021044969461 344.37844531067 827.181464744467</t>
  </si>
  <si>
    <t>-727.596327754704 98.5653026262528 -93.1635059270471</t>
  </si>
  <si>
    <t>-716.242264535046 92.0445778292537 322.205177776418</t>
  </si>
  <si>
    <t>-740.982821638551 44.6383168381765 782.445989877753</t>
  </si>
  <si>
    <t>-589.56351508993 31.8190288151618 835.282310587387</t>
  </si>
  <si>
    <t>9763-20170724T120516.410856600.bin</t>
  </si>
  <si>
    <t>-710.770749259641 193.703536348347 -93.3178048704632</t>
  </si>
  <si>
    <t>-737.048820116743 196.151794096661 -200.839659635352</t>
  </si>
  <si>
    <t>-750.023400221947 194.804880961384 -292.794457572641</t>
  </si>
  <si>
    <t>-758.974132869754 192.402889153541 -376.174700071824</t>
  </si>
  <si>
    <t>-764.584303539557 188.713353225599 -459.799073799638</t>
  </si>
  <si>
    <t>-769.113092397725 181.914171284214 -582.18443611451</t>
  </si>
  <si>
    <t>-758.18365822135 169.005986187293 -658.696794796393</t>
  </si>
  <si>
    <t>-761.420111032992 215.67555172818 -530.403785539997</t>
  </si>
  <si>
    <t>-737.670583347673 368.990324882527 -514.067420739498</t>
  </si>
  <si>
    <t>-801.326617048071 474.166290279938 -260.168567719705</t>
  </si>
  <si>
    <t>-580.827299320693 415.229194851128 -217.09916782554</t>
  </si>
  <si>
    <t>-772.83163289608 154.119774074921 -526.561845223295</t>
  </si>
  <si>
    <t>-807.89927620768 6.24002946243763 -491.348156051168</t>
  </si>
  <si>
    <t>-624.390850138978 34.047241073848 -280.199244485686</t>
  </si>
  <si>
    <t>-692.830218455418 288.990501401142 -97.0963734539455</t>
  </si>
  <si>
    <t>-704.482074469085 308.628237598702 317.8508333356</t>
  </si>
  <si>
    <t>-735.931895110052 366.934945249331 776.766067866306</t>
  </si>
  <si>
    <t>-585.062257325411 343.539131340835 827.508726936736</t>
  </si>
  <si>
    <t>-729.26191347957 98.317548082626 -92.8938714713189</t>
  </si>
  <si>
    <t>-716.714006341508 92.3030632982627 322.448167602104</t>
  </si>
  <si>
    <t>-740.549546931128 44.853022249396 782.81882590421</t>
  </si>
  <si>
    <t>-589.427538411209 30.8427163792715 836.201074128968</t>
  </si>
  <si>
    <t>9763-20170724T120516.448479400.bin</t>
  </si>
  <si>
    <t>-709.920627593758 193.678625231763 -93.3718881398563</t>
  </si>
  <si>
    <t>-736.131093155337 196.432778800096 -200.902900796568</t>
  </si>
  <si>
    <t>-749.118047250518 195.189447899255 -292.857473584764</t>
  </si>
  <si>
    <t>-758.1052698664 192.83329596416 -376.234994282096</t>
  </si>
  <si>
    <t>-763.779524265336 189.131211241484 -459.854500979832</t>
  </si>
  <si>
    <t>-768.43245211537 182.248804851298 -582.230683711692</t>
  </si>
  <si>
    <t>-757.768614253224 169.131096900267 -658.744774798177</t>
  </si>
  <si>
    <t>-760.142736955843 215.938440577003 -530.495401997094</t>
  </si>
  <si>
    <t>-733.746756155995 368.852135647961 -514.472642016352</t>
  </si>
  <si>
    <t>-794.506788055929 474.143973972707 -259.913323678305</t>
  </si>
  <si>
    <t>-574.495310127807 413.308846641501 -216.988005915543</t>
  </si>
  <si>
    <t>-772.638943158007 154.598881143788 -526.570499847785</t>
  </si>
  <si>
    <t>-810.354404301184 7.44263511813142 -491.044553563489</t>
  </si>
  <si>
    <t>-626.997869605544 31.6329492647371 -279.1933315588</t>
  </si>
  <si>
    <t>-690.232301759976 289.195563008948 -97.237913951318</t>
  </si>
  <si>
    <t>-702.902223839654 308.335156359245 317.702778920461</t>
  </si>
  <si>
    <t>-735.849277648252 366.715344550284 776.548295133238</t>
  </si>
  <si>
    <t>-585.070304071555 343.239739460523 827.522815436504</t>
  </si>
  <si>
    <t>-730.136374050212 98.0282286767815 -92.8772067959308</t>
  </si>
  <si>
    <t>-717.353674637312 92.1224026048644 322.459107063422</t>
  </si>
  <si>
    <t>-740.408429067586 45.1760560324744 782.926181735373</t>
  </si>
  <si>
    <t>-589.425352538025 30.3467483915322 836.480115162739</t>
  </si>
  <si>
    <t>9763-20170724T120516.517658300.bin</t>
  </si>
  <si>
    <t>-708.538233114771 194.677931481279 -93.7153411464449</t>
  </si>
  <si>
    <t>-734.312916470409 198.068322413273 -201.33356076608</t>
  </si>
  <si>
    <t>-747.20594654479 197.085524648133 -293.304373463364</t>
  </si>
  <si>
    <t>-756.211837777174 194.886614960174 -376.68422519492</t>
  </si>
  <si>
    <t>-762.012647988696 191.245014237244 -460.297731737808</t>
  </si>
  <si>
    <t>-766.968771054083 184.345195269894 -582.66094009954</t>
  </si>
  <si>
    <t>-756.795624807638 170.872859699028 -659.180384158166</t>
  </si>
  <si>
    <t>-757.510569249862 217.810166806085 -530.980308278665</t>
  </si>
  <si>
    <t>-726.190562897392 369.859619208955 -515.519036577297</t>
  </si>
  <si>
    <t>-781.458236453102 473.822599459302 -259.168205748038</t>
  </si>
  <si>
    <t>-562.269080435063 409.963414626591 -216.429044185143</t>
  </si>
  <si>
    <t>-772.077518761906 156.935478465081 -526.957621226432</t>
  </si>
  <si>
    <t>-814.884711227807 11.3484853272973 -490.801386621713</t>
  </si>
  <si>
    <t>-852.523603399313 0.906124287905641 -211.421981444439</t>
  </si>
  <si>
    <t>-631.612271061368 28.9102165907925 -277.470738547694</t>
  </si>
  <si>
    <t>-685.117155823934 290.0951935382 -97.6967805803929</t>
  </si>
  <si>
    <t>-700.050891871544 308.337631798912 317.20905164711</t>
  </si>
  <si>
    <t>-735.760697340415 366.252253300437 775.945858836845</t>
  </si>
  <si>
    <t>-585.197060448558 342.329350420971 827.347247950287</t>
  </si>
  <si>
    <t>-732.414485391789 99.3482463570242 -93.0579407069658</t>
  </si>
  <si>
    <t>-719.123935337836 92.8456930490379 322.253630045886</t>
  </si>
  <si>
    <t>-740.534816957114 45.8041925798693 782.915363115108</t>
  </si>
  <si>
    <t>-589.576665708137 29.4555718956644 836.095879040982</t>
  </si>
  <si>
    <t>9763-20170724T120516.548764800.bin</t>
  </si>
  <si>
    <t>-708.239537125487 195.208778166623 -93.8998333209699</t>
  </si>
  <si>
    <t>-733.704830302323 198.901098763853 -201.581747050908</t>
  </si>
  <si>
    <t>-746.503053698832 198.030017213212 -293.566908086458</t>
  </si>
  <si>
    <t>-755.486062725858 195.891709726068 -376.950871529742</t>
  </si>
  <si>
    <t>-761.329208433725 192.26148784919 -460.561954736615</t>
  </si>
  <si>
    <t>-766.418494264912 185.32494083166 -582.917536368908</t>
  </si>
  <si>
    <t>-756.487038514043 171.705511351843 -659.442660543988</t>
  </si>
  <si>
    <t>-756.405596381123 218.680973428658 -531.270977288435</t>
  </si>
  <si>
    <t>-722.846309123767 370.290256535475 -516.131220737126</t>
  </si>
  <si>
    <t>-775.421332962991 472.923310376363 -258.680435046718</t>
  </si>
  <si>
    <t>-556.49027493442 408.414368577322 -215.595300814169</t>
  </si>
  <si>
    <t>-771.96509496076 158.056370144622 -527.186968689371</t>
  </si>
  <si>
    <t>-817.248030408932 13.3164459780762 -490.689141435857</t>
  </si>
  <si>
    <t>-855.635171737413 3.5650836432319 -211.386597098273</t>
  </si>
  <si>
    <t>-634.093734370056 28.2659205748898 -276.638391140119</t>
  </si>
  <si>
    <t>-682.93022119715 290.543503254929 -97.9769435934496</t>
  </si>
  <si>
    <t>-698.856174765364 308.356262612832 316.91057547067</t>
  </si>
  <si>
    <t>-735.759459929279 365.99495031896 775.597733389385</t>
  </si>
  <si>
    <t>-585.285383321926 341.885026369081 827.173877383799</t>
  </si>
  <si>
    <t>-733.98409348856 99.8738269775426 -93.170179005728</t>
  </si>
  <si>
    <t>-720.021953911148 93.5204479245203 322.121613941869</t>
  </si>
  <si>
    <t>-740.726380666784 46.1038174539151 782.862296059348</t>
  </si>
  <si>
    <t>-589.687353879934 29.0616097266031 835.593692936928</t>
  </si>
  <si>
    <t>9763-20170724T120516.614940500.bin</t>
  </si>
  <si>
    <t>-708.169319574263 195.821133408085 -94.3695504886265</t>
  </si>
  <si>
    <t>-732.869557908816 200.033917889786 -202.21039597541</t>
  </si>
  <si>
    <t>-745.312537712974 199.331111961739 -294.24580008136</t>
  </si>
  <si>
    <t>-754.085504786234 197.263645868683 -377.653860588237</t>
  </si>
  <si>
    <t>-759.835549062693 193.603709012212 -461.270037385986</t>
  </si>
  <si>
    <t>-764.918286567812 186.511913751189 -583.617170634627</t>
  </si>
  <si>
    <t>-755.408354338916 172.48269045492 -660.121715921791</t>
  </si>
  <si>
    <t>-753.884330318364 219.650155165414 -532.038482716401</t>
  </si>
  <si>
    <t>-715.360760837236 370.139970948303 -517.515748008066</t>
  </si>
  <si>
    <t>-764.017251002706 470.736586078267 -258.495517300293</t>
  </si>
  <si>
    <t>-545.974053542262 403.628514418 -214.881310144496</t>
  </si>
  <si>
    <t>-771.491699569483 159.597335540184 -527.826132050447</t>
  </si>
  <si>
    <t>-821.838522924407 16.6988914476628 -490.709789219896</t>
  </si>
  <si>
    <t>-861.689920130792 9.06984121663481 -211.546321725794</t>
  </si>
  <si>
    <t>-639.059797115273 28.2069871613571 -274.93506178969</t>
  </si>
  <si>
    <t>-679.441780848235 290.986466562949 -98.5491987745362</t>
  </si>
  <si>
    <t>-696.965896161362 308.151812928846 316.301227568944</t>
  </si>
  <si>
    <t>-735.822792466375 365.453619742457 774.851751384971</t>
  </si>
  <si>
    <t>-585.498314436839 340.993063610092 826.698211317917</t>
  </si>
  <si>
    <t>-737.314942537336 100.717158506078 -93.5115426551002</t>
  </si>
  <si>
    <t>-721.553120707608 94.5843211113483 321.719128624314</t>
  </si>
  <si>
    <t>-741.433456476232 46.7637315550928 782.574061592329</t>
  </si>
  <si>
    <t>-589.976557982423 29.0146640036714 833.853668488309</t>
  </si>
  <si>
    <t>9763-20170724T120516.650051300.bin</t>
  </si>
  <si>
    <t>-708.350979363064 196.377272146244 -94.6440507038042</t>
  </si>
  <si>
    <t>-732.539069682985 200.701230841363 -202.596591973108</t>
  </si>
  <si>
    <t>-744.763037433635 199.993547656209 -294.66115590347</t>
  </si>
  <si>
    <t>-753.421743543653 197.894212181664 -378.080372744991</t>
  </si>
  <si>
    <t>-759.144915274631 194.165198602357 -461.695435677438</t>
  </si>
  <si>
    <t>-764.28499393649 186.930422160692 -584.031698826998</t>
  </si>
  <si>
    <t>-754.974173935957 172.753946636143 -660.533633663148</t>
  </si>
  <si>
    <t>-752.73571814998 219.979649322184 -532.508797655145</t>
  </si>
  <si>
    <t>-711.829793657176 369.876900994209 -518.383998579911</t>
  </si>
  <si>
    <t>-758.466744678328 470.279588588254 -258.917662319645</t>
  </si>
  <si>
    <t>-540.965728164864 402.063257811211 -214.326678899838</t>
  </si>
  <si>
    <t>-771.323438594247 160.230313544863 -528.194458386433</t>
  </si>
  <si>
    <t>-824.034036894723 18.26031288078 -490.81402003687</t>
  </si>
  <si>
    <t>-864.85747120813 11.7274932237503 -211.763208280479</t>
  </si>
  <si>
    <t>-641.689002570268 28.8224321011187 -273.828838940021</t>
  </si>
  <si>
    <t>-677.973147616374 291.287007055057 -98.8852656367091</t>
  </si>
  <si>
    <t>-696.168705532802 308.190867057572 315.946988838624</t>
  </si>
  <si>
    <t>-735.854888121069 365.192467072895 774.457379094952</t>
  </si>
  <si>
    <t>-585.586928807562 340.697667908169 826.451295190294</t>
  </si>
  <si>
    <t>-739.10626657217 101.581604954193 -93.6847246948884</t>
  </si>
  <si>
    <t>-722.417469321013 95.0260421911134 321.503287899475</t>
  </si>
  <si>
    <t>-741.784457938688 46.9354065458249 782.386844178166</t>
  </si>
  <si>
    <t>-590.131538145845 28.9179538745091 832.989090402837</t>
  </si>
  <si>
    <t>9763-20170724T120516.711213400.bin</t>
  </si>
  <si>
    <t>-708.924491365372 197.759817919682 -95.1045782630742</t>
  </si>
  <si>
    <t>-731.859060504702 202.148831922726 -203.327688688243</t>
  </si>
  <si>
    <t>-743.693184413421 201.394965373584 -295.442989993484</t>
  </si>
  <si>
    <t>-752.264479888909 199.237557972095 -378.869586029839</t>
  </si>
  <si>
    <t>-758.173105592648 195.415555559699 -462.467590359588</t>
  </si>
  <si>
    <t>-763.885758257651 188.004306936069 -584.767931069304</t>
  </si>
  <si>
    <t>-754.941757654604 173.734239585458 -661.296182956674</t>
  </si>
  <si>
    <t>-751.129350393499 220.808167299987 -533.373100370452</t>
  </si>
  <si>
    <t>-705.396865848324 369.330868082069 -519.793803958112</t>
  </si>
  <si>
    <t>-747.990470917404 470.531390013124 -259.942079340615</t>
  </si>
  <si>
    <t>-532.065128501723 398.839680924058 -213.197162089504</t>
  </si>
  <si>
    <t>-771.628846811396 161.704356382018 -528.833975989213</t>
  </si>
  <si>
    <t>-828.598666001528 21.5417324566961 -490.778123766095</t>
  </si>
  <si>
    <t>-871.598997077028 16.7526438487234 -212.01906040818</t>
  </si>
  <si>
    <t>-647.25221352936 31.1915006807303 -270.401942141971</t>
  </si>
  <si>
    <t>-675.306521576891 291.877158235302 -99.5342968564338</t>
  </si>
  <si>
    <t>-694.819925267695 308.868976807372 315.234400824041</t>
  </si>
  <si>
    <t>-735.993786946766 364.710206597211 773.654032575736</t>
  </si>
  <si>
    <t>-585.852650174456 339.887860470147 825.858454876324</t>
  </si>
  <si>
    <t>-742.925698053596 103.573640949574 -93.8972832270647</t>
  </si>
  <si>
    <t>-724.748316065561 95.5908818273085 321.203240281668</t>
  </si>
  <si>
    <t>-742.096137798254 46.9555008548357 782.182908200367</t>
  </si>
  <si>
    <t>-590.197753713598 28.9424240333631 832.044914599289</t>
  </si>
  <si>
    <t>9763-20170724T120516.748366900.bin</t>
  </si>
  <si>
    <t>-709.362413478138 198.395422538 -95.2839102688397</t>
  </si>
  <si>
    <t>-731.594492117193 202.821791676721 -203.651972547617</t>
  </si>
  <si>
    <t>-743.207763084793 202.059380738205 -295.795186668068</t>
  </si>
  <si>
    <t>-751.725813896993 199.892169595451 -379.227191489884</t>
  </si>
  <si>
    <t>-757.731314582123 196.049762468858 -462.817280665396</t>
  </si>
  <si>
    <t>-763.750937223466 188.596434139284 -585.100369672853</t>
  </si>
  <si>
    <t>-754.986623366598 174.287926779325 -661.642175251639</t>
  </si>
  <si>
    <t>-750.390185166438 221.247858276482 -533.762032924081</t>
  </si>
  <si>
    <t>-702.368460368247 369.06813374327 -520.460374965357</t>
  </si>
  <si>
    <t>-742.830274732995 470.820847090587 -260.484025391672</t>
  </si>
  <si>
    <t>-527.615027561352 397.624107278529 -212.806402870451</t>
  </si>
  <si>
    <t>-771.82897211155 162.485828793382 -529.125000166294</t>
  </si>
  <si>
    <t>-830.914372076816 23.253789754935 -490.864115858733</t>
  </si>
  <si>
    <t>-874.982897390161 18.9018519836193 -212.26484741168</t>
  </si>
  <si>
    <t>-650.023554660597 32.4813775948412 -268.455858776084</t>
  </si>
  <si>
    <t>-674.026855533865 292.215965936678 -99.8436797643919</t>
  </si>
  <si>
    <t>-694.564039352359 309.019566151032 314.883280417205</t>
  </si>
  <si>
    <t>-736.113070499148 364.469233408009 773.262725854903</t>
  </si>
  <si>
    <t>-585.987661323463 339.646925606684 825.512476175825</t>
  </si>
  <si>
    <t>-745.127656248241 104.417397652374 -93.9731393271207</t>
  </si>
  <si>
    <t>-726.04015320666 95.81638098343 321.074143160433</t>
  </si>
  <si>
    <t>-742.111535275035 47.0228234497094 782.147752371607</t>
  </si>
  <si>
    <t>-590.142262019113 29.1849082231242 831.856720435656</t>
  </si>
  <si>
    <t>9763-20170724T120516.813535800.bin</t>
  </si>
  <si>
    <t>-710.743663099504 199.927816582511 -95.5530943188983</t>
  </si>
  <si>
    <t>-731.719449538581 204.415498631138 -204.168761161755</t>
  </si>
  <si>
    <t>-742.903178750312 203.682004933043 -296.36544444733</t>
  </si>
  <si>
    <t>-751.278249596596 201.560021061613 -379.812957390157</t>
  </si>
  <si>
    <t>-757.39301445081 197.765867012813 -463.397352039914</t>
  </si>
  <si>
    <t>-763.849774333467 190.386130606529 -585.662564408329</t>
  </si>
  <si>
    <t>-755.388494301269 176.054599704449 -662.234149867134</t>
  </si>
  <si>
    <t>-749.399708762724 222.658230258985 -534.379544137342</t>
  </si>
  <si>
    <t>-696.940453807365 368.990495314242 -521.39760686934</t>
  </si>
  <si>
    <t>-732.986523905423 470.857001551069 -260.816532752425</t>
  </si>
  <si>
    <t>-519.19567955274 396.125517821098 -209.26845417762</t>
  </si>
  <si>
    <t>-772.633602633321 164.590157456153 -529.647732263528</t>
  </si>
  <si>
    <t>-835.753494481115 27.1769115763511 -491.236147310789</t>
  </si>
  <si>
    <t>-881.915441936346 23.1482751439246 -212.971032213699</t>
  </si>
  <si>
    <t>-655.658765863536 35.3270702437374 -264.040838936618</t>
  </si>
  <si>
    <t>-672.037362848429 293.141232417745 -100.380036058403</t>
  </si>
  <si>
    <t>-694.595980210131 309.50250061279 314.259563049617</t>
  </si>
  <si>
    <t>-736.45680228936 363.970476514899 772.576482466304</t>
  </si>
  <si>
    <t>-586.45581240085 338.517053201202 824.88011013386</t>
  </si>
  <si>
    <t>-750.057329950201 106.584557540256 -94.0174511268322</t>
  </si>
  <si>
    <t>-728.268124314377 96.719126844433 320.86873265673</t>
  </si>
  <si>
    <t>-742.077970090178 46.9029731148757 782.063741794631</t>
  </si>
  <si>
    <t>-590.162242117834 28.0367601054782 831.556199739644</t>
  </si>
  <si>
    <t>9763-20170724T120516.845154300.bin</t>
  </si>
  <si>
    <t>-711.686550804232 201.119662344562 -95.6307379026816</t>
  </si>
  <si>
    <t>-732.128943916934 205.598086471148 -204.348388736578</t>
  </si>
  <si>
    <t>-743.096299317844 204.876793394543 -296.57113549606</t>
  </si>
  <si>
    <t>-751.365510401292 202.786773883449 -380.029969906766</t>
  </si>
  <si>
    <t>-757.468318221166 199.036823238678 -463.617327641427</t>
  </si>
  <si>
    <t>-764.011008969787 191.734835335554 -585.882657196471</t>
  </si>
  <si>
    <t>-755.630716195223 177.426689893214 -662.467500657635</t>
  </si>
  <si>
    <t>-749.068617840326 223.786700268863 -534.602422179539</t>
  </si>
  <si>
    <t>-694.358437517885 369.30832488339 -521.634385634308</t>
  </si>
  <si>
    <t>-728.522443152411 471.023815031335 -260.741025806904</t>
  </si>
  <si>
    <t>-515.918724658507 394.884995151061 -206.417150683232</t>
  </si>
  <si>
    <t>-773.211610266509 166.09112761267 -529.864920880603</t>
  </si>
  <si>
    <t>-838.269631390871 29.5708661418375 -491.569058280297</t>
  </si>
  <si>
    <t>-885.520023498164 25.6346304947292 -213.485404037345</t>
  </si>
  <si>
    <t>-658.537030812072 36.7671068400064 -261.478647713264</t>
  </si>
  <si>
    <t>-671.240991858536 294.068584409476 -100.628129966304</t>
  </si>
  <si>
    <t>-694.64694809637 310.075459385177 313.978374985138</t>
  </si>
  <si>
    <t>-736.653335589982 363.732977169434 772.291018045575</t>
  </si>
  <si>
    <t>-586.67984041674 338.134124581386 824.602402132992</t>
  </si>
  <si>
    <t>-752.699406603641 108.142456435188 -93.963773075105</t>
  </si>
  <si>
    <t>-729.441997381254 97.4743651991093 320.822831117111</t>
  </si>
  <si>
    <t>-742.039601810746 46.8506647193869 782.015233245653</t>
  </si>
  <si>
    <t>-590.202133323272 27.1158125789632 831.408988011587</t>
  </si>
  <si>
    <t>9763-20170724T120516.915342400.bin</t>
  </si>
  <si>
    <t>-713.982699632868 203.656545578689 -95.7674224876431</t>
  </si>
  <si>
    <t>-733.453436884475 208.050525515026 -204.666819107686</t>
  </si>
  <si>
    <t>-743.965442308976 207.342814889817 -296.94270721134</t>
  </si>
  <si>
    <t>-751.962039912666 205.321837032313 -380.429858233882</t>
  </si>
  <si>
    <t>-757.939059615264 201.681343374195 -464.031003367276</t>
  </si>
  <si>
    <t>-764.460445066715 194.582546761257 -586.30936859928</t>
  </si>
  <si>
    <t>-756.28691022504 180.244675128373 -662.911064519292</t>
  </si>
  <si>
    <t>-748.650573048845 226.164521153335 -534.997880174642</t>
  </si>
  <si>
    <t>-689.58416929726 369.967648235062 -521.9126072382</t>
  </si>
  <si>
    <t>-721.278093892599 471.005454685354 -260.444753158606</t>
  </si>
  <si>
    <t>-511.878289919964 391.227287071142 -199.324375314151</t>
  </si>
  <si>
    <t>-774.547281806412 169.230302478121 -530.311521141161</t>
  </si>
  <si>
    <t>-843.39916816817 34.5008400262598 -492.339170253076</t>
  </si>
  <si>
    <t>-893.439933337477 29.796973389723 -214.756044385316</t>
  </si>
  <si>
    <t>-665.164402533611 38.2686079919056 -256.792346474361</t>
  </si>
  <si>
    <t>-670.153983007282 296.364357897441 -101.09248873633</t>
  </si>
  <si>
    <t>-694.888361995921 311.339645908585 313.475410505662</t>
  </si>
  <si>
    <t>-737.138534149225 363.227754546123 771.763342871134</t>
  </si>
  <si>
    <t>-587.247521771726 336.98663891723 823.992824711279</t>
  </si>
  <si>
    <t>-758.263388979565 110.719797220177 -93.8851767576737</t>
  </si>
  <si>
    <t>-731.89897671072 99.3359638854611 320.696461051759</t>
  </si>
  <si>
    <t>-741.878414210986 46.9469284659178 781.921235405219</t>
  </si>
  <si>
    <t>-590.104257496886 26.2534546716615 831.11695571701</t>
  </si>
  <si>
    <t>9763-20170724T120516.945613200.bin</t>
  </si>
  <si>
    <t>-715.338815521383 205.046398273881 -95.8506111043284</t>
  </si>
  <si>
    <t>-734.351886799151 209.458550287165 -204.830099711922</t>
  </si>
  <si>
    <t>-744.613853532857 208.766165393657 -297.134281363917</t>
  </si>
  <si>
    <t>-752.434679786031 206.770267948437 -380.638694120873</t>
  </si>
  <si>
    <t>-758.289903833089 203.158674614817 -464.249565682154</t>
  </si>
  <si>
    <t>-764.693222389488 196.105698414703 -586.536962657317</t>
  </si>
  <si>
    <t>-756.661555262359 181.712284235702 -663.143341756072</t>
  </si>
  <si>
    <t>-748.520901137531 227.476560047422 -535.208915690713</t>
  </si>
  <si>
    <t>-687.409582408604 370.426011313016 -522.109501027333</t>
  </si>
  <si>
    <t>-718.476877100766 470.965159684999 -260.374384918585</t>
  </si>
  <si>
    <t>-510.9832410164 389.43304450107 -195.202041479304</t>
  </si>
  <si>
    <t>-775.246117562094 170.924448707324 -530.547897295526</t>
  </si>
  <si>
    <t>-845.982288626108 37.1303168573479 -492.726439812658</t>
  </si>
  <si>
    <t>-897.594060713784 31.928775533941 -215.440003043452</t>
  </si>
  <si>
    <t>-668.74915801654 38.3301382597685 -254.651988295739</t>
  </si>
  <si>
    <t>-669.858616256466 297.653155694893 -101.270259609208</t>
  </si>
  <si>
    <t>-695.267211953902 311.963200999627 313.280379875841</t>
  </si>
  <si>
    <t>-737.439719633265 362.938554525838 771.568308923143</t>
  </si>
  <si>
    <t>-587.640279528453 336.113222252381 823.763760820073</t>
  </si>
  <si>
    <t>-761.310311716594 112.293342145648 -93.8386884034092</t>
  </si>
  <si>
    <t>-733.044700626616 100.320991231129 320.601019577598</t>
  </si>
  <si>
    <t>-741.740236496902 47.0224751580658 781.867003855978</t>
  </si>
  <si>
    <t>-590.065709458864 25.5561221472699 831.038705412037</t>
  </si>
  <si>
    <t>9763-20170724T120517.022321200.bin</t>
  </si>
  <si>
    <t>-718.742755480591 208.68589918007 -95.8566217835989</t>
  </si>
  <si>
    <t>-736.781291926925 213.079056309837 -205.002449175376</t>
  </si>
  <si>
    <t>-746.441029521504 212.389044353611 -297.371472989406</t>
  </si>
  <si>
    <t>-753.795666423993 210.425998837835 -380.919002132446</t>
  </si>
  <si>
    <t>-759.269922645687 206.863607065317 -464.557948880886</t>
  </si>
  <si>
    <t>-765.210150902037 199.900572139393 -586.873741898622</t>
  </si>
  <si>
    <t>-757.463282966808 185.349453132274 -663.479637231493</t>
  </si>
  <si>
    <t>-748.45163982524 230.849837956855 -535.477812012867</t>
  </si>
  <si>
    <t>-683.302039531212 371.999076414872 -522.330162170373</t>
  </si>
  <si>
    <t>-714.440577177594 472.064846154658 -260.422164933163</t>
  </si>
  <si>
    <t>-511.779589434349 386.503864958785 -185.881084388399</t>
  </si>
  <si>
    <t>-776.755594225966 175.061959154761 -530.92751349886</t>
  </si>
  <si>
    <t>-851.185737323099 43.1465390595756 -493.601004220769</t>
  </si>
  <si>
    <t>-905.731574376373 37.777039861028 -216.879940102737</t>
  </si>
  <si>
    <t>-675.921817988455 39.0055786714136 -250.562053758272</t>
  </si>
  <si>
    <t>-669.806313968446 300.905295528474 -101.49174305736</t>
  </si>
  <si>
    <t>-696.751549719569 313.779138978943 313.008975678614</t>
  </si>
  <si>
    <t>-738.102912641883 362.375812787379 771.367539761578</t>
  </si>
  <si>
    <t>-588.383464822085 334.786169483752 823.393743425029</t>
  </si>
  <si>
    <t>-768.101694342931 116.319194544198 -93.5488890509391</t>
  </si>
  <si>
    <t>-734.94593789606 102.992428380946 320.486959922934</t>
  </si>
  <si>
    <t>-741.395695264813 47.3001495278083 781.736573599041</t>
  </si>
  <si>
    <t>-589.89961532216 24.4666615569488 830.842565159499</t>
  </si>
  <si>
    <t>9763-20170724T120517.046570600.bin</t>
  </si>
  <si>
    <t>-720.792486943907 210.666068222295 -95.7558154352039</t>
  </si>
  <si>
    <t>-738.273742291575 215.040781315818 -204.99305768663</t>
  </si>
  <si>
    <t>-747.551749144906 214.312395139343 -297.400996630861</t>
  </si>
  <si>
    <t>-754.590984976971 212.317382797254 -380.974772019981</t>
  </si>
  <si>
    <t>-759.782528806188 208.719506493765 -464.630306416192</t>
  </si>
  <si>
    <t>-765.345408107661 201.700994480887 -586.960740790124</t>
  </si>
  <si>
    <t>-757.668400765926 187.03688200738 -663.552150832929</t>
  </si>
  <si>
    <t>-748.385344856194 232.487366053832 -535.533055398738</t>
  </si>
  <si>
    <t>-681.425767844103 372.77401974426 -522.335957162207</t>
  </si>
  <si>
    <t>-712.898048368461 473.17969993043 -260.597848968854</t>
  </si>
  <si>
    <t>-513.31337587 385.083790707585 -180.888349044112</t>
  </si>
  <si>
    <t>-777.423521659054 177.073977311193 -531.033320919095</t>
  </si>
  <si>
    <t>-853.645834841233 46.1114677550215 -493.938571416702</t>
  </si>
  <si>
    <t>-909.520195757907 41.4858931848007 -217.469285439902</t>
  </si>
  <si>
    <t>-679.377736593117 39.7958888312587 -248.776199155125</t>
  </si>
  <si>
    <t>-670.082489249128 302.741468169624 -101.513600086307</t>
  </si>
  <si>
    <t>-697.882266404198 314.921291690607 312.951631990598</t>
  </si>
  <si>
    <t>-738.536209535762 362.059139076546 771.382453884552</t>
  </si>
  <si>
    <t>-588.901262883612 333.754767708535 823.26756536981</t>
  </si>
  <si>
    <t>-771.847923108505 118.304014766708 -93.3791419355728</t>
  </si>
  <si>
    <t>-735.644591660929 104.697402227326 320.392287590026</t>
  </si>
  <si>
    <t>-741.186512216424 47.4597748366079 781.645010398135</t>
  </si>
  <si>
    <t>-589.854142591379 23.5836282803687 830.759866482511</t>
  </si>
  <si>
    <t>9763-20170724T120517.110742000.bin</t>
  </si>
  <si>
    <t>-725.42401155069 215.097239574742 -95.3276679018859</t>
  </si>
  <si>
    <t>-741.965459903006 219.597050175977 -204.70600122258</t>
  </si>
  <si>
    <t>-750.308813478375 218.828920375095 -297.202687640197</t>
  </si>
  <si>
    <t>-756.43385800088 216.762599506288 -380.846863942005</t>
  </si>
  <si>
    <t>-760.647896699388 213.045478137203 -464.552093109781</t>
  </si>
  <si>
    <t>-764.712087167712 205.800996043363 -586.928157145782</t>
  </si>
  <si>
    <t>-756.928122464929 190.790443098561 -663.44166065363</t>
  </si>
  <si>
    <t>-747.6883478992 236.30648998636 -535.354476308899</t>
  </si>
  <si>
    <t>-676.911042930445 374.699584984418 -521.937511751424</t>
  </si>
  <si>
    <t>-711.132892113597 477.031885511228 -261.292998065597</t>
  </si>
  <si>
    <t>-518.206597876704 383.014793459245 -172.4742457051</t>
  </si>
  <si>
    <t>-778.169178137857 181.653101325661 -531.10671205361</t>
  </si>
  <si>
    <t>-858.116472933039 52.7345156174549 -494.782202199274</t>
  </si>
  <si>
    <t>-916.70565513246 50.1017598003521 -218.849384687281</t>
  </si>
  <si>
    <t>-686.122463315265 42.6586253158841 -245.766274383213</t>
  </si>
  <si>
    <t>-671.367750776865 306.908822816944 -101.248110284564</t>
  </si>
  <si>
    <t>-700.914149215771 317.714282351364 313.134358372262</t>
  </si>
  <si>
    <t>-739.533375205347 361.436510334263 771.741027400246</t>
  </si>
  <si>
    <t>-590.017297294166 331.740717903517 823.189345764272</t>
  </si>
  <si>
    <t>-779.763344508086 123.068613977717 -92.8180565801732</t>
  </si>
  <si>
    <t>-735.647870407892 109.035870475494 320.170418477873</t>
  </si>
  <si>
    <t>-740.530498181759 47.8889152929239 781.420726225193</t>
  </si>
  <si>
    <t>-589.495619986857 22.661106375192 830.775090489509</t>
  </si>
  <si>
    <t>9763-20170724T120517.149851100.bin</t>
  </si>
  <si>
    <t>-728.166019137709 217.290010580839 -94.9368639825284</t>
  </si>
  <si>
    <t>-744.380368074248 221.944567432813 -204.357834334858</t>
  </si>
  <si>
    <t>-752.245791107924 221.145943959945 -296.89589009323</t>
  </si>
  <si>
    <t>-757.851466822686 218.997951732429 -380.574547824069</t>
  </si>
  <si>
    <t>-761.461614065314 215.139263719757 -464.301576661215</t>
  </si>
  <si>
    <t>-764.550555407598 207.62242765936 -586.689796912557</t>
  </si>
  <si>
    <t>-756.588324957851 192.383790915566 -663.139816330336</t>
  </si>
  <si>
    <t>-747.620028152793 238.063017318984 -535.047007270619</t>
  </si>
  <si>
    <t>-675.124674695445 375.560017349866 -521.517306198997</t>
  </si>
  <si>
    <t>-711.272051362153 479.00035458812 -261.571144536986</t>
  </si>
  <si>
    <t>-521.480907109577 382.371262263431 -168.885113510574</t>
  </si>
  <si>
    <t>-778.770237513476 183.778604513843 -530.926835271136</t>
  </si>
  <si>
    <t>-860.576104891456 55.87981994081 -495.156322674724</t>
  </si>
  <si>
    <t>-921.063970456466 54.1583115879464 -219.626222519458</t>
  </si>
  <si>
    <t>-690.32817045132 44.460361754539 -244.434769360949</t>
  </si>
  <si>
    <t>-672.649658590336 309.028962548329 -100.928056663927</t>
  </si>
  <si>
    <t>-702.85040411603 319.182579164152 313.423729436116</t>
  </si>
  <si>
    <t>-740.09340273732 361.153653709175 772.112159080804</t>
  </si>
  <si>
    <t>-590.674774746673 330.519949986497 823.292998291304</t>
  </si>
  <si>
    <t>-784.029931618887 125.298661017957 -92.3847256477014</t>
  </si>
  <si>
    <t>-734.928718637899 111.309296821588 320.0422006202</t>
  </si>
  <si>
    <t>-740.087139573868 48.1680381075323 781.301614513731</t>
  </si>
  <si>
    <t>-589.223516423488 22.435317062462 830.918223556147</t>
  </si>
  <si>
    <t>9763-20170724T120517.215025700.bin</t>
  </si>
  <si>
    <t>-734.734800073085 221.968753412001 -93.7528343331409</t>
  </si>
  <si>
    <t>-750.639916161587 227.190563784703 -203.193448529528</t>
  </si>
  <si>
    <t>-757.6326773268 226.452010710515 -295.802317315588</t>
  </si>
  <si>
    <t>-762.19430056319 224.205859173673 -379.541696034695</t>
  </si>
  <si>
    <t>-764.511140901337 220.085523870848 -463.30190849928</t>
  </si>
  <si>
    <t>-765.437193494886 212.007317292302 -585.689810940966</t>
  </si>
  <si>
    <t>-756.763561838665 196.35609901621 -661.978919948093</t>
  </si>
  <si>
    <t>-748.847682984811 242.348524122836 -533.878242189947</t>
  </si>
  <si>
    <t>-673.478548012412 378.237222803281 -519.953838078807</t>
  </si>
  <si>
    <t>-712.930699302479 483.899419582012 -261.385611764839</t>
  </si>
  <si>
    <t>-529.20334265889 381.33407065152 -163.033458685223</t>
  </si>
  <si>
    <t>-781.214023685078 188.755400972795 -530.095940400765</t>
  </si>
  <si>
    <t>-866.356938475672 62.6992460414108 -495.523390174315</t>
  </si>
  <si>
    <t>-930.888670926728 62.9071029036083 -220.906959729252</t>
  </si>
  <si>
    <t>-699.959595870375 49.8380582387026 -242.107951277484</t>
  </si>
  <si>
    <t>-676.848184889058 314.005840036612 -99.8079198512089</t>
  </si>
  <si>
    <t>-707.259891072187 322.563200232444 314.564486742888</t>
  </si>
  <si>
    <t>-741.318704529233 360.588815758759 773.422021067119</t>
  </si>
  <si>
    <t>-592.12870438215 327.966147674646 824.037528736035</t>
  </si>
  <si>
    <t>-792.8907165125 129.957778530532 -91.0939207443018</t>
  </si>
  <si>
    <t>-731.810823034128 115.448529399734 319.71179629265</t>
  </si>
  <si>
    <t>-738.95958622343 48.5931578741538 781.040845305512</t>
  </si>
  <si>
    <t>-588.728070680348 21.0489491936185 831.594129284682</t>
  </si>
  <si>
    <t>9763-20170724T120517.250123500.bin</t>
  </si>
  <si>
    <t>-738.438443470564 224.268990866631 -92.9053117202624</t>
  </si>
  <si>
    <t>-754.26301751967 229.864092590728 -202.339159402986</t>
  </si>
  <si>
    <t>-760.814067414083 229.257321226102 -294.981219315547</t>
  </si>
  <si>
    <t>-764.823181996575 227.061698965038 -378.75017899302</t>
  </si>
  <si>
    <t>-766.43754939027 222.918020497905 -462.525815063829</t>
  </si>
  <si>
    <t>-766.173936268334 214.723382022546 -584.909315065217</t>
  </si>
  <si>
    <t>-756.888460157737 198.899582736314 -661.090599025104</t>
  </si>
  <si>
    <t>-749.824194070719 244.953046136307 -532.956400096036</t>
  </si>
  <si>
    <t>-673.220078634066 380.093034169116 -518.572545470461</t>
  </si>
  <si>
    <t>-713.970878798203 487.129816773792 -260.772135793569</t>
  </si>
  <si>
    <t>-533.127089775455 381.407535903425 -160.438395594693</t>
  </si>
  <si>
    <t>-782.755027906092 191.685262830069 -529.460559989951</t>
  </si>
  <si>
    <t>-869.465011470797 66.4562970866502 -495.763329100273</t>
  </si>
  <si>
    <t>-935.887121014149 67.33972648802 -221.599256611672</t>
  </si>
  <si>
    <t>-704.864373867952 53.1473491426791 -240.979668686716</t>
  </si>
  <si>
    <t>-679.577319671744 316.732536566221 -98.9571480482971</t>
  </si>
  <si>
    <t>-709.826070230662 324.327730726528 315.445943179784</t>
  </si>
  <si>
    <t>-741.93738517918 360.334020991069 774.40494952382</t>
  </si>
  <si>
    <t>-592.940198357848 326.450928983678 824.75971626894</t>
  </si>
  <si>
    <t>-797.465440678828 131.823163572603 -90.2488411968326</t>
  </si>
  <si>
    <t>-729.555927260914 117.280414014623 319.482047785001</t>
  </si>
  <si>
    <t>-738.196780260596 48.7569717593515 780.919907676493</t>
  </si>
  <si>
    <t>-588.392984171566 20.4145426226505 832.294603854365</t>
  </si>
  <si>
    <t>9763-20170724T120517.314295200.bin</t>
  </si>
  <si>
    <t>-746.492507537619 228.120841583768 -90.6692423520718</t>
  </si>
  <si>
    <t>-762.212779244873 234.560093342284 -200.071810844522</t>
  </si>
  <si>
    <t>-767.753647444522 234.447404347921 -292.781634902757</t>
  </si>
  <si>
    <t>-770.474538865272 232.616402538895 -376.611107261854</t>
  </si>
  <si>
    <t>-770.432477029435 228.744958702681 -460.415225480621</t>
  </si>
  <si>
    <t>-767.347390874927 220.844328099287 -582.779378615509</t>
  </si>
  <si>
    <t>-756.251598330933 204.600353276064 -658.629402361285</t>
  </si>
  <si>
    <t>-751.719685062377 250.646246253848 -530.359247830114</t>
  </si>
  <si>
    <t>-673.035939205259 384.36314393458 -513.96678545858</t>
  </si>
  <si>
    <t>-716.438211885575 492.044451083949 -256.868365915255</t>
  </si>
  <si>
    <t>-540.163037344212 380.383665786437 -154.851383907264</t>
  </si>
  <si>
    <t>-785.682519509553 197.975848572218 -527.814981315683</t>
  </si>
  <si>
    <t>-875.534743477793 74.1714953509645 -497.251941013861</t>
  </si>
  <si>
    <t>-946.415797438912 74.5432651589267 -224.205527916227</t>
  </si>
  <si>
    <t>-714.995280681788 61.0533741230097 -238.735484444443</t>
  </si>
  <si>
    <t>-686.177239136048 321.72549523862 -96.621179294229</t>
  </si>
  <si>
    <t>-715.858709315124 327.313144479139 317.854900296344</t>
  </si>
  <si>
    <t>-743.263082938942 359.731039582013 777.024924442312</t>
  </si>
  <si>
    <t>-594.684099826905 323.178392218531 826.744286581675</t>
  </si>
  <si>
    <t>-806.869173201213 134.330300912766 -88.0877704489291</t>
  </si>
  <si>
    <t>-723.563349985752 120.161595693188 318.805349700034</t>
  </si>
  <si>
    <t>-736.100726112256 48.8171195979187 780.578125268138</t>
  </si>
  <si>
    <t>-587.501534357009 19.0703130902948 834.589524441001</t>
  </si>
  <si>
    <t>9763-20170724T120517.348389800.bin</t>
  </si>
  <si>
    <t>-750.800458762116 229.696926014017 -90.0010800129714</t>
  </si>
  <si>
    <t>-766.622164182403 236.639204498857 -199.358196807985</t>
  </si>
  <si>
    <t>-771.576660820228 236.902728585699 -292.100871042883</t>
  </si>
  <si>
    <t>-773.495149120197 235.393671724663 -375.959032053326</t>
  </si>
  <si>
    <t>-772.380960203193 231.821673087398 -459.769069558354</t>
  </si>
  <si>
    <t>-767.435377458017 224.332768080963 -582.098076779161</t>
  </si>
  <si>
    <t>-755.105667230444 207.875814791969 -657.711354147195</t>
  </si>
  <si>
    <t>-752.424559347933 253.839383307117 -529.331876943187</t>
  </si>
  <si>
    <t>-673.102141340592 386.960301696629 -511.269634878124</t>
  </si>
  <si>
    <t>-718.260602550436 493.665245207224 -254.066709942605</t>
  </si>
  <si>
    <t>-543.323979535925 379.578316093313 -152.430864386306</t>
  </si>
  <si>
    <t>-786.786318222051 201.398365966047 -527.510647118118</t>
  </si>
  <si>
    <t>-877.915020428783 78.0340261398669 -498.99840013461</t>
  </si>
  <si>
    <t>-951.747913187948 78.1093910530731 -226.734995211342</t>
  </si>
  <si>
    <t>-720.152664829963 64.9060367385191 -238.476438313654</t>
  </si>
  <si>
    <t>-690.142861559671 323.963746278629 -95.9596398351778</t>
  </si>
  <si>
    <t>-718.817939079025 328.554105772152 318.599516164879</t>
  </si>
  <si>
    <t>-743.819191295555 359.479472392997 777.800697508498</t>
  </si>
  <si>
    <t>-595.346632038742 322.18037812073 827.28307599172</t>
  </si>
  <si>
    <t>-811.472982699518 135.339540855318 -87.5236612907222</t>
  </si>
  <si>
    <t>-720.561458132972 121.505540374533 317.749517187073</t>
  </si>
  <si>
    <t>-734.759585536801 48.6290110682185 779.680891977402</t>
  </si>
  <si>
    <t>-586.93592425264 18.5072592642584 835.579685269392</t>
  </si>
  <si>
    <t>9763-20170724T120517.414564400.bin</t>
  </si>
  <si>
    <t>-760.204839606163 232.2970429061 -89.9500036198281</t>
  </si>
  <si>
    <t>-776.132592216384 240.699285854725 -199.189261714982</t>
  </si>
  <si>
    <t>-779.478146304509 242.130211862961 -291.993196462848</t>
  </si>
  <si>
    <t>-779.254040921623 241.652128520613 -375.88529333661</t>
  </si>
  <si>
    <t>-775.315682766081 239.078136311122 -459.646713323163</t>
  </si>
  <si>
    <t>-765.500734622828 233.01011092476 -581.760618399846</t>
  </si>
  <si>
    <t>-750.118446334445 216.445994069095 -656.788720393337</t>
  </si>
  <si>
    <t>-752.316838064394 261.703247944996 -528.065717705187</t>
  </si>
  <si>
    <t>-672.258839198264 393.637591271691 -505.321772987033</t>
  </si>
  <si>
    <t>-722.945975079946 497.623865744756 -248.035478981667</t>
  </si>
  <si>
    <t>-549.529016261389 379.581798123177 -148.330113169074</t>
  </si>
  <si>
    <t>-787.298081111631 209.642079287315 -528.290378315532</t>
  </si>
  <si>
    <t>-880.809141687743 86.8696161650134 -505.305109740719</t>
  </si>
  <si>
    <t>-962.498006513077 84.8925148841797 -235.302201419707</t>
  </si>
  <si>
    <t>-730.691256428002 70.9552905612848 -239.7634627555</t>
  </si>
  <si>
    <t>-698.829506757766 327.622936889889 -95.4098041954134</t>
  </si>
  <si>
    <t>-724.810827056139 330.52962173015 319.342094864888</t>
  </si>
  <si>
    <t>-744.759595608539 358.876237982985 778.700016343287</t>
  </si>
  <si>
    <t>-596.748145538372 319.573805778562 828.012622833878</t>
  </si>
  <si>
    <t>-821.548483133344 137.19078306412 -87.8203050774083</t>
  </si>
  <si>
    <t>-717.81750204527 122.905440290877 314.346839574973</t>
  </si>
  <si>
    <t>-731.710129846786 47.7249536488334 776.739978977498</t>
  </si>
  <si>
    <t>-585.733591539331 17.77386118853 837.383229242651</t>
  </si>
  <si>
    <t>9763-20170724T120517.444654900.bin</t>
  </si>
  <si>
    <t>-765.235378757905 233.230459092694 -90.3766993720947</t>
  </si>
  <si>
    <t>-780.743732813208 242.428350461592 -199.612098575011</t>
  </si>
  <si>
    <t>-782.918687239819 244.609093749542 -292.436388060936</t>
  </si>
  <si>
    <t>-781.304659791109 244.844429083705 -376.314195358004</t>
  </si>
  <si>
    <t>-775.648227924039 243.016463249481 -459.996858457589</t>
  </si>
  <si>
    <t>-762.965804895286 238.075803427173 -581.897107534482</t>
  </si>
  <si>
    <t>-745.808684856148 221.707509174402 -656.582577945594</t>
  </si>
  <si>
    <t>-750.94598398931 266.199456539358 -527.63080249131</t>
  </si>
  <si>
    <t>-670.642527677456 397.407352286345 -501.873387959872</t>
  </si>
  <si>
    <t>-725.024626255143 499.950426411003 -244.762414719696</t>
  </si>
  <si>
    <t>-552.164534182323 379.932719831587 -146.458344972555</t>
  </si>
  <si>
    <t>-786.11543851996 214.288119064463 -529.185785041952</t>
  </si>
  <si>
    <t>-880.691052129446 91.7076995923867 -509.613270874808</t>
  </si>
  <si>
    <t>-967.038059090233 88.0853997579575 -241.080825751748</t>
  </si>
  <si>
    <t>-735.248490346472 73.1810251809648 -240.999372838343</t>
  </si>
  <si>
    <t>-703.192271729463 328.717915833236 -95.2498785024993</t>
  </si>
  <si>
    <t>-728.331868259744 331.084297207036 319.557335711318</t>
  </si>
  <si>
    <t>-745.162335215842 358.50493606536 779.001245315992</t>
  </si>
  <si>
    <t>-597.461416240965 318.151258612963 828.396109228128</t>
  </si>
  <si>
    <t>-827.168218387577 137.944529101785 -88.6419633564195</t>
  </si>
  <si>
    <t>-718.655983432003 122.821563950292 312.230851930646</t>
  </si>
  <si>
    <t>-729.97862491188 46.8331318861049 774.885734490849</t>
  </si>
  <si>
    <t>-585.034439344936 17.6900649305621 838.334105532514</t>
  </si>
  <si>
    <t>9763-20170724T120517.515846600.bin</t>
  </si>
  <si>
    <t>-774.781288363008 235.434274867956 -92.9159664280662</t>
  </si>
  <si>
    <t>-788.568868835225 246.22361777978 -202.236477004892</t>
  </si>
  <si>
    <t>-788.170280143093 250.190941048211 -295.026185547921</t>
  </si>
  <si>
    <t>-783.769840678228 252.242045733158 -378.779328994002</t>
  </si>
  <si>
    <t>-774.872327635798 252.433937035673 -462.199484417264</t>
  </si>
  <si>
    <t>-756.958854639389 250.677033493523 -583.529409975095</t>
  </si>
  <si>
    <t>-735.771852811441 235.449298675075 -657.417451590014</t>
  </si>
  <si>
    <t>-747.21052360279 277.303538950944 -528.065637151712</t>
  </si>
  <si>
    <t>-666.901288182583 407.060259764788 -495.692687499092</t>
  </si>
  <si>
    <t>-728.773636738308 505.591766753951 -238.706503456749</t>
  </si>
  <si>
    <t>-556.300294709742 382.695848425402 -143.322846543678</t>
  </si>
  <si>
    <t>-782.427722068048 225.592378146495 -532.516232740466</t>
  </si>
  <si>
    <t>-878.296785412782 103.152615572865 -520.023284827935</t>
  </si>
  <si>
    <t>-974.178725124048 93.8286822330854 -254.885021032563</t>
  </si>
  <si>
    <t>-742.641146128209 78.2770393810863 -245.035136482804</t>
  </si>
  <si>
    <t>-710.887837469933 329.977498302087 -95.870353645741</t>
  </si>
  <si>
    <t>-735.801686275249 332.161665015973 318.951442365819</t>
  </si>
  <si>
    <t>-745.615914913505 357.98824691821 779.087163726306</t>
  </si>
  <si>
    <t>-598.394833060143 316.457378641214 828.93648968163</t>
  </si>
  <si>
    <t>-838.636046480248 141.409867026409 -93.4168900967485</t>
  </si>
  <si>
    <t>-726.248033280748 123.086154307171 306.25269611185</t>
  </si>
  <si>
    <t>-726.797694423818 44.1284801658239 766.722803575195</t>
  </si>
  <si>
    <t>-583.891553744663 17.65150327374 835.720113182703</t>
  </si>
  <si>
    <t>9763-20170724T120517.545575700.bin</t>
  </si>
  <si>
    <t>-779.028153026144 236.623974526757 -94.758537604826</t>
  </si>
  <si>
    <t>-791.897320289699 248.097686997944 -204.1214322746</t>
  </si>
  <si>
    <t>-790.400985717729 253.014308945081 -296.854524072787</t>
  </si>
  <si>
    <t>-784.874506562667 256.088218271093 -380.509482111846</t>
  </si>
  <si>
    <t>-774.718665909938 257.472060465211 -463.774592546526</t>
  </si>
  <si>
    <t>-754.822267965264 257.648675811825 -584.807669015826</t>
  </si>
  <si>
    <t>-731.290527215997 243.406209455302 -658.180891726825</t>
  </si>
  <si>
    <t>-746.027023953552 283.414054290035 -528.780686434153</t>
  </si>
  <si>
    <t>-666.158784908666 412.602577410178 -493.19184951026</t>
  </si>
  <si>
    <t>-731.201218045126 508.069608314587 -235.83204743316</t>
  </si>
  <si>
    <t>-558.337280958208 384.630205428755 -141.8677832025</t>
  </si>
  <si>
    <t>-781.078312409001 231.728195682565 -534.618221927034</t>
  </si>
  <si>
    <t>-877.122612597639 109.114357703964 -525.621133958316</t>
  </si>
  <si>
    <t>-977.157840237993 96.610981178015 -262.15344600867</t>
  </si>
  <si>
    <t>-745.844046487381 80.9877297669766 -248.068724886721</t>
  </si>
  <si>
    <t>-714.25356203108 330.217214136529 -96.5951121858599</t>
  </si>
  <si>
    <t>-739.230288414826 332.600263691476 318.221887585027</t>
  </si>
  <si>
    <t>-746.025233423555 357.542445906204 778.907581329271</t>
  </si>
  <si>
    <t>-599.116041764278 315.012877770903 828.835167007925</t>
  </si>
  <si>
    <t>-843.792883139161 143.791108900237 -96.5505290624333</t>
  </si>
  <si>
    <t>-732.961074661519 123.473084274284 303.457074716432</t>
  </si>
  <si>
    <t>-725.782271406556 42.2942036325635 763.059740001944</t>
  </si>
  <si>
    <t>-583.612429626687 17.5385135923718 834.184389470137</t>
  </si>
  <si>
    <t>9763-20170724T120517.613757100.bin</t>
  </si>
  <si>
    <t>-783.163971947613 241.590075618778 -97.941960930294</t>
  </si>
  <si>
    <t>-794.864092204916 254.218303140476 -207.308949972245</t>
  </si>
  <si>
    <t>-791.927356299411 261.001042864945 -299.889656898311</t>
  </si>
  <si>
    <t>-784.913590096057 266.1468229663 -383.331202890742</t>
  </si>
  <si>
    <t>-773.086219274207 270.001372142899 -466.297298756091</t>
  </si>
  <si>
    <t>-750.546218662585 274.239713828261 -586.791750346209</t>
  </si>
  <si>
    <t>-721.693739582709 262.789357818204 -658.740651831228</t>
  </si>
  <si>
    <t>-743.276672519408 298.304330223062 -529.797929815266</t>
  </si>
  <si>
    <t>-665.332001260822 427.001336812203 -488.687564301088</t>
  </si>
  <si>
    <t>-733.474216836024 514.890897022038 -229.437435443323</t>
  </si>
  <si>
    <t>-558.449889014626 391.537707881409 -139.442907194713</t>
  </si>
  <si>
    <t>-777.596535743791 246.45556741481 -538.041778127522</t>
  </si>
  <si>
    <t>-872.70162455776 122.806114768902 -534.857053754559</t>
  </si>
  <si>
    <t>-977.363902187322 104.271913127428 -273.550962503239</t>
  </si>
  <si>
    <t>-746.314184150961 90.1470569281023 -254.445189747311</t>
  </si>
  <si>
    <t>-718.261649532723 331.673134739237 -98.035582663897</t>
  </si>
  <si>
    <t>-742.993304476515 334.351682012636 316.794230343711</t>
  </si>
  <si>
    <t>-746.878442788271 356.516655567249 778.372965745825</t>
  </si>
  <si>
    <t>-600.079510110814 313.605740519976 828.298307385233</t>
  </si>
  <si>
    <t>-847.385925566809 153.427566987055 -101.484793874704</t>
  </si>
  <si>
    <t>-743.812796488518 128.789816192448 300.221799872759</t>
  </si>
  <si>
    <t>-719.268361967545 48.4268764803171 757.971820483274</t>
  </si>
  <si>
    <t>-577.550687752178 26.0171097173973 830.75720564272</t>
  </si>
  <si>
    <t>9763-20170724T120517.647853000.bin</t>
  </si>
  <si>
    <t>-773.854162604507 255.843054216587 -99.7869326969733</t>
  </si>
  <si>
    <t>-785.488651036841 268.908974118421 -209.109474969189</t>
  </si>
  <si>
    <t>-782.196917741169 276.519626568521 -301.613934146821</t>
  </si>
  <si>
    <t>-774.744464107543 282.607527192936 -384.953788596912</t>
  </si>
  <si>
    <t>-762.360086513612 287.608493353457 -467.777464705282</t>
  </si>
  <si>
    <t>-738.87850474188 293.752868415991 -588.009607251538</t>
  </si>
  <si>
    <t>-707.34648416108 283.758286981257 -659.045227576917</t>
  </si>
  <si>
    <t>-732.340482620915 317.105589042142 -530.632327622675</t>
  </si>
  <si>
    <t>-655.961738809852 445.960121477319 -487.187402234638</t>
  </si>
  <si>
    <t>-724.056636427692 529.405883665993 -226.460548718802</t>
  </si>
  <si>
    <t>-546.654834246716 407.036983396756 -139.840736892753</t>
  </si>
  <si>
    <t>-766.023585208478 265.007902999866 -539.87309732715</t>
  </si>
  <si>
    <t>-859.989357827017 140.439563988053 -538.974289020486</t>
  </si>
  <si>
    <t>-965.585127768568 118.910142114683 -278.274164553286</t>
  </si>
  <si>
    <t>-734.510864048148 106.683819093398 -258.181333356213</t>
  </si>
  <si>
    <t>-714.282263887079 338.538517852673 -98.972258549551</t>
  </si>
  <si>
    <t>-738.6479883683 341.081670759339 315.880023589058</t>
  </si>
  <si>
    <t>-747.105766195704 356.171469280081 778.075757803203</t>
  </si>
  <si>
    <t>-600.467627130939 312.768873788706 828.048691630445</t>
  </si>
  <si>
    <t>-830.118023365052 178.040824402615 -104.39908856926</t>
  </si>
  <si>
    <t>-730.706827526904 151.651438956915 298.246681197858</t>
  </si>
  <si>
    <t>-695.857965928039 83.1943039721718 755.148868611192</t>
  </si>
  <si>
    <t>-553.612293288598 59.7746764957899 826.573746317072</t>
  </si>
  <si>
    <t>9763-20170724T120517.712021600.bin</t>
  </si>
  <si>
    <t>-757.758192308796 274.201455834254 -102.202740369515</t>
  </si>
  <si>
    <t>-770.043705649668 287.64969931408 -211.40764705133</t>
  </si>
  <si>
    <t>-766.765834347493 296.499154208838 -303.802332872987</t>
  </si>
  <si>
    <t>-759.124402209679 304.079683599541 -387.002568227986</t>
  </si>
  <si>
    <t>-746.345824109373 310.970176656227 -469.630543213433</t>
  </si>
  <si>
    <t>-722.068360732467 320.32283694955 -589.497320061477</t>
  </si>
  <si>
    <t>-686.739179630464 312.882480445507 -659.043587392183</t>
  </si>
  <si>
    <t>-716.769062434907 342.695362148006 -531.603934042344</t>
  </si>
  <si>
    <t>-644.714285955586 472.897618399942 -484.706862147521</t>
  </si>
  <si>
    <t>-709.806595964784 545.127467611958 -219.896681340291</t>
  </si>
  <si>
    <t>-526.161592145976 427.212448120936 -140.404110447858</t>
  </si>
  <si>
    <t>-748.673147378193 289.742570991457 -542.197362408911</t>
  </si>
  <si>
    <t>-838.639341895812 162.343734580797 -544.477743633715</t>
  </si>
  <si>
    <t>-944.090506803223 134.555823532889 -284.311415005044</t>
  </si>
  <si>
    <t>-712.809255742705 128.994116203756 -263.657015828306</t>
  </si>
  <si>
    <t>-707.029531016865 348.136641413837 -100.374402167889</t>
  </si>
  <si>
    <t>-730.716509626761 349.922019080879 314.521228883576</t>
  </si>
  <si>
    <t>-747.076550295373 355.916195538604 777.54458579825</t>
  </si>
  <si>
    <t>-600.293392024317 313.118090406113 827.613154638263</t>
  </si>
  <si>
    <t>-808.073626828919 201.0705312099 -107.561487566421</t>
  </si>
  <si>
    <t>-716.093656791369 175.243357741153 296.882962069444</t>
  </si>
  <si>
    <t>-704.372847075751 112.003511982671 755.632635642404</t>
  </si>
  <si>
    <t>-562.934079205301 75.1853712964341 822.888351180641</t>
  </si>
  <si>
    <t>9763-20170724T120517.747978700.bin</t>
  </si>
  <si>
    <t>-754.927429896367 274.825295706458 -102.416766627738</t>
  </si>
  <si>
    <t>-767.914192778969 288.131405287866 -211.557839940707</t>
  </si>
  <si>
    <t>-765.073951327208 297.357581404881 -303.930180392681</t>
  </si>
  <si>
    <t>-757.776678280528 305.472249824112 -387.11090305324</t>
  </si>
  <si>
    <t>-745.286387543023 313.104408755472 -469.717708966633</t>
  </si>
  <si>
    <t>-721.370780435564 323.772515934334 -589.5473847431</t>
  </si>
  <si>
    <t>-684.993875290465 317.596927096238 -658.676200896672</t>
  </si>
  <si>
    <t>-716.511508017713 345.888851338445 -531.517152138504</t>
  </si>
  <si>
    <t>-646.721610262484 477.061797969937 -483.855374833938</t>
  </si>
  <si>
    <t>-709.369515105824 542.669973313569 -216.742206315428</t>
  </si>
  <si>
    <t>-522.812668302006 426.38043752372 -141.763561209789</t>
  </si>
  <si>
    <t>-747.21796783237 292.294057387941 -542.417161550474</t>
  </si>
  <si>
    <t>-834.316362595997 162.94794311264 -545.330818325105</t>
  </si>
  <si>
    <t>-938.711506036242 131.642654879445 -285.138126282929</t>
  </si>
  <si>
    <t>-707.344158273356 131.20014037889 -264.705663637204</t>
  </si>
  <si>
    <t>-706.158797711927 349.010262437086 -100.628303490788</t>
  </si>
  <si>
    <t>-729.630322467809 350.414522310278 314.280954567447</t>
  </si>
  <si>
    <t>-747.06759278525 355.849738157149 777.379751704721</t>
  </si>
  <si>
    <t>-600.317072375317 312.949926806756 827.45683874826</t>
  </si>
  <si>
    <t>-804.979320040754 199.577011808159 -107.563873493826</t>
  </si>
  <si>
    <t>-717.765404549986 175.443250655228 298.039243301943</t>
  </si>
  <si>
    <t>-724.50509131667 116.949973059336 757.227409205965</t>
  </si>
  <si>
    <t>-586.313305665356 69.8654095987888 824.828426837426</t>
  </si>
  <si>
    <t>9763-20170724T120517.814157200.bin</t>
  </si>
  <si>
    <t>-752.010657138486 270.014998276218 -101.894265207251</t>
  </si>
  <si>
    <t>-766.844115476245 282.42225564694 -210.905920762421</t>
  </si>
  <si>
    <t>-765.542097812392 291.792285166013 -303.298155627429</t>
  </si>
  <si>
    <t>-759.651180522324 300.376484248421 -386.543220279545</t>
  </si>
  <si>
    <t>-748.568908524823 308.851818224178 -469.268638587983</t>
  </si>
  <si>
    <t>-726.712481856328 321.170900472066 -589.333020366308</t>
  </si>
  <si>
    <t>-689.594410151108 317.682240426321 -658.255450908705</t>
  </si>
  <si>
    <t>-722.413118182145 343.367421233016 -531.289334823519</t>
  </si>
  <si>
    <t>-659.085315049237 477.793660710955 -483.820228688925</t>
  </si>
  <si>
    <t>-712.348785636402 530.727983528616 -211.901988892107</t>
  </si>
  <si>
    <t>-521.228458244142 416.752159696372 -145.335564603749</t>
  </si>
  <si>
    <t>-750.192610445815 288.163536514828 -542.010419585746</t>
  </si>
  <si>
    <t>-829.944877079691 154.127979887405 -544.130258792364</t>
  </si>
  <si>
    <t>-929.685215351078 116.129458191934 -283.004578344</t>
  </si>
  <si>
    <t>-698.570468800529 129.88026930918 -264.419083424895</t>
  </si>
  <si>
    <t>-705.588835516466 347.938842999616 -100.806435039599</t>
  </si>
  <si>
    <t>-728.995559463533 348.795993306185 314.107989082791</t>
  </si>
  <si>
    <t>-747.080608431165 355.774840640368 777.125507937713</t>
  </si>
  <si>
    <t>-599.826620631232 314.327112825772 826.946855478558</t>
  </si>
  <si>
    <t>-799.868771749698 190.959330624889 -106.350824666431</t>
  </si>
  <si>
    <t>-725.951245341774 170.121280869752 302.066384218414</t>
  </si>
  <si>
    <t>-755.494415143156 120.540394642796 761.241302213776</t>
  </si>
  <si>
    <t>-621.329962724822 58.2112374012427 824.477372051959</t>
  </si>
  <si>
    <t>9763-20170724T120517.844906400.bin</t>
  </si>
  <si>
    <t>-750.029680648622 267.413592333344 -101.495254289252</t>
  </si>
  <si>
    <t>-765.894251370888 279.234809074662 -210.426700384837</t>
  </si>
  <si>
    <t>-765.599835908668 288.475731202649 -302.840810647168</t>
  </si>
  <si>
    <t>-760.686374727148 297.076508205315 -386.147548749346</t>
  </si>
  <si>
    <t>-750.639695487058 305.720552557688 -468.987639044817</t>
  </si>
  <si>
    <t>-730.35870872867 318.458204900701 -589.284662679737</t>
  </si>
  <si>
    <t>-693.465679223883 316.306624406704 -658.382397938656</t>
  </si>
  <si>
    <t>-726.185190675273 340.902464703954 -531.327054816351</t>
  </si>
  <si>
    <t>-666.350927339138 477.237208499907 -484.824794010536</t>
  </si>
  <si>
    <t>-714.664085242378 524.167141283459 -210.886782133761</t>
  </si>
  <si>
    <t>-521.034644516152 412.489698037975 -147.765170483998</t>
  </si>
  <si>
    <t>-752.330495986506 284.835505996484 -541.671566807003</t>
  </si>
  <si>
    <t>-827.947239040646 148.380507930985 -542.617037624208</t>
  </si>
  <si>
    <t>-923.763453721194 107.803281344659 -280.412378126551</t>
  </si>
  <si>
    <t>-693.132329908638 129.553399884426 -263.538149787687</t>
  </si>
  <si>
    <t>-704.971807181765 347.285313146249 -100.862441161607</t>
  </si>
  <si>
    <t>-728.120638488884 347.769353297941 314.067047186629</t>
  </si>
  <si>
    <t>-747.067946537979 355.736337902376 777.028886687833</t>
  </si>
  <si>
    <t>-599.600193500316 314.906552752435 826.728132298943</t>
  </si>
  <si>
    <t>-796.076004849244 186.819003362293 -105.713703518846</t>
  </si>
  <si>
    <t>-730.357326586621 166.972310944354 304.151865818996</t>
  </si>
  <si>
    <t>-754.667340038919 120.401383049805 763.4507716805</t>
  </si>
  <si>
    <t>-621.683614204579 55.0283934685613 826.104820001645</t>
  </si>
  <si>
    <t>9763-20170724T120517.915094900.bin</t>
  </si>
  <si>
    <t>-744.601315644979 264.157019225874 -100.448073654346</t>
  </si>
  <si>
    <t>-762.490485844198 274.720070230667 -209.194916347804</t>
  </si>
  <si>
    <t>-764.256964986829 283.276389096123 -301.658488060725</t>
  </si>
  <si>
    <t>-761.365746384696 291.392690272643 -385.108527654119</t>
  </si>
  <si>
    <t>-753.483954464231 299.730552202291 -468.213835317722</t>
  </si>
  <si>
    <t>-736.519219462363 312.230839376688 -589.047864918806</t>
  </si>
  <si>
    <t>-700.827262635548 312.169312162353 -658.806613196363</t>
  </si>
  <si>
    <t>-732.549075089682 335.593789665624 -531.440109949187</t>
  </si>
  <si>
    <t>-680.071908102125 475.942707029906 -487.961587985936</t>
  </si>
  <si>
    <t>-717.782741240358 511.865670685658 -210.714411803059</t>
  </si>
  <si>
    <t>-518.67491710887 406.484812935899 -154.150426282713</t>
  </si>
  <si>
    <t>-755.377329048451 277.897941835268 -540.613782249867</t>
  </si>
  <si>
    <t>-822.736226520382 137.234882257506 -538.202676251784</t>
  </si>
  <si>
    <t>-908.723638536047 93.3290712640467 -273.142260394313</t>
  </si>
  <si>
    <t>-679.848376011911 131.204030349754 -261.734250950232</t>
  </si>
  <si>
    <t>-702.634696245246 346.805702428739 -100.807589200038</t>
  </si>
  <si>
    <t>-724.79749208035 346.760221987302 314.176001528265</t>
  </si>
  <si>
    <t>-746.995544820193 355.7214754134 776.911815874875</t>
  </si>
  <si>
    <t>-599.102920070739 316.287084970321 826.475153949751</t>
  </si>
  <si>
    <t>-786.665163937012 181.408221468427 -103.235540388871</t>
  </si>
  <si>
    <t>-721.292374452722 160.71449164768 306.643488588118</t>
  </si>
  <si>
    <t>-754.509678768084 113.955006871649 766.754318769103</t>
  </si>
  <si>
    <t>-622.437669832872 45.4280049383972 827.949591048842</t>
  </si>
  <si>
    <t>9763-20170724T120517.948207400.bin</t>
  </si>
  <si>
    <t>-741.882879896936 262.790776964768 -99.8767500551376</t>
  </si>
  <si>
    <t>-760.65252021016 272.661011489172 -208.540297954754</t>
  </si>
  <si>
    <t>-763.374729251965 280.691973536932 -301.027780963208</t>
  </si>
  <si>
    <t>-761.440130771898 288.343114391508 -384.549354752847</t>
  </si>
  <si>
    <t>-754.599429351616 296.24390887357 -467.789542099728</t>
  </si>
  <si>
    <t>-739.245807514071 308.141060648956 -588.899546040388</t>
  </si>
  <si>
    <t>-704.371885523328 308.723961438704 -659.068555415903</t>
  </si>
  <si>
    <t>-735.345122299122 332.119700682658 -531.540570520506</t>
  </si>
  <si>
    <t>-686.25896967187 474.293601331356 -489.94850667445</t>
  </si>
  <si>
    <t>-719.324343965264 505.130799806667 -211.498627740326</t>
  </si>
  <si>
    <t>-517.487136797603 403.088687611102 -158.605473281226</t>
  </si>
  <si>
    <t>-756.620618052879 273.721653535686 -539.974407817021</t>
  </si>
  <si>
    <t>-820.121108260471 131.342331013968 -535.502416896762</t>
  </si>
  <si>
    <t>-900.796895960234 86.6238801890656 -268.912378263609</t>
  </si>
  <si>
    <t>-673.188071016279 132.242213194543 -261.055559899125</t>
  </si>
  <si>
    <t>-701.821642661994 346.452940380864 -100.752734919325</t>
  </si>
  <si>
    <t>-723.33409602503 346.271937879628 314.265138243127</t>
  </si>
  <si>
    <t>-746.93708242064 355.759258639833 776.868584353677</t>
  </si>
  <si>
    <t>-598.849567954322 317.019681084286 826.397959911564</t>
  </si>
  <si>
    <t>-781.843095215993 179.498674138779 -102.322300379092</t>
  </si>
  <si>
    <t>-714.006208475737 159.668731128506 307.198824254185</t>
  </si>
  <si>
    <t>-755.765366025523 112.662077074452 766.198181542078</t>
  </si>
  <si>
    <t>-623.367206434009 43.1451023873249 825.544157138724</t>
  </si>
  <si>
    <t>9763-20170724T120518.015386200.bin</t>
  </si>
  <si>
    <t>-734.787207112896 259.68256370966 -98.7316992117344</t>
  </si>
  <si>
    <t>-755.333586547874 268.293113768114 -207.180719333077</t>
  </si>
  <si>
    <t>-759.897894972765 275.235645545474 -299.683805811273</t>
  </si>
  <si>
    <t>-759.777139137779 281.839066929334 -383.316921582734</t>
  </si>
  <si>
    <t>-754.882567525039 288.650342858233 -466.790198648821</t>
  </si>
  <si>
    <t>-742.510519704705 298.9050219931 -588.390775926783</t>
  </si>
  <si>
    <t>-709.26480362094 299.893973047945 -659.341192593177</t>
  </si>
  <si>
    <t>-738.661873080391 324.163048864174 -531.580118086055</t>
  </si>
  <si>
    <t>-695.533842839702 469.20099145363 -493.540384346406</t>
  </si>
  <si>
    <t>-721.437497708103 493.347687489349 -213.675206366435</t>
  </si>
  <si>
    <t>-514.8529774492 397.418323689657 -168.189837828214</t>
  </si>
  <si>
    <t>-757.216706310173 264.64755297517 -538.486912017245</t>
  </si>
  <si>
    <t>-813.993113396426 119.608698264312 -529.780077035738</t>
  </si>
  <si>
    <t>-884.738822047697 75.5033642779399 -260.283641505019</t>
  </si>
  <si>
    <t>-659.899956257163 133.774123263423 -259.576964637531</t>
  </si>
  <si>
    <t>-700.285229406023 344.635106678631 -100.346139010834</t>
  </si>
  <si>
    <t>-720.341603502118 345.016414341112 314.744520615641</t>
  </si>
  <si>
    <t>-746.743060885418 355.761881400401 777.013474459815</t>
  </si>
  <si>
    <t>-598.283637834132 318.439918288882 826.517870120108</t>
  </si>
  <si>
    <t>-769.225793189911 175.443415993326 -100.160079530942</t>
  </si>
  <si>
    <t>-693.528409829621 157.816939103268 308.082263349281</t>
  </si>
  <si>
    <t>-756.287685464081 113.25394228539 764.991046476218</t>
  </si>
  <si>
    <t>-624.436163168029 40.742227215221 821.921249048256</t>
  </si>
  <si>
    <t>9763-20170724T120518.048509000.bin</t>
  </si>
  <si>
    <t>-731.067392876135 257.783969750993 -97.9602450324173</t>
  </si>
  <si>
    <t>-752.340829177468 265.757075166719 -206.317776646258</t>
  </si>
  <si>
    <t>-757.708421221774 272.118627344136 -298.819542098998</t>
  </si>
  <si>
    <t>-758.395005431675 278.148072767882 -382.493274215255</t>
  </si>
  <si>
    <t>-754.381475403423 284.344442291973 -466.061506978609</t>
  </si>
  <si>
    <t>-743.374150574002 293.650682088919 -587.869206093848</t>
  </si>
  <si>
    <t>-710.794311973959 294.477379149791 -659.129980915135</t>
  </si>
  <si>
    <t>-739.551328578498 319.554161456744 -531.348066040913</t>
  </si>
  <si>
    <t>-699.215089052934 465.815751734456 -494.991141618317</t>
  </si>
  <si>
    <t>-722.040414520201 489.023929160515 -214.778828571118</t>
  </si>
  <si>
    <t>-513.476244227369 396.179022204899 -172.007890802422</t>
  </si>
  <si>
    <t>-756.856793315298 259.580314686377 -537.494004382401</t>
  </si>
  <si>
    <t>-810.53864531984 113.495999644192 -526.75372333994</t>
  </si>
  <si>
    <t>-877.544909868933 70.8694228903212 -256.066253759149</t>
  </si>
  <si>
    <t>-653.999651419474 133.888135338831 -258.233729753197</t>
  </si>
  <si>
    <t>-699.41021836799 343.14150767915 -99.9448126981652</t>
  </si>
  <si>
    <t>-718.831726043615 344.124203057181 315.174959747606</t>
  </si>
  <si>
    <t>-746.555183531563 355.772205641068 777.209149883975</t>
  </si>
  <si>
    <t>-597.798861787485 319.639063704309 826.704370167331</t>
  </si>
  <si>
    <t>-762.64249169691 172.841822426654 -98.795859112503</t>
  </si>
  <si>
    <t>-681.597467841942 156.20644652267 308.460250632993</t>
  </si>
  <si>
    <t>-756.281079546824 113.425705767886 764.010639426081</t>
  </si>
  <si>
    <t>-625.071876167658 39.5312626857199 820.646145001133</t>
  </si>
  <si>
    <t>9763-20170724T120518.110674000.bin</t>
  </si>
  <si>
    <t>-723.74636624671 252.842854152236 -95.8482193496343</t>
  </si>
  <si>
    <t>-746.368464608903 259.535905463973 -204.019185008797</t>
  </si>
  <si>
    <t>-753.169684744171 264.691347106218 -296.501403074088</t>
  </si>
  <si>
    <t>-755.278126993641 269.525732557785 -380.229210998159</t>
  </si>
  <si>
    <t>-752.800323746674 274.437059728725 -463.942233703969</t>
  </si>
  <si>
    <t>-744.156460611782 281.757875158642 -586.075836557351</t>
  </si>
  <si>
    <t>-712.446988886092 281.843247860752 -657.732718477924</t>
  </si>
  <si>
    <t>-740.393225952684 308.891699221557 -530.130876662972</t>
  </si>
  <si>
    <t>-705.012305590619 457.104823184774 -496.706881121004</t>
  </si>
  <si>
    <t>-723.948016807397 483.912674624325 -216.525921491217</t>
  </si>
  <si>
    <t>-512.178509146482 396.808077883974 -177.602789112579</t>
  </si>
  <si>
    <t>-755.505384299551 248.199347505151 -534.838461990598</t>
  </si>
  <si>
    <t>-803.64462515204 100.499274300087 -520.315243630977</t>
  </si>
  <si>
    <t>-865.682267886333 61.2173316667668 -247.94268091976</t>
  </si>
  <si>
    <t>-644.565416396459 132.029414419679 -254.38779793004</t>
  </si>
  <si>
    <t>-697.052524021578 338.807740961217 -98.7422292123548</t>
  </si>
  <si>
    <t>-715.805219144567 341.497024971277 316.400787560277</t>
  </si>
  <si>
    <t>-746.193588029953 355.672222157889 777.795795347178</t>
  </si>
  <si>
    <t>-597.019454802879 321.426161613814 827.375236206757</t>
  </si>
  <si>
    <t>-750.712453989044 166.698307090868 -95.8789507950085</t>
  </si>
  <si>
    <t>-660.500340717826 152.806718629964 309.548546184883</t>
  </si>
  <si>
    <t>-756.131796439048 112.387246220149 761.434814017378</t>
  </si>
  <si>
    <t>-626.983265385956 35.7351069686047 819.131617424822</t>
  </si>
  <si>
    <t>9763-20170724T120518.146412800.bin</t>
  </si>
  <si>
    <t>-719.904617654371 250.126617298162 -94.8424832990903</t>
  </si>
  <si>
    <t>-743.18000256065 256.187335037399 -202.912078281748</t>
  </si>
  <si>
    <t>-750.606500649583 260.709616741011 -295.379472088506</t>
  </si>
  <si>
    <t>-753.311569892342 264.911637014981 -379.124143762361</t>
  </si>
  <si>
    <t>-751.457313100174 269.137832477969 -462.890777227576</t>
  </si>
  <si>
    <t>-743.751865279417 275.397748358899 -585.146030017114</t>
  </si>
  <si>
    <t>-712.334485820822 275.01530963145 -656.930468396318</t>
  </si>
  <si>
    <t>-740.041706670969 303.133841981137 -529.493590915087</t>
  </si>
  <si>
    <t>-706.787035578536 452.162656605338 -497.512175321953</t>
  </si>
  <si>
    <t>-725.15422243964 482.803988388715 -217.686583746884</t>
  </si>
  <si>
    <t>-512.192605336009 398.519095608405 -179.061245535688</t>
  </si>
  <si>
    <t>-754.224161549424 242.168078280463 -533.509295668647</t>
  </si>
  <si>
    <t>-800.022723341133 93.9188491239322 -517.260596552378</t>
  </si>
  <si>
    <t>-860.356760050676 55.7152283777261 -244.352350717436</t>
  </si>
  <si>
    <t>-640.343750774389 129.73750161253 -252.321032569399</t>
  </si>
  <si>
    <t>-695.411781378195 336.141121028111 -98.1558127835482</t>
  </si>
  <si>
    <t>-714.016020790597 339.941579955016 316.985130185017</t>
  </si>
  <si>
    <t>-745.94956670468 355.659944781478 778.09098235445</t>
  </si>
  <si>
    <t>-596.655273794156 322.127842606008 827.79630798799</t>
  </si>
  <si>
    <t>-744.691190004929 163.86699587299 -94.6555276736957</t>
  </si>
  <si>
    <t>-652.387547511212 151.338318952555 310.34525541673</t>
  </si>
  <si>
    <t>-756.135645531287 111.871707265532 760.130077429305</t>
  </si>
  <si>
    <t>-627.586309413919 34.6350943819882 818.382902763885</t>
  </si>
  <si>
    <t>9763-20170724T120518.194541500.bin</t>
  </si>
  <si>
    <t>-716.094771705068 247.024483298051 -94.0275053500308</t>
  </si>
  <si>
    <t>-739.995285027799 252.460788975573 -201.993669151779</t>
  </si>
  <si>
    <t>-747.973002163074 256.337952209946 -294.444624770558</t>
  </si>
  <si>
    <t>-751.186367139586 259.89510034585 -378.201121790638</t>
  </si>
  <si>
    <t>-749.846788396499 263.421735298364 -462.009789625697</t>
  </si>
  <si>
    <t>-742.898287547271 268.59907011748 -584.361103453583</t>
  </si>
  <si>
    <t>-711.766587472601 267.732123868785 -656.265828277807</t>
  </si>
  <si>
    <t>-739.258678219879 296.921189159566 -529.000055849507</t>
  </si>
  <si>
    <t>-707.917353423337 446.639788950808 -498.406205888661</t>
  </si>
  <si>
    <t>-726.84605822462 481.755116776824 -219.144276493021</t>
  </si>
  <si>
    <t>-513.005293359334 400.017904693369 -179.905400927151</t>
  </si>
  <si>
    <t>-752.635720883492 235.733387491401 -532.348892804207</t>
  </si>
  <si>
    <t>-796.380209005721 87.046255849476 -514.448175917223</t>
  </si>
  <si>
    <t>-855.477543179865 49.5412975188142 -241.172687548931</t>
  </si>
  <si>
    <t>-636.453833457136 126.308462669036 -250.335630328917</t>
  </si>
  <si>
    <t>-693.375956824668 333.085330059176 -97.7002806530637</t>
  </si>
  <si>
    <t>-712.017977036544 338.229358515461 317.424516710165</t>
  </si>
  <si>
    <t>-745.632996289175 355.69731338581 778.318536875359</t>
  </si>
  <si>
    <t>-596.121425854725 323.360862048027 828.162925325502</t>
  </si>
  <si>
    <t>-739.143048388927 160.682365164351 -93.674707186166</t>
  </si>
  <si>
    <t>-645.704591300534 149.584231032159 311.1075705603</t>
  </si>
  <si>
    <t>-756.234392902082 111.669958252435 758.903926979323</t>
  </si>
  <si>
    <t>-627.94336248225 34.1608522453512 817.363914916408</t>
  </si>
  <si>
    <t>9763-20170724T120518.249693300.bin</t>
  </si>
  <si>
    <t>-709.069174904587 240.220031714705 -93.0239327393231</t>
  </si>
  <si>
    <t>-733.824292019897 244.442953362663 -200.851867429476</t>
  </si>
  <si>
    <t>-742.628847198228 247.11429710626 -293.270274789298</t>
  </si>
  <si>
    <t>-746.632583571185 249.49183976358 -377.034502611183</t>
  </si>
  <si>
    <t>-746.121371058939 251.760090390846 -460.895912006758</t>
  </si>
  <si>
    <t>-740.422150905594 255.013150048661 -583.377867149323</t>
  </si>
  <si>
    <t>-709.907933586425 253.174592284333 -655.528698479899</t>
  </si>
  <si>
    <t>-736.814803595637 284.326608759497 -528.533260537967</t>
  </si>
  <si>
    <t>-708.323986944482 435.100441424244 -500.466926375401</t>
  </si>
  <si>
    <t>-731.097428405104 479.184453378358 -222.768111918104</t>
  </si>
  <si>
    <t>-516.278641467984 402.308005914025 -179.277564253685</t>
  </si>
  <si>
    <t>-749.03103102012 222.844916076198 -530.734603824752</t>
  </si>
  <si>
    <t>-789.793769298098 73.7200904473673 -509.729910661475</t>
  </si>
  <si>
    <t>-847.23078908534 37.4704389223168 -235.931565899595</t>
  </si>
  <si>
    <t>-629.600547820547 118.009468756846 -245.885767848387</t>
  </si>
  <si>
    <t>-688.84522703188 326.185413923826 -97.2111421749338</t>
  </si>
  <si>
    <t>-707.838678388478 334.511897787718 317.84616722806</t>
  </si>
  <si>
    <t>-744.92294530175 355.762018438959 778.538242104288</t>
  </si>
  <si>
    <t>-595.213222162257 325.075255232028 828.828900874079</t>
  </si>
  <si>
    <t>-729.604653005662 154.085492552156 -92.3616628890401</t>
  </si>
  <si>
    <t>-635.420785346273 146.201086207276 312.323261779302</t>
  </si>
  <si>
    <t>-756.622005445401 111.383276092042 756.839318371249</t>
  </si>
  <si>
    <t>-629.40089877633 32.1201942810894 815.285679201538</t>
  </si>
  <si>
    <t>9763-20170724T120518.314869300.bin</t>
  </si>
  <si>
    <t>-702.28766803814 232.98604630344 -92.1341560731</t>
  </si>
  <si>
    <t>-727.705505162099 236.081487825312 -199.845981396649</t>
  </si>
  <si>
    <t>-737.137941555417 237.702737011075 -292.226954942853</t>
  </si>
  <si>
    <t>-741.736899872622 239.077343748837 -375.983165610627</t>
  </si>
  <si>
    <t>-741.845659562623 240.292765221953 -459.867830469234</t>
  </si>
  <si>
    <t>-737.077890594896 241.949940055883 -582.421720011359</t>
  </si>
  <si>
    <t>-707.163442132487 238.985210541583 -654.785691456814</t>
  </si>
  <si>
    <t>-733.32138085517 272.027069873844 -528.001966964615</t>
  </si>
  <si>
    <t>-706.245220297498 423.483687222225 -502.214903563071</t>
  </si>
  <si>
    <t>-735.286437658293 473.490159777471 -226.108941904136</t>
  </si>
  <si>
    <t>-519.911559662924 402.689947873712 -175.615836257631</t>
  </si>
  <si>
    <t>-745.018499593791 210.418481314029 -529.29026330379</t>
  </si>
  <si>
    <t>-784.426496583499 61.308365042381 -505.806194335901</t>
  </si>
  <si>
    <t>-840.928829247221 26.5110956578631 -231.625239414423</t>
  </si>
  <si>
    <t>-623.7679605665 108.248627766803 -242.048645034492</t>
  </si>
  <si>
    <t>-684.219668410726 318.619755441072 -96.8759644751299</t>
  </si>
  <si>
    <t>-703.097126631432 330.534146076662 318.099111071836</t>
  </si>
  <si>
    <t>-744.066230013938 355.937857549499 778.575917340628</t>
  </si>
  <si>
    <t>-594.243206775368 326.804912264976 829.449801992383</t>
  </si>
  <si>
    <t>-720.563230131068 147.19267055966 -90.8886516397066</t>
  </si>
  <si>
    <t>-625.769571006002 144.4485387169 313.721322487354</t>
  </si>
  <si>
    <t>-756.869627854369 111.100786106081 755.193149899682</t>
  </si>
  <si>
    <t>-630.278430812553 30.9112957867603 813.743433051964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</si>
</sst>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637"/>
  <sheetViews>
    <sheetView tabSelected="1" workbookViewId="0"/>
  </sheetViews>
  <sheetFormatPr defaultRowHeight="14.4" x14ac:dyDescent="0.3"/>
  <sheetData>
    <row r="1" spans="1:25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>
        <f>-855.354685614508 -64.9808155459677 -486.742183789761</f>
        <v>-1407.0776849502367</v>
      </c>
      <c r="P1">
        <f>-895.601791063562 -77.5387462510628 -207.813795888023</f>
        <v>-1180.9543332026478</v>
      </c>
      <c r="Q1">
        <f>-675.53094534425 -50.482542466978 -276.989931099091</f>
        <v>-1003.0034189103189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</row>
    <row r="2" spans="1:25" x14ac:dyDescent="0.3">
      <c r="A2">
        <v>50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 t="s">
        <v>28</v>
      </c>
      <c r="J2" t="s">
        <v>29</v>
      </c>
      <c r="K2" t="s">
        <v>30</v>
      </c>
      <c r="L2" t="s">
        <v>31</v>
      </c>
      <c r="M2" t="s">
        <v>32</v>
      </c>
      <c r="N2" t="s">
        <v>33</v>
      </c>
      <c r="O2">
        <f>-854.605415817866 -65.6776516926639 -486.647133297389</f>
        <v>-1406.9302008079189</v>
      </c>
      <c r="P2">
        <f>-892.953241915556 -79.4120059567674 -207.50665354017</f>
        <v>-1179.8719014124933</v>
      </c>
      <c r="Q2">
        <f>-674.496765737484 -49.7291180661057 -280.611050859177</f>
        <v>-1004.8369346627667</v>
      </c>
      <c r="R2" t="s">
        <v>34</v>
      </c>
      <c r="S2" t="s">
        <v>35</v>
      </c>
      <c r="T2" t="s">
        <v>36</v>
      </c>
      <c r="U2" t="s">
        <v>37</v>
      </c>
      <c r="V2" t="s">
        <v>38</v>
      </c>
      <c r="W2" t="s">
        <v>39</v>
      </c>
      <c r="X2" t="s">
        <v>40</v>
      </c>
      <c r="Y2" t="s">
        <v>41</v>
      </c>
    </row>
    <row r="3" spans="1:25" x14ac:dyDescent="0.3">
      <c r="A3">
        <v>100</v>
      </c>
      <c r="B3" t="s">
        <v>42</v>
      </c>
      <c r="C3" t="s">
        <v>43</v>
      </c>
      <c r="D3" t="s">
        <v>44</v>
      </c>
      <c r="E3" t="s">
        <v>45</v>
      </c>
      <c r="F3" t="s">
        <v>46</v>
      </c>
      <c r="G3" t="s">
        <v>47</v>
      </c>
      <c r="H3" t="s">
        <v>48</v>
      </c>
      <c r="I3" t="s">
        <v>49</v>
      </c>
      <c r="J3" t="s">
        <v>50</v>
      </c>
      <c r="K3" t="s">
        <v>51</v>
      </c>
      <c r="L3" t="s">
        <v>52</v>
      </c>
      <c r="M3" t="s">
        <v>53</v>
      </c>
      <c r="N3" t="s">
        <v>54</v>
      </c>
      <c r="O3">
        <f>-854.58073953336 -65.8368802776479 -486.612830050285</f>
        <v>-1407.0304498612929</v>
      </c>
      <c r="P3">
        <f>-891.859824832848 -79.7621540111343 -207.337034886129</f>
        <v>-1178.9590137301111</v>
      </c>
      <c r="Q3">
        <f>-673.961972298834 -49.0980690848164 -281.692724421356</f>
        <v>-1004.7527658050064</v>
      </c>
      <c r="R3" t="s">
        <v>55</v>
      </c>
      <c r="S3" t="s">
        <v>56</v>
      </c>
      <c r="T3" t="s">
        <v>57</v>
      </c>
      <c r="U3" t="s">
        <v>58</v>
      </c>
      <c r="V3" t="s">
        <v>59</v>
      </c>
      <c r="W3" t="s">
        <v>60</v>
      </c>
      <c r="X3" t="s">
        <v>61</v>
      </c>
      <c r="Y3" t="s">
        <v>62</v>
      </c>
    </row>
    <row r="4" spans="1:25" x14ac:dyDescent="0.3">
      <c r="A4">
        <v>150</v>
      </c>
      <c r="B4" t="s">
        <v>63</v>
      </c>
      <c r="C4" t="s">
        <v>64</v>
      </c>
      <c r="D4" t="s">
        <v>65</v>
      </c>
      <c r="E4" t="s">
        <v>66</v>
      </c>
      <c r="F4" t="s">
        <v>67</v>
      </c>
      <c r="G4" t="s">
        <v>68</v>
      </c>
      <c r="H4" t="s">
        <v>69</v>
      </c>
      <c r="I4" t="s">
        <v>70</v>
      </c>
      <c r="J4" t="s">
        <v>71</v>
      </c>
      <c r="K4" t="s">
        <v>72</v>
      </c>
      <c r="L4" t="s">
        <v>73</v>
      </c>
      <c r="M4" t="s">
        <v>74</v>
      </c>
      <c r="N4" t="s">
        <v>75</v>
      </c>
      <c r="O4">
        <f>-854.583885248487 -65.8147708678748 -486.764153601944</f>
        <v>-1407.1628097183059</v>
      </c>
      <c r="P4">
        <f>-890.371449754942 -80.0651121980145 -207.3098040007</f>
        <v>-1177.7463659536566</v>
      </c>
      <c r="Q4">
        <f>-673.113914002364 -47.4698099476097 -282.710232869911</f>
        <v>-1003.2939568198848</v>
      </c>
      <c r="R4" t="s">
        <v>76</v>
      </c>
      <c r="S4" t="s">
        <v>77</v>
      </c>
      <c r="T4" t="s">
        <v>78</v>
      </c>
      <c r="U4" t="s">
        <v>79</v>
      </c>
      <c r="V4" t="s">
        <v>80</v>
      </c>
      <c r="W4" t="s">
        <v>81</v>
      </c>
      <c r="X4" t="s">
        <v>82</v>
      </c>
      <c r="Y4" t="s">
        <v>83</v>
      </c>
    </row>
    <row r="5" spans="1:25" x14ac:dyDescent="0.3">
      <c r="A5">
        <v>200</v>
      </c>
      <c r="B5" t="s">
        <v>84</v>
      </c>
      <c r="C5" t="s">
        <v>85</v>
      </c>
      <c r="D5" t="s">
        <v>86</v>
      </c>
      <c r="E5" t="s">
        <v>87</v>
      </c>
      <c r="F5" t="s">
        <v>88</v>
      </c>
      <c r="G5" t="s">
        <v>89</v>
      </c>
      <c r="H5" t="s">
        <v>90</v>
      </c>
      <c r="I5" t="s">
        <v>91</v>
      </c>
      <c r="J5" t="s">
        <v>92</v>
      </c>
      <c r="K5" t="s">
        <v>93</v>
      </c>
      <c r="L5" t="s">
        <v>94</v>
      </c>
      <c r="M5" t="s">
        <v>95</v>
      </c>
      <c r="N5" t="s">
        <v>96</v>
      </c>
      <c r="O5">
        <f>-854.542138710009 -65.7209021734723 -486.831682436278</f>
        <v>-1407.0947233197594</v>
      </c>
      <c r="P5">
        <f>-890.027123461507 -80.2274019374765 -207.35184012637</f>
        <v>-1177.6063655253536</v>
      </c>
      <c r="Q5">
        <f>-672.854550632928 -46.9456438818193 -282.69714790706</f>
        <v>-1002.4973424218072</v>
      </c>
      <c r="R5" t="s">
        <v>97</v>
      </c>
      <c r="S5" t="s">
        <v>98</v>
      </c>
      <c r="T5" t="s">
        <v>99</v>
      </c>
      <c r="U5" t="s">
        <v>100</v>
      </c>
      <c r="V5" t="s">
        <v>101</v>
      </c>
      <c r="W5" t="s">
        <v>102</v>
      </c>
      <c r="X5" t="s">
        <v>103</v>
      </c>
      <c r="Y5" t="s">
        <v>104</v>
      </c>
    </row>
    <row r="6" spans="1:25" x14ac:dyDescent="0.3">
      <c r="A6">
        <v>250</v>
      </c>
      <c r="B6" t="s">
        <v>105</v>
      </c>
      <c r="C6" t="s">
        <v>106</v>
      </c>
      <c r="D6" t="s">
        <v>107</v>
      </c>
      <c r="E6" t="s">
        <v>108</v>
      </c>
      <c r="F6" t="s">
        <v>109</v>
      </c>
      <c r="G6" t="s">
        <v>110</v>
      </c>
      <c r="H6" t="s">
        <v>111</v>
      </c>
      <c r="I6" t="s">
        <v>112</v>
      </c>
      <c r="J6" t="s">
        <v>113</v>
      </c>
      <c r="K6" t="s">
        <v>114</v>
      </c>
      <c r="L6" t="s">
        <v>115</v>
      </c>
      <c r="M6" t="s">
        <v>116</v>
      </c>
      <c r="N6" t="s">
        <v>117</v>
      </c>
      <c r="O6">
        <f>-853.96484111301 -65.5911028982371 -486.863453831472</f>
        <v>-1406.419397842719</v>
      </c>
      <c r="P6">
        <f>-889.670179891476 -80.7171408712736 -207.444603786719</f>
        <v>-1177.8319245494686</v>
      </c>
      <c r="Q6">
        <f>-672.412957808491 -46.5364831271038 -282.140740092259</f>
        <v>-1001.0901810278538</v>
      </c>
      <c r="R6" t="s">
        <v>118</v>
      </c>
      <c r="S6" t="s">
        <v>119</v>
      </c>
      <c r="T6" t="s">
        <v>120</v>
      </c>
      <c r="U6" t="s">
        <v>121</v>
      </c>
      <c r="V6" t="s">
        <v>122</v>
      </c>
      <c r="W6" t="s">
        <v>123</v>
      </c>
      <c r="X6" t="s">
        <v>124</v>
      </c>
      <c r="Y6" t="s">
        <v>125</v>
      </c>
    </row>
    <row r="7" spans="1:25" x14ac:dyDescent="0.3">
      <c r="A7">
        <v>300</v>
      </c>
      <c r="B7" t="s">
        <v>126</v>
      </c>
      <c r="C7" t="s">
        <v>127</v>
      </c>
      <c r="D7" t="s">
        <v>128</v>
      </c>
      <c r="E7" t="s">
        <v>129</v>
      </c>
      <c r="F7" t="s">
        <v>130</v>
      </c>
      <c r="G7" t="s">
        <v>131</v>
      </c>
      <c r="H7" t="s">
        <v>132</v>
      </c>
      <c r="I7" t="s">
        <v>133</v>
      </c>
      <c r="J7" t="s">
        <v>134</v>
      </c>
      <c r="K7" t="s">
        <v>135</v>
      </c>
      <c r="L7" t="s">
        <v>136</v>
      </c>
      <c r="M7" t="s">
        <v>137</v>
      </c>
      <c r="N7" t="s">
        <v>138</v>
      </c>
      <c r="O7">
        <f>-853.4417005889 -65.6499457228422 -486.800512877863</f>
        <v>-1405.8921591896051</v>
      </c>
      <c r="P7">
        <f>-889.527301324605 -80.969735573919 -207.440986300928</f>
        <v>-1177.9380231994519</v>
      </c>
      <c r="Q7">
        <f>-672.202795507995 -46.6044401569604 -281.856488812705</f>
        <v>-1000.6637244776605</v>
      </c>
      <c r="R7" t="s">
        <v>139</v>
      </c>
      <c r="S7" t="s">
        <v>140</v>
      </c>
      <c r="T7" t="s">
        <v>141</v>
      </c>
      <c r="U7" t="s">
        <v>142</v>
      </c>
      <c r="V7" t="s">
        <v>143</v>
      </c>
      <c r="W7" t="s">
        <v>144</v>
      </c>
      <c r="X7" t="s">
        <v>145</v>
      </c>
      <c r="Y7" t="s">
        <v>146</v>
      </c>
    </row>
    <row r="8" spans="1:25" x14ac:dyDescent="0.3">
      <c r="A8">
        <v>350</v>
      </c>
      <c r="B8" t="s">
        <v>147</v>
      </c>
      <c r="C8" t="s">
        <v>148</v>
      </c>
      <c r="D8" t="s">
        <v>149</v>
      </c>
      <c r="E8" t="s">
        <v>150</v>
      </c>
      <c r="F8" t="s">
        <v>151</v>
      </c>
      <c r="G8" t="s">
        <v>152</v>
      </c>
      <c r="H8" t="s">
        <v>153</v>
      </c>
      <c r="I8" t="s">
        <v>154</v>
      </c>
      <c r="J8" t="s">
        <v>155</v>
      </c>
      <c r="K8" t="s">
        <v>156</v>
      </c>
      <c r="L8" t="s">
        <v>157</v>
      </c>
      <c r="M8" t="s">
        <v>158</v>
      </c>
      <c r="N8" t="s">
        <v>159</v>
      </c>
      <c r="O8">
        <f>-852.46366671489 -65.720653442987 -486.679013413426</f>
        <v>-1404.863333571303</v>
      </c>
      <c r="P8">
        <f>-888.985358851347 -80.6353890181922 -207.35421241065</f>
        <v>-1176.9749602801892</v>
      </c>
      <c r="Q8">
        <f>-671.43273172485 -46.9766582878549 -281.42504996265</f>
        <v>-999.83443997535483</v>
      </c>
      <c r="R8" t="s">
        <v>160</v>
      </c>
      <c r="S8" t="s">
        <v>161</v>
      </c>
      <c r="T8" t="s">
        <v>162</v>
      </c>
      <c r="U8" t="s">
        <v>163</v>
      </c>
      <c r="V8" t="s">
        <v>164</v>
      </c>
      <c r="W8" t="s">
        <v>165</v>
      </c>
      <c r="X8" t="s">
        <v>166</v>
      </c>
      <c r="Y8" t="s">
        <v>167</v>
      </c>
    </row>
    <row r="9" spans="1:25" x14ac:dyDescent="0.3">
      <c r="A9">
        <v>400</v>
      </c>
      <c r="B9" t="s">
        <v>168</v>
      </c>
      <c r="C9" t="s">
        <v>169</v>
      </c>
      <c r="D9" t="s">
        <v>170</v>
      </c>
      <c r="E9" t="s">
        <v>171</v>
      </c>
      <c r="F9" t="s">
        <v>172</v>
      </c>
      <c r="G9" t="s">
        <v>173</v>
      </c>
      <c r="H9" t="s">
        <v>174</v>
      </c>
      <c r="I9" t="s">
        <v>175</v>
      </c>
      <c r="J9" t="s">
        <v>176</v>
      </c>
      <c r="K9" t="s">
        <v>177</v>
      </c>
      <c r="L9" t="s">
        <v>178</v>
      </c>
      <c r="M9" t="s">
        <v>179</v>
      </c>
      <c r="N9" t="s">
        <v>180</v>
      </c>
      <c r="O9">
        <f>-851.463036978729 -65.7933844793295 -486.554710857188</f>
        <v>-1403.8111323152464</v>
      </c>
      <c r="P9">
        <f>-887.624806767664 -79.4758826051732 -207.120085980723</f>
        <v>-1174.2207753535602</v>
      </c>
      <c r="Q9">
        <f>-669.943180926508 -47.0817994950146 -281.375442910137</f>
        <v>-998.40042333165957</v>
      </c>
      <c r="R9" t="s">
        <v>181</v>
      </c>
      <c r="S9" t="s">
        <v>182</v>
      </c>
      <c r="T9" t="s">
        <v>183</v>
      </c>
      <c r="U9" t="s">
        <v>184</v>
      </c>
      <c r="V9" t="s">
        <v>185</v>
      </c>
      <c r="W9" t="s">
        <v>186</v>
      </c>
      <c r="X9" t="s">
        <v>187</v>
      </c>
      <c r="Y9" t="s">
        <v>188</v>
      </c>
    </row>
    <row r="10" spans="1:25" x14ac:dyDescent="0.3">
      <c r="A10">
        <v>450</v>
      </c>
      <c r="B10" t="s">
        <v>189</v>
      </c>
      <c r="C10" t="s">
        <v>190</v>
      </c>
      <c r="D10" t="s">
        <v>191</v>
      </c>
      <c r="E10" t="s">
        <v>192</v>
      </c>
      <c r="F10" t="s">
        <v>193</v>
      </c>
      <c r="G10" t="s">
        <v>194</v>
      </c>
      <c r="H10" t="s">
        <v>195</v>
      </c>
      <c r="I10" t="s">
        <v>196</v>
      </c>
      <c r="J10" t="s">
        <v>197</v>
      </c>
      <c r="K10" t="s">
        <v>198</v>
      </c>
      <c r="L10" t="s">
        <v>199</v>
      </c>
      <c r="M10" t="s">
        <v>200</v>
      </c>
      <c r="N10" t="s">
        <v>201</v>
      </c>
      <c r="O10">
        <f>-851.235206125382 -65.6974882908748 -486.363169594695</f>
        <v>-1403.2958640109518</v>
      </c>
      <c r="P10">
        <f>-887.046838996588 -79.053030855606 -206.867632786644</f>
        <v>-1172.9675026388381</v>
      </c>
      <c r="Q10">
        <f>-669.363720474742 -47.0139573578697 -281.272355544888</f>
        <v>-997.65003337749965</v>
      </c>
      <c r="R10" t="s">
        <v>202</v>
      </c>
      <c r="S10" t="s">
        <v>203</v>
      </c>
      <c r="T10" t="s">
        <v>204</v>
      </c>
      <c r="U10" t="s">
        <v>205</v>
      </c>
      <c r="V10" t="s">
        <v>206</v>
      </c>
      <c r="W10" t="s">
        <v>207</v>
      </c>
      <c r="X10" t="s">
        <v>208</v>
      </c>
      <c r="Y10" t="s">
        <v>209</v>
      </c>
    </row>
    <row r="11" spans="1:25" x14ac:dyDescent="0.3">
      <c r="A11">
        <v>500</v>
      </c>
      <c r="B11" t="s">
        <v>210</v>
      </c>
      <c r="C11" t="s">
        <v>211</v>
      </c>
      <c r="D11" t="s">
        <v>212</v>
      </c>
      <c r="E11" t="s">
        <v>213</v>
      </c>
      <c r="F11" t="s">
        <v>214</v>
      </c>
      <c r="G11" t="s">
        <v>215</v>
      </c>
      <c r="H11" t="s">
        <v>216</v>
      </c>
      <c r="I11" t="s">
        <v>217</v>
      </c>
      <c r="J11" t="s">
        <v>218</v>
      </c>
      <c r="K11" t="s">
        <v>219</v>
      </c>
      <c r="L11" t="s">
        <v>220</v>
      </c>
      <c r="M11" t="s">
        <v>221</v>
      </c>
      <c r="N11" t="s">
        <v>222</v>
      </c>
      <c r="O11">
        <f>-850.913356956638 -65.4210467347821 -485.932637315867</f>
        <v>-1402.2670410072872</v>
      </c>
      <c r="P11">
        <f>-886.423017438256 -78.6767898685212 -206.393762981381</f>
        <v>-1171.4935702881583</v>
      </c>
      <c r="Q11">
        <f>-668.616039327259 -47.1570133131097 -280.658058684091</f>
        <v>-996.43111132445972</v>
      </c>
      <c r="R11" t="s">
        <v>223</v>
      </c>
      <c r="S11" t="s">
        <v>224</v>
      </c>
      <c r="T11" t="s">
        <v>225</v>
      </c>
      <c r="U11" t="s">
        <v>226</v>
      </c>
      <c r="V11" t="s">
        <v>227</v>
      </c>
      <c r="W11" t="s">
        <v>228</v>
      </c>
      <c r="X11" t="s">
        <v>229</v>
      </c>
      <c r="Y11" t="s">
        <v>230</v>
      </c>
    </row>
    <row r="12" spans="1:25" x14ac:dyDescent="0.3">
      <c r="A12">
        <v>550</v>
      </c>
      <c r="B12" t="s">
        <v>231</v>
      </c>
      <c r="C12" t="s">
        <v>232</v>
      </c>
      <c r="D12" t="s">
        <v>233</v>
      </c>
      <c r="E12" t="s">
        <v>234</v>
      </c>
      <c r="F12" t="s">
        <v>235</v>
      </c>
      <c r="G12" t="s">
        <v>236</v>
      </c>
      <c r="H12" t="s">
        <v>237</v>
      </c>
      <c r="I12" t="s">
        <v>238</v>
      </c>
      <c r="J12" t="s">
        <v>239</v>
      </c>
      <c r="K12" t="s">
        <v>240</v>
      </c>
      <c r="L12" t="s">
        <v>241</v>
      </c>
      <c r="M12" t="s">
        <v>242</v>
      </c>
      <c r="N12" t="s">
        <v>243</v>
      </c>
      <c r="O12">
        <f>-850.839874706171 -65.0435464839602 -485.690405952092</f>
        <v>-1401.5738271422233</v>
      </c>
      <c r="P12">
        <f>-886.340982594541 -78.2894765163142 -206.149992946154</f>
        <v>-1170.7804520570091</v>
      </c>
      <c r="Q12">
        <f>-668.490826866548 -46.8873285681218 -280.337173489522</f>
        <v>-995.71532892419179</v>
      </c>
      <c r="R12" t="s">
        <v>244</v>
      </c>
      <c r="S12" t="s">
        <v>245</v>
      </c>
      <c r="T12" t="s">
        <v>246</v>
      </c>
      <c r="U12" t="s">
        <v>247</v>
      </c>
      <c r="V12" t="s">
        <v>248</v>
      </c>
      <c r="W12" t="s">
        <v>249</v>
      </c>
      <c r="X12" t="s">
        <v>250</v>
      </c>
      <c r="Y12" t="s">
        <v>251</v>
      </c>
    </row>
    <row r="13" spans="1:25" x14ac:dyDescent="0.3">
      <c r="A13">
        <v>600</v>
      </c>
      <c r="B13" t="s">
        <v>252</v>
      </c>
      <c r="C13" t="s">
        <v>253</v>
      </c>
      <c r="D13" t="s">
        <v>254</v>
      </c>
      <c r="E13" t="s">
        <v>255</v>
      </c>
      <c r="F13" t="s">
        <v>256</v>
      </c>
      <c r="G13" t="s">
        <v>257</v>
      </c>
      <c r="H13" t="s">
        <v>258</v>
      </c>
      <c r="I13" t="s">
        <v>259</v>
      </c>
      <c r="J13" t="s">
        <v>260</v>
      </c>
      <c r="K13" t="s">
        <v>261</v>
      </c>
      <c r="L13" t="s">
        <v>262</v>
      </c>
      <c r="M13" t="s">
        <v>263</v>
      </c>
      <c r="N13" t="s">
        <v>264</v>
      </c>
      <c r="O13">
        <f>-850.659466351879 -64.1934352126264 -485.174001163225</f>
        <v>-1400.0269027277304</v>
      </c>
      <c r="P13">
        <f>-886.004526334215 -77.1802385780647 -205.601748037546</f>
        <v>-1168.7865129498257</v>
      </c>
      <c r="Q13">
        <f>-668.094367798578 -45.8817540727364 -279.65641674162</f>
        <v>-993.63253861293435</v>
      </c>
      <c r="R13" t="s">
        <v>265</v>
      </c>
      <c r="S13" t="s">
        <v>266</v>
      </c>
      <c r="T13" t="s">
        <v>267</v>
      </c>
      <c r="U13" t="s">
        <v>268</v>
      </c>
      <c r="V13" t="s">
        <v>269</v>
      </c>
      <c r="W13" t="s">
        <v>270</v>
      </c>
      <c r="X13" t="s">
        <v>271</v>
      </c>
      <c r="Y13" t="s">
        <v>272</v>
      </c>
    </row>
    <row r="14" spans="1:25" x14ac:dyDescent="0.3">
      <c r="A14">
        <v>650</v>
      </c>
      <c r="B14" t="s">
        <v>273</v>
      </c>
      <c r="C14" t="s">
        <v>274</v>
      </c>
      <c r="D14" t="s">
        <v>275</v>
      </c>
      <c r="E14" t="s">
        <v>276</v>
      </c>
      <c r="F14" t="s">
        <v>277</v>
      </c>
      <c r="G14" t="s">
        <v>278</v>
      </c>
      <c r="H14" t="s">
        <v>279</v>
      </c>
      <c r="I14" t="s">
        <v>280</v>
      </c>
      <c r="J14" t="s">
        <v>281</v>
      </c>
      <c r="K14" t="s">
        <v>282</v>
      </c>
      <c r="L14" t="s">
        <v>283</v>
      </c>
      <c r="M14" t="s">
        <v>284</v>
      </c>
      <c r="N14" t="s">
        <v>285</v>
      </c>
      <c r="O14">
        <f>-850.449533204126 -63.6695750103829 -484.935345635961</f>
        <v>-1399.0544538504701</v>
      </c>
      <c r="P14">
        <f>-885.574941440152 -76.5386184761053 -205.330023791756</f>
        <v>-1167.4435837080132</v>
      </c>
      <c r="Q14">
        <f>-667.725550228608 -45.1085070586555 -279.507597053633</f>
        <v>-992.34165434089641</v>
      </c>
      <c r="R14" t="s">
        <v>286</v>
      </c>
      <c r="S14" t="s">
        <v>287</v>
      </c>
      <c r="T14" t="s">
        <v>288</v>
      </c>
      <c r="U14" t="s">
        <v>289</v>
      </c>
      <c r="V14" t="s">
        <v>290</v>
      </c>
      <c r="W14" t="s">
        <v>291</v>
      </c>
      <c r="X14" t="s">
        <v>292</v>
      </c>
      <c r="Y14" t="s">
        <v>293</v>
      </c>
    </row>
    <row r="15" spans="1:25" x14ac:dyDescent="0.3">
      <c r="A15">
        <v>700</v>
      </c>
      <c r="B15" t="s">
        <v>294</v>
      </c>
      <c r="C15" t="s">
        <v>295</v>
      </c>
      <c r="D15" t="s">
        <v>296</v>
      </c>
      <c r="E15" t="s">
        <v>297</v>
      </c>
      <c r="F15" t="s">
        <v>298</v>
      </c>
      <c r="G15" t="s">
        <v>299</v>
      </c>
      <c r="H15" t="s">
        <v>300</v>
      </c>
      <c r="I15" t="s">
        <v>301</v>
      </c>
      <c r="J15" t="s">
        <v>302</v>
      </c>
      <c r="K15" t="s">
        <v>303</v>
      </c>
      <c r="L15" t="s">
        <v>304</v>
      </c>
      <c r="M15" t="s">
        <v>305</v>
      </c>
      <c r="N15" t="s">
        <v>306</v>
      </c>
      <c r="O15">
        <f>-849.764976976231 -62.6762900327178 -484.686369425489</f>
        <v>-1397.1276364344378</v>
      </c>
      <c r="P15">
        <f>-883.788095471463 -75.8579732241842 -204.959327823646</f>
        <v>-1164.6053965192932</v>
      </c>
      <c r="Q15">
        <f>-666.388482712839 -43.3961337030573 -280.007382097353</f>
        <v>-989.79199851324938</v>
      </c>
      <c r="R15" t="s">
        <v>307</v>
      </c>
      <c r="S15" t="s">
        <v>308</v>
      </c>
      <c r="T15" t="s">
        <v>309</v>
      </c>
      <c r="U15" t="s">
        <v>310</v>
      </c>
      <c r="V15" t="s">
        <v>311</v>
      </c>
      <c r="W15" t="s">
        <v>312</v>
      </c>
      <c r="X15" t="s">
        <v>313</v>
      </c>
      <c r="Y15" t="s">
        <v>314</v>
      </c>
    </row>
    <row r="16" spans="1:25" x14ac:dyDescent="0.3">
      <c r="A16">
        <v>750</v>
      </c>
      <c r="B16" t="s">
        <v>315</v>
      </c>
      <c r="C16" t="s">
        <v>316</v>
      </c>
      <c r="D16" t="s">
        <v>317</v>
      </c>
      <c r="E16" t="s">
        <v>318</v>
      </c>
      <c r="F16" t="s">
        <v>319</v>
      </c>
      <c r="G16" t="s">
        <v>320</v>
      </c>
      <c r="H16" t="s">
        <v>321</v>
      </c>
      <c r="I16" t="s">
        <v>322</v>
      </c>
      <c r="J16" t="s">
        <v>323</v>
      </c>
      <c r="K16" t="s">
        <v>324</v>
      </c>
      <c r="L16" t="s">
        <v>325</v>
      </c>
      <c r="M16" t="s">
        <v>326</v>
      </c>
      <c r="N16" t="s">
        <v>327</v>
      </c>
      <c r="O16">
        <f>-849.187367014784 -62.1769145220567 -484.648367058989</f>
        <v>-1396.0126485958297</v>
      </c>
      <c r="P16">
        <f>-882.33220849117 -75.7719492920273 -204.835626200661</f>
        <v>-1162.9397839838584</v>
      </c>
      <c r="Q16">
        <f>-665.320954593637 -42.5271161166929 -280.660554511771</f>
        <v>-988.50862522210093</v>
      </c>
      <c r="R16" t="s">
        <v>328</v>
      </c>
      <c r="S16" t="s">
        <v>329</v>
      </c>
      <c r="T16" t="s">
        <v>330</v>
      </c>
      <c r="U16" t="s">
        <v>331</v>
      </c>
      <c r="V16" t="s">
        <v>332</v>
      </c>
      <c r="W16" t="s">
        <v>333</v>
      </c>
      <c r="X16" t="s">
        <v>334</v>
      </c>
      <c r="Y16" t="s">
        <v>335</v>
      </c>
    </row>
    <row r="17" spans="1:25" x14ac:dyDescent="0.3">
      <c r="A17">
        <v>800</v>
      </c>
      <c r="B17" t="s">
        <v>336</v>
      </c>
      <c r="C17" t="s">
        <v>337</v>
      </c>
      <c r="D17" t="s">
        <v>338</v>
      </c>
      <c r="E17" t="s">
        <v>339</v>
      </c>
      <c r="F17" t="s">
        <v>340</v>
      </c>
      <c r="G17" t="s">
        <v>341</v>
      </c>
      <c r="H17" t="s">
        <v>342</v>
      </c>
      <c r="I17" t="s">
        <v>343</v>
      </c>
      <c r="J17" t="s">
        <v>344</v>
      </c>
      <c r="K17" t="s">
        <v>345</v>
      </c>
      <c r="L17" t="s">
        <v>346</v>
      </c>
      <c r="M17" t="s">
        <v>347</v>
      </c>
      <c r="N17" t="s">
        <v>348</v>
      </c>
      <c r="O17">
        <f>-847.992127294325 -61.4493937595407 -484.581190221332</f>
        <v>-1394.0227112751977</v>
      </c>
      <c r="P17">
        <f>-878.734950027454 -76.0394645744204 -204.54438617481</f>
        <v>-1159.3188007766844</v>
      </c>
      <c r="Q17">
        <f>-662.811209991455 -41.6114276890576 -282.903521673221</f>
        <v>-987.3261593537336</v>
      </c>
      <c r="R17" t="s">
        <v>349</v>
      </c>
      <c r="S17" t="s">
        <v>350</v>
      </c>
      <c r="T17" t="s">
        <v>351</v>
      </c>
      <c r="U17" t="s">
        <v>352</v>
      </c>
      <c r="V17" t="s">
        <v>353</v>
      </c>
      <c r="W17" t="s">
        <v>354</v>
      </c>
      <c r="X17" t="s">
        <v>355</v>
      </c>
      <c r="Y17" t="s">
        <v>356</v>
      </c>
    </row>
    <row r="18" spans="1:25" x14ac:dyDescent="0.3">
      <c r="A18">
        <v>850</v>
      </c>
      <c r="B18" t="s">
        <v>357</v>
      </c>
      <c r="C18" t="s">
        <v>358</v>
      </c>
      <c r="D18" t="s">
        <v>359</v>
      </c>
      <c r="E18" t="s">
        <v>360</v>
      </c>
      <c r="F18" t="s">
        <v>361</v>
      </c>
      <c r="G18" t="s">
        <v>362</v>
      </c>
      <c r="H18" t="s">
        <v>363</v>
      </c>
      <c r="I18" t="s">
        <v>364</v>
      </c>
      <c r="J18" t="s">
        <v>365</v>
      </c>
      <c r="K18" t="s">
        <v>366</v>
      </c>
      <c r="L18" t="s">
        <v>367</v>
      </c>
      <c r="M18" t="s">
        <v>368</v>
      </c>
      <c r="N18" t="s">
        <v>369</v>
      </c>
      <c r="O18">
        <f>-847.352007749871 -61.3338167111269 -484.632770205488</f>
        <v>-1393.3185946664858</v>
      </c>
      <c r="P18">
        <f>-876.81676525707 -76.1386691574487 -204.469948342593</f>
        <v>-1157.4253827571117</v>
      </c>
      <c r="Q18">
        <f>-661.37202732576 -41.6875475710251 -284.126968233268</f>
        <v>-987.186543130053</v>
      </c>
      <c r="R18" t="s">
        <v>370</v>
      </c>
      <c r="S18" t="s">
        <v>371</v>
      </c>
      <c r="T18" t="s">
        <v>372</v>
      </c>
      <c r="U18" t="s">
        <v>373</v>
      </c>
      <c r="V18" t="s">
        <v>374</v>
      </c>
      <c r="W18" t="s">
        <v>375</v>
      </c>
      <c r="X18" t="s">
        <v>376</v>
      </c>
      <c r="Y18" t="s">
        <v>377</v>
      </c>
    </row>
    <row r="19" spans="1:25" x14ac:dyDescent="0.3">
      <c r="A19">
        <v>900</v>
      </c>
      <c r="B19" t="s">
        <v>378</v>
      </c>
      <c r="C19" t="s">
        <v>379</v>
      </c>
      <c r="D19" t="s">
        <v>380</v>
      </c>
      <c r="E19" t="s">
        <v>381</v>
      </c>
      <c r="F19" t="s">
        <v>382</v>
      </c>
      <c r="G19" t="s">
        <v>383</v>
      </c>
      <c r="H19" t="s">
        <v>384</v>
      </c>
      <c r="I19" t="s">
        <v>385</v>
      </c>
      <c r="J19" t="s">
        <v>386</v>
      </c>
      <c r="K19" t="s">
        <v>387</v>
      </c>
      <c r="L19" t="s">
        <v>388</v>
      </c>
      <c r="M19" t="s">
        <v>389</v>
      </c>
      <c r="N19" t="s">
        <v>390</v>
      </c>
      <c r="O19">
        <f>-845.772795830744 -61.3268895392146 -484.840236433802</f>
        <v>-1391.9399218037606</v>
      </c>
      <c r="P19">
        <f>-873.787242105525 -75.8538968368669 -204.514215679226</f>
        <v>-1154.1553546216178</v>
      </c>
      <c r="Q19">
        <f>-658.909894387724 -42.3398389973133 -286.080377770968</f>
        <v>-987.33011115600539</v>
      </c>
      <c r="R19" t="s">
        <v>391</v>
      </c>
      <c r="S19" t="s">
        <v>392</v>
      </c>
      <c r="T19" t="s">
        <v>393</v>
      </c>
      <c r="U19" t="s">
        <v>394</v>
      </c>
      <c r="V19" t="s">
        <v>395</v>
      </c>
      <c r="W19" t="s">
        <v>396</v>
      </c>
      <c r="X19" t="s">
        <v>397</v>
      </c>
      <c r="Y19" t="s">
        <v>398</v>
      </c>
    </row>
    <row r="20" spans="1:25" x14ac:dyDescent="0.3">
      <c r="A20">
        <v>950</v>
      </c>
      <c r="B20" t="s">
        <v>399</v>
      </c>
      <c r="C20" t="s">
        <v>400</v>
      </c>
      <c r="D20" t="s">
        <v>401</v>
      </c>
      <c r="E20" t="s">
        <v>402</v>
      </c>
      <c r="F20" t="s">
        <v>403</v>
      </c>
      <c r="G20" t="s">
        <v>404</v>
      </c>
      <c r="H20" t="s">
        <v>405</v>
      </c>
      <c r="I20" t="s">
        <v>406</v>
      </c>
      <c r="J20" t="s">
        <v>407</v>
      </c>
      <c r="K20" t="s">
        <v>408</v>
      </c>
      <c r="L20" t="s">
        <v>409</v>
      </c>
      <c r="M20" t="s">
        <v>410</v>
      </c>
      <c r="N20" t="s">
        <v>411</v>
      </c>
      <c r="O20">
        <f>-845.096752903194 -61.3381573025911 -484.985887318129</f>
        <v>-1391.4207975239142</v>
      </c>
      <c r="P20">
        <f>-872.639359656332 -75.6077050147644 -204.599800136271</f>
        <v>-1152.8468648073674</v>
      </c>
      <c r="Q20">
        <f>-657.812856551869 -42.7132054576607 -286.551159001129</f>
        <v>-987.07722101065872</v>
      </c>
      <c r="R20" t="s">
        <v>412</v>
      </c>
      <c r="S20" t="s">
        <v>413</v>
      </c>
      <c r="T20" t="s">
        <v>414</v>
      </c>
      <c r="U20" t="s">
        <v>415</v>
      </c>
      <c r="V20" t="s">
        <v>416</v>
      </c>
      <c r="W20" t="s">
        <v>417</v>
      </c>
      <c r="X20" t="s">
        <v>418</v>
      </c>
      <c r="Y20" t="s">
        <v>419</v>
      </c>
    </row>
    <row r="21" spans="1:25" x14ac:dyDescent="0.3">
      <c r="A21">
        <v>1000</v>
      </c>
      <c r="B21" t="s">
        <v>420</v>
      </c>
      <c r="C21" t="s">
        <v>421</v>
      </c>
      <c r="D21" t="s">
        <v>422</v>
      </c>
      <c r="E21" t="s">
        <v>423</v>
      </c>
      <c r="F21" t="s">
        <v>424</v>
      </c>
      <c r="G21" t="s">
        <v>425</v>
      </c>
      <c r="H21" t="s">
        <v>426</v>
      </c>
      <c r="I21" t="s">
        <v>427</v>
      </c>
      <c r="J21" t="s">
        <v>428</v>
      </c>
      <c r="K21" t="s">
        <v>429</v>
      </c>
      <c r="L21" t="s">
        <v>430</v>
      </c>
      <c r="M21" t="s">
        <v>431</v>
      </c>
      <c r="N21" t="s">
        <v>432</v>
      </c>
      <c r="O21">
        <f>-844.491851726149 -61.4273170223357 -485.16808150719</f>
        <v>-1391.0872502556747</v>
      </c>
      <c r="P21">
        <f>-871.621742569612 -75.8335950434405 -204.748725992863</f>
        <v>-1152.2040636059155</v>
      </c>
      <c r="Q21">
        <f>-656.798784065646 -43.1976951034217 -286.812896824707</f>
        <v>-986.80937599377467</v>
      </c>
      <c r="R21" t="s">
        <v>433</v>
      </c>
      <c r="S21" t="s">
        <v>434</v>
      </c>
      <c r="T21" t="s">
        <v>435</v>
      </c>
      <c r="U21" t="s">
        <v>436</v>
      </c>
      <c r="V21" t="s">
        <v>437</v>
      </c>
      <c r="W21" t="s">
        <v>438</v>
      </c>
      <c r="X21" t="s">
        <v>439</v>
      </c>
      <c r="Y21" t="s">
        <v>440</v>
      </c>
    </row>
    <row r="22" spans="1:25" x14ac:dyDescent="0.3">
      <c r="A22">
        <v>1050</v>
      </c>
      <c r="B22" t="s">
        <v>441</v>
      </c>
      <c r="C22" t="s">
        <v>442</v>
      </c>
      <c r="D22" t="s">
        <v>443</v>
      </c>
      <c r="E22" t="s">
        <v>444</v>
      </c>
      <c r="F22" t="s">
        <v>445</v>
      </c>
      <c r="G22" t="s">
        <v>446</v>
      </c>
      <c r="H22" t="s">
        <v>447</v>
      </c>
      <c r="I22" t="s">
        <v>448</v>
      </c>
      <c r="J22" t="s">
        <v>449</v>
      </c>
      <c r="K22" t="s">
        <v>450</v>
      </c>
      <c r="L22" t="s">
        <v>451</v>
      </c>
      <c r="M22" t="s">
        <v>452</v>
      </c>
      <c r="N22" t="s">
        <v>453</v>
      </c>
      <c r="O22">
        <f>-843.439714094174 -61.2953430765656 -485.670401083854</f>
        <v>-1390.4054582545937</v>
      </c>
      <c r="P22">
        <f>-869.653681162538 -77.1896734192919 -205.244279953633</f>
        <v>-1152.0876345354629</v>
      </c>
      <c r="Q22">
        <f>-655.144564526376 -42.5930210474426 -287.326168222358</f>
        <v>-985.06375379617657</v>
      </c>
      <c r="R22" t="s">
        <v>454</v>
      </c>
      <c r="S22" t="s">
        <v>455</v>
      </c>
      <c r="T22" t="s">
        <v>456</v>
      </c>
      <c r="U22" t="s">
        <v>457</v>
      </c>
      <c r="V22" t="s">
        <v>458</v>
      </c>
      <c r="W22" t="s">
        <v>459</v>
      </c>
      <c r="X22" t="s">
        <v>460</v>
      </c>
      <c r="Y22" t="s">
        <v>461</v>
      </c>
    </row>
    <row r="23" spans="1:25" x14ac:dyDescent="0.3">
      <c r="A23">
        <v>1100</v>
      </c>
      <c r="B23" t="s">
        <v>462</v>
      </c>
      <c r="C23" t="s">
        <v>463</v>
      </c>
      <c r="D23" t="s">
        <v>464</v>
      </c>
      <c r="E23" t="s">
        <v>465</v>
      </c>
      <c r="F23" t="s">
        <v>466</v>
      </c>
      <c r="G23" t="s">
        <v>467</v>
      </c>
      <c r="H23" t="s">
        <v>468</v>
      </c>
      <c r="I23" t="s">
        <v>469</v>
      </c>
      <c r="J23" t="s">
        <v>470</v>
      </c>
      <c r="K23" t="s">
        <v>471</v>
      </c>
      <c r="L23" t="s">
        <v>472</v>
      </c>
      <c r="M23" t="s">
        <v>473</v>
      </c>
      <c r="N23" t="s">
        <v>474</v>
      </c>
      <c r="O23">
        <f>-842.736233253366 -60.6417478525204 -486.405049312601</f>
        <v>-1389.7830304184874</v>
      </c>
      <c r="P23">
        <f>-867.265336213846 -77.7583544436752 -205.898488732128</f>
        <v>-1150.9221793896493</v>
      </c>
      <c r="Q23">
        <f>-652.757578074818 -39.7882471644484 -286.478970824139</f>
        <v>-979.02479606340535</v>
      </c>
      <c r="R23" t="s">
        <v>475</v>
      </c>
      <c r="S23" t="s">
        <v>476</v>
      </c>
      <c r="T23" t="s">
        <v>477</v>
      </c>
      <c r="U23" t="s">
        <v>478</v>
      </c>
      <c r="V23" t="s">
        <v>479</v>
      </c>
      <c r="W23" t="s">
        <v>480</v>
      </c>
      <c r="X23" t="s">
        <v>481</v>
      </c>
      <c r="Y23" t="s">
        <v>482</v>
      </c>
    </row>
    <row r="24" spans="1:25" x14ac:dyDescent="0.3">
      <c r="A24">
        <v>1150</v>
      </c>
      <c r="B24" t="s">
        <v>462</v>
      </c>
      <c r="C24" t="s">
        <v>463</v>
      </c>
      <c r="D24" t="s">
        <v>464</v>
      </c>
      <c r="E24" t="s">
        <v>465</v>
      </c>
      <c r="F24" t="s">
        <v>466</v>
      </c>
      <c r="G24" t="s">
        <v>467</v>
      </c>
      <c r="H24" t="s">
        <v>468</v>
      </c>
      <c r="I24" t="s">
        <v>469</v>
      </c>
      <c r="J24" t="s">
        <v>470</v>
      </c>
      <c r="K24" t="s">
        <v>471</v>
      </c>
      <c r="L24" t="s">
        <v>472</v>
      </c>
      <c r="M24" t="s">
        <v>473</v>
      </c>
      <c r="N24" t="s">
        <v>474</v>
      </c>
      <c r="O24">
        <f>-842.736233253366 -60.6417478525204 -486.405049312601</f>
        <v>-1389.7830304184874</v>
      </c>
      <c r="P24">
        <f>-867.265336213846 -77.7583544436752 -205.898488732128</f>
        <v>-1150.9221793896493</v>
      </c>
      <c r="Q24">
        <f>-652.757578074818 -39.7882471644484 -286.478970824139</f>
        <v>-979.02479606340535</v>
      </c>
      <c r="R24" t="s">
        <v>475</v>
      </c>
      <c r="S24" t="s">
        <v>476</v>
      </c>
      <c r="T24" t="s">
        <v>477</v>
      </c>
      <c r="U24" t="s">
        <v>478</v>
      </c>
      <c r="V24" t="s">
        <v>479</v>
      </c>
      <c r="W24" t="s">
        <v>480</v>
      </c>
      <c r="X24" t="s">
        <v>481</v>
      </c>
      <c r="Y24" t="s">
        <v>482</v>
      </c>
    </row>
    <row r="25" spans="1:25" x14ac:dyDescent="0.3">
      <c r="A25">
        <v>1200</v>
      </c>
      <c r="B25" t="s">
        <v>483</v>
      </c>
      <c r="C25" t="s">
        <v>484</v>
      </c>
      <c r="D25" t="s">
        <v>485</v>
      </c>
      <c r="E25" t="s">
        <v>486</v>
      </c>
      <c r="F25" t="s">
        <v>487</v>
      </c>
      <c r="G25" t="s">
        <v>488</v>
      </c>
      <c r="H25" t="s">
        <v>489</v>
      </c>
      <c r="I25" t="s">
        <v>490</v>
      </c>
      <c r="J25" t="s">
        <v>491</v>
      </c>
      <c r="K25" t="s">
        <v>492</v>
      </c>
      <c r="L25" t="s">
        <v>493</v>
      </c>
      <c r="M25" t="s">
        <v>494</v>
      </c>
      <c r="N25" t="s">
        <v>495</v>
      </c>
      <c r="O25">
        <f>-842.710569643349 -59.8281486927087 -486.987474600293</f>
        <v>-1389.5261929363508</v>
      </c>
      <c r="P25">
        <f>-865.179846209351 -77.3905682767081 -206.335764383785</f>
        <v>-1148.9061788698441</v>
      </c>
      <c r="Q25">
        <f>-650.433284186307 -35.7313785701103 -284.419032973425</f>
        <v>-970.58369572984225</v>
      </c>
      <c r="R25" t="s">
        <v>496</v>
      </c>
      <c r="S25" t="s">
        <v>497</v>
      </c>
      <c r="T25" t="s">
        <v>498</v>
      </c>
      <c r="U25" t="s">
        <v>499</v>
      </c>
      <c r="V25" t="s">
        <v>500</v>
      </c>
      <c r="W25" t="s">
        <v>501</v>
      </c>
      <c r="X25" t="s">
        <v>502</v>
      </c>
      <c r="Y25" t="s">
        <v>503</v>
      </c>
    </row>
    <row r="26" spans="1:25" x14ac:dyDescent="0.3">
      <c r="A26">
        <v>1250</v>
      </c>
      <c r="B26" t="s">
        <v>504</v>
      </c>
      <c r="C26" t="s">
        <v>505</v>
      </c>
      <c r="D26" t="s">
        <v>506</v>
      </c>
      <c r="E26" t="s">
        <v>507</v>
      </c>
      <c r="F26" t="s">
        <v>508</v>
      </c>
      <c r="G26" t="s">
        <v>509</v>
      </c>
      <c r="H26" t="s">
        <v>510</v>
      </c>
      <c r="I26" t="s">
        <v>511</v>
      </c>
      <c r="J26" t="s">
        <v>512</v>
      </c>
      <c r="K26" t="s">
        <v>513</v>
      </c>
      <c r="L26" t="s">
        <v>514</v>
      </c>
      <c r="M26" t="s">
        <v>515</v>
      </c>
      <c r="N26" t="s">
        <v>516</v>
      </c>
      <c r="O26">
        <f>-843.013466025543 -59.2912782528351 -487.305346412844</f>
        <v>-1389.6100906912222</v>
      </c>
      <c r="P26">
        <f>-863.09556871582 -75.6419469156428 -206.399721459501</f>
        <v>-1145.1372370909639</v>
      </c>
      <c r="Q26">
        <f>-647.642127195333 -31.9073559771216 -281.33741558015</f>
        <v>-960.88689875260457</v>
      </c>
      <c r="R26" t="s">
        <v>517</v>
      </c>
      <c r="S26" t="s">
        <v>518</v>
      </c>
      <c r="T26" t="s">
        <v>519</v>
      </c>
      <c r="U26" t="s">
        <v>520</v>
      </c>
      <c r="V26" t="s">
        <v>521</v>
      </c>
      <c r="W26" t="s">
        <v>522</v>
      </c>
      <c r="X26" t="s">
        <v>523</v>
      </c>
      <c r="Y26" t="s">
        <v>524</v>
      </c>
    </row>
    <row r="27" spans="1:25" x14ac:dyDescent="0.3">
      <c r="A27">
        <v>1300</v>
      </c>
      <c r="B27" t="s">
        <v>525</v>
      </c>
      <c r="C27" t="s">
        <v>526</v>
      </c>
      <c r="D27" t="s">
        <v>527</v>
      </c>
      <c r="E27" t="s">
        <v>528</v>
      </c>
      <c r="F27" t="s">
        <v>529</v>
      </c>
      <c r="G27" t="s">
        <v>530</v>
      </c>
      <c r="H27" t="s">
        <v>531</v>
      </c>
      <c r="I27" t="s">
        <v>532</v>
      </c>
      <c r="J27" t="s">
        <v>533</v>
      </c>
      <c r="K27" t="s">
        <v>534</v>
      </c>
      <c r="L27" t="s">
        <v>535</v>
      </c>
      <c r="M27" t="s">
        <v>536</v>
      </c>
      <c r="N27" t="s">
        <v>537</v>
      </c>
      <c r="O27">
        <f>-843.176031932484 -59.1467460522667 -487.357564922719</f>
        <v>-1389.6803429074698</v>
      </c>
      <c r="P27">
        <f>-862.086176561721 -74.6634663406301 -206.323380086415</f>
        <v>-1143.0730229887661</v>
      </c>
      <c r="Q27">
        <f>-646.169900734388 -29.6882156680997 -279.165087403228</f>
        <v>-955.02320380571564</v>
      </c>
      <c r="R27" t="s">
        <v>538</v>
      </c>
      <c r="S27" t="s">
        <v>539</v>
      </c>
      <c r="T27" t="s">
        <v>540</v>
      </c>
      <c r="U27" t="s">
        <v>541</v>
      </c>
      <c r="V27" t="s">
        <v>542</v>
      </c>
      <c r="W27" t="s">
        <v>543</v>
      </c>
      <c r="X27" t="s">
        <v>544</v>
      </c>
      <c r="Y27" t="s">
        <v>545</v>
      </c>
    </row>
    <row r="28" spans="1:25" x14ac:dyDescent="0.3">
      <c r="A28">
        <v>1350</v>
      </c>
      <c r="B28" t="s">
        <v>546</v>
      </c>
      <c r="C28" t="s">
        <v>547</v>
      </c>
      <c r="D28" t="s">
        <v>548</v>
      </c>
      <c r="E28" t="s">
        <v>549</v>
      </c>
      <c r="F28" t="s">
        <v>550</v>
      </c>
      <c r="G28" t="s">
        <v>551</v>
      </c>
      <c r="H28" t="s">
        <v>552</v>
      </c>
      <c r="I28" t="s">
        <v>553</v>
      </c>
      <c r="J28" t="s">
        <v>554</v>
      </c>
      <c r="K28" t="s">
        <v>555</v>
      </c>
      <c r="L28" t="s">
        <v>556</v>
      </c>
      <c r="M28" t="s">
        <v>557</v>
      </c>
      <c r="N28" t="s">
        <v>558</v>
      </c>
      <c r="O28">
        <f>-843.469320638461 -59.048971601047 -487.215182122548</f>
        <v>-1389.7334743620561</v>
      </c>
      <c r="P28">
        <f>-860.886529090808 -74.0493654820989 -206.056632408268</f>
        <v>-1140.9925269811749</v>
      </c>
      <c r="Q28">
        <f>-643.814260998515 -26.5322236521638 -273.660492034197</f>
        <v>-944.00697668487578</v>
      </c>
      <c r="R28" t="s">
        <v>559</v>
      </c>
      <c r="S28" t="s">
        <v>560</v>
      </c>
      <c r="T28" t="s">
        <v>561</v>
      </c>
      <c r="U28" t="s">
        <v>562</v>
      </c>
      <c r="V28" t="s">
        <v>563</v>
      </c>
      <c r="W28" t="s">
        <v>564</v>
      </c>
      <c r="X28" t="s">
        <v>565</v>
      </c>
      <c r="Y28" t="s">
        <v>566</v>
      </c>
    </row>
    <row r="29" spans="1:25" x14ac:dyDescent="0.3">
      <c r="A29">
        <v>1400</v>
      </c>
      <c r="B29" t="s">
        <v>567</v>
      </c>
      <c r="C29" t="s">
        <v>568</v>
      </c>
      <c r="D29" t="s">
        <v>569</v>
      </c>
      <c r="E29" t="s">
        <v>570</v>
      </c>
      <c r="F29" t="s">
        <v>571</v>
      </c>
      <c r="G29" t="s">
        <v>572</v>
      </c>
      <c r="H29" t="s">
        <v>573</v>
      </c>
      <c r="I29" t="s">
        <v>574</v>
      </c>
      <c r="J29" t="s">
        <v>575</v>
      </c>
      <c r="K29" t="s">
        <v>576</v>
      </c>
      <c r="L29" t="s">
        <v>577</v>
      </c>
      <c r="M29" t="s">
        <v>578</v>
      </c>
      <c r="N29" t="s">
        <v>579</v>
      </c>
      <c r="O29">
        <f>-843.192802574133 -58.9863359851979 -486.999238648024</f>
        <v>-1389.178377207355</v>
      </c>
      <c r="P29">
        <f>-860.150050259411 -74.4231703509588 -205.835965591751</f>
        <v>-1140.409186202121</v>
      </c>
      <c r="Q29">
        <f>-643.027229715821 -22.9413757515688 -270.301798663808</f>
        <v>-936.27040413119778</v>
      </c>
      <c r="R29" t="s">
        <v>580</v>
      </c>
      <c r="S29" t="s">
        <v>581</v>
      </c>
      <c r="T29" t="s">
        <v>582</v>
      </c>
      <c r="U29" t="s">
        <v>583</v>
      </c>
      <c r="V29" t="s">
        <v>584</v>
      </c>
      <c r="W29" t="s">
        <v>585</v>
      </c>
      <c r="X29" t="s">
        <v>586</v>
      </c>
      <c r="Y29" t="s">
        <v>587</v>
      </c>
    </row>
    <row r="30" spans="1:25" x14ac:dyDescent="0.3">
      <c r="A30">
        <v>1450</v>
      </c>
      <c r="B30" t="s">
        <v>588</v>
      </c>
      <c r="C30" t="s">
        <v>589</v>
      </c>
      <c r="D30" t="s">
        <v>590</v>
      </c>
      <c r="E30" t="s">
        <v>591</v>
      </c>
      <c r="F30" t="s">
        <v>592</v>
      </c>
      <c r="G30" t="s">
        <v>593</v>
      </c>
      <c r="H30" t="s">
        <v>594</v>
      </c>
      <c r="I30" t="s">
        <v>595</v>
      </c>
      <c r="J30" t="s">
        <v>596</v>
      </c>
      <c r="K30" t="s">
        <v>597</v>
      </c>
      <c r="L30" t="s">
        <v>598</v>
      </c>
      <c r="M30" t="s">
        <v>599</v>
      </c>
      <c r="N30" t="s">
        <v>600</v>
      </c>
      <c r="O30">
        <f>-843.132351080715 -58.8703707418144 -486.946512433351</f>
        <v>-1388.9492342558806</v>
      </c>
      <c r="P30">
        <f>-859.482397046192 -74.5293767848514 -205.75969047604</f>
        <v>-1139.7714643070833</v>
      </c>
      <c r="Q30">
        <f>-642.722067751682 -20.8897641549679 -269.683829805205</f>
        <v>-933.29566171185479</v>
      </c>
      <c r="R30" t="s">
        <v>601</v>
      </c>
      <c r="S30" t="s">
        <v>602</v>
      </c>
      <c r="T30" t="s">
        <v>603</v>
      </c>
      <c r="U30" t="s">
        <v>604</v>
      </c>
      <c r="V30" t="s">
        <v>605</v>
      </c>
      <c r="W30" t="s">
        <v>606</v>
      </c>
      <c r="X30" t="s">
        <v>607</v>
      </c>
      <c r="Y30" t="s">
        <v>608</v>
      </c>
    </row>
    <row r="31" spans="1:25" x14ac:dyDescent="0.3">
      <c r="A31">
        <v>1500</v>
      </c>
      <c r="B31" t="s">
        <v>609</v>
      </c>
      <c r="C31" t="s">
        <v>610</v>
      </c>
      <c r="D31" t="s">
        <v>611</v>
      </c>
      <c r="E31" t="s">
        <v>612</v>
      </c>
      <c r="F31" t="s">
        <v>613</v>
      </c>
      <c r="G31" t="s">
        <v>614</v>
      </c>
      <c r="H31" t="s">
        <v>615</v>
      </c>
      <c r="I31" t="s">
        <v>616</v>
      </c>
      <c r="J31" t="s">
        <v>617</v>
      </c>
      <c r="K31" t="s">
        <v>618</v>
      </c>
      <c r="L31" t="s">
        <v>619</v>
      </c>
      <c r="M31" t="s">
        <v>620</v>
      </c>
      <c r="N31" t="s">
        <v>621</v>
      </c>
      <c r="O31">
        <f>-843.120252430548 -58.8108186457928 -486.578913163559</f>
        <v>-1388.5099842398997</v>
      </c>
      <c r="P31">
        <f>-858.391849598057 -74.5277139330015 -205.334526545559</f>
        <v>-1138.2540900766173</v>
      </c>
      <c r="Q31">
        <f>-642.220414671034 -17.2173766025212 -268.055915248792</f>
        <v>-927.49370652234711</v>
      </c>
      <c r="R31" t="s">
        <v>622</v>
      </c>
      <c r="S31" t="s">
        <v>623</v>
      </c>
      <c r="T31" t="s">
        <v>624</v>
      </c>
      <c r="U31" t="s">
        <v>625</v>
      </c>
      <c r="V31" t="s">
        <v>626</v>
      </c>
      <c r="W31" t="s">
        <v>627</v>
      </c>
      <c r="X31" t="s">
        <v>628</v>
      </c>
      <c r="Y31" t="s">
        <v>629</v>
      </c>
    </row>
    <row r="32" spans="1:25" x14ac:dyDescent="0.3">
      <c r="A32">
        <v>1550</v>
      </c>
      <c r="B32" t="s">
        <v>630</v>
      </c>
      <c r="C32" t="s">
        <v>631</v>
      </c>
      <c r="D32" t="s">
        <v>632</v>
      </c>
      <c r="E32" t="s">
        <v>633</v>
      </c>
      <c r="F32" t="s">
        <v>634</v>
      </c>
      <c r="G32" t="s">
        <v>635</v>
      </c>
      <c r="H32" t="s">
        <v>636</v>
      </c>
      <c r="I32" t="s">
        <v>637</v>
      </c>
      <c r="J32" t="s">
        <v>638</v>
      </c>
      <c r="K32" t="s">
        <v>639</v>
      </c>
      <c r="L32" t="s">
        <v>640</v>
      </c>
      <c r="M32" t="s">
        <v>641</v>
      </c>
      <c r="N32" t="s">
        <v>642</v>
      </c>
      <c r="O32">
        <f>-842.845323775011 -58.8164834505114 -486.369188562576</f>
        <v>-1388.0309957880986</v>
      </c>
      <c r="P32">
        <f>-858.030691023343 -74.8243224844055 -205.136596003748</f>
        <v>-1137.9916095114966</v>
      </c>
      <c r="Q32">
        <f>-642.208019479507 -15.6084544085447 -267.286419891208</f>
        <v>-925.10289377925983</v>
      </c>
      <c r="R32" t="s">
        <v>643</v>
      </c>
      <c r="S32" t="s">
        <v>644</v>
      </c>
      <c r="T32" t="s">
        <v>645</v>
      </c>
      <c r="U32" t="s">
        <v>646</v>
      </c>
      <c r="V32" t="s">
        <v>647</v>
      </c>
      <c r="W32" t="s">
        <v>648</v>
      </c>
      <c r="X32" t="s">
        <v>649</v>
      </c>
      <c r="Y32" t="s">
        <v>650</v>
      </c>
    </row>
    <row r="33" spans="1:25" x14ac:dyDescent="0.3">
      <c r="A33">
        <v>1600</v>
      </c>
      <c r="B33" t="s">
        <v>651</v>
      </c>
      <c r="C33" t="s">
        <v>652</v>
      </c>
      <c r="D33" t="s">
        <v>653</v>
      </c>
      <c r="E33" t="s">
        <v>654</v>
      </c>
      <c r="F33" t="s">
        <v>655</v>
      </c>
      <c r="G33" t="s">
        <v>656</v>
      </c>
      <c r="H33" t="s">
        <v>657</v>
      </c>
      <c r="I33" t="s">
        <v>658</v>
      </c>
      <c r="J33" t="s">
        <v>659</v>
      </c>
      <c r="K33" t="s">
        <v>660</v>
      </c>
      <c r="L33" t="s">
        <v>661</v>
      </c>
      <c r="M33" t="s">
        <v>662</v>
      </c>
      <c r="N33" t="s">
        <v>663</v>
      </c>
      <c r="O33">
        <f>-842.382757814616 -58.7849073174964 -486.227898005745</f>
        <v>-1387.3955631378574</v>
      </c>
      <c r="P33">
        <f>-857.686492591173 -75.1413862391257 -205.021878475565</f>
        <v>-1137.8497573058637</v>
      </c>
      <c r="Q33">
        <f>-642.267919738436 -14.0894179362401 -266.796030874923</f>
        <v>-923.15336854959924</v>
      </c>
      <c r="R33" t="s">
        <v>664</v>
      </c>
      <c r="S33" t="s">
        <v>665</v>
      </c>
      <c r="T33" t="s">
        <v>666</v>
      </c>
      <c r="U33" t="s">
        <v>667</v>
      </c>
      <c r="V33" t="s">
        <v>668</v>
      </c>
      <c r="W33" t="s">
        <v>669</v>
      </c>
      <c r="X33" t="s">
        <v>670</v>
      </c>
      <c r="Y33" t="s">
        <v>671</v>
      </c>
    </row>
    <row r="34" spans="1:25" x14ac:dyDescent="0.3">
      <c r="A34">
        <v>1650</v>
      </c>
      <c r="B34" t="s">
        <v>672</v>
      </c>
      <c r="C34" t="s">
        <v>673</v>
      </c>
      <c r="D34" t="s">
        <v>674</v>
      </c>
      <c r="E34" t="s">
        <v>675</v>
      </c>
      <c r="F34" t="s">
        <v>676</v>
      </c>
      <c r="G34" t="s">
        <v>677</v>
      </c>
      <c r="H34" t="s">
        <v>678</v>
      </c>
      <c r="I34" t="s">
        <v>679</v>
      </c>
      <c r="J34" t="s">
        <v>680</v>
      </c>
      <c r="K34" t="s">
        <v>681</v>
      </c>
      <c r="L34" t="s">
        <v>682</v>
      </c>
      <c r="M34" t="s">
        <v>683</v>
      </c>
      <c r="N34" t="s">
        <v>684</v>
      </c>
      <c r="O34">
        <f>-841.314126262737 -58.5146975314565 -486.268169622414</f>
        <v>-1386.0969934166073</v>
      </c>
      <c r="P34">
        <f>-856.680478486382 -75.5861039502468 -205.107998227626</f>
        <v>-1137.3745806642546</v>
      </c>
      <c r="Q34">
        <f>-642.165664754342 -11.1009442771078 -266.537416231796</f>
        <v>-919.80402526324576</v>
      </c>
      <c r="R34" t="s">
        <v>685</v>
      </c>
      <c r="S34" t="s">
        <v>686</v>
      </c>
      <c r="T34" t="s">
        <v>687</v>
      </c>
      <c r="U34" t="s">
        <v>688</v>
      </c>
      <c r="V34" t="s">
        <v>689</v>
      </c>
      <c r="W34" t="s">
        <v>690</v>
      </c>
      <c r="X34" t="s">
        <v>691</v>
      </c>
      <c r="Y34" t="s">
        <v>692</v>
      </c>
    </row>
    <row r="35" spans="1:25" x14ac:dyDescent="0.3">
      <c r="A35">
        <v>1700</v>
      </c>
      <c r="B35" t="s">
        <v>693</v>
      </c>
      <c r="C35" t="s">
        <v>694</v>
      </c>
      <c r="D35" t="s">
        <v>695</v>
      </c>
      <c r="E35" t="s">
        <v>696</v>
      </c>
      <c r="F35" t="s">
        <v>697</v>
      </c>
      <c r="G35" t="s">
        <v>698</v>
      </c>
      <c r="H35" t="s">
        <v>699</v>
      </c>
      <c r="I35" t="s">
        <v>700</v>
      </c>
      <c r="J35" t="s">
        <v>701</v>
      </c>
      <c r="K35" t="s">
        <v>702</v>
      </c>
      <c r="L35" t="s">
        <v>703</v>
      </c>
      <c r="M35" t="s">
        <v>704</v>
      </c>
      <c r="N35" t="s">
        <v>705</v>
      </c>
      <c r="O35">
        <f>-839.887461493695 -58.3932849427033 -486.661381482727</f>
        <v>-1384.9421279191254</v>
      </c>
      <c r="P35">
        <f>-855.550659565573 -76.9930175536254 -205.614562512694</f>
        <v>-1138.1582396318925</v>
      </c>
      <c r="Q35">
        <f>-641.823539114818 -8.70928093750013 -265.669527607085</f>
        <v>-916.20234765940313</v>
      </c>
      <c r="R35" t="s">
        <v>706</v>
      </c>
      <c r="S35" t="s">
        <v>707</v>
      </c>
      <c r="T35" t="s">
        <v>708</v>
      </c>
      <c r="U35" t="s">
        <v>709</v>
      </c>
      <c r="V35" t="s">
        <v>710</v>
      </c>
      <c r="W35" t="s">
        <v>711</v>
      </c>
      <c r="X35" t="s">
        <v>712</v>
      </c>
      <c r="Y35" t="s">
        <v>713</v>
      </c>
    </row>
    <row r="36" spans="1:25" x14ac:dyDescent="0.3">
      <c r="A36">
        <v>1750</v>
      </c>
      <c r="B36" t="s">
        <v>714</v>
      </c>
      <c r="C36" t="s">
        <v>715</v>
      </c>
      <c r="D36" t="s">
        <v>716</v>
      </c>
      <c r="E36" t="s">
        <v>717</v>
      </c>
      <c r="F36" t="s">
        <v>718</v>
      </c>
      <c r="G36" t="s">
        <v>719</v>
      </c>
      <c r="H36" t="s">
        <v>720</v>
      </c>
      <c r="I36" t="s">
        <v>721</v>
      </c>
      <c r="J36" t="s">
        <v>722</v>
      </c>
      <c r="K36" t="s">
        <v>723</v>
      </c>
      <c r="L36" t="s">
        <v>724</v>
      </c>
      <c r="M36" t="s">
        <v>725</v>
      </c>
      <c r="N36" t="s">
        <v>726</v>
      </c>
      <c r="O36">
        <f>-839.033401808619 -58.3393444944386 -487.019620212347</f>
        <v>-1384.3923665154045</v>
      </c>
      <c r="P36">
        <f>-855.016397364045 -77.9200545926992 -206.057294256272</f>
        <v>-1138.9937462130163</v>
      </c>
      <c r="Q36">
        <f>-641.479146369091 -8.028545663361 -264.926483592672</f>
        <v>-914.434175625124</v>
      </c>
      <c r="R36" t="s">
        <v>727</v>
      </c>
      <c r="S36" t="s">
        <v>728</v>
      </c>
      <c r="T36" t="s">
        <v>729</v>
      </c>
      <c r="U36" t="s">
        <v>730</v>
      </c>
      <c r="V36" t="s">
        <v>731</v>
      </c>
      <c r="W36" t="s">
        <v>732</v>
      </c>
      <c r="X36" t="s">
        <v>733</v>
      </c>
      <c r="Y36" t="s">
        <v>734</v>
      </c>
    </row>
    <row r="37" spans="1:25" x14ac:dyDescent="0.3">
      <c r="A37">
        <v>1800</v>
      </c>
      <c r="B37" t="s">
        <v>735</v>
      </c>
      <c r="C37" t="s">
        <v>736</v>
      </c>
      <c r="D37" t="s">
        <v>737</v>
      </c>
      <c r="E37" t="s">
        <v>738</v>
      </c>
      <c r="F37" t="s">
        <v>739</v>
      </c>
      <c r="G37" t="s">
        <v>740</v>
      </c>
      <c r="H37" t="s">
        <v>741</v>
      </c>
      <c r="I37" t="s">
        <v>742</v>
      </c>
      <c r="J37" t="s">
        <v>743</v>
      </c>
      <c r="K37" t="s">
        <v>744</v>
      </c>
      <c r="L37" t="s">
        <v>745</v>
      </c>
      <c r="M37" t="s">
        <v>746</v>
      </c>
      <c r="N37" t="s">
        <v>747</v>
      </c>
      <c r="O37">
        <f>-837.115764529332 -58.2619351594603 -487.776030324902</f>
        <v>-1383.1537300136943</v>
      </c>
      <c r="P37">
        <f>-854.280022783352 -79.4989523377831 -207.00384709257</f>
        <v>-1140.782822213705</v>
      </c>
      <c r="Q37">
        <f>-640.854596941401 -7.39867732885182 -263.569351986862</f>
        <v>-911.82262625711485</v>
      </c>
      <c r="R37" t="s">
        <v>748</v>
      </c>
      <c r="S37" t="s">
        <v>749</v>
      </c>
      <c r="T37" t="s">
        <v>750</v>
      </c>
      <c r="U37" t="s">
        <v>751</v>
      </c>
      <c r="V37" t="s">
        <v>752</v>
      </c>
      <c r="W37" t="s">
        <v>753</v>
      </c>
      <c r="X37" t="s">
        <v>754</v>
      </c>
      <c r="Y37" t="s">
        <v>755</v>
      </c>
    </row>
    <row r="38" spans="1:25" x14ac:dyDescent="0.3">
      <c r="A38">
        <v>1850</v>
      </c>
      <c r="B38" t="s">
        <v>756</v>
      </c>
      <c r="C38" t="s">
        <v>757</v>
      </c>
      <c r="D38" t="s">
        <v>758</v>
      </c>
      <c r="E38" t="s">
        <v>759</v>
      </c>
      <c r="F38" t="s">
        <v>760</v>
      </c>
      <c r="G38" t="s">
        <v>761</v>
      </c>
      <c r="H38" t="s">
        <v>762</v>
      </c>
      <c r="I38" t="s">
        <v>763</v>
      </c>
      <c r="J38" t="s">
        <v>764</v>
      </c>
      <c r="K38" t="s">
        <v>765</v>
      </c>
      <c r="L38" t="s">
        <v>766</v>
      </c>
      <c r="M38" t="s">
        <v>767</v>
      </c>
      <c r="N38" t="s">
        <v>768</v>
      </c>
      <c r="O38">
        <f>-836.271720374804 -58.4466114150807 -488.073845492472</f>
        <v>-1382.7921772823568</v>
      </c>
      <c r="P38">
        <f>-853.954371631229 -80.2035516566953 -207.373732391132</f>
        <v>-1141.5316556790563</v>
      </c>
      <c r="Q38">
        <f>-640.578497490312 -7.3677933353888 -263.178632787497</f>
        <v>-911.12492361319778</v>
      </c>
      <c r="R38" t="s">
        <v>769</v>
      </c>
      <c r="S38" t="s">
        <v>770</v>
      </c>
      <c r="T38" t="s">
        <v>771</v>
      </c>
      <c r="U38" t="s">
        <v>772</v>
      </c>
      <c r="V38" t="s">
        <v>773</v>
      </c>
      <c r="W38" t="s">
        <v>774</v>
      </c>
      <c r="X38" t="s">
        <v>775</v>
      </c>
      <c r="Y38" t="s">
        <v>776</v>
      </c>
    </row>
    <row r="39" spans="1:25" x14ac:dyDescent="0.3">
      <c r="A39">
        <v>1900</v>
      </c>
      <c r="B39" t="s">
        <v>777</v>
      </c>
      <c r="C39" t="s">
        <v>778</v>
      </c>
      <c r="D39" t="s">
        <v>779</v>
      </c>
      <c r="E39" t="s">
        <v>780</v>
      </c>
      <c r="F39" t="s">
        <v>781</v>
      </c>
      <c r="G39" t="s">
        <v>782</v>
      </c>
      <c r="H39" t="s">
        <v>783</v>
      </c>
      <c r="I39" t="s">
        <v>784</v>
      </c>
      <c r="J39" t="s">
        <v>785</v>
      </c>
      <c r="K39" t="s">
        <v>786</v>
      </c>
      <c r="L39" t="s">
        <v>787</v>
      </c>
      <c r="M39" t="s">
        <v>788</v>
      </c>
      <c r="N39" t="s">
        <v>789</v>
      </c>
      <c r="O39">
        <f>-835.452988106825 -58.7479292814103 -488.304638880694</f>
        <v>-1382.5055562689292</v>
      </c>
      <c r="P39">
        <f>-853.518783736675 -80.7113968432182 -207.644987296689</f>
        <v>-1141.8751678765821</v>
      </c>
      <c r="Q39">
        <f>-640.160469586576 -7.38471361680354 -262.871245846662</f>
        <v>-910.41642905004164</v>
      </c>
      <c r="R39" t="s">
        <v>790</v>
      </c>
      <c r="S39" t="s">
        <v>791</v>
      </c>
      <c r="T39" t="s">
        <v>792</v>
      </c>
      <c r="U39" t="s">
        <v>793</v>
      </c>
      <c r="V39" t="s">
        <v>794</v>
      </c>
      <c r="W39" t="s">
        <v>795</v>
      </c>
      <c r="X39" t="s">
        <v>796</v>
      </c>
      <c r="Y39" t="s">
        <v>797</v>
      </c>
    </row>
    <row r="40" spans="1:25" x14ac:dyDescent="0.3">
      <c r="A40">
        <v>1950</v>
      </c>
      <c r="B40" t="s">
        <v>798</v>
      </c>
      <c r="C40" t="s">
        <v>799</v>
      </c>
      <c r="D40" t="s">
        <v>800</v>
      </c>
      <c r="E40" t="s">
        <v>801</v>
      </c>
      <c r="F40" t="s">
        <v>802</v>
      </c>
      <c r="G40" t="s">
        <v>803</v>
      </c>
      <c r="H40" t="s">
        <v>804</v>
      </c>
      <c r="I40" t="s">
        <v>805</v>
      </c>
      <c r="J40" t="s">
        <v>806</v>
      </c>
      <c r="K40" t="s">
        <v>807</v>
      </c>
      <c r="L40" t="s">
        <v>808</v>
      </c>
      <c r="M40" t="s">
        <v>809</v>
      </c>
      <c r="N40" t="s">
        <v>810</v>
      </c>
      <c r="O40">
        <f>-833.887924700914 -59.6331835478891 -488.616899013512</f>
        <v>-1382.1380072623151</v>
      </c>
      <c r="P40">
        <f>-852.77211841233 -81.4839869143705 -208.002388207306</f>
        <v>-1142.2584935340064</v>
      </c>
      <c r="Q40">
        <f>-639.638529206288 -7.02385223890519 -262.576223624152</f>
        <v>-909.23860506934523</v>
      </c>
      <c r="R40" t="s">
        <v>811</v>
      </c>
      <c r="S40" t="s">
        <v>812</v>
      </c>
      <c r="T40" t="s">
        <v>813</v>
      </c>
      <c r="U40" t="s">
        <v>814</v>
      </c>
      <c r="V40" t="s">
        <v>815</v>
      </c>
      <c r="W40" t="s">
        <v>816</v>
      </c>
      <c r="X40" t="s">
        <v>817</v>
      </c>
      <c r="Y40" t="s">
        <v>818</v>
      </c>
    </row>
    <row r="41" spans="1:25" x14ac:dyDescent="0.3">
      <c r="A41">
        <v>2000</v>
      </c>
      <c r="B41" t="s">
        <v>819</v>
      </c>
      <c r="C41" t="s">
        <v>820</v>
      </c>
      <c r="D41" t="s">
        <v>821</v>
      </c>
      <c r="E41" t="s">
        <v>822</v>
      </c>
      <c r="F41" t="s">
        <v>823</v>
      </c>
      <c r="G41" t="s">
        <v>824</v>
      </c>
      <c r="H41" t="s">
        <v>825</v>
      </c>
      <c r="I41" t="s">
        <v>826</v>
      </c>
      <c r="J41" t="s">
        <v>827</v>
      </c>
      <c r="K41" t="s">
        <v>828</v>
      </c>
      <c r="L41" t="s">
        <v>829</v>
      </c>
      <c r="M41" t="s">
        <v>830</v>
      </c>
      <c r="N41" t="s">
        <v>831</v>
      </c>
      <c r="O41">
        <f>-832.328317438317 -60.5256559541936 -488.962636465474</f>
        <v>-1381.8166098579845</v>
      </c>
      <c r="P41">
        <f>-851.771483509283 -82.4071609659184 -208.388568320953</f>
        <v>-1142.5672127961543</v>
      </c>
      <c r="Q41">
        <f>-638.872225893384 -6.59148194248473 -262.001916391805</f>
        <v>-907.46562422767374</v>
      </c>
      <c r="R41" t="s">
        <v>832</v>
      </c>
      <c r="S41" t="s">
        <v>833</v>
      </c>
      <c r="T41" t="s">
        <v>834</v>
      </c>
      <c r="U41" t="s">
        <v>835</v>
      </c>
      <c r="V41" t="s">
        <v>836</v>
      </c>
      <c r="W41" t="s">
        <v>837</v>
      </c>
      <c r="X41" t="s">
        <v>838</v>
      </c>
      <c r="Y41" t="s">
        <v>839</v>
      </c>
    </row>
    <row r="42" spans="1:25" x14ac:dyDescent="0.3">
      <c r="A42">
        <v>2050</v>
      </c>
      <c r="B42" t="s">
        <v>840</v>
      </c>
      <c r="C42" t="s">
        <v>841</v>
      </c>
      <c r="D42" t="s">
        <v>842</v>
      </c>
      <c r="E42" t="s">
        <v>843</v>
      </c>
      <c r="F42" t="s">
        <v>844</v>
      </c>
      <c r="G42" t="s">
        <v>845</v>
      </c>
      <c r="H42" t="s">
        <v>846</v>
      </c>
      <c r="I42" t="s">
        <v>847</v>
      </c>
      <c r="J42" t="s">
        <v>848</v>
      </c>
      <c r="K42" t="s">
        <v>849</v>
      </c>
      <c r="L42" t="s">
        <v>850</v>
      </c>
      <c r="M42" t="s">
        <v>851</v>
      </c>
      <c r="N42" t="s">
        <v>852</v>
      </c>
      <c r="O42">
        <f>-831.636463223467 -60.9177248405626 -489.077917574936</f>
        <v>-1381.6321056389656</v>
      </c>
      <c r="P42">
        <f>-851.490244525475 -82.8776557351778 -208.538658692358</f>
        <v>-1142.9065589530107</v>
      </c>
      <c r="Q42">
        <f>-638.701966204781 -6.33605698700467 -261.558365450936</f>
        <v>-906.59638864272165</v>
      </c>
      <c r="R42" t="s">
        <v>853</v>
      </c>
      <c r="S42" t="s">
        <v>854</v>
      </c>
      <c r="T42" t="s">
        <v>855</v>
      </c>
      <c r="U42" t="s">
        <v>856</v>
      </c>
      <c r="V42" t="s">
        <v>857</v>
      </c>
      <c r="W42" t="s">
        <v>858</v>
      </c>
      <c r="X42" t="s">
        <v>859</v>
      </c>
      <c r="Y42" t="s">
        <v>860</v>
      </c>
    </row>
    <row r="43" spans="1:25" x14ac:dyDescent="0.3">
      <c r="A43">
        <v>2100</v>
      </c>
      <c r="B43" t="s">
        <v>861</v>
      </c>
      <c r="C43" t="s">
        <v>862</v>
      </c>
      <c r="D43" t="s">
        <v>863</v>
      </c>
      <c r="E43" t="s">
        <v>864</v>
      </c>
      <c r="F43" t="s">
        <v>865</v>
      </c>
      <c r="G43" t="s">
        <v>866</v>
      </c>
      <c r="H43" t="s">
        <v>867</v>
      </c>
      <c r="I43" t="s">
        <v>868</v>
      </c>
      <c r="J43" t="s">
        <v>869</v>
      </c>
      <c r="K43" t="s">
        <v>870</v>
      </c>
      <c r="L43" t="s">
        <v>871</v>
      </c>
      <c r="M43" t="s">
        <v>872</v>
      </c>
      <c r="N43" t="s">
        <v>873</v>
      </c>
      <c r="O43">
        <f>-830.598969646993 -61.0481789212879 -489.290713984466</f>
        <v>-1380.937862552747</v>
      </c>
      <c r="P43">
        <f>-851.08516094077 -83.5214685653621 -208.837784257628</f>
        <v>-1143.4444137637602</v>
      </c>
      <c r="Q43">
        <f>-638.845551538497 -4.67375615482729 -260.663396946732</f>
        <v>-904.18270464005627</v>
      </c>
      <c r="R43" t="s">
        <v>874</v>
      </c>
      <c r="S43" t="s">
        <v>875</v>
      </c>
      <c r="T43" t="s">
        <v>876</v>
      </c>
      <c r="U43" t="s">
        <v>877</v>
      </c>
      <c r="V43" t="s">
        <v>878</v>
      </c>
      <c r="W43" t="s">
        <v>879</v>
      </c>
      <c r="X43" t="s">
        <v>880</v>
      </c>
      <c r="Y43" t="s">
        <v>881</v>
      </c>
    </row>
    <row r="44" spans="1:25" x14ac:dyDescent="0.3">
      <c r="A44">
        <v>2150</v>
      </c>
      <c r="B44" t="s">
        <v>882</v>
      </c>
      <c r="C44" t="s">
        <v>883</v>
      </c>
      <c r="D44" t="s">
        <v>884</v>
      </c>
      <c r="E44" t="s">
        <v>885</v>
      </c>
      <c r="F44" t="s">
        <v>886</v>
      </c>
      <c r="G44" t="s">
        <v>887</v>
      </c>
      <c r="H44" t="s">
        <v>888</v>
      </c>
      <c r="I44" t="s">
        <v>889</v>
      </c>
      <c r="J44" t="s">
        <v>890</v>
      </c>
      <c r="K44" t="s">
        <v>891</v>
      </c>
      <c r="L44" t="s">
        <v>892</v>
      </c>
      <c r="M44" t="s">
        <v>893</v>
      </c>
      <c r="N44" t="s">
        <v>894</v>
      </c>
      <c r="O44">
        <f>-830.217528381758 -61.0351511572599 -489.388054617846</f>
        <v>-1380.6407341568638</v>
      </c>
      <c r="P44">
        <f>-850.943093445695 -83.5451629335143 -208.955554131669</f>
        <v>-1143.4438105108784</v>
      </c>
      <c r="Q44">
        <f>-639.031212071303 -3.5669344336477 -260.388617605865</f>
        <v>-902.98676411081578</v>
      </c>
      <c r="R44" t="s">
        <v>895</v>
      </c>
      <c r="S44" t="s">
        <v>896</v>
      </c>
      <c r="T44" t="s">
        <v>897</v>
      </c>
      <c r="U44" t="s">
        <v>898</v>
      </c>
      <c r="V44" t="s">
        <v>899</v>
      </c>
      <c r="W44" t="s">
        <v>900</v>
      </c>
      <c r="X44" t="s">
        <v>901</v>
      </c>
      <c r="Y44" t="s">
        <v>902</v>
      </c>
    </row>
    <row r="45" spans="1:25" x14ac:dyDescent="0.3">
      <c r="A45">
        <v>2200</v>
      </c>
      <c r="B45" t="s">
        <v>903</v>
      </c>
      <c r="C45" t="s">
        <v>904</v>
      </c>
      <c r="D45" t="s">
        <v>905</v>
      </c>
      <c r="E45" t="s">
        <v>906</v>
      </c>
      <c r="F45" t="s">
        <v>907</v>
      </c>
      <c r="G45" t="s">
        <v>908</v>
      </c>
      <c r="H45" t="s">
        <v>909</v>
      </c>
      <c r="I45" t="s">
        <v>910</v>
      </c>
      <c r="J45" t="s">
        <v>911</v>
      </c>
      <c r="K45" t="s">
        <v>912</v>
      </c>
      <c r="L45" t="s">
        <v>913</v>
      </c>
      <c r="M45" t="s">
        <v>914</v>
      </c>
      <c r="N45" t="s">
        <v>915</v>
      </c>
      <c r="O45">
        <f>-829.259905282735 -61.0528379082039 -489.449308417123</f>
        <v>-1379.7620516080619</v>
      </c>
      <c r="P45">
        <f>-850.165725994596 -83.6697178921763 -209.038812296472</f>
        <v>-1142.8742561832444</v>
      </c>
      <c r="Q45">
        <f>-638.943748730963 -1.63538928058574 -260.070206512545</f>
        <v>-900.64934452409375</v>
      </c>
      <c r="R45" t="s">
        <v>916</v>
      </c>
      <c r="S45" t="s">
        <v>917</v>
      </c>
      <c r="T45" t="s">
        <v>918</v>
      </c>
      <c r="U45" t="s">
        <v>919</v>
      </c>
      <c r="V45" t="s">
        <v>920</v>
      </c>
      <c r="W45" t="s">
        <v>921</v>
      </c>
      <c r="X45" t="s">
        <v>922</v>
      </c>
      <c r="Y45" t="s">
        <v>923</v>
      </c>
    </row>
    <row r="46" spans="1:25" x14ac:dyDescent="0.3">
      <c r="A46">
        <v>2250</v>
      </c>
      <c r="B46" t="s">
        <v>924</v>
      </c>
      <c r="C46" t="s">
        <v>925</v>
      </c>
      <c r="D46" t="s">
        <v>926</v>
      </c>
      <c r="E46" t="s">
        <v>927</v>
      </c>
      <c r="F46" t="s">
        <v>928</v>
      </c>
      <c r="G46" t="s">
        <v>929</v>
      </c>
      <c r="H46" t="s">
        <v>930</v>
      </c>
      <c r="I46" t="s">
        <v>931</v>
      </c>
      <c r="J46" t="s">
        <v>932</v>
      </c>
      <c r="K46" t="s">
        <v>933</v>
      </c>
      <c r="L46" t="s">
        <v>934</v>
      </c>
      <c r="M46" t="s">
        <v>935</v>
      </c>
      <c r="N46" t="s">
        <v>936</v>
      </c>
      <c r="O46">
        <f>-828.684700929857 -61.0747751491815 -489.518233134398</f>
        <v>-1379.2777092134365</v>
      </c>
      <c r="P46">
        <f>-849.645753475932 -84.1187103096981 -209.146697804586</f>
        <v>-1142.9111615902161</v>
      </c>
      <c r="Q46">
        <f>-638.754628997152 -1.08176596239582 -259.92404143364</f>
        <v>-899.76043639318789</v>
      </c>
      <c r="R46" t="s">
        <v>937</v>
      </c>
      <c r="S46" t="s">
        <v>938</v>
      </c>
      <c r="T46" t="s">
        <v>939</v>
      </c>
      <c r="U46" t="s">
        <v>940</v>
      </c>
      <c r="V46" t="s">
        <v>941</v>
      </c>
      <c r="W46" t="s">
        <v>942</v>
      </c>
      <c r="X46" t="s">
        <v>943</v>
      </c>
      <c r="Y46" t="s">
        <v>944</v>
      </c>
    </row>
    <row r="47" spans="1:25" x14ac:dyDescent="0.3">
      <c r="A47">
        <v>2300</v>
      </c>
      <c r="B47" t="s">
        <v>945</v>
      </c>
      <c r="C47" t="s">
        <v>946</v>
      </c>
      <c r="D47" t="s">
        <v>947</v>
      </c>
      <c r="E47" t="s">
        <v>948</v>
      </c>
      <c r="F47" t="s">
        <v>949</v>
      </c>
      <c r="G47" t="s">
        <v>950</v>
      </c>
      <c r="H47" t="s">
        <v>951</v>
      </c>
      <c r="I47" t="s">
        <v>952</v>
      </c>
      <c r="J47" t="s">
        <v>953</v>
      </c>
      <c r="K47" t="s">
        <v>954</v>
      </c>
      <c r="L47" t="s">
        <v>955</v>
      </c>
      <c r="M47" t="s">
        <v>956</v>
      </c>
      <c r="N47" t="s">
        <v>957</v>
      </c>
      <c r="O47">
        <f>-828.122592331696 -61.1437900576789 -489.54474247677</f>
        <v>-1378.8111248661448</v>
      </c>
      <c r="P47">
        <f>-849.163622333269 -84.6949199782769 -209.221442815213</f>
        <v>-1143.0799851267589</v>
      </c>
      <c r="Q47">
        <f>-638.611636945632 -0.626840466554086 -259.708610368807</f>
        <v>-898.94708778099312</v>
      </c>
      <c r="R47" t="s">
        <v>958</v>
      </c>
      <c r="S47" t="s">
        <v>959</v>
      </c>
      <c r="T47" t="s">
        <v>960</v>
      </c>
      <c r="U47" t="s">
        <v>961</v>
      </c>
      <c r="V47" t="s">
        <v>962</v>
      </c>
      <c r="W47" t="s">
        <v>963</v>
      </c>
      <c r="X47" t="s">
        <v>964</v>
      </c>
      <c r="Y47" t="s">
        <v>965</v>
      </c>
    </row>
    <row r="48" spans="1:25" x14ac:dyDescent="0.3">
      <c r="A48">
        <v>2350</v>
      </c>
      <c r="B48" t="s">
        <v>966</v>
      </c>
      <c r="C48" t="s">
        <v>967</v>
      </c>
      <c r="D48" t="s">
        <v>968</v>
      </c>
      <c r="E48" t="s">
        <v>969</v>
      </c>
      <c r="F48" t="s">
        <v>970</v>
      </c>
      <c r="G48" t="s">
        <v>971</v>
      </c>
      <c r="H48" t="s">
        <v>972</v>
      </c>
      <c r="I48" t="s">
        <v>973</v>
      </c>
      <c r="J48" t="s">
        <v>974</v>
      </c>
      <c r="K48" t="s">
        <v>975</v>
      </c>
      <c r="L48" t="s">
        <v>976</v>
      </c>
      <c r="M48" t="s">
        <v>977</v>
      </c>
      <c r="N48" t="s">
        <v>978</v>
      </c>
      <c r="O48">
        <f>-827.628329055859 -61.2899911586831 -489.473039539033</f>
        <v>-1378.391359753575</v>
      </c>
      <c r="P48">
        <f>-848.613595817991 -85.3457821590084 -209.188240956805</f>
        <v>-1143.1476189338046</v>
      </c>
      <c r="Q48">
        <f>-638.329980419735 -0.437261640905263 -259.386837633666</f>
        <v>-898.15407969430623</v>
      </c>
      <c r="R48" t="s">
        <v>979</v>
      </c>
      <c r="S48" t="s">
        <v>980</v>
      </c>
      <c r="T48" t="s">
        <v>981</v>
      </c>
      <c r="U48" t="s">
        <v>982</v>
      </c>
      <c r="V48" t="s">
        <v>983</v>
      </c>
      <c r="W48" t="s">
        <v>984</v>
      </c>
      <c r="X48" t="s">
        <v>985</v>
      </c>
      <c r="Y48" t="s">
        <v>986</v>
      </c>
    </row>
    <row r="49" spans="1:25" x14ac:dyDescent="0.3">
      <c r="A49">
        <v>2400</v>
      </c>
      <c r="B49" t="s">
        <v>966</v>
      </c>
      <c r="C49" t="s">
        <v>967</v>
      </c>
      <c r="D49" t="s">
        <v>968</v>
      </c>
      <c r="E49" t="s">
        <v>969</v>
      </c>
      <c r="F49" t="s">
        <v>970</v>
      </c>
      <c r="G49" t="s">
        <v>971</v>
      </c>
      <c r="H49" t="s">
        <v>972</v>
      </c>
      <c r="I49" t="s">
        <v>973</v>
      </c>
      <c r="J49" t="s">
        <v>974</v>
      </c>
      <c r="K49" t="s">
        <v>975</v>
      </c>
      <c r="L49" t="s">
        <v>976</v>
      </c>
      <c r="M49" t="s">
        <v>977</v>
      </c>
      <c r="N49" t="s">
        <v>978</v>
      </c>
      <c r="O49">
        <f>-827.628329055859 -61.2899911586831 -489.473039539033</f>
        <v>-1378.391359753575</v>
      </c>
      <c r="P49">
        <f>-848.613595817991 -85.3457821590084 -209.188240956805</f>
        <v>-1143.1476189338046</v>
      </c>
      <c r="Q49">
        <f>-638.329980419735 -0.437261640905263 -259.386837633666</f>
        <v>-898.15407969430623</v>
      </c>
      <c r="R49" t="s">
        <v>979</v>
      </c>
      <c r="S49" t="s">
        <v>980</v>
      </c>
      <c r="T49" t="s">
        <v>981</v>
      </c>
      <c r="U49" t="s">
        <v>982</v>
      </c>
      <c r="V49" t="s">
        <v>983</v>
      </c>
      <c r="W49" t="s">
        <v>984</v>
      </c>
      <c r="X49" t="s">
        <v>985</v>
      </c>
      <c r="Y49" t="s">
        <v>986</v>
      </c>
    </row>
    <row r="50" spans="1:25" x14ac:dyDescent="0.3">
      <c r="A50">
        <v>2450</v>
      </c>
      <c r="B50" t="s">
        <v>987</v>
      </c>
      <c r="C50" t="s">
        <v>988</v>
      </c>
      <c r="D50" t="s">
        <v>989</v>
      </c>
      <c r="E50" t="s">
        <v>990</v>
      </c>
      <c r="F50" t="s">
        <v>991</v>
      </c>
      <c r="G50" t="s">
        <v>992</v>
      </c>
      <c r="H50" t="s">
        <v>993</v>
      </c>
      <c r="I50" t="s">
        <v>994</v>
      </c>
      <c r="J50" t="s">
        <v>995</v>
      </c>
      <c r="K50" t="s">
        <v>996</v>
      </c>
      <c r="L50" t="s">
        <v>997</v>
      </c>
      <c r="M50" t="s">
        <v>998</v>
      </c>
      <c r="N50" t="s">
        <v>999</v>
      </c>
      <c r="O50">
        <f>-826.351589777335 -63.6397474077498 -487.634169639285</f>
        <v>-1377.6255068243699</v>
      </c>
      <c r="P50">
        <f>-847.211756867754 -86.6175067805577 -207.249570001548</f>
        <v>-1141.0788336498597</v>
      </c>
      <c r="Q50">
        <f>-636.996847030631 -1.82814586124937 -257.934880514257</f>
        <v>-896.75987340613733</v>
      </c>
      <c r="R50" t="s">
        <v>1000</v>
      </c>
      <c r="S50" t="s">
        <v>1001</v>
      </c>
      <c r="T50" t="s">
        <v>1002</v>
      </c>
      <c r="U50" t="s">
        <v>1003</v>
      </c>
      <c r="V50" t="s">
        <v>1004</v>
      </c>
      <c r="W50" t="s">
        <v>1005</v>
      </c>
      <c r="X50" t="s">
        <v>1006</v>
      </c>
      <c r="Y50" t="s">
        <v>1007</v>
      </c>
    </row>
    <row r="51" spans="1:25" x14ac:dyDescent="0.3">
      <c r="A51">
        <v>2500</v>
      </c>
      <c r="B51" t="s">
        <v>987</v>
      </c>
      <c r="C51" t="s">
        <v>988</v>
      </c>
      <c r="D51" t="s">
        <v>989</v>
      </c>
      <c r="E51" t="s">
        <v>990</v>
      </c>
      <c r="F51" t="s">
        <v>991</v>
      </c>
      <c r="G51" t="s">
        <v>992</v>
      </c>
      <c r="H51" t="s">
        <v>993</v>
      </c>
      <c r="I51" t="s">
        <v>994</v>
      </c>
      <c r="J51" t="s">
        <v>995</v>
      </c>
      <c r="K51" t="s">
        <v>996</v>
      </c>
      <c r="L51" t="s">
        <v>997</v>
      </c>
      <c r="M51" t="s">
        <v>998</v>
      </c>
      <c r="N51" t="s">
        <v>999</v>
      </c>
      <c r="O51">
        <f>-826.351589777335 -63.6397474077498 -487.634169639285</f>
        <v>-1377.6255068243699</v>
      </c>
      <c r="P51">
        <f>-847.211756867754 -86.6175067805577 -207.249570001548</f>
        <v>-1141.0788336498597</v>
      </c>
      <c r="Q51">
        <f>-636.996847030631 -1.82814586124937 -257.934880514257</f>
        <v>-896.75987340613733</v>
      </c>
      <c r="R51" t="s">
        <v>1000</v>
      </c>
      <c r="S51" t="s">
        <v>1001</v>
      </c>
      <c r="T51" t="s">
        <v>1002</v>
      </c>
      <c r="U51" t="s">
        <v>1003</v>
      </c>
      <c r="V51" t="s">
        <v>1004</v>
      </c>
      <c r="W51" t="s">
        <v>1005</v>
      </c>
      <c r="X51" t="s">
        <v>1006</v>
      </c>
      <c r="Y51" t="s">
        <v>1007</v>
      </c>
    </row>
    <row r="52" spans="1:25" x14ac:dyDescent="0.3">
      <c r="A52">
        <v>2550</v>
      </c>
      <c r="B52" t="s">
        <v>1008</v>
      </c>
      <c r="C52" t="s">
        <v>1009</v>
      </c>
      <c r="D52" t="s">
        <v>1010</v>
      </c>
      <c r="E52" t="s">
        <v>1011</v>
      </c>
      <c r="F52" t="s">
        <v>1012</v>
      </c>
      <c r="G52" t="s">
        <v>1013</v>
      </c>
      <c r="H52" t="s">
        <v>1014</v>
      </c>
      <c r="I52" t="s">
        <v>1015</v>
      </c>
      <c r="J52" t="s">
        <v>1016</v>
      </c>
      <c r="K52" t="s">
        <v>1017</v>
      </c>
      <c r="L52" t="s">
        <v>1018</v>
      </c>
      <c r="M52" t="s">
        <v>1019</v>
      </c>
      <c r="N52" t="s">
        <v>1020</v>
      </c>
      <c r="O52">
        <f>-826.23936058936 -63.9266928681268 -487.355567720264</f>
        <v>-1377.5216211777508</v>
      </c>
      <c r="P52">
        <f>-847.174657937602 -86.4061091987367 -206.936278918392</f>
        <v>-1140.5170460547306</v>
      </c>
      <c r="Q52">
        <f>-636.932689582092 -1.74543867416537 -257.724224740783</f>
        <v>-896.40235299704045</v>
      </c>
      <c r="R52" t="s">
        <v>1021</v>
      </c>
      <c r="S52" t="s">
        <v>1022</v>
      </c>
      <c r="T52" t="s">
        <v>1023</v>
      </c>
      <c r="U52" t="s">
        <v>1024</v>
      </c>
      <c r="V52" t="s">
        <v>1025</v>
      </c>
      <c r="W52" t="s">
        <v>1026</v>
      </c>
      <c r="X52" t="s">
        <v>1027</v>
      </c>
      <c r="Y52" t="s">
        <v>1028</v>
      </c>
    </row>
    <row r="53" spans="1:25" x14ac:dyDescent="0.3">
      <c r="A53">
        <v>2600</v>
      </c>
      <c r="B53" t="s">
        <v>1029</v>
      </c>
      <c r="C53" t="s">
        <v>1030</v>
      </c>
      <c r="D53" t="s">
        <v>1031</v>
      </c>
      <c r="E53" t="s">
        <v>1032</v>
      </c>
      <c r="F53" t="s">
        <v>1033</v>
      </c>
      <c r="G53" t="s">
        <v>1034</v>
      </c>
      <c r="H53" t="s">
        <v>1035</v>
      </c>
      <c r="I53" t="s">
        <v>1036</v>
      </c>
      <c r="J53" t="s">
        <v>1037</v>
      </c>
      <c r="K53" t="s">
        <v>1038</v>
      </c>
      <c r="L53" t="s">
        <v>1039</v>
      </c>
      <c r="M53" t="s">
        <v>1040</v>
      </c>
      <c r="N53" t="s">
        <v>1041</v>
      </c>
      <c r="O53">
        <f>-826.690329158899 -63.2037582314854 -487.525946008032</f>
        <v>-1377.4200333984163</v>
      </c>
      <c r="P53">
        <f>-847.624415415577 -86.9276856172812 -207.209129184756</f>
        <v>-1141.7612302176142</v>
      </c>
      <c r="Q53">
        <f>-637.58978033623 -1.40220439888685 -257.402968758256</f>
        <v>-896.3949534933729</v>
      </c>
      <c r="R53" t="s">
        <v>1042</v>
      </c>
      <c r="S53" t="s">
        <v>1043</v>
      </c>
      <c r="T53" t="s">
        <v>1044</v>
      </c>
      <c r="U53" t="s">
        <v>1045</v>
      </c>
      <c r="V53" t="s">
        <v>1046</v>
      </c>
      <c r="W53" t="s">
        <v>1047</v>
      </c>
      <c r="X53" t="s">
        <v>1048</v>
      </c>
      <c r="Y53" t="s">
        <v>1049</v>
      </c>
    </row>
    <row r="54" spans="1:25" x14ac:dyDescent="0.3">
      <c r="A54">
        <v>2650</v>
      </c>
      <c r="B54" t="s">
        <v>1029</v>
      </c>
      <c r="C54" t="s">
        <v>1030</v>
      </c>
      <c r="D54" t="s">
        <v>1031</v>
      </c>
      <c r="E54" t="s">
        <v>1032</v>
      </c>
      <c r="F54" t="s">
        <v>1033</v>
      </c>
      <c r="G54" t="s">
        <v>1034</v>
      </c>
      <c r="H54" t="s">
        <v>1035</v>
      </c>
      <c r="I54" t="s">
        <v>1036</v>
      </c>
      <c r="J54" t="s">
        <v>1037</v>
      </c>
      <c r="K54" t="s">
        <v>1038</v>
      </c>
      <c r="L54" t="s">
        <v>1039</v>
      </c>
      <c r="M54" t="s">
        <v>1040</v>
      </c>
      <c r="N54" t="s">
        <v>1041</v>
      </c>
      <c r="O54">
        <f>-826.690329158899 -63.2037582314854 -487.525946008032</f>
        <v>-1377.4200333984163</v>
      </c>
      <c r="P54">
        <f>-847.624415415577 -86.9276856172812 -207.209129184756</f>
        <v>-1141.7612302176142</v>
      </c>
      <c r="Q54">
        <f>-637.58978033623 -1.40220439888685 -257.402968758256</f>
        <v>-896.3949534933729</v>
      </c>
      <c r="R54" t="s">
        <v>1042</v>
      </c>
      <c r="S54" t="s">
        <v>1043</v>
      </c>
      <c r="T54" t="s">
        <v>1044</v>
      </c>
      <c r="U54" t="s">
        <v>1045</v>
      </c>
      <c r="V54" t="s">
        <v>1046</v>
      </c>
      <c r="W54" t="s">
        <v>1047</v>
      </c>
      <c r="X54" t="s">
        <v>1048</v>
      </c>
      <c r="Y54" t="s">
        <v>1049</v>
      </c>
    </row>
    <row r="55" spans="1:25" x14ac:dyDescent="0.3">
      <c r="A55">
        <v>2700</v>
      </c>
      <c r="B55" t="s">
        <v>1050</v>
      </c>
      <c r="C55" t="s">
        <v>1051</v>
      </c>
      <c r="D55" t="s">
        <v>1052</v>
      </c>
      <c r="E55" t="s">
        <v>1053</v>
      </c>
      <c r="F55" t="s">
        <v>1054</v>
      </c>
      <c r="G55" t="s">
        <v>1055</v>
      </c>
      <c r="H55" t="s">
        <v>1056</v>
      </c>
      <c r="I55" t="s">
        <v>1057</v>
      </c>
      <c r="J55" t="s">
        <v>1058</v>
      </c>
      <c r="K55" t="s">
        <v>1059</v>
      </c>
      <c r="L55" t="s">
        <v>1060</v>
      </c>
      <c r="M55" t="s">
        <v>1061</v>
      </c>
      <c r="N55" t="s">
        <v>1062</v>
      </c>
      <c r="O55">
        <f>-827.242680508075 -62.148989535385 -488.023196428785</f>
        <v>-1377.414866472245</v>
      </c>
      <c r="P55">
        <f>-847.938480739446 -87.1039278601813 -207.79547252879</f>
        <v>-1142.8378811284174</v>
      </c>
      <c r="Q55">
        <f>-637.78506638623 -1.43131224111426 -257.235254893739</f>
        <v>-896.45163352108329</v>
      </c>
      <c r="R55" t="s">
        <v>1063</v>
      </c>
      <c r="S55" t="s">
        <v>1064</v>
      </c>
      <c r="T55" t="s">
        <v>1065</v>
      </c>
      <c r="U55" t="s">
        <v>1066</v>
      </c>
      <c r="V55" t="s">
        <v>1067</v>
      </c>
      <c r="W55" t="s">
        <v>1068</v>
      </c>
      <c r="X55" t="s">
        <v>1069</v>
      </c>
      <c r="Y55" t="s">
        <v>1070</v>
      </c>
    </row>
    <row r="56" spans="1:25" x14ac:dyDescent="0.3">
      <c r="A56">
        <v>2750</v>
      </c>
      <c r="B56" t="s">
        <v>1071</v>
      </c>
      <c r="C56" t="s">
        <v>1072</v>
      </c>
      <c r="D56" t="s">
        <v>1073</v>
      </c>
      <c r="E56" t="s">
        <v>1074</v>
      </c>
      <c r="F56" t="s">
        <v>1075</v>
      </c>
      <c r="G56" t="s">
        <v>1076</v>
      </c>
      <c r="H56" t="s">
        <v>1077</v>
      </c>
      <c r="I56" t="s">
        <v>1078</v>
      </c>
      <c r="J56" t="s">
        <v>1079</v>
      </c>
      <c r="K56" t="s">
        <v>1080</v>
      </c>
      <c r="L56" t="s">
        <v>1081</v>
      </c>
      <c r="M56" t="s">
        <v>1082</v>
      </c>
      <c r="N56" t="s">
        <v>1083</v>
      </c>
      <c r="O56">
        <f>-827.532990072348 -61.4759041078469 -488.37073576992</f>
        <v>-1377.3796299501148</v>
      </c>
      <c r="P56">
        <f>-848.250987594227 -87.1394641586146 -208.208753497375</f>
        <v>-1143.5992052502165</v>
      </c>
      <c r="Q56">
        <f>-638.053830384467 -1.28893502755636 -257.151021232545</f>
        <v>-896.49378664456844</v>
      </c>
      <c r="R56" t="s">
        <v>1084</v>
      </c>
      <c r="S56" t="s">
        <v>1085</v>
      </c>
      <c r="T56" t="s">
        <v>1086</v>
      </c>
      <c r="U56" t="s">
        <v>1087</v>
      </c>
      <c r="V56" t="s">
        <v>1088</v>
      </c>
      <c r="W56" t="s">
        <v>1089</v>
      </c>
      <c r="X56" t="s">
        <v>1090</v>
      </c>
      <c r="Y56" t="s">
        <v>1091</v>
      </c>
    </row>
    <row r="57" spans="1:25" x14ac:dyDescent="0.3">
      <c r="A57">
        <v>2800</v>
      </c>
      <c r="B57" t="s">
        <v>1092</v>
      </c>
      <c r="C57" t="s">
        <v>1093</v>
      </c>
      <c r="D57" t="s">
        <v>1094</v>
      </c>
      <c r="E57" t="s">
        <v>1095</v>
      </c>
      <c r="F57" t="s">
        <v>1096</v>
      </c>
      <c r="G57" t="s">
        <v>1097</v>
      </c>
      <c r="H57" t="s">
        <v>1098</v>
      </c>
      <c r="I57" t="s">
        <v>1099</v>
      </c>
      <c r="J57" t="s">
        <v>1100</v>
      </c>
      <c r="K57" t="s">
        <v>1101</v>
      </c>
      <c r="L57" t="s">
        <v>1102</v>
      </c>
      <c r="M57" t="s">
        <v>1103</v>
      </c>
      <c r="N57" t="s">
        <v>1104</v>
      </c>
      <c r="O57">
        <f>-827.659634408727 -60.7225524370881 -488.914478983962</f>
        <v>-1377.2966658297771</v>
      </c>
      <c r="P57">
        <f>-848.575657325356 -87.2045647121965 -208.843501807825</f>
        <v>-1144.6237238453775</v>
      </c>
      <c r="Q57">
        <f>-638.551996718749 -0.890866610781814 -257.71587270511</f>
        <v>-897.15873603464081</v>
      </c>
      <c r="R57" t="s">
        <v>1105</v>
      </c>
      <c r="S57" t="s">
        <v>1106</v>
      </c>
      <c r="T57" t="s">
        <v>1107</v>
      </c>
      <c r="U57" t="s">
        <v>1108</v>
      </c>
      <c r="V57" t="s">
        <v>1109</v>
      </c>
      <c r="W57" t="s">
        <v>1110</v>
      </c>
      <c r="X57" t="s">
        <v>1111</v>
      </c>
      <c r="Y57" t="s">
        <v>1112</v>
      </c>
    </row>
    <row r="58" spans="1:25" x14ac:dyDescent="0.3">
      <c r="A58">
        <v>2850</v>
      </c>
      <c r="B58" t="s">
        <v>1113</v>
      </c>
      <c r="C58" t="s">
        <v>1114</v>
      </c>
      <c r="D58" t="s">
        <v>1115</v>
      </c>
      <c r="E58" t="s">
        <v>1116</v>
      </c>
      <c r="F58" t="s">
        <v>1117</v>
      </c>
      <c r="G58" t="s">
        <v>1118</v>
      </c>
      <c r="H58" t="s">
        <v>1119</v>
      </c>
      <c r="I58" t="s">
        <v>1120</v>
      </c>
      <c r="J58" t="s">
        <v>1121</v>
      </c>
      <c r="K58" t="s">
        <v>1122</v>
      </c>
      <c r="L58" t="s">
        <v>1123</v>
      </c>
      <c r="M58" t="s">
        <v>1124</v>
      </c>
      <c r="N58" t="s">
        <v>1125</v>
      </c>
      <c r="O58">
        <f>-827.785756125522 -60.2509921610954 -489.214574224155</f>
        <v>-1377.2513225107723</v>
      </c>
      <c r="P58">
        <f>-848.725342840165 -87.253662762394 -209.194819266671</f>
        <v>-1145.17382486923</v>
      </c>
      <c r="Q58">
        <f>-638.827867105289 -0.6693955591345 -258.130965444475</f>
        <v>-897.6282281088985</v>
      </c>
      <c r="R58" t="s">
        <v>1126</v>
      </c>
      <c r="S58" t="s">
        <v>1127</v>
      </c>
      <c r="T58" t="s">
        <v>1128</v>
      </c>
      <c r="U58" t="s">
        <v>1129</v>
      </c>
      <c r="V58" t="s">
        <v>1130</v>
      </c>
      <c r="W58" t="s">
        <v>1131</v>
      </c>
      <c r="X58" t="s">
        <v>1132</v>
      </c>
      <c r="Y58" t="s">
        <v>1133</v>
      </c>
    </row>
    <row r="59" spans="1:25" x14ac:dyDescent="0.3">
      <c r="A59">
        <v>2900</v>
      </c>
      <c r="B59" t="s">
        <v>1134</v>
      </c>
      <c r="C59" t="s">
        <v>1135</v>
      </c>
      <c r="D59" t="s">
        <v>1136</v>
      </c>
      <c r="E59" t="s">
        <v>1137</v>
      </c>
      <c r="F59" t="s">
        <v>1138</v>
      </c>
      <c r="G59" t="s">
        <v>1139</v>
      </c>
      <c r="H59" t="s">
        <v>1140</v>
      </c>
      <c r="I59" t="s">
        <v>1141</v>
      </c>
      <c r="J59" t="s">
        <v>1142</v>
      </c>
      <c r="K59" t="s">
        <v>1143</v>
      </c>
      <c r="L59" t="s">
        <v>1144</v>
      </c>
      <c r="M59" t="s">
        <v>1145</v>
      </c>
      <c r="N59" t="s">
        <v>1146</v>
      </c>
      <c r="O59">
        <f>-827.899487964941 -59.7296551946899 -489.516561918484</f>
        <v>-1377.145705078115</v>
      </c>
      <c r="P59">
        <f>-849.015709533243 -87.1981210534034 -209.555504855095</f>
        <v>-1145.7693354417413</v>
      </c>
      <c r="Q59">
        <f>-639.183931255028 -0.420059034103133 -258.430307794882</f>
        <v>-898.03429808401324</v>
      </c>
      <c r="R59" t="s">
        <v>1147</v>
      </c>
      <c r="S59" t="s">
        <v>1148</v>
      </c>
      <c r="T59" t="s">
        <v>1149</v>
      </c>
      <c r="U59" t="s">
        <v>1150</v>
      </c>
      <c r="V59" t="s">
        <v>1151</v>
      </c>
      <c r="W59" t="s">
        <v>1152</v>
      </c>
      <c r="X59" t="s">
        <v>1153</v>
      </c>
      <c r="Y59" t="s">
        <v>1154</v>
      </c>
    </row>
    <row r="60" spans="1:25" x14ac:dyDescent="0.3">
      <c r="A60">
        <v>2950</v>
      </c>
      <c r="B60" t="s">
        <v>1155</v>
      </c>
      <c r="C60" t="s">
        <v>1156</v>
      </c>
      <c r="D60" t="s">
        <v>1157</v>
      </c>
      <c r="E60" t="s">
        <v>1158</v>
      </c>
      <c r="F60" t="s">
        <v>1159</v>
      </c>
      <c r="G60" t="s">
        <v>1160</v>
      </c>
      <c r="H60" t="s">
        <v>1161</v>
      </c>
      <c r="I60" t="s">
        <v>1162</v>
      </c>
      <c r="J60" t="s">
        <v>1163</v>
      </c>
      <c r="K60" t="s">
        <v>1164</v>
      </c>
      <c r="L60" t="s">
        <v>1165</v>
      </c>
      <c r="M60" t="s">
        <v>1166</v>
      </c>
      <c r="N60" t="s">
        <v>1167</v>
      </c>
      <c r="O60">
        <f>-827.969254610933 -58.582079417698 -489.955966540066</f>
        <v>-1376.507300568697</v>
      </c>
      <c r="P60">
        <f>-849.71356054296 -87.1986046031066 -210.158019933455</f>
        <v>-1147.0701850795215</v>
      </c>
      <c r="Q60" t="s">
        <v>1168</v>
      </c>
      <c r="R60" t="s">
        <v>1169</v>
      </c>
      <c r="S60" t="s">
        <v>1170</v>
      </c>
      <c r="T60" t="s">
        <v>1171</v>
      </c>
      <c r="U60" t="s">
        <v>1172</v>
      </c>
      <c r="V60" t="s">
        <v>1173</v>
      </c>
      <c r="W60" t="s">
        <v>1174</v>
      </c>
      <c r="X60" t="s">
        <v>1175</v>
      </c>
      <c r="Y60" t="s">
        <v>1176</v>
      </c>
    </row>
    <row r="61" spans="1:25" x14ac:dyDescent="0.3">
      <c r="A61">
        <v>3000</v>
      </c>
      <c r="B61" t="s">
        <v>1177</v>
      </c>
      <c r="C61" t="s">
        <v>1178</v>
      </c>
      <c r="D61" t="s">
        <v>1179</v>
      </c>
      <c r="E61" t="s">
        <v>1180</v>
      </c>
      <c r="F61" t="s">
        <v>1181</v>
      </c>
      <c r="G61" t="s">
        <v>1182</v>
      </c>
      <c r="H61" t="s">
        <v>1183</v>
      </c>
      <c r="I61" t="s">
        <v>1184</v>
      </c>
      <c r="J61" t="s">
        <v>1185</v>
      </c>
      <c r="K61" t="s">
        <v>1186</v>
      </c>
      <c r="L61" t="s">
        <v>1187</v>
      </c>
      <c r="M61" t="s">
        <v>1188</v>
      </c>
      <c r="N61" t="s">
        <v>1189</v>
      </c>
      <c r="O61">
        <f>-827.954260028536 -58.0149366231155 -490.117441809777</f>
        <v>-1376.0866384614287</v>
      </c>
      <c r="P61">
        <f>-850.073365628993 -87.3770790119686 -210.426261323114</f>
        <v>-1147.8767059640757</v>
      </c>
      <c r="Q61" t="s">
        <v>1190</v>
      </c>
      <c r="R61" t="s">
        <v>1191</v>
      </c>
      <c r="S61" t="s">
        <v>1192</v>
      </c>
      <c r="T61" t="s">
        <v>1193</v>
      </c>
      <c r="U61" t="s">
        <v>1194</v>
      </c>
      <c r="V61" t="s">
        <v>1195</v>
      </c>
      <c r="W61" t="s">
        <v>1196</v>
      </c>
      <c r="X61" t="s">
        <v>1197</v>
      </c>
      <c r="Y61" t="s">
        <v>1198</v>
      </c>
    </row>
    <row r="62" spans="1:25" x14ac:dyDescent="0.3">
      <c r="A62">
        <v>3050</v>
      </c>
      <c r="B62" t="s">
        <v>1199</v>
      </c>
      <c r="C62" t="s">
        <v>1200</v>
      </c>
      <c r="D62" t="s">
        <v>1201</v>
      </c>
      <c r="E62" t="s">
        <v>1202</v>
      </c>
      <c r="F62" t="s">
        <v>1203</v>
      </c>
      <c r="G62" t="s">
        <v>1204</v>
      </c>
      <c r="H62" t="s">
        <v>1205</v>
      </c>
      <c r="I62" t="s">
        <v>1206</v>
      </c>
      <c r="J62" t="s">
        <v>1207</v>
      </c>
      <c r="K62" t="s">
        <v>1208</v>
      </c>
      <c r="L62" t="s">
        <v>1209</v>
      </c>
      <c r="M62" t="s">
        <v>1210</v>
      </c>
      <c r="N62" t="s">
        <v>1211</v>
      </c>
      <c r="O62">
        <f>-827.93036198741 -57.156741882746 -490.104039119198</f>
        <v>-1375.1911429893539</v>
      </c>
      <c r="P62">
        <f>-850.512117999575 -88.1519227535721 -210.625991502676</f>
        <v>-1149.290032255823</v>
      </c>
      <c r="Q62" t="s">
        <v>1212</v>
      </c>
      <c r="R62" t="s">
        <v>1213</v>
      </c>
      <c r="S62" t="s">
        <v>1214</v>
      </c>
      <c r="T62" t="s">
        <v>1215</v>
      </c>
      <c r="U62" t="s">
        <v>1216</v>
      </c>
      <c r="V62" t="s">
        <v>1217</v>
      </c>
      <c r="W62" t="s">
        <v>1218</v>
      </c>
      <c r="X62" t="s">
        <v>1219</v>
      </c>
      <c r="Y62" t="s">
        <v>1220</v>
      </c>
    </row>
    <row r="63" spans="1:25" x14ac:dyDescent="0.3">
      <c r="A63">
        <v>3100</v>
      </c>
      <c r="B63" t="s">
        <v>1221</v>
      </c>
      <c r="C63" t="s">
        <v>1222</v>
      </c>
      <c r="D63" t="s">
        <v>1223</v>
      </c>
      <c r="E63" t="s">
        <v>1224</v>
      </c>
      <c r="F63" t="s">
        <v>1225</v>
      </c>
      <c r="G63" t="s">
        <v>1226</v>
      </c>
      <c r="H63" t="s">
        <v>1227</v>
      </c>
      <c r="I63" t="s">
        <v>1228</v>
      </c>
      <c r="J63" t="s">
        <v>1229</v>
      </c>
      <c r="K63" t="s">
        <v>1230</v>
      </c>
      <c r="L63" t="s">
        <v>1231</v>
      </c>
      <c r="M63" t="s">
        <v>1232</v>
      </c>
      <c r="N63" t="s">
        <v>1233</v>
      </c>
      <c r="O63">
        <f>-827.870543457557 -56.8159430293722 -489.805208465267</f>
        <v>-1374.4916949521962</v>
      </c>
      <c r="P63">
        <f>-850.331871918684 -89.5786837565724 -210.519263422795</f>
        <v>-1150.4298190980514</v>
      </c>
      <c r="Q63" t="s">
        <v>1234</v>
      </c>
      <c r="R63" t="s">
        <v>1235</v>
      </c>
      <c r="S63" t="s">
        <v>1236</v>
      </c>
      <c r="T63" t="s">
        <v>1237</v>
      </c>
      <c r="U63" t="s">
        <v>1238</v>
      </c>
      <c r="V63" t="s">
        <v>1239</v>
      </c>
      <c r="W63" t="s">
        <v>1240</v>
      </c>
      <c r="X63" t="s">
        <v>1241</v>
      </c>
      <c r="Y63" t="s">
        <v>1242</v>
      </c>
    </row>
    <row r="64" spans="1:25" x14ac:dyDescent="0.3">
      <c r="A64">
        <v>3150</v>
      </c>
      <c r="B64" t="s">
        <v>1243</v>
      </c>
      <c r="C64" t="s">
        <v>1244</v>
      </c>
      <c r="D64" t="s">
        <v>1245</v>
      </c>
      <c r="E64" t="s">
        <v>1246</v>
      </c>
      <c r="F64" t="s">
        <v>1247</v>
      </c>
      <c r="G64" t="s">
        <v>1248</v>
      </c>
      <c r="H64" t="s">
        <v>1249</v>
      </c>
      <c r="I64" t="s">
        <v>1250</v>
      </c>
      <c r="J64" t="s">
        <v>1251</v>
      </c>
      <c r="K64" t="s">
        <v>1252</v>
      </c>
      <c r="L64" t="s">
        <v>1253</v>
      </c>
      <c r="M64" t="s">
        <v>1254</v>
      </c>
      <c r="N64" t="s">
        <v>1255</v>
      </c>
      <c r="O64">
        <f>-827.92391188685 -56.7336513173643 -489.608274352923</f>
        <v>-1374.2658375571373</v>
      </c>
      <c r="P64">
        <f>-850.148159202144 -90.3866902022478 -210.409067921884</f>
        <v>-1150.9439173262758</v>
      </c>
      <c r="Q64" t="s">
        <v>1256</v>
      </c>
      <c r="R64" t="s">
        <v>1257</v>
      </c>
      <c r="S64" t="s">
        <v>1258</v>
      </c>
      <c r="T64" t="s">
        <v>1259</v>
      </c>
      <c r="U64" t="s">
        <v>1260</v>
      </c>
      <c r="V64" t="s">
        <v>1261</v>
      </c>
      <c r="W64" t="s">
        <v>1262</v>
      </c>
      <c r="X64" t="s">
        <v>1263</v>
      </c>
      <c r="Y64" t="s">
        <v>1264</v>
      </c>
    </row>
    <row r="65" spans="1:25" x14ac:dyDescent="0.3">
      <c r="A65">
        <v>3200</v>
      </c>
      <c r="B65" t="s">
        <v>1265</v>
      </c>
      <c r="C65" t="s">
        <v>1266</v>
      </c>
      <c r="D65" t="s">
        <v>1267</v>
      </c>
      <c r="E65" t="s">
        <v>1268</v>
      </c>
      <c r="F65" t="s">
        <v>1269</v>
      </c>
      <c r="G65" t="s">
        <v>1270</v>
      </c>
      <c r="H65" t="s">
        <v>1271</v>
      </c>
      <c r="I65" t="s">
        <v>1272</v>
      </c>
      <c r="J65" t="s">
        <v>1273</v>
      </c>
      <c r="K65" t="s">
        <v>1274</v>
      </c>
      <c r="L65" t="s">
        <v>1275</v>
      </c>
      <c r="M65" t="s">
        <v>1276</v>
      </c>
      <c r="N65" t="s">
        <v>1277</v>
      </c>
      <c r="O65">
        <f>-828.083215876306 -56.9465032423457 -488.947141382801</f>
        <v>-1373.9768605014526</v>
      </c>
      <c r="P65">
        <f>-849.149563923859 -92.9071394159678 -209.946000491487</f>
        <v>-1152.0027038313137</v>
      </c>
      <c r="Q65" t="s">
        <v>1278</v>
      </c>
      <c r="R65" t="s">
        <v>1279</v>
      </c>
      <c r="S65" t="s">
        <v>1280</v>
      </c>
      <c r="T65" t="s">
        <v>1281</v>
      </c>
      <c r="U65" t="s">
        <v>1282</v>
      </c>
      <c r="V65" t="s">
        <v>1283</v>
      </c>
      <c r="W65" t="s">
        <v>1284</v>
      </c>
      <c r="X65" t="s">
        <v>1285</v>
      </c>
      <c r="Y65" t="s">
        <v>1286</v>
      </c>
    </row>
    <row r="66" spans="1:25" x14ac:dyDescent="0.3">
      <c r="A66">
        <v>3250</v>
      </c>
      <c r="B66" t="s">
        <v>1287</v>
      </c>
      <c r="C66" t="s">
        <v>1288</v>
      </c>
      <c r="D66" t="s">
        <v>1289</v>
      </c>
      <c r="E66" t="s">
        <v>1290</v>
      </c>
      <c r="F66" t="s">
        <v>1291</v>
      </c>
      <c r="G66" t="s">
        <v>1292</v>
      </c>
      <c r="H66" t="s">
        <v>1293</v>
      </c>
      <c r="I66" t="s">
        <v>1294</v>
      </c>
      <c r="J66" t="s">
        <v>1295</v>
      </c>
      <c r="K66" t="s">
        <v>1296</v>
      </c>
      <c r="L66" t="s">
        <v>1297</v>
      </c>
      <c r="M66" t="s">
        <v>1298</v>
      </c>
      <c r="N66" t="s">
        <v>1299</v>
      </c>
      <c r="O66">
        <f>-828.220907195976 -57.1964214236016 -488.585813489038</f>
        <v>-1374.0031421086155</v>
      </c>
      <c r="P66">
        <f>-848.429959601347 -94.4889553829751 -209.696109090674</f>
        <v>-1152.6150240749962</v>
      </c>
      <c r="Q66" t="s">
        <v>1300</v>
      </c>
      <c r="R66" t="s">
        <v>1301</v>
      </c>
      <c r="S66" t="s">
        <v>1302</v>
      </c>
      <c r="T66" t="s">
        <v>1303</v>
      </c>
      <c r="U66" t="s">
        <v>1304</v>
      </c>
      <c r="V66" t="s">
        <v>1305</v>
      </c>
      <c r="W66" t="s">
        <v>1306</v>
      </c>
      <c r="X66" t="s">
        <v>1307</v>
      </c>
      <c r="Y66" t="s">
        <v>1308</v>
      </c>
    </row>
    <row r="67" spans="1:25" x14ac:dyDescent="0.3">
      <c r="A67">
        <v>3300</v>
      </c>
      <c r="B67" t="s">
        <v>1309</v>
      </c>
      <c r="C67" t="s">
        <v>1310</v>
      </c>
      <c r="D67" t="s">
        <v>1311</v>
      </c>
      <c r="E67" t="s">
        <v>1312</v>
      </c>
      <c r="F67" t="s">
        <v>1313</v>
      </c>
      <c r="G67" t="s">
        <v>1314</v>
      </c>
      <c r="H67" t="s">
        <v>1315</v>
      </c>
      <c r="I67" t="s">
        <v>1316</v>
      </c>
      <c r="J67" t="s">
        <v>1317</v>
      </c>
      <c r="K67" t="s">
        <v>1318</v>
      </c>
      <c r="L67" t="s">
        <v>1319</v>
      </c>
      <c r="M67" t="s">
        <v>1320</v>
      </c>
      <c r="N67" t="s">
        <v>1321</v>
      </c>
      <c r="O67">
        <f>-828.401361687766 -57.6860199672431 -487.88712890751</f>
        <v>-1373.9745105625191</v>
      </c>
      <c r="P67">
        <f>-846.694572775818 -97.380512270453 -209.196822984141</f>
        <v>-1153.2719080304119</v>
      </c>
      <c r="Q67" t="s">
        <v>1322</v>
      </c>
      <c r="R67" t="s">
        <v>1323</v>
      </c>
      <c r="S67" t="s">
        <v>1324</v>
      </c>
      <c r="T67" t="s">
        <v>1325</v>
      </c>
      <c r="U67" t="s">
        <v>1326</v>
      </c>
      <c r="V67" t="s">
        <v>1327</v>
      </c>
      <c r="W67" t="s">
        <v>1328</v>
      </c>
      <c r="X67" t="s">
        <v>1329</v>
      </c>
      <c r="Y67" t="s">
        <v>1330</v>
      </c>
    </row>
    <row r="68" spans="1:25" x14ac:dyDescent="0.3">
      <c r="A68">
        <v>3350</v>
      </c>
      <c r="B68" t="s">
        <v>1331</v>
      </c>
      <c r="C68" t="s">
        <v>1332</v>
      </c>
      <c r="D68" t="s">
        <v>1333</v>
      </c>
      <c r="E68" t="s">
        <v>1334</v>
      </c>
      <c r="F68" t="s">
        <v>1335</v>
      </c>
      <c r="G68" t="s">
        <v>1336</v>
      </c>
      <c r="H68" t="s">
        <v>1337</v>
      </c>
      <c r="I68" t="s">
        <v>1338</v>
      </c>
      <c r="J68" t="s">
        <v>1339</v>
      </c>
      <c r="K68" t="s">
        <v>1340</v>
      </c>
      <c r="L68" t="s">
        <v>1341</v>
      </c>
      <c r="M68" t="s">
        <v>1342</v>
      </c>
      <c r="N68" t="s">
        <v>1343</v>
      </c>
      <c r="O68">
        <f>-828.447068883598 -57.8159301888236 -487.694445767344</f>
        <v>-1373.9574448397657</v>
      </c>
      <c r="P68">
        <f>-845.874878768451 -98.6005261367745 -209.106123105245</f>
        <v>-1153.5815280104705</v>
      </c>
      <c r="Q68" t="s">
        <v>1344</v>
      </c>
      <c r="R68" t="s">
        <v>1345</v>
      </c>
      <c r="S68" t="s">
        <v>1346</v>
      </c>
      <c r="T68" t="s">
        <v>1347</v>
      </c>
      <c r="U68" t="s">
        <v>1348</v>
      </c>
      <c r="V68" t="s">
        <v>1349</v>
      </c>
      <c r="W68" t="s">
        <v>1350</v>
      </c>
      <c r="X68" t="s">
        <v>1351</v>
      </c>
      <c r="Y68" t="s">
        <v>1352</v>
      </c>
    </row>
    <row r="69" spans="1:25" x14ac:dyDescent="0.3">
      <c r="A69">
        <v>3400</v>
      </c>
      <c r="B69" t="s">
        <v>1353</v>
      </c>
      <c r="C69" t="s">
        <v>1354</v>
      </c>
      <c r="D69" t="s">
        <v>1355</v>
      </c>
      <c r="E69" t="s">
        <v>1356</v>
      </c>
      <c r="F69" t="s">
        <v>1357</v>
      </c>
      <c r="G69" t="s">
        <v>1358</v>
      </c>
      <c r="H69" t="s">
        <v>1359</v>
      </c>
      <c r="I69" t="s">
        <v>1360</v>
      </c>
      <c r="J69" t="s">
        <v>1361</v>
      </c>
      <c r="K69" t="s">
        <v>1362</v>
      </c>
      <c r="L69" t="s">
        <v>1363</v>
      </c>
      <c r="M69" t="s">
        <v>1364</v>
      </c>
      <c r="N69" t="s">
        <v>1365</v>
      </c>
      <c r="O69">
        <f>-828.467618969946 -57.994516169367 -487.612271707446</f>
        <v>-1374.0744068467588</v>
      </c>
      <c r="P69">
        <f>-844.39410647714 -100.438996607983 -209.182016194332</f>
        <v>-1154.0151192794549</v>
      </c>
      <c r="Q69" t="s">
        <v>1366</v>
      </c>
      <c r="R69" t="s">
        <v>1367</v>
      </c>
      <c r="S69" t="s">
        <v>1368</v>
      </c>
      <c r="T69" t="s">
        <v>1369</v>
      </c>
      <c r="U69" t="s">
        <v>1370</v>
      </c>
      <c r="V69" t="s">
        <v>1371</v>
      </c>
      <c r="W69" t="s">
        <v>1372</v>
      </c>
      <c r="X69" t="s">
        <v>1373</v>
      </c>
      <c r="Y69" t="s">
        <v>1374</v>
      </c>
    </row>
    <row r="70" spans="1:25" x14ac:dyDescent="0.3">
      <c r="A70">
        <v>3450</v>
      </c>
      <c r="B70" t="s">
        <v>1375</v>
      </c>
      <c r="C70" t="s">
        <v>1376</v>
      </c>
      <c r="D70" t="s">
        <v>1377</v>
      </c>
      <c r="E70" t="s">
        <v>1378</v>
      </c>
      <c r="F70" t="s">
        <v>1379</v>
      </c>
      <c r="G70" t="s">
        <v>1380</v>
      </c>
      <c r="H70" t="s">
        <v>1381</v>
      </c>
      <c r="I70" t="s">
        <v>1382</v>
      </c>
      <c r="J70" t="s">
        <v>1383</v>
      </c>
      <c r="K70" t="s">
        <v>1384</v>
      </c>
      <c r="L70" t="s">
        <v>1385</v>
      </c>
      <c r="M70" t="s">
        <v>1386</v>
      </c>
      <c r="N70" t="s">
        <v>1387</v>
      </c>
      <c r="O70">
        <f>-828.364087300717 -58.1191317623195 -487.688355175281</f>
        <v>-1374.1715742383176</v>
      </c>
      <c r="P70">
        <f>-843.83036846541 -101.153260821943 -209.322586904555</f>
        <v>-1154.3062161919079</v>
      </c>
      <c r="Q70" t="s">
        <v>1388</v>
      </c>
      <c r="R70" t="s">
        <v>1389</v>
      </c>
      <c r="S70" t="s">
        <v>1390</v>
      </c>
      <c r="T70" t="s">
        <v>1391</v>
      </c>
      <c r="U70" t="s">
        <v>1392</v>
      </c>
      <c r="V70" t="s">
        <v>1393</v>
      </c>
      <c r="W70" t="s">
        <v>1394</v>
      </c>
      <c r="X70" t="s">
        <v>1395</v>
      </c>
      <c r="Y70" t="s">
        <v>1396</v>
      </c>
    </row>
    <row r="71" spans="1:25" x14ac:dyDescent="0.3">
      <c r="A71">
        <v>3500</v>
      </c>
      <c r="B71" t="s">
        <v>1397</v>
      </c>
      <c r="C71" t="s">
        <v>1398</v>
      </c>
      <c r="D71" t="s">
        <v>1399</v>
      </c>
      <c r="E71" t="s">
        <v>1400</v>
      </c>
      <c r="F71" t="s">
        <v>1401</v>
      </c>
      <c r="G71" t="s">
        <v>1402</v>
      </c>
      <c r="H71" t="s">
        <v>1403</v>
      </c>
      <c r="I71" t="s">
        <v>1404</v>
      </c>
      <c r="J71" t="s">
        <v>1405</v>
      </c>
      <c r="K71" t="s">
        <v>1406</v>
      </c>
      <c r="L71" t="s">
        <v>1407</v>
      </c>
      <c r="M71" t="s">
        <v>1408</v>
      </c>
      <c r="N71" t="s">
        <v>1409</v>
      </c>
      <c r="O71">
        <f>-827.996958012759 -58.1856466708689 -488.043744131484</f>
        <v>-1374.226348815112</v>
      </c>
      <c r="P71">
        <f>-842.948880907535 -102.041529104923 -209.778397993386</f>
        <v>-1154.768808005844</v>
      </c>
      <c r="Q71" t="s">
        <v>1410</v>
      </c>
      <c r="R71" t="s">
        <v>1411</v>
      </c>
      <c r="S71" t="s">
        <v>1412</v>
      </c>
      <c r="T71" t="s">
        <v>1413</v>
      </c>
      <c r="U71" t="s">
        <v>1414</v>
      </c>
      <c r="V71" t="s">
        <v>1415</v>
      </c>
      <c r="W71" t="s">
        <v>1416</v>
      </c>
      <c r="X71" t="s">
        <v>1417</v>
      </c>
      <c r="Y71" t="s">
        <v>1418</v>
      </c>
    </row>
    <row r="72" spans="1:25" x14ac:dyDescent="0.3">
      <c r="A72">
        <v>3550</v>
      </c>
      <c r="B72" t="s">
        <v>1419</v>
      </c>
      <c r="C72" t="s">
        <v>1420</v>
      </c>
      <c r="D72" t="s">
        <v>1421</v>
      </c>
      <c r="E72" t="s">
        <v>1422</v>
      </c>
      <c r="F72" t="s">
        <v>1423</v>
      </c>
      <c r="G72" t="s">
        <v>1424</v>
      </c>
      <c r="H72" t="s">
        <v>1425</v>
      </c>
      <c r="I72" t="s">
        <v>1426</v>
      </c>
      <c r="J72" t="s">
        <v>1427</v>
      </c>
      <c r="K72" t="s">
        <v>1428</v>
      </c>
      <c r="L72" t="s">
        <v>1429</v>
      </c>
      <c r="M72" t="s">
        <v>1430</v>
      </c>
      <c r="N72" t="s">
        <v>1431</v>
      </c>
      <c r="O72">
        <f>-827.672346651266 -58.1699774452461 -488.305818571888</f>
        <v>-1374.1481426684002</v>
      </c>
      <c r="P72">
        <f>-842.680910547334 -102.409270744008 -210.104030402425</f>
        <v>-1155.1942116937671</v>
      </c>
      <c r="Q72" t="s">
        <v>1432</v>
      </c>
      <c r="R72" t="s">
        <v>1433</v>
      </c>
      <c r="S72" t="s">
        <v>1434</v>
      </c>
      <c r="T72" t="s">
        <v>1435</v>
      </c>
      <c r="U72" t="s">
        <v>1436</v>
      </c>
      <c r="V72" t="s">
        <v>1437</v>
      </c>
      <c r="W72" t="s">
        <v>1438</v>
      </c>
      <c r="X72" t="s">
        <v>1439</v>
      </c>
      <c r="Y72" t="s">
        <v>1440</v>
      </c>
    </row>
    <row r="73" spans="1:25" x14ac:dyDescent="0.3">
      <c r="A73">
        <v>3600</v>
      </c>
      <c r="B73" t="s">
        <v>1441</v>
      </c>
      <c r="C73" t="s">
        <v>1442</v>
      </c>
      <c r="D73" t="s">
        <v>1443</v>
      </c>
      <c r="E73" t="s">
        <v>1444</v>
      </c>
      <c r="F73" t="s">
        <v>1445</v>
      </c>
      <c r="G73" t="s">
        <v>1446</v>
      </c>
      <c r="H73" t="s">
        <v>1447</v>
      </c>
      <c r="I73" t="s">
        <v>1448</v>
      </c>
      <c r="J73" t="s">
        <v>1449</v>
      </c>
      <c r="K73" t="s">
        <v>1450</v>
      </c>
      <c r="L73" t="s">
        <v>1451</v>
      </c>
      <c r="M73" t="s">
        <v>1452</v>
      </c>
      <c r="N73" t="s">
        <v>1453</v>
      </c>
      <c r="O73">
        <f>-826.999913478682 -58.2963231282142 -488.900604304662</f>
        <v>-1374.1968409115582</v>
      </c>
      <c r="P73">
        <f>-842.277695851794 -103.290801628805 -210.834695991049</f>
        <v>-1156.4031934716479</v>
      </c>
      <c r="Q73" t="s">
        <v>1454</v>
      </c>
      <c r="R73" t="s">
        <v>1455</v>
      </c>
      <c r="S73" t="s">
        <v>1456</v>
      </c>
      <c r="T73" t="s">
        <v>1457</v>
      </c>
      <c r="U73" t="s">
        <v>1458</v>
      </c>
      <c r="V73" t="s">
        <v>1459</v>
      </c>
      <c r="W73" t="s">
        <v>1460</v>
      </c>
      <c r="X73" t="s">
        <v>1461</v>
      </c>
      <c r="Y73" t="s">
        <v>1462</v>
      </c>
    </row>
    <row r="74" spans="1:25" x14ac:dyDescent="0.3">
      <c r="A74">
        <v>3650</v>
      </c>
      <c r="B74" t="s">
        <v>1463</v>
      </c>
      <c r="C74" t="s">
        <v>1464</v>
      </c>
      <c r="D74" t="s">
        <v>1465</v>
      </c>
      <c r="E74" t="s">
        <v>1466</v>
      </c>
      <c r="F74" t="s">
        <v>1467</v>
      </c>
      <c r="G74" t="s">
        <v>1468</v>
      </c>
      <c r="H74" t="s">
        <v>1469</v>
      </c>
      <c r="I74" t="s">
        <v>1470</v>
      </c>
      <c r="J74" t="s">
        <v>1471</v>
      </c>
      <c r="K74" t="s">
        <v>1472</v>
      </c>
      <c r="L74" t="s">
        <v>1473</v>
      </c>
      <c r="M74" t="s">
        <v>1474</v>
      </c>
      <c r="N74" t="s">
        <v>1475</v>
      </c>
      <c r="O74">
        <f>-826.976785423563 -58.4285830258332 -489.139980213946</f>
        <v>-1374.5453486633421</v>
      </c>
      <c r="P74">
        <f>-842.191735103348 -103.726427023359 -211.119811152747</f>
        <v>-1157.037973279454</v>
      </c>
      <c r="Q74" t="s">
        <v>1476</v>
      </c>
      <c r="R74" t="s">
        <v>1477</v>
      </c>
      <c r="S74" t="s">
        <v>1478</v>
      </c>
      <c r="T74" t="s">
        <v>1479</v>
      </c>
      <c r="U74" t="s">
        <v>1480</v>
      </c>
      <c r="V74" t="s">
        <v>1481</v>
      </c>
      <c r="W74" t="s">
        <v>1482</v>
      </c>
      <c r="X74" t="s">
        <v>1483</v>
      </c>
      <c r="Y74" t="s">
        <v>1484</v>
      </c>
    </row>
    <row r="75" spans="1:25" x14ac:dyDescent="0.3">
      <c r="A75">
        <v>3700</v>
      </c>
      <c r="B75" t="s">
        <v>1485</v>
      </c>
      <c r="C75" t="s">
        <v>1486</v>
      </c>
      <c r="D75" t="s">
        <v>1487</v>
      </c>
      <c r="E75" t="s">
        <v>1488</v>
      </c>
      <c r="F75" t="s">
        <v>1489</v>
      </c>
      <c r="G75" t="s">
        <v>1490</v>
      </c>
      <c r="H75" t="s">
        <v>1491</v>
      </c>
      <c r="I75" t="s">
        <v>1492</v>
      </c>
      <c r="J75" t="s">
        <v>1493</v>
      </c>
      <c r="K75" t="s">
        <v>1494</v>
      </c>
      <c r="L75" t="s">
        <v>1495</v>
      </c>
      <c r="M75" t="s">
        <v>1496</v>
      </c>
      <c r="N75" t="s">
        <v>1497</v>
      </c>
      <c r="O75">
        <f>-827.45505405422 -58.6550994027525 -489.527289803188</f>
        <v>-1375.6374432601606</v>
      </c>
      <c r="P75">
        <f>-842.498180574141 -104.195520845363 -211.537503745951</f>
        <v>-1158.2312051654551</v>
      </c>
      <c r="Q75" t="s">
        <v>1498</v>
      </c>
      <c r="R75" t="s">
        <v>1499</v>
      </c>
      <c r="S75" t="s">
        <v>1500</v>
      </c>
      <c r="T75" t="s">
        <v>1501</v>
      </c>
      <c r="U75" t="s">
        <v>1502</v>
      </c>
      <c r="V75" t="s">
        <v>1503</v>
      </c>
      <c r="W75" t="s">
        <v>1504</v>
      </c>
      <c r="X75" t="s">
        <v>1505</v>
      </c>
      <c r="Y75" t="s">
        <v>1506</v>
      </c>
    </row>
    <row r="76" spans="1:25" x14ac:dyDescent="0.3">
      <c r="A76">
        <v>3750</v>
      </c>
      <c r="B76" t="s">
        <v>1507</v>
      </c>
      <c r="C76" t="s">
        <v>1508</v>
      </c>
      <c r="D76" t="s">
        <v>1509</v>
      </c>
      <c r="E76" t="s">
        <v>1510</v>
      </c>
      <c r="F76" t="s">
        <v>1511</v>
      </c>
      <c r="G76" t="s">
        <v>1512</v>
      </c>
      <c r="H76" t="s">
        <v>1513</v>
      </c>
      <c r="I76" t="s">
        <v>1514</v>
      </c>
      <c r="J76" t="s">
        <v>1515</v>
      </c>
      <c r="K76" t="s">
        <v>1516</v>
      </c>
      <c r="L76" t="s">
        <v>1517</v>
      </c>
      <c r="M76" t="s">
        <v>1518</v>
      </c>
      <c r="N76" t="s">
        <v>1519</v>
      </c>
      <c r="O76">
        <f>-827.786723903203 -58.7471863024671 -489.72910213795</f>
        <v>-1376.2630123436202</v>
      </c>
      <c r="P76">
        <f>-842.781405985679 -104.093011127118 -211.704828693803</f>
        <v>-1158.5792458066001</v>
      </c>
      <c r="Q76" t="s">
        <v>1520</v>
      </c>
      <c r="R76" t="s">
        <v>1521</v>
      </c>
      <c r="S76" t="s">
        <v>1522</v>
      </c>
      <c r="T76" t="s">
        <v>1523</v>
      </c>
      <c r="U76" t="s">
        <v>1524</v>
      </c>
      <c r="V76" t="s">
        <v>1525</v>
      </c>
      <c r="W76" t="s">
        <v>1526</v>
      </c>
      <c r="X76" t="s">
        <v>1527</v>
      </c>
      <c r="Y76" t="s">
        <v>1528</v>
      </c>
    </row>
    <row r="77" spans="1:25" x14ac:dyDescent="0.3">
      <c r="A77">
        <v>3800</v>
      </c>
      <c r="B77" t="s">
        <v>1529</v>
      </c>
      <c r="C77" t="s">
        <v>1530</v>
      </c>
      <c r="D77" t="s">
        <v>1531</v>
      </c>
      <c r="E77" t="s">
        <v>1532</v>
      </c>
      <c r="F77" t="s">
        <v>1533</v>
      </c>
      <c r="G77" t="s">
        <v>1534</v>
      </c>
      <c r="H77" t="s">
        <v>1535</v>
      </c>
      <c r="I77" t="s">
        <v>1536</v>
      </c>
      <c r="J77" t="s">
        <v>1537</v>
      </c>
      <c r="K77" t="s">
        <v>1538</v>
      </c>
      <c r="L77" t="s">
        <v>1539</v>
      </c>
      <c r="M77" t="s">
        <v>1540</v>
      </c>
      <c r="N77" t="s">
        <v>1541</v>
      </c>
      <c r="O77">
        <f>-828.689946374627 -59.0475120561812 -489.97464743049</f>
        <v>-1377.7121058612981</v>
      </c>
      <c r="P77">
        <f>-843.626747485298 -104.01092411479 -211.885124443336</f>
        <v>-1159.522796043424</v>
      </c>
      <c r="Q77" t="s">
        <v>1542</v>
      </c>
      <c r="R77" t="s">
        <v>1543</v>
      </c>
      <c r="S77" t="s">
        <v>1544</v>
      </c>
      <c r="T77" t="s">
        <v>1545</v>
      </c>
      <c r="U77" t="s">
        <v>1546</v>
      </c>
      <c r="V77" t="s">
        <v>1547</v>
      </c>
      <c r="W77" t="s">
        <v>1548</v>
      </c>
      <c r="X77" t="s">
        <v>1549</v>
      </c>
      <c r="Y77" t="s">
        <v>1550</v>
      </c>
    </row>
    <row r="78" spans="1:25" x14ac:dyDescent="0.3">
      <c r="A78">
        <v>3850</v>
      </c>
      <c r="B78" t="s">
        <v>1551</v>
      </c>
      <c r="C78" t="s">
        <v>1552</v>
      </c>
      <c r="D78" t="s">
        <v>1553</v>
      </c>
      <c r="E78" t="s">
        <v>1554</v>
      </c>
      <c r="F78" t="s">
        <v>1555</v>
      </c>
      <c r="G78" t="s">
        <v>1556</v>
      </c>
      <c r="H78" t="s">
        <v>1557</v>
      </c>
      <c r="I78" t="s">
        <v>1558</v>
      </c>
      <c r="J78" t="s">
        <v>1559</v>
      </c>
      <c r="K78" t="s">
        <v>1560</v>
      </c>
      <c r="L78" t="s">
        <v>1561</v>
      </c>
      <c r="M78" t="s">
        <v>1562</v>
      </c>
      <c r="N78" t="s">
        <v>1563</v>
      </c>
      <c r="O78">
        <f>-829.266155994627 -59.2719148963324 -489.936206048513</f>
        <v>-1378.4742769394725</v>
      </c>
      <c r="P78">
        <f>-844.168847059196 -104.123166235945 -211.826909896593</f>
        <v>-1160.118923191734</v>
      </c>
      <c r="Q78" t="s">
        <v>1564</v>
      </c>
      <c r="R78" t="s">
        <v>1565</v>
      </c>
      <c r="S78" t="s">
        <v>1566</v>
      </c>
      <c r="T78" t="s">
        <v>1567</v>
      </c>
      <c r="U78" t="s">
        <v>1568</v>
      </c>
      <c r="V78" t="s">
        <v>1569</v>
      </c>
      <c r="W78" t="s">
        <v>1570</v>
      </c>
      <c r="X78" t="s">
        <v>1571</v>
      </c>
      <c r="Y78" t="s">
        <v>1572</v>
      </c>
    </row>
    <row r="79" spans="1:25" x14ac:dyDescent="0.3">
      <c r="A79">
        <v>3900</v>
      </c>
      <c r="B79" t="s">
        <v>1573</v>
      </c>
      <c r="C79" t="s">
        <v>1574</v>
      </c>
      <c r="D79" t="s">
        <v>1575</v>
      </c>
      <c r="E79" t="s">
        <v>1576</v>
      </c>
      <c r="F79" t="s">
        <v>1577</v>
      </c>
      <c r="G79" t="s">
        <v>1578</v>
      </c>
      <c r="H79" t="s">
        <v>1579</v>
      </c>
      <c r="I79" t="s">
        <v>1580</v>
      </c>
      <c r="J79" t="s">
        <v>1581</v>
      </c>
      <c r="K79" t="s">
        <v>1582</v>
      </c>
      <c r="L79" t="s">
        <v>1583</v>
      </c>
      <c r="M79" t="s">
        <v>1584</v>
      </c>
      <c r="N79" t="s">
        <v>1585</v>
      </c>
      <c r="O79">
        <f>-829.925908520172 -59.5003687275569 -489.798467823521</f>
        <v>-1379.2247450712498</v>
      </c>
      <c r="P79">
        <f>-844.728722066738 -104.064376170453 -211.637483686741</f>
        <v>-1160.4305819239321</v>
      </c>
      <c r="Q79" t="s">
        <v>1586</v>
      </c>
      <c r="R79" t="s">
        <v>1587</v>
      </c>
      <c r="S79" t="s">
        <v>1588</v>
      </c>
      <c r="T79" t="s">
        <v>1589</v>
      </c>
      <c r="U79" t="s">
        <v>1590</v>
      </c>
      <c r="V79" t="s">
        <v>1591</v>
      </c>
      <c r="W79" t="s">
        <v>1592</v>
      </c>
      <c r="X79" t="s">
        <v>1593</v>
      </c>
      <c r="Y79" t="s">
        <v>1594</v>
      </c>
    </row>
    <row r="80" spans="1:25" x14ac:dyDescent="0.3">
      <c r="A80">
        <v>3950</v>
      </c>
      <c r="B80" t="s">
        <v>1595</v>
      </c>
      <c r="C80" t="s">
        <v>1596</v>
      </c>
      <c r="D80" t="s">
        <v>1597</v>
      </c>
      <c r="E80" t="s">
        <v>1598</v>
      </c>
      <c r="F80" t="s">
        <v>1599</v>
      </c>
      <c r="G80" t="s">
        <v>1600</v>
      </c>
      <c r="H80" t="s">
        <v>1601</v>
      </c>
      <c r="I80" t="s">
        <v>1602</v>
      </c>
      <c r="J80" t="s">
        <v>1603</v>
      </c>
      <c r="K80" t="s">
        <v>1604</v>
      </c>
      <c r="L80" t="s">
        <v>1605</v>
      </c>
      <c r="M80" t="s">
        <v>1606</v>
      </c>
      <c r="N80" t="s">
        <v>1607</v>
      </c>
      <c r="O80">
        <f>-831.508873222643 -59.7377877058948 -489.259630861736</f>
        <v>-1380.5062917902737</v>
      </c>
      <c r="P80">
        <f>-846.007279226707 -103.139337013852 -210.898797480074</f>
        <v>-1160.045413720633</v>
      </c>
      <c r="Q80" t="s">
        <v>1608</v>
      </c>
      <c r="R80" t="s">
        <v>1609</v>
      </c>
      <c r="S80" t="s">
        <v>1610</v>
      </c>
      <c r="T80" t="s">
        <v>1611</v>
      </c>
      <c r="U80" t="s">
        <v>1612</v>
      </c>
      <c r="V80" t="s">
        <v>1613</v>
      </c>
      <c r="W80" t="s">
        <v>1614</v>
      </c>
      <c r="X80" t="s">
        <v>1615</v>
      </c>
      <c r="Y80" t="s">
        <v>1616</v>
      </c>
    </row>
    <row r="81" spans="1:25" x14ac:dyDescent="0.3">
      <c r="A81">
        <v>4000</v>
      </c>
      <c r="B81" t="s">
        <v>1617</v>
      </c>
      <c r="C81" t="s">
        <v>1618</v>
      </c>
      <c r="D81" t="s">
        <v>1619</v>
      </c>
      <c r="E81" t="s">
        <v>1620</v>
      </c>
      <c r="F81" t="s">
        <v>1621</v>
      </c>
      <c r="G81" t="s">
        <v>1622</v>
      </c>
      <c r="H81" t="s">
        <v>1623</v>
      </c>
      <c r="I81" t="s">
        <v>1624</v>
      </c>
      <c r="J81" t="s">
        <v>1625</v>
      </c>
      <c r="K81" t="s">
        <v>1626</v>
      </c>
      <c r="L81" t="s">
        <v>1627</v>
      </c>
      <c r="M81" t="s">
        <v>1628</v>
      </c>
      <c r="N81" t="s">
        <v>1629</v>
      </c>
      <c r="O81">
        <f>-832.392858538418 -59.87155523416 -488.847936882694</f>
        <v>-1381.1123506552719</v>
      </c>
      <c r="P81">
        <f>-847.006556080402 -102.507141062329 -210.374827562784</f>
        <v>-1159.888524705515</v>
      </c>
      <c r="Q81" t="s">
        <v>1630</v>
      </c>
      <c r="R81" t="s">
        <v>1631</v>
      </c>
      <c r="S81" t="s">
        <v>1632</v>
      </c>
      <c r="T81" t="s">
        <v>1633</v>
      </c>
      <c r="U81" t="s">
        <v>1634</v>
      </c>
      <c r="V81" t="s">
        <v>1635</v>
      </c>
      <c r="W81" t="s">
        <v>1636</v>
      </c>
      <c r="X81" t="s">
        <v>1637</v>
      </c>
      <c r="Y81" t="s">
        <v>1638</v>
      </c>
    </row>
    <row r="82" spans="1:25" x14ac:dyDescent="0.3">
      <c r="A82">
        <v>4050</v>
      </c>
      <c r="B82" t="s">
        <v>1639</v>
      </c>
      <c r="C82" t="s">
        <v>1640</v>
      </c>
      <c r="D82" t="s">
        <v>1641</v>
      </c>
      <c r="E82" t="s">
        <v>1642</v>
      </c>
      <c r="F82" t="s">
        <v>1643</v>
      </c>
      <c r="G82" t="s">
        <v>1644</v>
      </c>
      <c r="H82" t="s">
        <v>1645</v>
      </c>
      <c r="I82" t="s">
        <v>1646</v>
      </c>
      <c r="J82" t="s">
        <v>1647</v>
      </c>
      <c r="K82" t="s">
        <v>1648</v>
      </c>
      <c r="L82" t="s">
        <v>1649</v>
      </c>
      <c r="M82" t="s">
        <v>1650</v>
      </c>
      <c r="N82" t="s">
        <v>1651</v>
      </c>
      <c r="O82">
        <f>-833.898935463307 -60.1562746945813 -488.056861594193</f>
        <v>-1382.1120717520812</v>
      </c>
      <c r="P82">
        <f>-848.773120070397 -101.278353477466 -209.370046104613</f>
        <v>-1159.421519652476</v>
      </c>
      <c r="Q82" t="s">
        <v>1652</v>
      </c>
      <c r="R82" t="s">
        <v>1653</v>
      </c>
      <c r="S82" t="s">
        <v>1654</v>
      </c>
      <c r="T82" t="s">
        <v>1655</v>
      </c>
      <c r="U82" t="s">
        <v>1656</v>
      </c>
      <c r="V82" t="s">
        <v>1657</v>
      </c>
      <c r="W82" t="s">
        <v>1658</v>
      </c>
      <c r="X82" t="s">
        <v>1659</v>
      </c>
      <c r="Y82" t="s">
        <v>1660</v>
      </c>
    </row>
    <row r="83" spans="1:25" x14ac:dyDescent="0.3">
      <c r="A83">
        <v>4100</v>
      </c>
      <c r="B83" t="s">
        <v>1661</v>
      </c>
      <c r="C83" t="s">
        <v>1662</v>
      </c>
      <c r="D83" t="s">
        <v>1663</v>
      </c>
      <c r="E83" t="s">
        <v>1664</v>
      </c>
      <c r="F83" t="s">
        <v>1665</v>
      </c>
      <c r="G83" t="s">
        <v>1666</v>
      </c>
      <c r="H83" t="s">
        <v>1667</v>
      </c>
      <c r="I83" t="s">
        <v>1668</v>
      </c>
      <c r="J83" t="s">
        <v>1669</v>
      </c>
      <c r="K83" t="s">
        <v>1670</v>
      </c>
      <c r="L83" t="s">
        <v>1671</v>
      </c>
      <c r="M83" t="s">
        <v>1672</v>
      </c>
      <c r="N83" t="s">
        <v>1673</v>
      </c>
      <c r="O83">
        <f>-835.493297262701 -60.4390710220298 -487.302701600287</f>
        <v>-1383.2350698850178</v>
      </c>
      <c r="P83">
        <f>-850.454421106834 -100.170635035959 -208.419048090446</f>
        <v>-1159.0441042332391</v>
      </c>
      <c r="Q83" t="s">
        <v>1674</v>
      </c>
      <c r="R83" t="s">
        <v>1675</v>
      </c>
      <c r="S83" t="s">
        <v>1676</v>
      </c>
      <c r="T83" t="s">
        <v>1677</v>
      </c>
      <c r="U83" t="s">
        <v>1678</v>
      </c>
      <c r="V83" t="s">
        <v>1679</v>
      </c>
      <c r="W83" t="s">
        <v>1680</v>
      </c>
      <c r="X83" t="s">
        <v>1681</v>
      </c>
      <c r="Y83" t="s">
        <v>1682</v>
      </c>
    </row>
    <row r="84" spans="1:25" x14ac:dyDescent="0.3">
      <c r="A84">
        <v>4150</v>
      </c>
      <c r="B84" t="s">
        <v>1683</v>
      </c>
      <c r="C84" t="s">
        <v>1684</v>
      </c>
      <c r="D84" t="s">
        <v>1685</v>
      </c>
      <c r="E84" t="s">
        <v>1686</v>
      </c>
      <c r="F84" t="s">
        <v>1687</v>
      </c>
      <c r="G84" t="s">
        <v>1688</v>
      </c>
      <c r="H84" t="s">
        <v>1689</v>
      </c>
      <c r="I84" t="s">
        <v>1690</v>
      </c>
      <c r="J84" t="s">
        <v>1691</v>
      </c>
      <c r="K84" t="s">
        <v>1692</v>
      </c>
      <c r="L84" t="s">
        <v>1693</v>
      </c>
      <c r="M84" t="s">
        <v>1694</v>
      </c>
      <c r="N84" t="s">
        <v>1695</v>
      </c>
      <c r="O84">
        <f>-836.27001589835 -60.4950935092986 -486.943204734343</f>
        <v>-1383.7083141419917</v>
      </c>
      <c r="P84">
        <f>-851.150462691615 -99.7276143772679 -207.984505510314</f>
        <v>-1158.8625825791969</v>
      </c>
      <c r="Q84" t="s">
        <v>1696</v>
      </c>
      <c r="R84" t="s">
        <v>1697</v>
      </c>
      <c r="S84" t="s">
        <v>1698</v>
      </c>
      <c r="T84" t="s">
        <v>1699</v>
      </c>
      <c r="U84" t="s">
        <v>1700</v>
      </c>
      <c r="V84" t="s">
        <v>1701</v>
      </c>
      <c r="W84" t="s">
        <v>1702</v>
      </c>
      <c r="X84" t="s">
        <v>1703</v>
      </c>
      <c r="Y84" t="s">
        <v>1704</v>
      </c>
    </row>
    <row r="85" spans="1:25" x14ac:dyDescent="0.3">
      <c r="A85">
        <v>4200</v>
      </c>
      <c r="B85" t="s">
        <v>1705</v>
      </c>
      <c r="C85" t="s">
        <v>1706</v>
      </c>
      <c r="D85" t="s">
        <v>1707</v>
      </c>
      <c r="E85" t="s">
        <v>1708</v>
      </c>
      <c r="F85" t="s">
        <v>1709</v>
      </c>
      <c r="G85" t="s">
        <v>1710</v>
      </c>
      <c r="H85" t="s">
        <v>1711</v>
      </c>
      <c r="I85" t="s">
        <v>1712</v>
      </c>
      <c r="J85" t="s">
        <v>1713</v>
      </c>
      <c r="K85" t="s">
        <v>1714</v>
      </c>
      <c r="L85" t="s">
        <v>1715</v>
      </c>
      <c r="M85" t="s">
        <v>1716</v>
      </c>
      <c r="N85" t="s">
        <v>1717</v>
      </c>
      <c r="O85">
        <f>-837.667078446963 -60.4844732610629 -486.466524389612</f>
        <v>-1384.6180760976381</v>
      </c>
      <c r="P85">
        <f>-852.514275496136 -99.4241991742113 -207.465063040228</f>
        <v>-1159.4035377105752</v>
      </c>
      <c r="Q85" t="s">
        <v>1718</v>
      </c>
      <c r="R85" t="s">
        <v>1719</v>
      </c>
      <c r="S85" t="s">
        <v>1720</v>
      </c>
      <c r="T85" t="s">
        <v>1721</v>
      </c>
      <c r="U85" t="s">
        <v>1722</v>
      </c>
      <c r="V85" t="s">
        <v>1723</v>
      </c>
      <c r="W85" t="s">
        <v>1724</v>
      </c>
      <c r="X85" t="s">
        <v>1725</v>
      </c>
      <c r="Y85" t="s">
        <v>1726</v>
      </c>
    </row>
    <row r="86" spans="1:25" x14ac:dyDescent="0.3">
      <c r="A86">
        <v>4250</v>
      </c>
      <c r="B86" t="s">
        <v>1727</v>
      </c>
      <c r="C86" t="s">
        <v>1728</v>
      </c>
      <c r="D86" t="s">
        <v>1729</v>
      </c>
      <c r="E86" t="s">
        <v>1730</v>
      </c>
      <c r="F86" t="s">
        <v>1731</v>
      </c>
      <c r="G86" t="s">
        <v>1732</v>
      </c>
      <c r="H86" t="s">
        <v>1733</v>
      </c>
      <c r="I86" t="s">
        <v>1734</v>
      </c>
      <c r="J86" t="s">
        <v>1735</v>
      </c>
      <c r="K86" t="s">
        <v>1736</v>
      </c>
      <c r="L86" t="s">
        <v>1737</v>
      </c>
      <c r="M86" t="s">
        <v>1738</v>
      </c>
      <c r="N86" t="s">
        <v>1739</v>
      </c>
      <c r="O86">
        <f>-838.204884878501 -60.3808859186067 -486.377318743771</f>
        <v>-1384.9630895408789</v>
      </c>
      <c r="P86">
        <f>-853.110564779693 -99.268048492818 -207.371553792038</f>
        <v>-1159.750167064549</v>
      </c>
      <c r="Q86" t="s">
        <v>1740</v>
      </c>
      <c r="R86" t="s">
        <v>1741</v>
      </c>
      <c r="S86" t="s">
        <v>1742</v>
      </c>
      <c r="T86" t="s">
        <v>1743</v>
      </c>
      <c r="U86" t="s">
        <v>1744</v>
      </c>
      <c r="V86" t="s">
        <v>1745</v>
      </c>
      <c r="W86" t="s">
        <v>1746</v>
      </c>
      <c r="X86" t="s">
        <v>1747</v>
      </c>
      <c r="Y86" t="s">
        <v>1748</v>
      </c>
    </row>
    <row r="87" spans="1:25" x14ac:dyDescent="0.3">
      <c r="A87">
        <v>4300</v>
      </c>
      <c r="B87" t="s">
        <v>1749</v>
      </c>
      <c r="C87" t="s">
        <v>1750</v>
      </c>
      <c r="D87" t="s">
        <v>1751</v>
      </c>
      <c r="E87" t="s">
        <v>1752</v>
      </c>
      <c r="F87" t="s">
        <v>1753</v>
      </c>
      <c r="G87" t="s">
        <v>1754</v>
      </c>
      <c r="H87" t="s">
        <v>1755</v>
      </c>
      <c r="I87" t="s">
        <v>1756</v>
      </c>
      <c r="J87" t="s">
        <v>1757</v>
      </c>
      <c r="K87" t="s">
        <v>1758</v>
      </c>
      <c r="L87" t="s">
        <v>1759</v>
      </c>
      <c r="M87" t="s">
        <v>1760</v>
      </c>
      <c r="N87" t="s">
        <v>1761</v>
      </c>
      <c r="O87">
        <f>-839.070729543699 -60.186760218377 -486.252836283284</f>
        <v>-1385.51032604536</v>
      </c>
      <c r="P87">
        <f>-854.133311613998 -98.7755642518546 -207.214050740675</f>
        <v>-1160.1229266065275</v>
      </c>
      <c r="Q87" t="s">
        <v>1762</v>
      </c>
      <c r="R87" t="s">
        <v>1763</v>
      </c>
      <c r="S87" t="s">
        <v>1764</v>
      </c>
      <c r="T87" t="s">
        <v>1765</v>
      </c>
      <c r="U87" t="s">
        <v>1766</v>
      </c>
      <c r="V87" t="s">
        <v>1767</v>
      </c>
      <c r="W87" t="s">
        <v>1768</v>
      </c>
      <c r="X87" t="s">
        <v>1769</v>
      </c>
      <c r="Y87" t="s">
        <v>1770</v>
      </c>
    </row>
    <row r="88" spans="1:25" x14ac:dyDescent="0.3">
      <c r="A88">
        <v>4350</v>
      </c>
      <c r="B88" t="s">
        <v>1771</v>
      </c>
      <c r="C88" t="s">
        <v>1772</v>
      </c>
      <c r="D88" t="s">
        <v>1773</v>
      </c>
      <c r="E88" t="s">
        <v>1774</v>
      </c>
      <c r="F88" t="s">
        <v>1775</v>
      </c>
      <c r="G88" t="s">
        <v>1776</v>
      </c>
      <c r="H88" t="s">
        <v>1777</v>
      </c>
      <c r="I88" t="s">
        <v>1778</v>
      </c>
      <c r="J88" t="s">
        <v>1779</v>
      </c>
      <c r="K88" t="s">
        <v>1780</v>
      </c>
      <c r="L88" t="s">
        <v>1781</v>
      </c>
      <c r="M88" t="s">
        <v>1782</v>
      </c>
      <c r="N88" t="s">
        <v>1783</v>
      </c>
      <c r="O88">
        <f>-839.451417767775 -60.086037096771 -486.209492778625</f>
        <v>-1385.7469476431709</v>
      </c>
      <c r="P88">
        <f>-854.611752570037 -98.3840202926631 -207.135904026326</f>
        <v>-1160.131676889026</v>
      </c>
      <c r="Q88" t="s">
        <v>1784</v>
      </c>
      <c r="R88" t="s">
        <v>1785</v>
      </c>
      <c r="S88" t="s">
        <v>1786</v>
      </c>
      <c r="T88" t="s">
        <v>1787</v>
      </c>
      <c r="U88" t="s">
        <v>1788</v>
      </c>
      <c r="V88" t="s">
        <v>1789</v>
      </c>
      <c r="W88" t="s">
        <v>1790</v>
      </c>
      <c r="X88" t="s">
        <v>1791</v>
      </c>
      <c r="Y88" t="s">
        <v>1792</v>
      </c>
    </row>
    <row r="89" spans="1:25" x14ac:dyDescent="0.3">
      <c r="A89">
        <v>4400</v>
      </c>
      <c r="B89" t="s">
        <v>1793</v>
      </c>
      <c r="C89" t="s">
        <v>1794</v>
      </c>
      <c r="D89" t="s">
        <v>1795</v>
      </c>
      <c r="E89" t="s">
        <v>1796</v>
      </c>
      <c r="F89" t="s">
        <v>1797</v>
      </c>
      <c r="G89" t="s">
        <v>1798</v>
      </c>
      <c r="H89" t="s">
        <v>1799</v>
      </c>
      <c r="I89" t="s">
        <v>1800</v>
      </c>
      <c r="J89" t="s">
        <v>1801</v>
      </c>
      <c r="K89" t="s">
        <v>1802</v>
      </c>
      <c r="L89" t="s">
        <v>1803</v>
      </c>
      <c r="M89" t="s">
        <v>1804</v>
      </c>
      <c r="N89" t="s">
        <v>1805</v>
      </c>
      <c r="O89">
        <f>-840.187865566298 -59.8249315330784 -486.276882253095</f>
        <v>-1386.2896793524715</v>
      </c>
      <c r="P89">
        <f>-855.547234456566 -97.337836361274 -207.107740468849</f>
        <v>-1159.9928112866889</v>
      </c>
      <c r="Q89" t="s">
        <v>1806</v>
      </c>
      <c r="R89" t="s">
        <v>1807</v>
      </c>
      <c r="S89" t="s">
        <v>1808</v>
      </c>
      <c r="T89" t="s">
        <v>1809</v>
      </c>
      <c r="U89" t="s">
        <v>1810</v>
      </c>
      <c r="V89" t="s">
        <v>1811</v>
      </c>
      <c r="W89" t="s">
        <v>1812</v>
      </c>
      <c r="X89" t="s">
        <v>1813</v>
      </c>
      <c r="Y89" t="s">
        <v>1814</v>
      </c>
    </row>
    <row r="90" spans="1:25" x14ac:dyDescent="0.3">
      <c r="A90">
        <v>4450</v>
      </c>
      <c r="B90" t="s">
        <v>1815</v>
      </c>
      <c r="C90" t="s">
        <v>1816</v>
      </c>
      <c r="D90" t="s">
        <v>1817</v>
      </c>
      <c r="E90" t="s">
        <v>1818</v>
      </c>
      <c r="F90" t="s">
        <v>1819</v>
      </c>
      <c r="G90" t="s">
        <v>1820</v>
      </c>
      <c r="H90" t="s">
        <v>1821</v>
      </c>
      <c r="I90" t="s">
        <v>1822</v>
      </c>
      <c r="J90" t="s">
        <v>1823</v>
      </c>
      <c r="K90" t="s">
        <v>1824</v>
      </c>
      <c r="L90" t="s">
        <v>1825</v>
      </c>
      <c r="M90" t="s">
        <v>1826</v>
      </c>
      <c r="N90" t="s">
        <v>1827</v>
      </c>
      <c r="O90">
        <f>-840.443552645492 -59.6736933140078 -486.466030195289</f>
        <v>-1386.5832761547888</v>
      </c>
      <c r="P90">
        <f>-855.897028779039 -96.8115858062588 -207.251927586874</f>
        <v>-1159.9605421721717</v>
      </c>
      <c r="Q90" t="s">
        <v>1828</v>
      </c>
      <c r="R90" t="s">
        <v>1829</v>
      </c>
      <c r="S90" t="s">
        <v>1830</v>
      </c>
      <c r="T90" t="s">
        <v>1831</v>
      </c>
      <c r="U90" t="s">
        <v>1832</v>
      </c>
      <c r="V90" t="s">
        <v>1833</v>
      </c>
      <c r="W90" t="s">
        <v>1834</v>
      </c>
      <c r="X90" t="s">
        <v>1835</v>
      </c>
      <c r="Y90" t="s">
        <v>1836</v>
      </c>
    </row>
    <row r="91" spans="1:25" x14ac:dyDescent="0.3">
      <c r="A91">
        <v>4500</v>
      </c>
      <c r="B91" t="s">
        <v>1837</v>
      </c>
      <c r="C91" t="s">
        <v>1838</v>
      </c>
      <c r="D91" t="s">
        <v>1839</v>
      </c>
      <c r="E91" t="s">
        <v>1840</v>
      </c>
      <c r="F91" t="s">
        <v>1841</v>
      </c>
      <c r="G91" t="s">
        <v>1842</v>
      </c>
      <c r="H91" t="s">
        <v>1843</v>
      </c>
      <c r="I91" t="s">
        <v>1844</v>
      </c>
      <c r="J91" t="s">
        <v>1845</v>
      </c>
      <c r="K91" t="s">
        <v>1846</v>
      </c>
      <c r="L91" t="s">
        <v>1847</v>
      </c>
      <c r="M91" t="s">
        <v>1848</v>
      </c>
      <c r="N91" t="s">
        <v>1849</v>
      </c>
      <c r="O91">
        <f>-840.27846638994 -59.5835791231084 -486.579074400995</f>
        <v>-1386.4411199140434</v>
      </c>
      <c r="P91">
        <f>-856.263228936009 -95.1907633175856 -207.195371947293</f>
        <v>-1158.6493642008877</v>
      </c>
      <c r="Q91" t="s">
        <v>1850</v>
      </c>
      <c r="R91" t="s">
        <v>1851</v>
      </c>
      <c r="S91" t="s">
        <v>1852</v>
      </c>
      <c r="T91" t="s">
        <v>1853</v>
      </c>
      <c r="U91" t="s">
        <v>1854</v>
      </c>
      <c r="V91" t="s">
        <v>1855</v>
      </c>
      <c r="W91" t="s">
        <v>1856</v>
      </c>
      <c r="X91" t="s">
        <v>1857</v>
      </c>
      <c r="Y91" t="s">
        <v>1858</v>
      </c>
    </row>
    <row r="92" spans="1:25" x14ac:dyDescent="0.3">
      <c r="A92">
        <v>4550</v>
      </c>
      <c r="B92" t="s">
        <v>1859</v>
      </c>
      <c r="C92" t="s">
        <v>1860</v>
      </c>
      <c r="D92" t="s">
        <v>1861</v>
      </c>
      <c r="E92" t="s">
        <v>1862</v>
      </c>
      <c r="F92" t="s">
        <v>1863</v>
      </c>
      <c r="G92" t="s">
        <v>1864</v>
      </c>
      <c r="H92" t="s">
        <v>1865</v>
      </c>
      <c r="I92" t="s">
        <v>1866</v>
      </c>
      <c r="J92" t="s">
        <v>1867</v>
      </c>
      <c r="K92" t="s">
        <v>1868</v>
      </c>
      <c r="L92" t="s">
        <v>1869</v>
      </c>
      <c r="M92" t="s">
        <v>1870</v>
      </c>
      <c r="N92" t="s">
        <v>1871</v>
      </c>
      <c r="O92">
        <f>-839.994815936585 -59.5582407080728 -486.617583902741</f>
        <v>-1386.1706405473988</v>
      </c>
      <c r="P92">
        <f>-856.334801862552 -94.2189660141746 -207.13546643788</f>
        <v>-1157.6892343146067</v>
      </c>
      <c r="Q92" t="s">
        <v>1872</v>
      </c>
      <c r="R92" t="s">
        <v>1873</v>
      </c>
      <c r="S92" t="s">
        <v>1874</v>
      </c>
      <c r="T92" t="s">
        <v>1875</v>
      </c>
      <c r="U92" t="s">
        <v>1876</v>
      </c>
      <c r="V92" t="s">
        <v>1877</v>
      </c>
      <c r="W92" t="s">
        <v>1878</v>
      </c>
      <c r="X92" t="s">
        <v>1879</v>
      </c>
      <c r="Y92" t="s">
        <v>1880</v>
      </c>
    </row>
    <row r="93" spans="1:25" x14ac:dyDescent="0.3">
      <c r="A93">
        <v>4600</v>
      </c>
      <c r="B93" t="s">
        <v>1881</v>
      </c>
      <c r="C93" t="s">
        <v>1882</v>
      </c>
      <c r="D93" t="s">
        <v>1883</v>
      </c>
      <c r="E93" t="s">
        <v>1884</v>
      </c>
      <c r="F93" t="s">
        <v>1885</v>
      </c>
      <c r="G93" t="s">
        <v>1886</v>
      </c>
      <c r="H93" t="s">
        <v>1887</v>
      </c>
      <c r="I93" t="s">
        <v>1888</v>
      </c>
      <c r="J93" t="s">
        <v>1889</v>
      </c>
      <c r="K93" t="s">
        <v>1890</v>
      </c>
      <c r="L93" t="s">
        <v>1891</v>
      </c>
      <c r="M93" t="s">
        <v>1892</v>
      </c>
      <c r="N93" t="s">
        <v>1893</v>
      </c>
      <c r="O93">
        <f>-838.851877027368 -59.4110559591325 -486.796368667831</f>
        <v>-1385.0593016543314</v>
      </c>
      <c r="P93">
        <f>-856.955805698626 -91.5560500555753 -207.122326981293</f>
        <v>-1155.6341827354943</v>
      </c>
      <c r="Q93" t="s">
        <v>1894</v>
      </c>
      <c r="R93" t="s">
        <v>1895</v>
      </c>
      <c r="S93" t="s">
        <v>1896</v>
      </c>
      <c r="T93" t="s">
        <v>1897</v>
      </c>
      <c r="U93" t="s">
        <v>1898</v>
      </c>
      <c r="V93" t="s">
        <v>1899</v>
      </c>
      <c r="W93" t="s">
        <v>1900</v>
      </c>
      <c r="X93" t="s">
        <v>1901</v>
      </c>
      <c r="Y93" t="s">
        <v>1902</v>
      </c>
    </row>
    <row r="94" spans="1:25" x14ac:dyDescent="0.3">
      <c r="A94">
        <v>4650</v>
      </c>
      <c r="B94" t="s">
        <v>1903</v>
      </c>
      <c r="C94" t="s">
        <v>1904</v>
      </c>
      <c r="D94" t="s">
        <v>1905</v>
      </c>
      <c r="E94" t="s">
        <v>1906</v>
      </c>
      <c r="F94" t="s">
        <v>1907</v>
      </c>
      <c r="G94" t="s">
        <v>1908</v>
      </c>
      <c r="H94" t="s">
        <v>1909</v>
      </c>
      <c r="I94" t="s">
        <v>1910</v>
      </c>
      <c r="J94" t="s">
        <v>1911</v>
      </c>
      <c r="K94" t="s">
        <v>1912</v>
      </c>
      <c r="L94" t="s">
        <v>1913</v>
      </c>
      <c r="M94" t="s">
        <v>1914</v>
      </c>
      <c r="N94" t="s">
        <v>1915</v>
      </c>
      <c r="O94">
        <f>-837.83449862435 -59.4078421590611 -486.933895932895</f>
        <v>-1384.176236716306</v>
      </c>
      <c r="P94">
        <f>-857.433966589866 -90.4119179510953 -207.231905475894</f>
        <v>-1155.0777900168555</v>
      </c>
      <c r="Q94" t="s">
        <v>1916</v>
      </c>
      <c r="R94" t="s">
        <v>1917</v>
      </c>
      <c r="S94" t="s">
        <v>1918</v>
      </c>
      <c r="T94" t="s">
        <v>1919</v>
      </c>
      <c r="U94" t="s">
        <v>1920</v>
      </c>
      <c r="V94" t="s">
        <v>1921</v>
      </c>
      <c r="W94" t="s">
        <v>1922</v>
      </c>
      <c r="X94" t="s">
        <v>1923</v>
      </c>
      <c r="Y94" t="s">
        <v>1924</v>
      </c>
    </row>
    <row r="95" spans="1:25" x14ac:dyDescent="0.3">
      <c r="A95">
        <v>4700</v>
      </c>
      <c r="B95" t="s">
        <v>1925</v>
      </c>
      <c r="C95" t="s">
        <v>1926</v>
      </c>
      <c r="D95" t="s">
        <v>1927</v>
      </c>
      <c r="E95" t="s">
        <v>1928</v>
      </c>
      <c r="F95" t="s">
        <v>1929</v>
      </c>
      <c r="G95" t="s">
        <v>1930</v>
      </c>
      <c r="H95" t="s">
        <v>1931</v>
      </c>
      <c r="I95" t="s">
        <v>1932</v>
      </c>
      <c r="J95" t="s">
        <v>1933</v>
      </c>
      <c r="K95" t="s">
        <v>1934</v>
      </c>
      <c r="L95" t="s">
        <v>1935</v>
      </c>
      <c r="M95" t="s">
        <v>1936</v>
      </c>
      <c r="N95" t="s">
        <v>1937</v>
      </c>
      <c r="O95">
        <f>-835.603704004457 -59.5565431158614 -487.175236950978</f>
        <v>-1382.3354840712964</v>
      </c>
      <c r="P95">
        <f>-858.430097224461 -89.3531745161183 -207.586799956697</f>
        <v>-1155.3700716972762</v>
      </c>
      <c r="Q95" t="s">
        <v>1938</v>
      </c>
      <c r="R95" t="s">
        <v>1939</v>
      </c>
      <c r="S95" t="s">
        <v>1940</v>
      </c>
      <c r="T95" t="s">
        <v>1941</v>
      </c>
      <c r="U95" t="s">
        <v>1942</v>
      </c>
      <c r="V95" t="s">
        <v>1943</v>
      </c>
      <c r="W95" t="s">
        <v>1944</v>
      </c>
      <c r="X95" t="s">
        <v>1945</v>
      </c>
      <c r="Y95" t="s">
        <v>1946</v>
      </c>
    </row>
    <row r="96" spans="1:25" x14ac:dyDescent="0.3">
      <c r="A96">
        <v>4750</v>
      </c>
      <c r="B96" t="s">
        <v>1947</v>
      </c>
      <c r="C96" t="s">
        <v>1948</v>
      </c>
      <c r="D96" t="s">
        <v>1949</v>
      </c>
      <c r="E96" t="s">
        <v>1950</v>
      </c>
      <c r="F96" t="s">
        <v>1951</v>
      </c>
      <c r="G96" t="s">
        <v>1952</v>
      </c>
      <c r="H96" t="s">
        <v>1953</v>
      </c>
      <c r="I96" t="s">
        <v>1954</v>
      </c>
      <c r="J96" t="s">
        <v>1955</v>
      </c>
      <c r="K96" t="s">
        <v>1956</v>
      </c>
      <c r="L96" t="s">
        <v>1957</v>
      </c>
      <c r="M96" t="s">
        <v>1958</v>
      </c>
      <c r="N96" t="s">
        <v>1959</v>
      </c>
      <c r="O96">
        <f>-834.756313670956 -59.5565072546913 -487.378344990284</f>
        <v>-1381.6911659159314</v>
      </c>
      <c r="P96">
        <f>-858.637068083308 -89.3564081209213 -207.878221876166</f>
        <v>-1155.8716980803954</v>
      </c>
      <c r="Q96" t="s">
        <v>1960</v>
      </c>
      <c r="R96" t="s">
        <v>1961</v>
      </c>
      <c r="S96" t="s">
        <v>1962</v>
      </c>
      <c r="T96" t="s">
        <v>1963</v>
      </c>
      <c r="U96" t="s">
        <v>1964</v>
      </c>
      <c r="V96" t="s">
        <v>1965</v>
      </c>
      <c r="W96" t="s">
        <v>1966</v>
      </c>
      <c r="X96" t="s">
        <v>1967</v>
      </c>
      <c r="Y96" t="s">
        <v>1968</v>
      </c>
    </row>
    <row r="97" spans="1:25" x14ac:dyDescent="0.3">
      <c r="A97">
        <v>4800</v>
      </c>
      <c r="B97" t="s">
        <v>1969</v>
      </c>
      <c r="C97" t="s">
        <v>1970</v>
      </c>
      <c r="D97" t="s">
        <v>1971</v>
      </c>
      <c r="E97" t="s">
        <v>1972</v>
      </c>
      <c r="F97" t="s">
        <v>1973</v>
      </c>
      <c r="G97" t="s">
        <v>1974</v>
      </c>
      <c r="H97" t="s">
        <v>1975</v>
      </c>
      <c r="I97" t="s">
        <v>1976</v>
      </c>
      <c r="J97" t="s">
        <v>1977</v>
      </c>
      <c r="K97" t="s">
        <v>1978</v>
      </c>
      <c r="L97" t="s">
        <v>1979</v>
      </c>
      <c r="M97" t="s">
        <v>1980</v>
      </c>
      <c r="N97" t="s">
        <v>1981</v>
      </c>
      <c r="O97">
        <f>-833.700319437319 -59.707142949364 -487.843965817592</f>
        <v>-1381.2514282042748</v>
      </c>
      <c r="P97">
        <f>-858.312377383632 -90.204790505494 -208.48257244999</f>
        <v>-1156.999740339116</v>
      </c>
      <c r="Q97" t="s">
        <v>1982</v>
      </c>
      <c r="R97" t="s">
        <v>1983</v>
      </c>
      <c r="S97" t="s">
        <v>1984</v>
      </c>
      <c r="T97" t="s">
        <v>1985</v>
      </c>
      <c r="U97" t="s">
        <v>1986</v>
      </c>
      <c r="V97" t="s">
        <v>1987</v>
      </c>
      <c r="W97" t="s">
        <v>1988</v>
      </c>
      <c r="X97" t="s">
        <v>1989</v>
      </c>
      <c r="Y97" t="s">
        <v>1990</v>
      </c>
    </row>
    <row r="98" spans="1:25" x14ac:dyDescent="0.3">
      <c r="A98">
        <v>4850</v>
      </c>
      <c r="B98" t="s">
        <v>1991</v>
      </c>
      <c r="C98" t="s">
        <v>1992</v>
      </c>
      <c r="D98" t="s">
        <v>1993</v>
      </c>
      <c r="E98" t="s">
        <v>1994</v>
      </c>
      <c r="F98" t="s">
        <v>1995</v>
      </c>
      <c r="G98" t="s">
        <v>1996</v>
      </c>
      <c r="H98" t="s">
        <v>1997</v>
      </c>
      <c r="I98" t="s">
        <v>1998</v>
      </c>
      <c r="J98" t="s">
        <v>1999</v>
      </c>
      <c r="K98" t="s">
        <v>2000</v>
      </c>
      <c r="L98" t="s">
        <v>2001</v>
      </c>
      <c r="M98" t="s">
        <v>2002</v>
      </c>
      <c r="N98" t="s">
        <v>2003</v>
      </c>
      <c r="O98">
        <f>-833.206365864182 -59.9534305556128 -487.980571224898</f>
        <v>-1381.1403676446928</v>
      </c>
      <c r="P98">
        <f>-857.813913481314 -90.8180943515579 -208.659126065898</f>
        <v>-1157.2911338987699</v>
      </c>
      <c r="Q98" t="s">
        <v>2004</v>
      </c>
      <c r="R98" t="s">
        <v>2005</v>
      </c>
      <c r="S98" t="s">
        <v>2006</v>
      </c>
      <c r="T98" t="s">
        <v>2007</v>
      </c>
      <c r="U98" t="s">
        <v>2008</v>
      </c>
      <c r="V98" t="s">
        <v>2009</v>
      </c>
      <c r="W98" t="s">
        <v>2010</v>
      </c>
      <c r="X98" t="s">
        <v>2011</v>
      </c>
      <c r="Y98" t="s">
        <v>2012</v>
      </c>
    </row>
    <row r="99" spans="1:25" x14ac:dyDescent="0.3">
      <c r="A99">
        <v>4900</v>
      </c>
      <c r="B99" t="s">
        <v>1991</v>
      </c>
      <c r="C99" t="s">
        <v>1992</v>
      </c>
      <c r="D99" t="s">
        <v>1993</v>
      </c>
      <c r="E99" t="s">
        <v>1994</v>
      </c>
      <c r="F99" t="s">
        <v>1995</v>
      </c>
      <c r="G99" t="s">
        <v>1996</v>
      </c>
      <c r="H99" t="s">
        <v>1997</v>
      </c>
      <c r="I99" t="s">
        <v>1998</v>
      </c>
      <c r="J99" t="s">
        <v>1999</v>
      </c>
      <c r="K99" t="s">
        <v>2000</v>
      </c>
      <c r="L99" t="s">
        <v>2001</v>
      </c>
      <c r="M99" t="s">
        <v>2002</v>
      </c>
      <c r="N99" t="s">
        <v>2003</v>
      </c>
      <c r="O99">
        <f>-833.206365864182 -59.9534305556128 -487.980571224898</f>
        <v>-1381.1403676446928</v>
      </c>
      <c r="P99">
        <f>-857.813913481314 -90.8180943515579 -208.659126065898</f>
        <v>-1157.2911338987699</v>
      </c>
      <c r="Q99" t="s">
        <v>2004</v>
      </c>
      <c r="R99" t="s">
        <v>2005</v>
      </c>
      <c r="S99" t="s">
        <v>2006</v>
      </c>
      <c r="T99" t="s">
        <v>2007</v>
      </c>
      <c r="U99" t="s">
        <v>2008</v>
      </c>
      <c r="V99" t="s">
        <v>2009</v>
      </c>
      <c r="W99" t="s">
        <v>2010</v>
      </c>
      <c r="X99" t="s">
        <v>2011</v>
      </c>
      <c r="Y99" t="s">
        <v>2012</v>
      </c>
    </row>
    <row r="100" spans="1:25" x14ac:dyDescent="0.3">
      <c r="A100">
        <v>4950</v>
      </c>
      <c r="B100" t="s">
        <v>2013</v>
      </c>
      <c r="C100" t="s">
        <v>2014</v>
      </c>
      <c r="D100" t="s">
        <v>2015</v>
      </c>
      <c r="E100" t="s">
        <v>2016</v>
      </c>
      <c r="F100" t="s">
        <v>2017</v>
      </c>
      <c r="G100" t="s">
        <v>2018</v>
      </c>
      <c r="H100" t="s">
        <v>2019</v>
      </c>
      <c r="I100" t="s">
        <v>2020</v>
      </c>
      <c r="J100" t="s">
        <v>2021</v>
      </c>
      <c r="K100" t="s">
        <v>2022</v>
      </c>
      <c r="L100" t="s">
        <v>2023</v>
      </c>
      <c r="M100" t="s">
        <v>2024</v>
      </c>
      <c r="N100" t="s">
        <v>2025</v>
      </c>
      <c r="O100">
        <f>-832.704265081336 -60.2113351119722 -488.083577901819</f>
        <v>-1380.9991780951273</v>
      </c>
      <c r="P100">
        <f>-857.070038923298 -91.4727972153582 -208.785086065283</f>
        <v>-1157.3279222039391</v>
      </c>
      <c r="Q100" t="s">
        <v>2026</v>
      </c>
      <c r="R100" t="s">
        <v>2027</v>
      </c>
      <c r="S100" t="s">
        <v>2028</v>
      </c>
      <c r="T100" t="s">
        <v>2029</v>
      </c>
      <c r="U100" t="s">
        <v>2030</v>
      </c>
      <c r="V100" t="s">
        <v>2031</v>
      </c>
      <c r="W100" t="s">
        <v>2032</v>
      </c>
      <c r="X100" t="s">
        <v>2033</v>
      </c>
      <c r="Y100" t="s">
        <v>2034</v>
      </c>
    </row>
    <row r="101" spans="1:25" x14ac:dyDescent="0.3">
      <c r="A101">
        <v>5000</v>
      </c>
      <c r="B101" t="s">
        <v>2035</v>
      </c>
      <c r="C101" t="s">
        <v>2036</v>
      </c>
      <c r="D101" t="s">
        <v>2037</v>
      </c>
      <c r="E101" t="s">
        <v>2038</v>
      </c>
      <c r="F101" t="s">
        <v>2039</v>
      </c>
      <c r="G101" t="s">
        <v>2040</v>
      </c>
      <c r="H101" t="s">
        <v>2041</v>
      </c>
      <c r="I101" t="s">
        <v>2042</v>
      </c>
      <c r="J101" t="s">
        <v>2043</v>
      </c>
      <c r="K101" t="s">
        <v>2044</v>
      </c>
      <c r="L101" t="s">
        <v>2045</v>
      </c>
      <c r="M101" t="s">
        <v>2046</v>
      </c>
      <c r="N101" t="s">
        <v>2047</v>
      </c>
      <c r="O101">
        <f>-831.459952198083 -61.6204633969762 -488.473862564006</f>
        <v>-1381.5542781590652</v>
      </c>
      <c r="P101">
        <f>-854.926189844916 -94.6387061089888 -209.300636578765</f>
        <v>-1158.8655325326699</v>
      </c>
      <c r="Q101" t="s">
        <v>2048</v>
      </c>
      <c r="R101" t="s">
        <v>2049</v>
      </c>
      <c r="S101" t="s">
        <v>2050</v>
      </c>
      <c r="T101" t="s">
        <v>2051</v>
      </c>
      <c r="U101" t="s">
        <v>2052</v>
      </c>
      <c r="V101" t="s">
        <v>2053</v>
      </c>
      <c r="W101" t="s">
        <v>2054</v>
      </c>
      <c r="X101" t="s">
        <v>2055</v>
      </c>
      <c r="Y101" t="s">
        <v>2056</v>
      </c>
    </row>
    <row r="102" spans="1:25" x14ac:dyDescent="0.3">
      <c r="A102">
        <v>5050</v>
      </c>
      <c r="B102" t="s">
        <v>2057</v>
      </c>
      <c r="C102" t="s">
        <v>2058</v>
      </c>
      <c r="D102" t="s">
        <v>2059</v>
      </c>
      <c r="E102" t="s">
        <v>2060</v>
      </c>
      <c r="F102" t="s">
        <v>2061</v>
      </c>
      <c r="G102" t="s">
        <v>2062</v>
      </c>
      <c r="H102" t="s">
        <v>2063</v>
      </c>
      <c r="I102" t="s">
        <v>2064</v>
      </c>
      <c r="J102" t="s">
        <v>2065</v>
      </c>
      <c r="K102" t="s">
        <v>2066</v>
      </c>
      <c r="L102" t="s">
        <v>2067</v>
      </c>
      <c r="M102" t="s">
        <v>2068</v>
      </c>
      <c r="N102" t="s">
        <v>2069</v>
      </c>
      <c r="O102">
        <f>-831.304057039114 -62.7560864329701 -488.883008536386</f>
        <v>-1382.94315200847</v>
      </c>
      <c r="P102">
        <f>-854.487796504343 -96.6372088488281 -209.789613904367</f>
        <v>-1160.9146192575381</v>
      </c>
      <c r="Q102" t="s">
        <v>2070</v>
      </c>
      <c r="R102" t="s">
        <v>2071</v>
      </c>
      <c r="S102" t="s">
        <v>2072</v>
      </c>
      <c r="T102" t="s">
        <v>2073</v>
      </c>
      <c r="U102" t="s">
        <v>2074</v>
      </c>
      <c r="V102" t="s">
        <v>2075</v>
      </c>
      <c r="W102" t="s">
        <v>2076</v>
      </c>
      <c r="X102" t="s">
        <v>2077</v>
      </c>
      <c r="Y102" t="s">
        <v>2078</v>
      </c>
    </row>
    <row r="103" spans="1:25" x14ac:dyDescent="0.3">
      <c r="A103">
        <v>5100</v>
      </c>
      <c r="B103" t="s">
        <v>2079</v>
      </c>
      <c r="C103" t="s">
        <v>2080</v>
      </c>
      <c r="D103" t="s">
        <v>2081</v>
      </c>
      <c r="E103" t="s">
        <v>2082</v>
      </c>
      <c r="F103" t="s">
        <v>2083</v>
      </c>
      <c r="G103" t="s">
        <v>2084</v>
      </c>
      <c r="H103" t="s">
        <v>2085</v>
      </c>
      <c r="I103" t="s">
        <v>2086</v>
      </c>
      <c r="J103" t="s">
        <v>2087</v>
      </c>
      <c r="K103" t="s">
        <v>2088</v>
      </c>
      <c r="L103" t="s">
        <v>2089</v>
      </c>
      <c r="M103" t="s">
        <v>2090</v>
      </c>
      <c r="N103" t="s">
        <v>2091</v>
      </c>
      <c r="O103">
        <f>-831.45780212333 -63.0140168333321 -489.247168897078</f>
        <v>-1383.7189878537401</v>
      </c>
      <c r="P103">
        <f>-854.576380351002 -96.9604695135984 -210.156166840556</f>
        <v>-1161.6930167051564</v>
      </c>
      <c r="Q103" t="s">
        <v>2092</v>
      </c>
      <c r="R103" t="s">
        <v>2093</v>
      </c>
      <c r="S103" t="s">
        <v>2094</v>
      </c>
      <c r="T103" t="s">
        <v>2095</v>
      </c>
      <c r="U103" t="s">
        <v>2096</v>
      </c>
      <c r="V103" t="s">
        <v>2097</v>
      </c>
      <c r="W103" t="s">
        <v>2098</v>
      </c>
      <c r="X103" t="s">
        <v>2099</v>
      </c>
      <c r="Y103" t="s">
        <v>2100</v>
      </c>
    </row>
    <row r="104" spans="1:25" x14ac:dyDescent="0.3">
      <c r="A104">
        <v>5150</v>
      </c>
      <c r="B104" t="s">
        <v>2101</v>
      </c>
      <c r="C104" t="s">
        <v>2102</v>
      </c>
      <c r="D104" t="s">
        <v>2103</v>
      </c>
      <c r="E104" t="s">
        <v>2104</v>
      </c>
      <c r="F104" t="s">
        <v>2105</v>
      </c>
      <c r="G104" t="s">
        <v>2106</v>
      </c>
      <c r="H104" t="s">
        <v>2107</v>
      </c>
      <c r="I104" t="s">
        <v>2108</v>
      </c>
      <c r="J104" t="s">
        <v>2109</v>
      </c>
      <c r="K104" t="s">
        <v>2110</v>
      </c>
      <c r="L104" t="s">
        <v>2111</v>
      </c>
      <c r="M104" t="s">
        <v>2112</v>
      </c>
      <c r="N104" t="s">
        <v>2113</v>
      </c>
      <c r="O104">
        <f>-831.639633083338 -62.8798509191906 -489.354175782817</f>
        <v>-1383.8736597853456</v>
      </c>
      <c r="P104">
        <f>-854.825284513656 -96.8365655035705 -210.269987455905</f>
        <v>-1161.9318374731315</v>
      </c>
      <c r="Q104" t="s">
        <v>2114</v>
      </c>
      <c r="R104" t="s">
        <v>2115</v>
      </c>
      <c r="S104" t="s">
        <v>2116</v>
      </c>
      <c r="T104" t="s">
        <v>2117</v>
      </c>
      <c r="U104" t="s">
        <v>2118</v>
      </c>
      <c r="V104" t="s">
        <v>2119</v>
      </c>
      <c r="W104" t="s">
        <v>2120</v>
      </c>
      <c r="X104" t="s">
        <v>2121</v>
      </c>
      <c r="Y104" t="s">
        <v>2122</v>
      </c>
    </row>
    <row r="105" spans="1:25" x14ac:dyDescent="0.3">
      <c r="A105">
        <v>5200</v>
      </c>
      <c r="B105" t="s">
        <v>2123</v>
      </c>
      <c r="C105" t="s">
        <v>2124</v>
      </c>
      <c r="D105" t="s">
        <v>2125</v>
      </c>
      <c r="E105" t="s">
        <v>2126</v>
      </c>
      <c r="F105" t="s">
        <v>2127</v>
      </c>
      <c r="G105" t="s">
        <v>2128</v>
      </c>
      <c r="H105" t="s">
        <v>2129</v>
      </c>
      <c r="I105" t="s">
        <v>2130</v>
      </c>
      <c r="J105" t="s">
        <v>2131</v>
      </c>
      <c r="K105" t="s">
        <v>2132</v>
      </c>
      <c r="L105" t="s">
        <v>2133</v>
      </c>
      <c r="M105" t="s">
        <v>2134</v>
      </c>
      <c r="N105" t="s">
        <v>2135</v>
      </c>
      <c r="O105">
        <f>-832.389062148167 -62.447351638901 -489.444722562585</f>
        <v>-1384.281136349653</v>
      </c>
      <c r="P105">
        <f>-855.880921967475 -96.2761727376012 -210.370672985857</f>
        <v>-1162.5277676909332</v>
      </c>
      <c r="Q105" t="s">
        <v>2136</v>
      </c>
      <c r="R105" t="s">
        <v>2137</v>
      </c>
      <c r="S105" t="s">
        <v>2138</v>
      </c>
      <c r="T105" t="s">
        <v>2139</v>
      </c>
      <c r="U105" t="s">
        <v>2140</v>
      </c>
      <c r="V105" t="s">
        <v>2141</v>
      </c>
      <c r="W105" t="s">
        <v>2142</v>
      </c>
      <c r="X105" t="s">
        <v>2143</v>
      </c>
      <c r="Y105" t="s">
        <v>2144</v>
      </c>
    </row>
    <row r="106" spans="1:25" x14ac:dyDescent="0.3">
      <c r="A106">
        <v>5250</v>
      </c>
      <c r="B106" t="s">
        <v>2145</v>
      </c>
      <c r="C106" t="s">
        <v>2146</v>
      </c>
      <c r="D106" t="s">
        <v>2147</v>
      </c>
      <c r="E106" t="s">
        <v>2148</v>
      </c>
      <c r="F106" t="s">
        <v>2149</v>
      </c>
      <c r="G106" t="s">
        <v>2150</v>
      </c>
      <c r="H106" t="s">
        <v>2151</v>
      </c>
      <c r="I106" t="s">
        <v>2152</v>
      </c>
      <c r="J106" t="s">
        <v>2153</v>
      </c>
      <c r="K106" t="s">
        <v>2154</v>
      </c>
      <c r="L106" t="s">
        <v>2155</v>
      </c>
      <c r="M106" t="s">
        <v>2156</v>
      </c>
      <c r="N106" t="s">
        <v>2157</v>
      </c>
      <c r="O106">
        <f>-832.979640505791 -62.2045721357399 -489.421949117907</f>
        <v>-1384.606161759438</v>
      </c>
      <c r="P106">
        <f>-856.675489510702 -95.9426384405799 -210.354227844835</f>
        <v>-1162.972355796117</v>
      </c>
      <c r="Q106" t="s">
        <v>2158</v>
      </c>
      <c r="R106" t="s">
        <v>2159</v>
      </c>
      <c r="S106" t="s">
        <v>2160</v>
      </c>
      <c r="T106" t="s">
        <v>2161</v>
      </c>
      <c r="U106" t="s">
        <v>2162</v>
      </c>
      <c r="V106" t="s">
        <v>2163</v>
      </c>
      <c r="W106" t="s">
        <v>2164</v>
      </c>
      <c r="X106" t="s">
        <v>2165</v>
      </c>
      <c r="Y106" t="s">
        <v>2166</v>
      </c>
    </row>
    <row r="107" spans="1:25" x14ac:dyDescent="0.3">
      <c r="A107">
        <v>5300</v>
      </c>
      <c r="B107" t="s">
        <v>2167</v>
      </c>
      <c r="C107" t="s">
        <v>2168</v>
      </c>
      <c r="D107" t="s">
        <v>2169</v>
      </c>
      <c r="E107" t="s">
        <v>2170</v>
      </c>
      <c r="F107" t="s">
        <v>2171</v>
      </c>
      <c r="G107" t="s">
        <v>2172</v>
      </c>
      <c r="H107" t="s">
        <v>2173</v>
      </c>
      <c r="I107" t="s">
        <v>2174</v>
      </c>
      <c r="J107" t="s">
        <v>2175</v>
      </c>
      <c r="K107" t="s">
        <v>2176</v>
      </c>
      <c r="L107" t="s">
        <v>2177</v>
      </c>
      <c r="M107" t="s">
        <v>2178</v>
      </c>
      <c r="N107" t="s">
        <v>2179</v>
      </c>
      <c r="O107">
        <f>-834.461475223767 -61.5828848612489 -489.252291616192</f>
        <v>-1385.2966517012078</v>
      </c>
      <c r="P107">
        <f>-858.222923100309 -95.1250506525089 -210.166534084892</f>
        <v>-1163.51450783771</v>
      </c>
      <c r="Q107" t="s">
        <v>2180</v>
      </c>
      <c r="R107" t="s">
        <v>2181</v>
      </c>
      <c r="S107" t="s">
        <v>2182</v>
      </c>
      <c r="T107" t="s">
        <v>2183</v>
      </c>
      <c r="U107" t="s">
        <v>2184</v>
      </c>
      <c r="V107" t="s">
        <v>2185</v>
      </c>
      <c r="W107" t="s">
        <v>2186</v>
      </c>
      <c r="X107" t="s">
        <v>2187</v>
      </c>
      <c r="Y107" t="s">
        <v>2188</v>
      </c>
    </row>
    <row r="108" spans="1:25" x14ac:dyDescent="0.3">
      <c r="A108">
        <v>5350</v>
      </c>
      <c r="B108" t="s">
        <v>2189</v>
      </c>
      <c r="C108" t="s">
        <v>2190</v>
      </c>
      <c r="D108" t="s">
        <v>2191</v>
      </c>
      <c r="E108" t="s">
        <v>2192</v>
      </c>
      <c r="F108" t="s">
        <v>2193</v>
      </c>
      <c r="G108" t="s">
        <v>2194</v>
      </c>
      <c r="H108" t="s">
        <v>2195</v>
      </c>
      <c r="I108" t="s">
        <v>2196</v>
      </c>
      <c r="J108" t="s">
        <v>2197</v>
      </c>
      <c r="K108" t="s">
        <v>2198</v>
      </c>
      <c r="L108" t="s">
        <v>2199</v>
      </c>
      <c r="M108" t="s">
        <v>2200</v>
      </c>
      <c r="N108" t="s">
        <v>2201</v>
      </c>
      <c r="O108">
        <f>-835.258314058377 -61.2599170347023 -489.107096761731</f>
        <v>-1385.6253278548102</v>
      </c>
      <c r="P108">
        <f>-858.937484077237 -94.6226620098164 -209.992795200948</f>
        <v>-1163.5529412880014</v>
      </c>
      <c r="Q108" t="s">
        <v>2202</v>
      </c>
      <c r="R108" t="s">
        <v>2203</v>
      </c>
      <c r="S108" t="s">
        <v>2204</v>
      </c>
      <c r="T108" t="s">
        <v>2205</v>
      </c>
      <c r="U108" t="s">
        <v>2206</v>
      </c>
      <c r="V108" t="s">
        <v>2207</v>
      </c>
      <c r="W108" t="s">
        <v>2208</v>
      </c>
      <c r="X108" t="s">
        <v>2209</v>
      </c>
      <c r="Y108" t="s">
        <v>2210</v>
      </c>
    </row>
    <row r="109" spans="1:25" x14ac:dyDescent="0.3">
      <c r="A109">
        <v>5400</v>
      </c>
      <c r="B109" t="s">
        <v>2211</v>
      </c>
      <c r="C109" t="s">
        <v>2212</v>
      </c>
      <c r="D109" t="s">
        <v>2213</v>
      </c>
      <c r="E109" t="s">
        <v>2214</v>
      </c>
      <c r="F109" t="s">
        <v>2215</v>
      </c>
      <c r="G109" t="s">
        <v>2216</v>
      </c>
      <c r="H109" t="s">
        <v>2217</v>
      </c>
      <c r="I109" t="s">
        <v>2218</v>
      </c>
      <c r="J109" t="s">
        <v>2219</v>
      </c>
      <c r="K109" t="s">
        <v>2220</v>
      </c>
      <c r="L109" t="s">
        <v>2221</v>
      </c>
      <c r="M109" t="s">
        <v>2222</v>
      </c>
      <c r="N109" t="s">
        <v>2223</v>
      </c>
      <c r="O109">
        <f>-836.883862400945 -60.5442447188582 -488.673488614183</f>
        <v>-1386.1015957339862</v>
      </c>
      <c r="P109">
        <f>-860.297543101287 -93.4561068551459 -209.483314380562</f>
        <v>-1163.236964336995</v>
      </c>
      <c r="Q109" t="s">
        <v>2224</v>
      </c>
      <c r="R109" t="s">
        <v>2225</v>
      </c>
      <c r="S109" t="s">
        <v>2226</v>
      </c>
      <c r="T109" t="s">
        <v>2227</v>
      </c>
      <c r="U109" t="s">
        <v>2228</v>
      </c>
      <c r="V109" t="s">
        <v>2229</v>
      </c>
      <c r="W109" t="s">
        <v>2230</v>
      </c>
      <c r="X109" t="s">
        <v>2231</v>
      </c>
      <c r="Y109" t="s">
        <v>2232</v>
      </c>
    </row>
    <row r="110" spans="1:25" x14ac:dyDescent="0.3">
      <c r="A110">
        <v>5450</v>
      </c>
      <c r="B110" t="s">
        <v>2211</v>
      </c>
      <c r="C110" t="s">
        <v>2212</v>
      </c>
      <c r="D110" t="s">
        <v>2213</v>
      </c>
      <c r="E110" t="s">
        <v>2214</v>
      </c>
      <c r="F110" t="s">
        <v>2215</v>
      </c>
      <c r="G110" t="s">
        <v>2216</v>
      </c>
      <c r="H110" t="s">
        <v>2217</v>
      </c>
      <c r="I110" t="s">
        <v>2218</v>
      </c>
      <c r="J110" t="s">
        <v>2219</v>
      </c>
      <c r="K110" t="s">
        <v>2220</v>
      </c>
      <c r="L110" t="s">
        <v>2221</v>
      </c>
      <c r="M110" t="s">
        <v>2222</v>
      </c>
      <c r="N110" t="s">
        <v>2223</v>
      </c>
      <c r="O110">
        <f>-836.883862400945 -60.5442447188582 -488.673488614183</f>
        <v>-1386.1015957339862</v>
      </c>
      <c r="P110">
        <f>-860.297543101287 -93.4561068551459 -209.483314380562</f>
        <v>-1163.236964336995</v>
      </c>
      <c r="Q110" t="s">
        <v>2224</v>
      </c>
      <c r="R110" t="s">
        <v>2225</v>
      </c>
      <c r="S110" t="s">
        <v>2226</v>
      </c>
      <c r="T110" t="s">
        <v>2227</v>
      </c>
      <c r="U110" t="s">
        <v>2228</v>
      </c>
      <c r="V110" t="s">
        <v>2229</v>
      </c>
      <c r="W110" t="s">
        <v>2230</v>
      </c>
      <c r="X110" t="s">
        <v>2231</v>
      </c>
      <c r="Y110" t="s">
        <v>2232</v>
      </c>
    </row>
    <row r="111" spans="1:25" x14ac:dyDescent="0.3">
      <c r="A111">
        <v>5500</v>
      </c>
      <c r="B111" t="s">
        <v>2233</v>
      </c>
      <c r="C111" t="s">
        <v>2234</v>
      </c>
      <c r="D111" t="s">
        <v>2235</v>
      </c>
      <c r="E111" t="s">
        <v>2236</v>
      </c>
      <c r="F111" t="s">
        <v>2237</v>
      </c>
      <c r="G111" t="s">
        <v>2238</v>
      </c>
      <c r="H111" t="s">
        <v>2239</v>
      </c>
      <c r="I111" t="s">
        <v>2240</v>
      </c>
      <c r="J111" t="s">
        <v>2241</v>
      </c>
      <c r="K111" t="s">
        <v>2242</v>
      </c>
      <c r="L111" t="s">
        <v>2243</v>
      </c>
      <c r="M111" t="s">
        <v>2244</v>
      </c>
      <c r="N111" t="s">
        <v>2245</v>
      </c>
      <c r="O111">
        <f>-838.247950409975 -59.4886497814016 -488.304232364558</f>
        <v>-1386.0408325559347</v>
      </c>
      <c r="P111">
        <f>-861.402538354009 -92.2777809464762 -209.077968230977</f>
        <v>-1162.7582875314622</v>
      </c>
      <c r="Q111" t="s">
        <v>2246</v>
      </c>
      <c r="R111" t="s">
        <v>2247</v>
      </c>
      <c r="S111" t="s">
        <v>2248</v>
      </c>
      <c r="T111" t="s">
        <v>2249</v>
      </c>
      <c r="U111" t="s">
        <v>2250</v>
      </c>
      <c r="V111" t="s">
        <v>2251</v>
      </c>
      <c r="W111" t="s">
        <v>2252</v>
      </c>
      <c r="X111" t="s">
        <v>2253</v>
      </c>
      <c r="Y111" t="s">
        <v>2254</v>
      </c>
    </row>
    <row r="112" spans="1:25" x14ac:dyDescent="0.3">
      <c r="A112">
        <v>5550</v>
      </c>
      <c r="B112" t="s">
        <v>2255</v>
      </c>
      <c r="C112" t="s">
        <v>2256</v>
      </c>
      <c r="D112" t="s">
        <v>2257</v>
      </c>
      <c r="E112" t="s">
        <v>2258</v>
      </c>
      <c r="F112" t="s">
        <v>2259</v>
      </c>
      <c r="G112" t="s">
        <v>2260</v>
      </c>
      <c r="H112" t="s">
        <v>2261</v>
      </c>
      <c r="I112" t="s">
        <v>2262</v>
      </c>
      <c r="J112" t="s">
        <v>2263</v>
      </c>
      <c r="K112" t="s">
        <v>2264</v>
      </c>
      <c r="L112" t="s">
        <v>2265</v>
      </c>
      <c r="M112" t="s">
        <v>2266</v>
      </c>
      <c r="N112" t="s">
        <v>2267</v>
      </c>
      <c r="O112">
        <f>-838.423575394783 -59.2160196820287 -488.234252565696</f>
        <v>-1385.8738476425078</v>
      </c>
      <c r="P112">
        <f>-861.565944877022 -92.0702296157865 -209.014646253342</f>
        <v>-1162.6508207461507</v>
      </c>
      <c r="Q112" t="s">
        <v>2268</v>
      </c>
      <c r="R112" t="s">
        <v>2269</v>
      </c>
      <c r="S112" t="s">
        <v>2270</v>
      </c>
      <c r="T112" t="s">
        <v>2271</v>
      </c>
      <c r="U112" t="s">
        <v>2272</v>
      </c>
      <c r="V112" t="s">
        <v>2273</v>
      </c>
      <c r="W112" t="s">
        <v>2274</v>
      </c>
      <c r="X112" t="s">
        <v>2275</v>
      </c>
      <c r="Y112" t="s">
        <v>2276</v>
      </c>
    </row>
    <row r="113" spans="1:25" x14ac:dyDescent="0.3">
      <c r="A113">
        <v>5600</v>
      </c>
      <c r="B113" t="s">
        <v>2255</v>
      </c>
      <c r="C113" t="s">
        <v>2256</v>
      </c>
      <c r="D113" t="s">
        <v>2257</v>
      </c>
      <c r="E113" t="s">
        <v>2258</v>
      </c>
      <c r="F113" t="s">
        <v>2259</v>
      </c>
      <c r="G113" t="s">
        <v>2260</v>
      </c>
      <c r="H113" t="s">
        <v>2261</v>
      </c>
      <c r="I113" t="s">
        <v>2262</v>
      </c>
      <c r="J113" t="s">
        <v>2263</v>
      </c>
      <c r="K113" t="s">
        <v>2264</v>
      </c>
      <c r="L113" t="s">
        <v>2265</v>
      </c>
      <c r="M113" t="s">
        <v>2266</v>
      </c>
      <c r="N113" t="s">
        <v>2267</v>
      </c>
      <c r="O113">
        <f>-838.423575394783 -59.2160196820287 -488.234252565696</f>
        <v>-1385.8738476425078</v>
      </c>
      <c r="P113">
        <f>-861.565944877022 -92.0702296157865 -209.014646253342</f>
        <v>-1162.6508207461507</v>
      </c>
      <c r="Q113" t="s">
        <v>2268</v>
      </c>
      <c r="R113" t="s">
        <v>2269</v>
      </c>
      <c r="S113" t="s">
        <v>2270</v>
      </c>
      <c r="T113" t="s">
        <v>2271</v>
      </c>
      <c r="U113" t="s">
        <v>2272</v>
      </c>
      <c r="V113" t="s">
        <v>2273</v>
      </c>
      <c r="W113" t="s">
        <v>2274</v>
      </c>
      <c r="X113" t="s">
        <v>2275</v>
      </c>
      <c r="Y113" t="s">
        <v>2276</v>
      </c>
    </row>
    <row r="114" spans="1:25" x14ac:dyDescent="0.3">
      <c r="A114">
        <v>5650</v>
      </c>
      <c r="B114" t="s">
        <v>2277</v>
      </c>
      <c r="C114" t="s">
        <v>2278</v>
      </c>
      <c r="D114" t="s">
        <v>2279</v>
      </c>
      <c r="E114" t="s">
        <v>2280</v>
      </c>
      <c r="F114" t="s">
        <v>2281</v>
      </c>
      <c r="G114" t="s">
        <v>2282</v>
      </c>
      <c r="H114" t="s">
        <v>2283</v>
      </c>
      <c r="I114" t="s">
        <v>2284</v>
      </c>
      <c r="J114" t="s">
        <v>2285</v>
      </c>
      <c r="K114" t="s">
        <v>2286</v>
      </c>
      <c r="L114" t="s">
        <v>2287</v>
      </c>
      <c r="M114" t="s">
        <v>2288</v>
      </c>
      <c r="N114" t="s">
        <v>2289</v>
      </c>
      <c r="O114">
        <f>-838.513175849211 -58.9327781688603 -488.14432330492</f>
        <v>-1385.5902773229914</v>
      </c>
      <c r="P114">
        <f>-861.594450925549 -91.7664176564363 -208.917212916276</f>
        <v>-1162.2780814982614</v>
      </c>
      <c r="Q114" t="s">
        <v>2290</v>
      </c>
      <c r="R114" t="s">
        <v>2291</v>
      </c>
      <c r="S114" t="s">
        <v>2292</v>
      </c>
      <c r="T114" t="s">
        <v>2293</v>
      </c>
      <c r="U114" t="s">
        <v>2294</v>
      </c>
      <c r="V114" t="s">
        <v>2295</v>
      </c>
      <c r="W114" t="s">
        <v>2296</v>
      </c>
      <c r="X114" t="s">
        <v>2297</v>
      </c>
      <c r="Y114" t="s">
        <v>2298</v>
      </c>
    </row>
    <row r="115" spans="1:25" x14ac:dyDescent="0.3">
      <c r="A115">
        <v>5700</v>
      </c>
      <c r="B115" t="s">
        <v>2299</v>
      </c>
      <c r="C115" t="s">
        <v>2300</v>
      </c>
      <c r="D115" t="s">
        <v>2301</v>
      </c>
      <c r="E115" t="s">
        <v>2302</v>
      </c>
      <c r="F115" t="s">
        <v>2303</v>
      </c>
      <c r="G115" t="s">
        <v>2304</v>
      </c>
      <c r="H115" t="s">
        <v>2305</v>
      </c>
      <c r="I115" t="s">
        <v>2306</v>
      </c>
      <c r="J115" t="s">
        <v>2307</v>
      </c>
      <c r="K115" t="s">
        <v>2308</v>
      </c>
      <c r="L115" t="s">
        <v>2309</v>
      </c>
      <c r="M115" t="s">
        <v>2310</v>
      </c>
      <c r="N115" t="s">
        <v>2311</v>
      </c>
      <c r="O115">
        <f>-837.965338684971 -58.019512296426 -487.94200951517</f>
        <v>-1383.9268604965671</v>
      </c>
      <c r="P115">
        <f>-860.534162894349 -90.4428529830941 -208.625039091176</f>
        <v>-1159.6020549686191</v>
      </c>
      <c r="Q115" t="s">
        <v>2312</v>
      </c>
      <c r="R115" t="s">
        <v>2313</v>
      </c>
      <c r="S115" t="s">
        <v>2314</v>
      </c>
      <c r="T115" t="s">
        <v>2315</v>
      </c>
      <c r="U115" t="s">
        <v>2316</v>
      </c>
      <c r="V115" t="s">
        <v>2317</v>
      </c>
      <c r="W115" t="s">
        <v>2318</v>
      </c>
      <c r="X115" t="s">
        <v>2319</v>
      </c>
      <c r="Y115" t="s">
        <v>2320</v>
      </c>
    </row>
    <row r="116" spans="1:25" x14ac:dyDescent="0.3">
      <c r="A116">
        <v>5750</v>
      </c>
      <c r="B116" t="s">
        <v>2321</v>
      </c>
      <c r="C116" t="s">
        <v>2322</v>
      </c>
      <c r="D116" t="s">
        <v>2323</v>
      </c>
      <c r="E116" t="s">
        <v>2324</v>
      </c>
      <c r="F116" t="s">
        <v>2325</v>
      </c>
      <c r="G116" t="s">
        <v>2326</v>
      </c>
      <c r="H116" t="s">
        <v>2327</v>
      </c>
      <c r="I116" t="s">
        <v>2328</v>
      </c>
      <c r="J116" t="s">
        <v>2329</v>
      </c>
      <c r="K116" t="s">
        <v>2330</v>
      </c>
      <c r="L116" t="s">
        <v>2331</v>
      </c>
      <c r="M116" t="s">
        <v>2332</v>
      </c>
      <c r="N116" t="s">
        <v>2333</v>
      </c>
      <c r="O116">
        <f>-836.872196339469 -57.8143094841028 -487.944163201469</f>
        <v>-1382.6306690250408</v>
      </c>
      <c r="P116">
        <f>-859.215550587066 -90.3198673937034 -208.618646776175</f>
        <v>-1158.1540647569443</v>
      </c>
      <c r="Q116" t="s">
        <v>2334</v>
      </c>
      <c r="R116" t="s">
        <v>2335</v>
      </c>
      <c r="S116" t="s">
        <v>2336</v>
      </c>
      <c r="T116" t="s">
        <v>2337</v>
      </c>
      <c r="U116" t="s">
        <v>2338</v>
      </c>
      <c r="V116" t="s">
        <v>2339</v>
      </c>
      <c r="W116" t="s">
        <v>2340</v>
      </c>
      <c r="X116" t="s">
        <v>2341</v>
      </c>
      <c r="Y116" t="s">
        <v>2342</v>
      </c>
    </row>
    <row r="117" spans="1:25" x14ac:dyDescent="0.3">
      <c r="A117">
        <v>5800</v>
      </c>
      <c r="B117" t="s">
        <v>2343</v>
      </c>
      <c r="C117" t="s">
        <v>2344</v>
      </c>
      <c r="D117" t="s">
        <v>2345</v>
      </c>
      <c r="E117" t="s">
        <v>2346</v>
      </c>
      <c r="F117" t="s">
        <v>2347</v>
      </c>
      <c r="G117" t="s">
        <v>2348</v>
      </c>
      <c r="H117" t="s">
        <v>2349</v>
      </c>
      <c r="I117" t="s">
        <v>2350</v>
      </c>
      <c r="J117" t="s">
        <v>2351</v>
      </c>
      <c r="K117" t="s">
        <v>2352</v>
      </c>
      <c r="L117" t="s">
        <v>2353</v>
      </c>
      <c r="M117" t="s">
        <v>2354</v>
      </c>
      <c r="N117" t="s">
        <v>2355</v>
      </c>
      <c r="O117">
        <f>-836.163760780175 -57.816084467514 -488.052324095775</f>
        <v>-1382.0321693434639</v>
      </c>
      <c r="P117">
        <f>-858.473639862085 -90.5168465802501 -208.746915155425</f>
        <v>-1157.73740159776</v>
      </c>
      <c r="Q117" t="s">
        <v>2356</v>
      </c>
      <c r="R117" t="s">
        <v>2357</v>
      </c>
      <c r="S117" t="s">
        <v>2358</v>
      </c>
      <c r="T117" t="s">
        <v>2359</v>
      </c>
      <c r="U117" t="s">
        <v>2360</v>
      </c>
      <c r="V117" t="s">
        <v>2361</v>
      </c>
      <c r="W117" t="s">
        <v>2362</v>
      </c>
      <c r="X117" t="s">
        <v>2363</v>
      </c>
      <c r="Y117" t="s">
        <v>2364</v>
      </c>
    </row>
    <row r="118" spans="1:25" x14ac:dyDescent="0.3">
      <c r="A118">
        <v>5850</v>
      </c>
      <c r="B118" t="s">
        <v>2365</v>
      </c>
      <c r="C118" t="s">
        <v>2366</v>
      </c>
      <c r="D118" t="s">
        <v>2367</v>
      </c>
      <c r="E118" t="s">
        <v>2368</v>
      </c>
      <c r="F118" t="s">
        <v>2369</v>
      </c>
      <c r="G118" t="s">
        <v>2370</v>
      </c>
      <c r="H118" t="s">
        <v>2371</v>
      </c>
      <c r="I118" t="s">
        <v>2372</v>
      </c>
      <c r="J118" t="s">
        <v>2373</v>
      </c>
      <c r="K118" t="s">
        <v>2374</v>
      </c>
      <c r="L118" t="s">
        <v>2375</v>
      </c>
      <c r="M118" t="s">
        <v>2376</v>
      </c>
      <c r="N118" t="s">
        <v>2377</v>
      </c>
      <c r="O118">
        <f>-834.360347073141 -57.8163817381621 -488.251442393755</f>
        <v>-1380.4281712050581</v>
      </c>
      <c r="P118">
        <f>-856.894721112329 -90.8802815574315 -209.006786905702</f>
        <v>-1156.7817895754624</v>
      </c>
      <c r="Q118" t="s">
        <v>2378</v>
      </c>
      <c r="R118" t="s">
        <v>2379</v>
      </c>
      <c r="S118" t="s">
        <v>2380</v>
      </c>
      <c r="T118" t="s">
        <v>2381</v>
      </c>
      <c r="U118" t="s">
        <v>2382</v>
      </c>
      <c r="V118" t="s">
        <v>2383</v>
      </c>
      <c r="W118" t="s">
        <v>2384</v>
      </c>
      <c r="X118" t="s">
        <v>2385</v>
      </c>
      <c r="Y118" t="s">
        <v>2386</v>
      </c>
    </row>
    <row r="119" spans="1:25" x14ac:dyDescent="0.3">
      <c r="A119">
        <v>5900</v>
      </c>
      <c r="B119" t="s">
        <v>2387</v>
      </c>
      <c r="C119" t="s">
        <v>2388</v>
      </c>
      <c r="D119" t="s">
        <v>2389</v>
      </c>
      <c r="E119" t="s">
        <v>2390</v>
      </c>
      <c r="F119" t="s">
        <v>2391</v>
      </c>
      <c r="G119" t="s">
        <v>2392</v>
      </c>
      <c r="H119" t="s">
        <v>2393</v>
      </c>
      <c r="I119" t="s">
        <v>2394</v>
      </c>
      <c r="J119" t="s">
        <v>2395</v>
      </c>
      <c r="K119" t="s">
        <v>2396</v>
      </c>
      <c r="L119" t="s">
        <v>2397</v>
      </c>
      <c r="M119" t="s">
        <v>2398</v>
      </c>
      <c r="N119" t="s">
        <v>2399</v>
      </c>
      <c r="O119">
        <f>-831.258240858354 -58.2464828396141 -488.312927970354</f>
        <v>-1377.8176516683222</v>
      </c>
      <c r="P119">
        <f>-855.121308544869 -91.2738176732046 -209.174364083818</f>
        <v>-1155.5694903018916</v>
      </c>
      <c r="Q119" t="s">
        <v>2400</v>
      </c>
      <c r="R119" t="s">
        <v>2401</v>
      </c>
      <c r="S119" t="s">
        <v>2402</v>
      </c>
      <c r="T119" t="s">
        <v>2403</v>
      </c>
      <c r="U119" t="s">
        <v>2404</v>
      </c>
      <c r="V119" t="s">
        <v>2405</v>
      </c>
      <c r="W119" t="s">
        <v>2406</v>
      </c>
      <c r="X119" t="s">
        <v>2407</v>
      </c>
      <c r="Y119" t="s">
        <v>2408</v>
      </c>
    </row>
    <row r="120" spans="1:25" x14ac:dyDescent="0.3">
      <c r="A120">
        <v>5950</v>
      </c>
      <c r="B120" t="s">
        <v>2409</v>
      </c>
      <c r="C120" t="s">
        <v>2410</v>
      </c>
      <c r="D120" t="s">
        <v>2411</v>
      </c>
      <c r="E120" t="s">
        <v>2412</v>
      </c>
      <c r="F120" t="s">
        <v>2413</v>
      </c>
      <c r="G120" t="s">
        <v>2414</v>
      </c>
      <c r="H120" t="s">
        <v>2415</v>
      </c>
      <c r="I120" t="s">
        <v>2416</v>
      </c>
      <c r="J120" t="s">
        <v>2417</v>
      </c>
      <c r="K120" t="s">
        <v>2418</v>
      </c>
      <c r="L120" t="s">
        <v>2419</v>
      </c>
      <c r="M120" t="s">
        <v>2420</v>
      </c>
      <c r="N120" t="s">
        <v>2421</v>
      </c>
      <c r="O120">
        <f>-828.790203691405 -58.9638796475626 -488.423928747648</f>
        <v>-1376.1780120866156</v>
      </c>
      <c r="P120">
        <f>-853.877178742721 -91.6093384410362 -209.347833150979</f>
        <v>-1154.8343503347362</v>
      </c>
      <c r="Q120" t="s">
        <v>2422</v>
      </c>
      <c r="R120" t="s">
        <v>2423</v>
      </c>
      <c r="S120" t="s">
        <v>2424</v>
      </c>
      <c r="T120" t="s">
        <v>2425</v>
      </c>
      <c r="U120" t="s">
        <v>2426</v>
      </c>
      <c r="V120" t="s">
        <v>2427</v>
      </c>
      <c r="W120" t="s">
        <v>2428</v>
      </c>
      <c r="X120" t="s">
        <v>2429</v>
      </c>
      <c r="Y120" t="s">
        <v>2430</v>
      </c>
    </row>
    <row r="121" spans="1:25" x14ac:dyDescent="0.3">
      <c r="A121">
        <v>6000</v>
      </c>
      <c r="B121" t="s">
        <v>2431</v>
      </c>
      <c r="C121" t="s">
        <v>2432</v>
      </c>
      <c r="D121" t="s">
        <v>2433</v>
      </c>
      <c r="E121" t="s">
        <v>2434</v>
      </c>
      <c r="F121" t="s">
        <v>2435</v>
      </c>
      <c r="G121" t="s">
        <v>2436</v>
      </c>
      <c r="H121" t="s">
        <v>2437</v>
      </c>
      <c r="I121" t="s">
        <v>2438</v>
      </c>
      <c r="J121" t="s">
        <v>2439</v>
      </c>
      <c r="K121" t="s">
        <v>2440</v>
      </c>
      <c r="L121" t="s">
        <v>2441</v>
      </c>
      <c r="M121" t="s">
        <v>2442</v>
      </c>
      <c r="N121" t="s">
        <v>2443</v>
      </c>
      <c r="O121">
        <f>-826.424580483917 -59.7600883259813 -488.585019383138</f>
        <v>-1374.7696881930362</v>
      </c>
      <c r="P121">
        <f>-852.838156789889 -91.9043467830468 -209.57316028977</f>
        <v>-1154.3156638627058</v>
      </c>
      <c r="Q121" t="s">
        <v>2444</v>
      </c>
      <c r="R121" t="s">
        <v>2445</v>
      </c>
      <c r="S121" t="s">
        <v>2446</v>
      </c>
      <c r="T121" t="s">
        <v>2447</v>
      </c>
      <c r="U121" t="s">
        <v>2448</v>
      </c>
      <c r="V121" t="s">
        <v>2449</v>
      </c>
      <c r="W121" t="s">
        <v>2450</v>
      </c>
      <c r="X121" t="s">
        <v>2451</v>
      </c>
      <c r="Y121" t="s">
        <v>2452</v>
      </c>
    </row>
    <row r="122" spans="1:25" x14ac:dyDescent="0.3">
      <c r="A122">
        <v>6050</v>
      </c>
      <c r="B122" t="s">
        <v>2453</v>
      </c>
      <c r="C122" t="s">
        <v>2454</v>
      </c>
      <c r="D122" t="s">
        <v>2455</v>
      </c>
      <c r="E122" t="s">
        <v>2456</v>
      </c>
      <c r="F122" t="s">
        <v>2457</v>
      </c>
      <c r="G122" t="s">
        <v>2458</v>
      </c>
      <c r="H122" t="s">
        <v>2459</v>
      </c>
      <c r="I122" t="s">
        <v>2460</v>
      </c>
      <c r="J122" t="s">
        <v>2461</v>
      </c>
      <c r="K122" t="s">
        <v>2462</v>
      </c>
      <c r="L122" t="s">
        <v>2463</v>
      </c>
      <c r="M122" t="s">
        <v>2464</v>
      </c>
      <c r="N122" t="s">
        <v>2465</v>
      </c>
      <c r="O122">
        <f>-824.498299376782 -60.4267774552845 -488.878216123471</f>
        <v>-1373.8032929555375</v>
      </c>
      <c r="P122">
        <f>-852.132892580681 -92.1832718414287 -209.940188545327</f>
        <v>-1154.2563529674367</v>
      </c>
      <c r="Q122" t="s">
        <v>2466</v>
      </c>
      <c r="R122" t="s">
        <v>2467</v>
      </c>
      <c r="S122" t="s">
        <v>2468</v>
      </c>
      <c r="T122" t="s">
        <v>2469</v>
      </c>
      <c r="U122" t="s">
        <v>2470</v>
      </c>
      <c r="V122" t="s">
        <v>2471</v>
      </c>
      <c r="W122" t="s">
        <v>2472</v>
      </c>
      <c r="X122" t="s">
        <v>2473</v>
      </c>
      <c r="Y122" t="s">
        <v>2474</v>
      </c>
    </row>
    <row r="123" spans="1:25" x14ac:dyDescent="0.3">
      <c r="A123">
        <v>6100</v>
      </c>
      <c r="B123" t="s">
        <v>2453</v>
      </c>
      <c r="C123" t="s">
        <v>2454</v>
      </c>
      <c r="D123" t="s">
        <v>2455</v>
      </c>
      <c r="E123" t="s">
        <v>2456</v>
      </c>
      <c r="F123" t="s">
        <v>2457</v>
      </c>
      <c r="G123" t="s">
        <v>2458</v>
      </c>
      <c r="H123" t="s">
        <v>2459</v>
      </c>
      <c r="I123" t="s">
        <v>2460</v>
      </c>
      <c r="J123" t="s">
        <v>2461</v>
      </c>
      <c r="K123" t="s">
        <v>2462</v>
      </c>
      <c r="L123" t="s">
        <v>2463</v>
      </c>
      <c r="M123" t="s">
        <v>2464</v>
      </c>
      <c r="N123" t="s">
        <v>2465</v>
      </c>
      <c r="O123">
        <f>-824.498299376782 -60.4267774552845 -488.878216123471</f>
        <v>-1373.8032929555375</v>
      </c>
      <c r="P123">
        <f>-852.132892580681 -92.1832718414287 -209.940188545327</f>
        <v>-1154.2563529674367</v>
      </c>
      <c r="Q123" t="s">
        <v>2466</v>
      </c>
      <c r="R123" t="s">
        <v>2467</v>
      </c>
      <c r="S123" t="s">
        <v>2468</v>
      </c>
      <c r="T123" t="s">
        <v>2469</v>
      </c>
      <c r="U123" t="s">
        <v>2470</v>
      </c>
      <c r="V123" t="s">
        <v>2471</v>
      </c>
      <c r="W123" t="s">
        <v>2472</v>
      </c>
      <c r="X123" t="s">
        <v>2473</v>
      </c>
      <c r="Y123" t="s">
        <v>2474</v>
      </c>
    </row>
    <row r="124" spans="1:25" x14ac:dyDescent="0.3">
      <c r="A124">
        <v>6150</v>
      </c>
      <c r="B124" t="s">
        <v>2475</v>
      </c>
      <c r="C124" t="s">
        <v>2476</v>
      </c>
      <c r="D124" t="s">
        <v>2477</v>
      </c>
      <c r="E124" t="s">
        <v>2478</v>
      </c>
      <c r="F124" t="s">
        <v>2479</v>
      </c>
      <c r="G124" t="s">
        <v>2480</v>
      </c>
      <c r="H124" t="s">
        <v>2481</v>
      </c>
      <c r="I124" t="s">
        <v>2482</v>
      </c>
      <c r="J124" t="s">
        <v>2483</v>
      </c>
      <c r="K124" t="s">
        <v>2484</v>
      </c>
      <c r="L124" t="s">
        <v>2485</v>
      </c>
      <c r="M124" t="s">
        <v>2486</v>
      </c>
      <c r="N124" t="s">
        <v>2487</v>
      </c>
      <c r="O124">
        <f>-818.739707653326 -60.5563812808527 -490.58459808046</f>
        <v>-1369.8806870146389</v>
      </c>
      <c r="P124">
        <f>-847.833337404269 -95.1975042773577 -212.13863960213</f>
        <v>-1155.1694812837566</v>
      </c>
      <c r="Q124" t="s">
        <v>2488</v>
      </c>
      <c r="R124" t="s">
        <v>2489</v>
      </c>
      <c r="S124" t="s">
        <v>2490</v>
      </c>
      <c r="T124" t="s">
        <v>2491</v>
      </c>
      <c r="U124" t="s">
        <v>2492</v>
      </c>
      <c r="V124" t="s">
        <v>2493</v>
      </c>
      <c r="W124" t="s">
        <v>2494</v>
      </c>
      <c r="X124" t="s">
        <v>2495</v>
      </c>
      <c r="Y124" t="s">
        <v>2496</v>
      </c>
    </row>
    <row r="125" spans="1:25" x14ac:dyDescent="0.3">
      <c r="A125">
        <v>6200</v>
      </c>
      <c r="B125" t="s">
        <v>2497</v>
      </c>
      <c r="C125" t="s">
        <v>2498</v>
      </c>
      <c r="D125" t="s">
        <v>2499</v>
      </c>
      <c r="E125" t="s">
        <v>2500</v>
      </c>
      <c r="F125" t="s">
        <v>2501</v>
      </c>
      <c r="G125" t="s">
        <v>2502</v>
      </c>
      <c r="H125" t="s">
        <v>2503</v>
      </c>
      <c r="I125" t="s">
        <v>2504</v>
      </c>
      <c r="J125" t="s">
        <v>2505</v>
      </c>
      <c r="K125" t="s">
        <v>2506</v>
      </c>
      <c r="L125" t="s">
        <v>2507</v>
      </c>
      <c r="M125" t="s">
        <v>2508</v>
      </c>
      <c r="N125" t="s">
        <v>2509</v>
      </c>
      <c r="O125">
        <f>-816.976326101991 -60.1892804362637 -491.313488827318</f>
        <v>-1368.4790953655729</v>
      </c>
      <c r="P125">
        <f>-846.346622625258 -95.4669875965385 -212.97659959656</f>
        <v>-1154.7902098183565</v>
      </c>
      <c r="Q125" t="s">
        <v>2510</v>
      </c>
      <c r="R125" t="s">
        <v>2511</v>
      </c>
      <c r="S125" t="s">
        <v>2512</v>
      </c>
      <c r="T125" t="s">
        <v>2513</v>
      </c>
      <c r="U125" t="s">
        <v>2514</v>
      </c>
      <c r="V125" t="s">
        <v>2515</v>
      </c>
      <c r="W125" t="s">
        <v>2516</v>
      </c>
      <c r="X125" t="s">
        <v>2517</v>
      </c>
      <c r="Y125" t="s">
        <v>2518</v>
      </c>
    </row>
    <row r="126" spans="1:25" x14ac:dyDescent="0.3">
      <c r="A126">
        <v>6250</v>
      </c>
      <c r="B126" t="s">
        <v>2519</v>
      </c>
      <c r="C126" t="s">
        <v>2520</v>
      </c>
      <c r="D126" t="s">
        <v>2521</v>
      </c>
      <c r="E126" t="s">
        <v>2522</v>
      </c>
      <c r="F126" t="s">
        <v>2523</v>
      </c>
      <c r="G126" t="s">
        <v>2524</v>
      </c>
      <c r="H126" t="s">
        <v>2525</v>
      </c>
      <c r="I126" t="s">
        <v>2526</v>
      </c>
      <c r="J126" t="s">
        <v>2527</v>
      </c>
      <c r="K126" t="s">
        <v>2528</v>
      </c>
      <c r="L126" t="s">
        <v>2529</v>
      </c>
      <c r="M126" t="s">
        <v>2530</v>
      </c>
      <c r="N126" t="s">
        <v>2531</v>
      </c>
      <c r="O126">
        <f>-816.617359539901 -60.0803275639826 -491.404688469324</f>
        <v>-1368.1023755732076</v>
      </c>
      <c r="P126">
        <f>-846.161116100243 -95.1343039755911 -213.057791926809</f>
        <v>-1154.3532120026432</v>
      </c>
      <c r="Q126" t="s">
        <v>2532</v>
      </c>
      <c r="R126" t="s">
        <v>2533</v>
      </c>
      <c r="S126" t="s">
        <v>2534</v>
      </c>
      <c r="T126" t="s">
        <v>2535</v>
      </c>
      <c r="U126" t="s">
        <v>2536</v>
      </c>
      <c r="V126" t="s">
        <v>2537</v>
      </c>
      <c r="W126" t="s">
        <v>2538</v>
      </c>
      <c r="X126" t="s">
        <v>2539</v>
      </c>
      <c r="Y126" t="s">
        <v>2540</v>
      </c>
    </row>
    <row r="127" spans="1:25" x14ac:dyDescent="0.3">
      <c r="A127">
        <v>6300</v>
      </c>
      <c r="B127" t="s">
        <v>2541</v>
      </c>
      <c r="C127" t="s">
        <v>2542</v>
      </c>
      <c r="D127" t="s">
        <v>2543</v>
      </c>
      <c r="E127" t="s">
        <v>2544</v>
      </c>
      <c r="F127" t="s">
        <v>2545</v>
      </c>
      <c r="G127" t="s">
        <v>2546</v>
      </c>
      <c r="H127" t="s">
        <v>2547</v>
      </c>
      <c r="I127" t="s">
        <v>2548</v>
      </c>
      <c r="J127" t="s">
        <v>2549</v>
      </c>
      <c r="K127" t="s">
        <v>2550</v>
      </c>
      <c r="L127" t="s">
        <v>2551</v>
      </c>
      <c r="M127" t="s">
        <v>2552</v>
      </c>
      <c r="N127" t="s">
        <v>2553</v>
      </c>
      <c r="O127">
        <f>-816.103852736974 -60.1234776966451 -491.348880490062</f>
        <v>-1367.5762109236812</v>
      </c>
      <c r="P127">
        <f>-845.551061738454 -95.0518678908929 -212.976045387946</f>
        <v>-1153.578975017293</v>
      </c>
      <c r="Q127" t="s">
        <v>2554</v>
      </c>
      <c r="R127" t="s">
        <v>2555</v>
      </c>
      <c r="S127" t="s">
        <v>2556</v>
      </c>
      <c r="T127" t="s">
        <v>2557</v>
      </c>
      <c r="U127" t="s">
        <v>2558</v>
      </c>
      <c r="V127" t="s">
        <v>2559</v>
      </c>
      <c r="W127" t="s">
        <v>2560</v>
      </c>
      <c r="X127" t="s">
        <v>2561</v>
      </c>
      <c r="Y127" t="s">
        <v>2562</v>
      </c>
    </row>
    <row r="128" spans="1:25" x14ac:dyDescent="0.3">
      <c r="A128">
        <v>6350</v>
      </c>
      <c r="B128" t="s">
        <v>2563</v>
      </c>
      <c r="C128" t="s">
        <v>2564</v>
      </c>
      <c r="D128" t="s">
        <v>2565</v>
      </c>
      <c r="E128" t="s">
        <v>2566</v>
      </c>
      <c r="F128" t="s">
        <v>2567</v>
      </c>
      <c r="G128" t="s">
        <v>2568</v>
      </c>
      <c r="H128" t="s">
        <v>2569</v>
      </c>
      <c r="I128" t="s">
        <v>2570</v>
      </c>
      <c r="J128" t="s">
        <v>2571</v>
      </c>
      <c r="K128" t="s">
        <v>2572</v>
      </c>
      <c r="L128" t="s">
        <v>2573</v>
      </c>
      <c r="M128" t="s">
        <v>2574</v>
      </c>
      <c r="N128" t="s">
        <v>2575</v>
      </c>
      <c r="O128">
        <f>-815.813563749444 -60.2902839915992 -491.298748463979</f>
        <v>-1367.4025962050223</v>
      </c>
      <c r="P128">
        <f>-845.103837263531 -95.3452690252798 -212.925252088476</f>
        <v>-1153.3743583772866</v>
      </c>
      <c r="Q128" t="s">
        <v>2576</v>
      </c>
      <c r="R128" t="s">
        <v>2577</v>
      </c>
      <c r="S128" t="s">
        <v>2578</v>
      </c>
      <c r="T128" t="s">
        <v>2579</v>
      </c>
      <c r="U128" t="s">
        <v>2580</v>
      </c>
      <c r="V128" t="s">
        <v>2581</v>
      </c>
      <c r="W128" t="s">
        <v>2582</v>
      </c>
      <c r="X128" t="s">
        <v>2583</v>
      </c>
      <c r="Y128" t="s">
        <v>2584</v>
      </c>
    </row>
    <row r="129" spans="1:25" x14ac:dyDescent="0.3">
      <c r="A129">
        <v>6400</v>
      </c>
      <c r="B129" t="s">
        <v>2585</v>
      </c>
      <c r="C129" t="s">
        <v>2586</v>
      </c>
      <c r="D129" t="s">
        <v>2587</v>
      </c>
      <c r="E129" t="s">
        <v>2588</v>
      </c>
      <c r="F129" t="s">
        <v>2589</v>
      </c>
      <c r="G129" t="s">
        <v>2590</v>
      </c>
      <c r="H129" t="s">
        <v>2591</v>
      </c>
      <c r="I129" t="s">
        <v>2592</v>
      </c>
      <c r="J129" t="s">
        <v>2593</v>
      </c>
      <c r="K129" t="s">
        <v>2594</v>
      </c>
      <c r="L129" t="s">
        <v>2595</v>
      </c>
      <c r="M129" t="s">
        <v>2596</v>
      </c>
      <c r="N129" t="s">
        <v>2597</v>
      </c>
      <c r="O129">
        <f>-815.28818917326 -61.027338218548 -491.093482343812</f>
        <v>-1367.40900973562</v>
      </c>
      <c r="P129">
        <f>-844.591657356397 -96.3568792414994 -212.75595234573</f>
        <v>-1153.7044889436265</v>
      </c>
      <c r="Q129" t="s">
        <v>2598</v>
      </c>
      <c r="R129" t="s">
        <v>2599</v>
      </c>
      <c r="S129" t="s">
        <v>2600</v>
      </c>
      <c r="T129" t="s">
        <v>2601</v>
      </c>
      <c r="U129" t="s">
        <v>2602</v>
      </c>
      <c r="V129" t="s">
        <v>2603</v>
      </c>
      <c r="W129" t="s">
        <v>2604</v>
      </c>
      <c r="X129" t="s">
        <v>2605</v>
      </c>
      <c r="Y129" t="s">
        <v>2606</v>
      </c>
    </row>
    <row r="130" spans="1:25" x14ac:dyDescent="0.3">
      <c r="A130">
        <v>6450</v>
      </c>
      <c r="B130" t="s">
        <v>2607</v>
      </c>
      <c r="C130" t="s">
        <v>2608</v>
      </c>
      <c r="D130" t="s">
        <v>2609</v>
      </c>
      <c r="E130" t="s">
        <v>2610</v>
      </c>
      <c r="F130" t="s">
        <v>2611</v>
      </c>
      <c r="G130" t="s">
        <v>2612</v>
      </c>
      <c r="H130" t="s">
        <v>2613</v>
      </c>
      <c r="I130" t="s">
        <v>2614</v>
      </c>
      <c r="J130" t="s">
        <v>2615</v>
      </c>
      <c r="K130" t="s">
        <v>2616</v>
      </c>
      <c r="L130" t="s">
        <v>2617</v>
      </c>
      <c r="M130" t="s">
        <v>2618</v>
      </c>
      <c r="N130" t="s">
        <v>2619</v>
      </c>
      <c r="O130">
        <f>-815.111848769229 -61.4086303387921 -491.058813193893</f>
        <v>-1367.5792923019142</v>
      </c>
      <c r="P130">
        <f>-844.374793356684 -96.8739017449191 -212.73429181404</f>
        <v>-1153.9829869156431</v>
      </c>
      <c r="Q130" t="s">
        <v>2620</v>
      </c>
      <c r="R130" t="s">
        <v>2621</v>
      </c>
      <c r="S130" t="s">
        <v>2622</v>
      </c>
      <c r="T130" t="s">
        <v>2623</v>
      </c>
      <c r="U130" t="s">
        <v>2624</v>
      </c>
      <c r="V130" t="s">
        <v>2625</v>
      </c>
      <c r="W130" t="s">
        <v>2626</v>
      </c>
      <c r="X130" t="s">
        <v>2627</v>
      </c>
      <c r="Y130" t="s">
        <v>2628</v>
      </c>
    </row>
    <row r="131" spans="1:25" x14ac:dyDescent="0.3">
      <c r="A131">
        <v>6500</v>
      </c>
      <c r="B131" t="s">
        <v>2629</v>
      </c>
      <c r="C131" t="s">
        <v>2630</v>
      </c>
      <c r="D131" t="s">
        <v>2631</v>
      </c>
      <c r="E131" t="s">
        <v>2632</v>
      </c>
      <c r="F131" t="s">
        <v>2633</v>
      </c>
      <c r="G131" t="s">
        <v>2634</v>
      </c>
      <c r="H131" t="s">
        <v>2635</v>
      </c>
      <c r="I131" t="s">
        <v>2636</v>
      </c>
      <c r="J131" t="s">
        <v>2637</v>
      </c>
      <c r="K131" t="s">
        <v>2638</v>
      </c>
      <c r="L131" t="s">
        <v>2639</v>
      </c>
      <c r="M131" t="s">
        <v>2640</v>
      </c>
      <c r="N131" t="s">
        <v>2641</v>
      </c>
      <c r="O131">
        <f>-815.073865653729 -62.1036582221514 -490.963388957728</f>
        <v>-1368.1409128336084</v>
      </c>
      <c r="P131">
        <f>-844.328603466936 -97.6432731973362 -212.647724850924</f>
        <v>-1154.6196015151961</v>
      </c>
      <c r="Q131" t="s">
        <v>2642</v>
      </c>
      <c r="R131" t="s">
        <v>2643</v>
      </c>
      <c r="S131" t="s">
        <v>2644</v>
      </c>
      <c r="T131" t="s">
        <v>2645</v>
      </c>
      <c r="U131" t="s">
        <v>2646</v>
      </c>
      <c r="V131" t="s">
        <v>2647</v>
      </c>
      <c r="W131" t="s">
        <v>2648</v>
      </c>
      <c r="X131" t="s">
        <v>2649</v>
      </c>
      <c r="Y131" t="s">
        <v>2650</v>
      </c>
    </row>
    <row r="132" spans="1:25" x14ac:dyDescent="0.3">
      <c r="A132">
        <v>6550</v>
      </c>
      <c r="B132" t="s">
        <v>2651</v>
      </c>
      <c r="C132" t="s">
        <v>2652</v>
      </c>
      <c r="D132" t="s">
        <v>2653</v>
      </c>
      <c r="E132" t="s">
        <v>2654</v>
      </c>
      <c r="F132" t="s">
        <v>2655</v>
      </c>
      <c r="G132" t="s">
        <v>2656</v>
      </c>
      <c r="H132" t="s">
        <v>2657</v>
      </c>
      <c r="I132" t="s">
        <v>2658</v>
      </c>
      <c r="J132" t="s">
        <v>2659</v>
      </c>
      <c r="K132" t="s">
        <v>2660</v>
      </c>
      <c r="L132" t="s">
        <v>2661</v>
      </c>
      <c r="M132" t="s">
        <v>2662</v>
      </c>
      <c r="N132" t="s">
        <v>2663</v>
      </c>
      <c r="O132">
        <f>-815.147644023502 -62.5433579985063 -490.931749743491</f>
        <v>-1368.6227517654993</v>
      </c>
      <c r="P132">
        <f>-844.340303721845 -98.1428044294189 -212.617160725536</f>
        <v>-1155.1002688767999</v>
      </c>
      <c r="Q132" t="s">
        <v>2664</v>
      </c>
      <c r="R132" t="s">
        <v>2665</v>
      </c>
      <c r="S132" t="s">
        <v>2666</v>
      </c>
      <c r="T132" t="s">
        <v>2667</v>
      </c>
      <c r="U132" t="s">
        <v>2668</v>
      </c>
      <c r="V132" t="s">
        <v>2669</v>
      </c>
      <c r="W132" t="s">
        <v>2670</v>
      </c>
      <c r="X132" t="s">
        <v>2671</v>
      </c>
      <c r="Y132" t="s">
        <v>2672</v>
      </c>
    </row>
    <row r="133" spans="1:25" x14ac:dyDescent="0.3">
      <c r="A133">
        <v>6600</v>
      </c>
      <c r="B133" t="s">
        <v>2673</v>
      </c>
      <c r="C133" t="s">
        <v>2674</v>
      </c>
      <c r="D133" t="s">
        <v>2675</v>
      </c>
      <c r="E133" t="s">
        <v>2676</v>
      </c>
      <c r="F133" t="s">
        <v>2677</v>
      </c>
      <c r="G133" t="s">
        <v>2678</v>
      </c>
      <c r="H133" t="s">
        <v>2679</v>
      </c>
      <c r="I133" t="s">
        <v>2680</v>
      </c>
      <c r="J133" t="s">
        <v>2681</v>
      </c>
      <c r="K133" t="s">
        <v>2682</v>
      </c>
      <c r="L133" t="s">
        <v>2683</v>
      </c>
      <c r="M133" t="s">
        <v>2684</v>
      </c>
      <c r="N133" t="s">
        <v>2685</v>
      </c>
      <c r="O133">
        <f>-815.469474110672 -63.5996950002084 -490.865759752021</f>
        <v>-1369.9349288629014</v>
      </c>
      <c r="P133">
        <f>-844.476172730597 -99.281905583681 -212.542086110828</f>
        <v>-1156.300164425106</v>
      </c>
      <c r="Q133" t="s">
        <v>2686</v>
      </c>
      <c r="R133" t="s">
        <v>2687</v>
      </c>
      <c r="S133" t="s">
        <v>2688</v>
      </c>
      <c r="T133" t="s">
        <v>2689</v>
      </c>
      <c r="U133" t="s">
        <v>2690</v>
      </c>
      <c r="V133" t="s">
        <v>2691</v>
      </c>
      <c r="W133" t="s">
        <v>2692</v>
      </c>
      <c r="X133" t="s">
        <v>2693</v>
      </c>
      <c r="Y133" t="s">
        <v>2694</v>
      </c>
    </row>
    <row r="134" spans="1:25" x14ac:dyDescent="0.3">
      <c r="A134">
        <v>6650</v>
      </c>
      <c r="B134" t="s">
        <v>2695</v>
      </c>
      <c r="C134" t="s">
        <v>2696</v>
      </c>
      <c r="D134" t="s">
        <v>2697</v>
      </c>
      <c r="E134" t="s">
        <v>2698</v>
      </c>
      <c r="F134" t="s">
        <v>2699</v>
      </c>
      <c r="G134" t="s">
        <v>2700</v>
      </c>
      <c r="H134" t="s">
        <v>2701</v>
      </c>
      <c r="I134" t="s">
        <v>2702</v>
      </c>
      <c r="J134" t="s">
        <v>2703</v>
      </c>
      <c r="K134" t="s">
        <v>2704</v>
      </c>
      <c r="L134" t="s">
        <v>2705</v>
      </c>
      <c r="M134" t="s">
        <v>2706</v>
      </c>
      <c r="N134" t="s">
        <v>2707</v>
      </c>
      <c r="O134">
        <f>-815.789126124097 -64.1526257695259 -490.812257305431</f>
        <v>-1370.7540091990541</v>
      </c>
      <c r="P134">
        <f>-844.614401571461 -99.7776397303242 -212.462597335315</f>
        <v>-1156.8546386371002</v>
      </c>
      <c r="Q134" t="s">
        <v>2708</v>
      </c>
      <c r="R134" t="s">
        <v>2709</v>
      </c>
      <c r="S134" t="s">
        <v>2710</v>
      </c>
      <c r="T134" t="s">
        <v>2711</v>
      </c>
      <c r="U134" t="s">
        <v>2712</v>
      </c>
      <c r="V134" t="s">
        <v>2713</v>
      </c>
      <c r="W134" t="s">
        <v>2714</v>
      </c>
      <c r="X134" t="s">
        <v>2715</v>
      </c>
      <c r="Y134" t="s">
        <v>2716</v>
      </c>
    </row>
    <row r="135" spans="1:25" x14ac:dyDescent="0.3">
      <c r="A135">
        <v>6700</v>
      </c>
      <c r="B135" t="s">
        <v>2717</v>
      </c>
      <c r="C135" t="s">
        <v>2718</v>
      </c>
      <c r="D135" t="s">
        <v>2719</v>
      </c>
      <c r="E135" t="s">
        <v>2720</v>
      </c>
      <c r="F135" t="s">
        <v>2721</v>
      </c>
      <c r="G135" t="s">
        <v>2722</v>
      </c>
      <c r="H135" t="s">
        <v>2723</v>
      </c>
      <c r="I135" t="s">
        <v>2724</v>
      </c>
      <c r="J135" t="s">
        <v>2725</v>
      </c>
      <c r="K135" t="s">
        <v>2726</v>
      </c>
      <c r="L135" t="s">
        <v>2727</v>
      </c>
      <c r="M135" t="s">
        <v>2728</v>
      </c>
      <c r="N135" t="s">
        <v>2729</v>
      </c>
      <c r="O135">
        <f>-816.585198271586 -65.0887702746807 -490.696220299726</f>
        <v>-1372.3701888459927</v>
      </c>
      <c r="P135">
        <f>-844.900572980633 -100.16256943891 -212.224252177133</f>
        <v>-1157.287394596676</v>
      </c>
      <c r="Q135" t="s">
        <v>2730</v>
      </c>
      <c r="R135" t="s">
        <v>2731</v>
      </c>
      <c r="S135" t="s">
        <v>2732</v>
      </c>
      <c r="T135" t="s">
        <v>2733</v>
      </c>
      <c r="U135" t="s">
        <v>2734</v>
      </c>
      <c r="V135" t="s">
        <v>2735</v>
      </c>
      <c r="W135" t="s">
        <v>2736</v>
      </c>
      <c r="X135" t="s">
        <v>2737</v>
      </c>
      <c r="Y135" t="s">
        <v>2738</v>
      </c>
    </row>
    <row r="136" spans="1:25" x14ac:dyDescent="0.3">
      <c r="A136">
        <v>6750</v>
      </c>
      <c r="B136" t="s">
        <v>2739</v>
      </c>
      <c r="C136" t="s">
        <v>2740</v>
      </c>
      <c r="D136" t="s">
        <v>2741</v>
      </c>
      <c r="E136" t="s">
        <v>2742</v>
      </c>
      <c r="F136" t="s">
        <v>2743</v>
      </c>
      <c r="G136" t="s">
        <v>2744</v>
      </c>
      <c r="H136" t="s">
        <v>2745</v>
      </c>
      <c r="I136" t="s">
        <v>2746</v>
      </c>
      <c r="J136" t="s">
        <v>2747</v>
      </c>
      <c r="K136" t="s">
        <v>2748</v>
      </c>
      <c r="L136" t="s">
        <v>2749</v>
      </c>
      <c r="M136" t="s">
        <v>2750</v>
      </c>
      <c r="N136" t="s">
        <v>2751</v>
      </c>
      <c r="O136">
        <f>-817.044961031148 -65.5713978693757 -490.687188943993</f>
        <v>-1373.3035478445167</v>
      </c>
      <c r="P136">
        <f>-845.068389332419 -100.28083673789 -212.140115317259</f>
        <v>-1157.4893413875679</v>
      </c>
      <c r="Q136" t="s">
        <v>2752</v>
      </c>
      <c r="R136" t="s">
        <v>2753</v>
      </c>
      <c r="S136" t="s">
        <v>2754</v>
      </c>
      <c r="T136" t="s">
        <v>2755</v>
      </c>
      <c r="U136" t="s">
        <v>2756</v>
      </c>
      <c r="V136" t="s">
        <v>2757</v>
      </c>
      <c r="W136" t="s">
        <v>2758</v>
      </c>
      <c r="X136" t="s">
        <v>2759</v>
      </c>
      <c r="Y136" t="s">
        <v>2760</v>
      </c>
    </row>
    <row r="137" spans="1:25" x14ac:dyDescent="0.3">
      <c r="A137">
        <v>6800</v>
      </c>
      <c r="B137" t="s">
        <v>2761</v>
      </c>
      <c r="C137" t="s">
        <v>2762</v>
      </c>
      <c r="D137" t="s">
        <v>2763</v>
      </c>
      <c r="E137" t="s">
        <v>2764</v>
      </c>
      <c r="F137" t="s">
        <v>2765</v>
      </c>
      <c r="G137" t="s">
        <v>2766</v>
      </c>
      <c r="H137" t="s">
        <v>2767</v>
      </c>
      <c r="I137" t="s">
        <v>2768</v>
      </c>
      <c r="J137" t="s">
        <v>2769</v>
      </c>
      <c r="K137" t="s">
        <v>2770</v>
      </c>
      <c r="L137" t="s">
        <v>2771</v>
      </c>
      <c r="M137" t="s">
        <v>2772</v>
      </c>
      <c r="N137" t="s">
        <v>2773</v>
      </c>
      <c r="O137">
        <f>-817.798386863834 -66.7988747268989 -490.629552968217</f>
        <v>-1375.2268145589501</v>
      </c>
      <c r="P137">
        <f>-845.340447348357 -101.032118680761 -211.975303407604</f>
        <v>-1158.347869436722</v>
      </c>
      <c r="Q137" t="s">
        <v>2774</v>
      </c>
      <c r="R137" t="s">
        <v>2775</v>
      </c>
      <c r="S137" t="s">
        <v>2776</v>
      </c>
      <c r="T137" t="s">
        <v>2777</v>
      </c>
      <c r="U137" t="s">
        <v>2778</v>
      </c>
      <c r="V137" t="s">
        <v>2779</v>
      </c>
      <c r="W137" t="s">
        <v>2780</v>
      </c>
      <c r="X137" t="s">
        <v>2781</v>
      </c>
      <c r="Y137" t="s">
        <v>2782</v>
      </c>
    </row>
    <row r="138" spans="1:25" x14ac:dyDescent="0.3">
      <c r="A138">
        <v>6850</v>
      </c>
      <c r="B138" t="s">
        <v>2783</v>
      </c>
      <c r="C138" t="s">
        <v>2784</v>
      </c>
      <c r="D138" t="s">
        <v>2785</v>
      </c>
      <c r="E138" t="s">
        <v>2786</v>
      </c>
      <c r="F138" t="s">
        <v>2787</v>
      </c>
      <c r="G138" t="s">
        <v>2788</v>
      </c>
      <c r="H138" t="s">
        <v>2789</v>
      </c>
      <c r="I138" t="s">
        <v>2790</v>
      </c>
      <c r="J138" t="s">
        <v>2791</v>
      </c>
      <c r="K138" t="s">
        <v>2792</v>
      </c>
      <c r="L138" t="s">
        <v>2793</v>
      </c>
      <c r="M138" t="s">
        <v>2794</v>
      </c>
      <c r="N138" t="s">
        <v>2795</v>
      </c>
      <c r="O138">
        <f>-818.085557934474 -67.4713012531281 -490.565104744358</f>
        <v>-1376.1219639319602</v>
      </c>
      <c r="P138">
        <f>-845.387207519107 -101.599430998244 -211.874415516352</f>
        <v>-1158.8610540337031</v>
      </c>
      <c r="Q138" t="s">
        <v>2796</v>
      </c>
      <c r="R138" t="s">
        <v>2797</v>
      </c>
      <c r="S138" t="s">
        <v>2798</v>
      </c>
      <c r="T138" t="s">
        <v>2799</v>
      </c>
      <c r="U138" t="s">
        <v>2800</v>
      </c>
      <c r="V138" t="s">
        <v>2801</v>
      </c>
      <c r="W138" t="s">
        <v>2802</v>
      </c>
      <c r="X138" t="s">
        <v>2803</v>
      </c>
      <c r="Y138" t="s">
        <v>2804</v>
      </c>
    </row>
    <row r="139" spans="1:25" x14ac:dyDescent="0.3">
      <c r="A139">
        <v>6900</v>
      </c>
      <c r="B139" t="s">
        <v>2805</v>
      </c>
      <c r="C139" t="s">
        <v>2806</v>
      </c>
      <c r="D139" t="s">
        <v>2807</v>
      </c>
      <c r="E139" t="s">
        <v>2808</v>
      </c>
      <c r="F139" t="s">
        <v>2809</v>
      </c>
      <c r="G139" t="s">
        <v>2810</v>
      </c>
      <c r="H139" t="s">
        <v>2811</v>
      </c>
      <c r="I139" t="s">
        <v>2812</v>
      </c>
      <c r="J139" t="s">
        <v>2813</v>
      </c>
      <c r="K139" t="s">
        <v>2814</v>
      </c>
      <c r="L139" t="s">
        <v>2815</v>
      </c>
      <c r="M139" t="s">
        <v>2816</v>
      </c>
      <c r="N139" t="s">
        <v>2817</v>
      </c>
      <c r="O139">
        <f>-818.395000463997 -69.3055124363168 -490.302051307223</f>
        <v>-1378.0025642075368</v>
      </c>
      <c r="P139">
        <f>-844.961218568243 -103.254684419482 -211.518514385396</f>
        <v>-1159.734417373121</v>
      </c>
      <c r="Q139">
        <f>-639.908012526785 -1.36847713076486 -250.517174603867</f>
        <v>-891.79366426141689</v>
      </c>
      <c r="R139" t="s">
        <v>2818</v>
      </c>
      <c r="S139" t="s">
        <v>2819</v>
      </c>
      <c r="T139" t="s">
        <v>2820</v>
      </c>
      <c r="U139" t="s">
        <v>2821</v>
      </c>
      <c r="V139" t="s">
        <v>2822</v>
      </c>
      <c r="W139" t="s">
        <v>2823</v>
      </c>
      <c r="X139" t="s">
        <v>2824</v>
      </c>
      <c r="Y139" t="s">
        <v>2825</v>
      </c>
    </row>
    <row r="140" spans="1:25" x14ac:dyDescent="0.3">
      <c r="A140">
        <v>6950</v>
      </c>
      <c r="B140" t="s">
        <v>2826</v>
      </c>
      <c r="C140" t="s">
        <v>2827</v>
      </c>
      <c r="D140" t="s">
        <v>2828</v>
      </c>
      <c r="E140" t="s">
        <v>2829</v>
      </c>
      <c r="F140" t="s">
        <v>2830</v>
      </c>
      <c r="G140" t="s">
        <v>2831</v>
      </c>
      <c r="H140" t="s">
        <v>2832</v>
      </c>
      <c r="I140" t="s">
        <v>2833</v>
      </c>
      <c r="J140" t="s">
        <v>2834</v>
      </c>
      <c r="K140" t="s">
        <v>2835</v>
      </c>
      <c r="L140" t="s">
        <v>2836</v>
      </c>
      <c r="M140" t="s">
        <v>2837</v>
      </c>
      <c r="N140" t="s">
        <v>2838</v>
      </c>
      <c r="O140">
        <f>-818.46830062144 -70.4111034583214 -490.131503045367</f>
        <v>-1379.0109071251284</v>
      </c>
      <c r="P140">
        <f>-844.52783947711 -104.26018960872 -211.287963227748</f>
        <v>-1160.0759923135779</v>
      </c>
      <c r="Q140">
        <f>-639.498835418122 -2.49208312386031 -250.719936673387</f>
        <v>-892.71085521536929</v>
      </c>
      <c r="R140" t="s">
        <v>2839</v>
      </c>
      <c r="S140" t="s">
        <v>2840</v>
      </c>
      <c r="T140" t="s">
        <v>2841</v>
      </c>
      <c r="U140" t="s">
        <v>2842</v>
      </c>
      <c r="V140" t="s">
        <v>2843</v>
      </c>
      <c r="W140" t="s">
        <v>2844</v>
      </c>
      <c r="X140" t="s">
        <v>2845</v>
      </c>
      <c r="Y140" t="s">
        <v>2846</v>
      </c>
    </row>
    <row r="141" spans="1:25" x14ac:dyDescent="0.3">
      <c r="A141">
        <v>7000</v>
      </c>
      <c r="B141" t="s">
        <v>2847</v>
      </c>
      <c r="C141" t="s">
        <v>2848</v>
      </c>
      <c r="D141" t="s">
        <v>2849</v>
      </c>
      <c r="E141" t="s">
        <v>2850</v>
      </c>
      <c r="F141" t="s">
        <v>2851</v>
      </c>
      <c r="G141" t="s">
        <v>2852</v>
      </c>
      <c r="H141" t="s">
        <v>2853</v>
      </c>
      <c r="I141" t="s">
        <v>2854</v>
      </c>
      <c r="J141" t="s">
        <v>2855</v>
      </c>
      <c r="K141" t="s">
        <v>2856</v>
      </c>
      <c r="L141" t="s">
        <v>2857</v>
      </c>
      <c r="M141" t="s">
        <v>2858</v>
      </c>
      <c r="N141" t="s">
        <v>2859</v>
      </c>
      <c r="O141">
        <f>-818.50559105621 -73.2071290915087 -489.78495818534</f>
        <v>-1381.4976783330587</v>
      </c>
      <c r="P141">
        <f>-843.449113441468 -106.84669364234 -210.813987286008</f>
        <v>-1161.109794369816</v>
      </c>
      <c r="Q141">
        <f>-638.734541215635 -4.7987865886264 -251.146433553964</f>
        <v>-894.67976135822539</v>
      </c>
      <c r="R141" t="s">
        <v>2860</v>
      </c>
      <c r="S141" t="s">
        <v>2861</v>
      </c>
      <c r="T141" t="s">
        <v>2862</v>
      </c>
      <c r="U141" t="s">
        <v>2863</v>
      </c>
      <c r="V141" t="s">
        <v>2864</v>
      </c>
      <c r="W141" t="s">
        <v>2865</v>
      </c>
      <c r="X141" t="s">
        <v>2866</v>
      </c>
      <c r="Y141" t="s">
        <v>2867</v>
      </c>
    </row>
    <row r="142" spans="1:25" x14ac:dyDescent="0.3">
      <c r="A142">
        <v>7050</v>
      </c>
      <c r="B142" t="s">
        <v>2868</v>
      </c>
      <c r="C142" t="s">
        <v>2869</v>
      </c>
      <c r="D142" t="s">
        <v>2870</v>
      </c>
      <c r="E142" t="s">
        <v>2871</v>
      </c>
      <c r="F142" t="s">
        <v>2872</v>
      </c>
      <c r="G142" t="s">
        <v>2873</v>
      </c>
      <c r="H142" t="s">
        <v>2874</v>
      </c>
      <c r="I142" t="s">
        <v>2875</v>
      </c>
      <c r="J142" t="s">
        <v>2876</v>
      </c>
      <c r="K142" t="s">
        <v>2877</v>
      </c>
      <c r="L142" t="s">
        <v>2878</v>
      </c>
      <c r="M142" t="s">
        <v>2879</v>
      </c>
      <c r="N142" t="s">
        <v>2880</v>
      </c>
      <c r="O142">
        <f>-818.388772195389 -74.757269176695 -489.58051070838</f>
        <v>-1382.726552080464</v>
      </c>
      <c r="P142">
        <f>-842.690430237015 -108.420514189817 -210.555759910123</f>
        <v>-1161.666704336955</v>
      </c>
      <c r="Q142">
        <f>-638.262485289344 -5.99189016544437 -251.374254588837</f>
        <v>-895.62863004362544</v>
      </c>
      <c r="R142" t="s">
        <v>2881</v>
      </c>
      <c r="S142" t="s">
        <v>2882</v>
      </c>
      <c r="T142" t="s">
        <v>2883</v>
      </c>
      <c r="U142" t="s">
        <v>2884</v>
      </c>
      <c r="V142" t="s">
        <v>2885</v>
      </c>
      <c r="W142" t="s">
        <v>2886</v>
      </c>
      <c r="X142" t="s">
        <v>2887</v>
      </c>
      <c r="Y142" t="s">
        <v>2888</v>
      </c>
    </row>
    <row r="143" spans="1:25" x14ac:dyDescent="0.3">
      <c r="A143">
        <v>7100</v>
      </c>
      <c r="B143" t="s">
        <v>2889</v>
      </c>
      <c r="C143" t="s">
        <v>2890</v>
      </c>
      <c r="D143" t="s">
        <v>2891</v>
      </c>
      <c r="E143" t="s">
        <v>2892</v>
      </c>
      <c r="F143" t="s">
        <v>2893</v>
      </c>
      <c r="G143" t="s">
        <v>2894</v>
      </c>
      <c r="H143" t="s">
        <v>2895</v>
      </c>
      <c r="I143" t="s">
        <v>2896</v>
      </c>
      <c r="J143" t="s">
        <v>2897</v>
      </c>
      <c r="K143" t="s">
        <v>2898</v>
      </c>
      <c r="L143" t="s">
        <v>2899</v>
      </c>
      <c r="M143" t="s">
        <v>2900</v>
      </c>
      <c r="N143" t="s">
        <v>2901</v>
      </c>
      <c r="O143">
        <f>-818.259200939305 -78.1109604419592 -489.169612684698</f>
        <v>-1385.5397740659621</v>
      </c>
      <c r="P143">
        <f>-841.13466174383 -111.967913342473 -210.047871227552</f>
        <v>-1163.1504463138549</v>
      </c>
      <c r="Q143">
        <f>-637.471786485083 -8.34676527478473 -251.67245228098</f>
        <v>-897.49100404084777</v>
      </c>
      <c r="R143" t="s">
        <v>2902</v>
      </c>
      <c r="S143" t="s">
        <v>2903</v>
      </c>
      <c r="T143" t="s">
        <v>2904</v>
      </c>
      <c r="U143" t="s">
        <v>2905</v>
      </c>
      <c r="V143" t="s">
        <v>2906</v>
      </c>
      <c r="W143" t="s">
        <v>2907</v>
      </c>
      <c r="X143" t="s">
        <v>2908</v>
      </c>
      <c r="Y143" t="s">
        <v>2909</v>
      </c>
    </row>
    <row r="144" spans="1:25" x14ac:dyDescent="0.3">
      <c r="A144">
        <v>7150</v>
      </c>
      <c r="B144" t="s">
        <v>2910</v>
      </c>
      <c r="C144" t="s">
        <v>2911</v>
      </c>
      <c r="D144" t="s">
        <v>2912</v>
      </c>
      <c r="E144" t="s">
        <v>2913</v>
      </c>
      <c r="F144" t="s">
        <v>2914</v>
      </c>
      <c r="G144" t="s">
        <v>2915</v>
      </c>
      <c r="H144" t="s">
        <v>2916</v>
      </c>
      <c r="I144" t="s">
        <v>2917</v>
      </c>
      <c r="J144" t="s">
        <v>2918</v>
      </c>
      <c r="K144" t="s">
        <v>2919</v>
      </c>
      <c r="L144" t="s">
        <v>2920</v>
      </c>
      <c r="M144" t="s">
        <v>2921</v>
      </c>
      <c r="N144" t="s">
        <v>2922</v>
      </c>
      <c r="O144">
        <f>-818.097054625679 -79.8615085105498 -488.923980501108</f>
        <v>-1386.8825436373368</v>
      </c>
      <c r="P144">
        <f>-840.317856218187 -113.695578323111 -209.746499694795</f>
        <v>-1163.7599342360929</v>
      </c>
      <c r="Q144">
        <f>-637.08976775655 -9.38806140731117 -251.779873800232</f>
        <v>-898.25770296409314</v>
      </c>
      <c r="R144" t="s">
        <v>2923</v>
      </c>
      <c r="S144" t="s">
        <v>2924</v>
      </c>
      <c r="T144" t="s">
        <v>2925</v>
      </c>
      <c r="U144" t="s">
        <v>2926</v>
      </c>
      <c r="V144" t="s">
        <v>2927</v>
      </c>
      <c r="W144" t="s">
        <v>2928</v>
      </c>
      <c r="X144" t="s">
        <v>2929</v>
      </c>
      <c r="Y144" t="s">
        <v>2930</v>
      </c>
    </row>
    <row r="145" spans="1:25" x14ac:dyDescent="0.3">
      <c r="A145">
        <v>7200</v>
      </c>
      <c r="B145" t="s">
        <v>2931</v>
      </c>
      <c r="C145" t="s">
        <v>2932</v>
      </c>
      <c r="D145" t="s">
        <v>2933</v>
      </c>
      <c r="E145" t="s">
        <v>2934</v>
      </c>
      <c r="F145" t="s">
        <v>2935</v>
      </c>
      <c r="G145" t="s">
        <v>2936</v>
      </c>
      <c r="H145" t="s">
        <v>2937</v>
      </c>
      <c r="I145" t="s">
        <v>2938</v>
      </c>
      <c r="J145" t="s">
        <v>2939</v>
      </c>
      <c r="K145" t="s">
        <v>2940</v>
      </c>
      <c r="L145" t="s">
        <v>2941</v>
      </c>
      <c r="M145" t="s">
        <v>2942</v>
      </c>
      <c r="N145" t="s">
        <v>2943</v>
      </c>
      <c r="O145">
        <f>-817.108530018592 -84.2277858606897 -488.206448477663</f>
        <v>-1389.5427643569446</v>
      </c>
      <c r="P145">
        <f>-838.500098366923 -117.493377848276 -208.895880064477</f>
        <v>-1164.8893562796761</v>
      </c>
      <c r="Q145">
        <f>-636.2345527798 -11.7345120170835 -251.933303211417</f>
        <v>-899.90236800830053</v>
      </c>
      <c r="R145" t="s">
        <v>2944</v>
      </c>
      <c r="S145" t="s">
        <v>2945</v>
      </c>
      <c r="T145" t="s">
        <v>2946</v>
      </c>
      <c r="U145" t="s">
        <v>2947</v>
      </c>
      <c r="V145" t="s">
        <v>2948</v>
      </c>
      <c r="W145" t="s">
        <v>2949</v>
      </c>
      <c r="X145" t="s">
        <v>2950</v>
      </c>
      <c r="Y145" t="s">
        <v>2951</v>
      </c>
    </row>
    <row r="146" spans="1:25" x14ac:dyDescent="0.3">
      <c r="A146">
        <v>7250</v>
      </c>
      <c r="B146" t="s">
        <v>2952</v>
      </c>
      <c r="C146" t="s">
        <v>2953</v>
      </c>
      <c r="D146" t="s">
        <v>2954</v>
      </c>
      <c r="E146" t="s">
        <v>2955</v>
      </c>
      <c r="F146" t="s">
        <v>2956</v>
      </c>
      <c r="G146" t="s">
        <v>2957</v>
      </c>
      <c r="H146" t="s">
        <v>2958</v>
      </c>
      <c r="I146" t="s">
        <v>2959</v>
      </c>
      <c r="J146" t="s">
        <v>2960</v>
      </c>
      <c r="K146" t="s">
        <v>2961</v>
      </c>
      <c r="L146" t="s">
        <v>2962</v>
      </c>
      <c r="M146" t="s">
        <v>2963</v>
      </c>
      <c r="N146" t="s">
        <v>2964</v>
      </c>
      <c r="O146">
        <f>-816.474529699224 -86.5978700512587 -487.820083111327</f>
        <v>-1390.8924828618096</v>
      </c>
      <c r="P146">
        <f>-837.633624061592 -119.409730636652 -208.438056079636</f>
        <v>-1165.48141077788</v>
      </c>
      <c r="Q146">
        <f>-635.886312401576 -12.8319014946212 -251.885937345101</f>
        <v>-900.60415124129827</v>
      </c>
      <c r="R146" t="s">
        <v>2965</v>
      </c>
      <c r="S146" t="s">
        <v>2966</v>
      </c>
      <c r="T146" t="s">
        <v>2967</v>
      </c>
      <c r="U146" t="s">
        <v>2968</v>
      </c>
      <c r="V146" t="s">
        <v>2969</v>
      </c>
      <c r="W146" t="s">
        <v>2970</v>
      </c>
      <c r="X146" t="s">
        <v>2971</v>
      </c>
      <c r="Y146" t="s">
        <v>2972</v>
      </c>
    </row>
    <row r="147" spans="1:25" x14ac:dyDescent="0.3">
      <c r="A147">
        <v>7300</v>
      </c>
      <c r="B147" t="s">
        <v>2973</v>
      </c>
      <c r="C147" t="s">
        <v>2974</v>
      </c>
      <c r="D147" t="s">
        <v>2975</v>
      </c>
      <c r="E147" t="s">
        <v>2976</v>
      </c>
      <c r="F147" t="s">
        <v>2977</v>
      </c>
      <c r="G147" t="s">
        <v>2978</v>
      </c>
      <c r="H147" t="s">
        <v>2979</v>
      </c>
      <c r="I147" t="s">
        <v>2980</v>
      </c>
      <c r="J147" t="s">
        <v>2981</v>
      </c>
      <c r="K147" t="s">
        <v>2982</v>
      </c>
      <c r="L147" t="s">
        <v>2983</v>
      </c>
      <c r="M147" t="s">
        <v>2984</v>
      </c>
      <c r="N147" t="s">
        <v>2985</v>
      </c>
      <c r="O147">
        <f>-815.764373677199 -89.0380132196788 -487.456416766085</f>
        <v>-1392.2588036629627</v>
      </c>
      <c r="P147">
        <f>-836.597424965941 -121.531282050834 -208.012798268692</f>
        <v>-1166.1415052854668</v>
      </c>
      <c r="Q147">
        <f>-635.384128632065 -14.071638019188 -251.764234593815</f>
        <v>-901.22000124506792</v>
      </c>
      <c r="R147" t="s">
        <v>2986</v>
      </c>
      <c r="S147" t="s">
        <v>2987</v>
      </c>
      <c r="T147" t="s">
        <v>2988</v>
      </c>
      <c r="U147" t="s">
        <v>2989</v>
      </c>
      <c r="V147" t="s">
        <v>2990</v>
      </c>
      <c r="W147" t="s">
        <v>2991</v>
      </c>
      <c r="X147" t="s">
        <v>2992</v>
      </c>
      <c r="Y147" t="s">
        <v>2993</v>
      </c>
    </row>
    <row r="148" spans="1:25" x14ac:dyDescent="0.3">
      <c r="A148">
        <v>7350</v>
      </c>
      <c r="B148" t="s">
        <v>2994</v>
      </c>
      <c r="C148" t="s">
        <v>2995</v>
      </c>
      <c r="D148" t="s">
        <v>2996</v>
      </c>
      <c r="E148" t="s">
        <v>2997</v>
      </c>
      <c r="F148" t="s">
        <v>2998</v>
      </c>
      <c r="G148" t="s">
        <v>2999</v>
      </c>
      <c r="H148" t="s">
        <v>3000</v>
      </c>
      <c r="I148" t="s">
        <v>3001</v>
      </c>
      <c r="J148" t="s">
        <v>3002</v>
      </c>
      <c r="K148" t="s">
        <v>3003</v>
      </c>
      <c r="L148" t="s">
        <v>3004</v>
      </c>
      <c r="M148" t="s">
        <v>3005</v>
      </c>
      <c r="N148" t="s">
        <v>3006</v>
      </c>
      <c r="O148">
        <f>-814.258894025997 -94.1373414605498 -486.773385949573</f>
        <v>-1395.16962143612</v>
      </c>
      <c r="P148">
        <f>-834.223333740506 -126.343619412929 -207.233214423222</f>
        <v>-1167.800167576657</v>
      </c>
      <c r="Q148">
        <f>-634.10079277556 -16.9968170806555 -251.30978903772</f>
        <v>-902.40739889393558</v>
      </c>
      <c r="R148" t="s">
        <v>3007</v>
      </c>
      <c r="S148" t="s">
        <v>3008</v>
      </c>
      <c r="T148" t="s">
        <v>3009</v>
      </c>
      <c r="U148" t="s">
        <v>3010</v>
      </c>
      <c r="V148" t="s">
        <v>3011</v>
      </c>
      <c r="W148" t="s">
        <v>3012</v>
      </c>
      <c r="X148" t="s">
        <v>3013</v>
      </c>
      <c r="Y148" t="s">
        <v>3014</v>
      </c>
    </row>
    <row r="149" spans="1:25" x14ac:dyDescent="0.3">
      <c r="A149">
        <v>7400</v>
      </c>
      <c r="B149" t="s">
        <v>3015</v>
      </c>
      <c r="C149" t="s">
        <v>3016</v>
      </c>
      <c r="D149" t="s">
        <v>3017</v>
      </c>
      <c r="E149" t="s">
        <v>3018</v>
      </c>
      <c r="F149" t="s">
        <v>3019</v>
      </c>
      <c r="G149" t="s">
        <v>3020</v>
      </c>
      <c r="H149" t="s">
        <v>3021</v>
      </c>
      <c r="I149" t="s">
        <v>3022</v>
      </c>
      <c r="J149" t="s">
        <v>3023</v>
      </c>
      <c r="K149" t="s">
        <v>3024</v>
      </c>
      <c r="L149" t="s">
        <v>3025</v>
      </c>
      <c r="M149" t="s">
        <v>3026</v>
      </c>
      <c r="N149" t="s">
        <v>3027</v>
      </c>
      <c r="O149">
        <f>-813.521416936598 -96.8227862264525 -486.489479641407</f>
        <v>-1396.8336828044576</v>
      </c>
      <c r="P149">
        <f>-832.877886468247 -129.064296133877 -206.910556329201</f>
        <v>-1168.8527389313249</v>
      </c>
      <c r="Q149">
        <f>-633.35370642636 -18.7297597812021 -251.237996705361</f>
        <v>-903.32146291292315</v>
      </c>
      <c r="R149" t="s">
        <v>3028</v>
      </c>
      <c r="S149" t="s">
        <v>3029</v>
      </c>
      <c r="T149" t="s">
        <v>3030</v>
      </c>
      <c r="U149" t="s">
        <v>3031</v>
      </c>
      <c r="V149" t="s">
        <v>3032</v>
      </c>
      <c r="W149" t="s">
        <v>3033</v>
      </c>
      <c r="X149" t="s">
        <v>3034</v>
      </c>
      <c r="Y149" t="s">
        <v>3035</v>
      </c>
    </row>
    <row r="150" spans="1:25" x14ac:dyDescent="0.3">
      <c r="A150">
        <v>7450</v>
      </c>
      <c r="B150" t="s">
        <v>3036</v>
      </c>
      <c r="C150" t="s">
        <v>3037</v>
      </c>
      <c r="D150" t="s">
        <v>3038</v>
      </c>
      <c r="E150" t="s">
        <v>3039</v>
      </c>
      <c r="F150" t="s">
        <v>3040</v>
      </c>
      <c r="G150" t="s">
        <v>3041</v>
      </c>
      <c r="H150" t="s">
        <v>3042</v>
      </c>
      <c r="I150" t="s">
        <v>3043</v>
      </c>
      <c r="J150" t="s">
        <v>3044</v>
      </c>
      <c r="K150" t="s">
        <v>3045</v>
      </c>
      <c r="L150" t="s">
        <v>3046</v>
      </c>
      <c r="M150" t="s">
        <v>3047</v>
      </c>
      <c r="N150" t="s">
        <v>3048</v>
      </c>
      <c r="O150">
        <f>-812.849174829259 -102.377183956514 -485.794448038067</f>
        <v>-1401.0208068238401</v>
      </c>
      <c r="P150">
        <f>-830.263668042683 -134.53806032969 -206.07862011232</f>
        <v>-1170.8803484846931</v>
      </c>
      <c r="Q150">
        <f>-632.009560261592 -22.5511942795249 -251.934658486244</f>
        <v>-906.49541302736088</v>
      </c>
      <c r="R150" t="s">
        <v>3049</v>
      </c>
      <c r="S150" t="s">
        <v>3050</v>
      </c>
      <c r="T150" t="s">
        <v>3051</v>
      </c>
      <c r="U150" t="s">
        <v>3052</v>
      </c>
      <c r="V150" t="s">
        <v>3053</v>
      </c>
      <c r="W150" t="s">
        <v>3054</v>
      </c>
      <c r="X150" t="s">
        <v>3055</v>
      </c>
      <c r="Y150" t="s">
        <v>3056</v>
      </c>
    </row>
    <row r="151" spans="1:25" x14ac:dyDescent="0.3">
      <c r="A151">
        <v>7500</v>
      </c>
      <c r="B151" t="s">
        <v>3057</v>
      </c>
      <c r="C151" t="s">
        <v>3058</v>
      </c>
      <c r="D151" t="s">
        <v>3059</v>
      </c>
      <c r="E151" t="s">
        <v>3060</v>
      </c>
      <c r="F151" t="s">
        <v>3061</v>
      </c>
      <c r="G151" t="s">
        <v>3062</v>
      </c>
      <c r="H151" t="s">
        <v>3063</v>
      </c>
      <c r="I151" t="s">
        <v>3064</v>
      </c>
      <c r="J151" t="s">
        <v>3065</v>
      </c>
      <c r="K151" t="s">
        <v>3066</v>
      </c>
      <c r="L151" t="s">
        <v>3067</v>
      </c>
      <c r="M151" t="s">
        <v>3068</v>
      </c>
      <c r="N151" t="s">
        <v>3069</v>
      </c>
      <c r="O151">
        <f>-812.760588334833 -109.05594812032 -484.352697567637</f>
        <v>-1406.1692340227899</v>
      </c>
      <c r="P151">
        <f>-827.501751390472 -140.571603510491 -204.409668959097</f>
        <v>-1172.48302386006</v>
      </c>
      <c r="Q151">
        <f>-630.03454097489 -28.4637993208648 -253.267713043767</f>
        <v>-911.76605333952182</v>
      </c>
      <c r="R151" t="s">
        <v>3070</v>
      </c>
      <c r="S151" t="s">
        <v>3071</v>
      </c>
      <c r="T151" t="s">
        <v>3072</v>
      </c>
      <c r="U151" t="s">
        <v>3073</v>
      </c>
      <c r="V151">
        <f>-743.778136052801 -2.36533120178842 -89.4047125454383</f>
        <v>-835.5481798000277</v>
      </c>
      <c r="W151" t="s">
        <v>3074</v>
      </c>
      <c r="X151" t="s">
        <v>3075</v>
      </c>
      <c r="Y151" t="s">
        <v>3076</v>
      </c>
    </row>
    <row r="152" spans="1:25" x14ac:dyDescent="0.3">
      <c r="A152">
        <v>7550</v>
      </c>
      <c r="B152" t="s">
        <v>3077</v>
      </c>
      <c r="C152" t="s">
        <v>3078</v>
      </c>
      <c r="D152" t="s">
        <v>3079</v>
      </c>
      <c r="E152" t="s">
        <v>3080</v>
      </c>
      <c r="F152" t="s">
        <v>3081</v>
      </c>
      <c r="G152" t="s">
        <v>3082</v>
      </c>
      <c r="H152" t="s">
        <v>3083</v>
      </c>
      <c r="I152" t="s">
        <v>3084</v>
      </c>
      <c r="J152" t="s">
        <v>3085</v>
      </c>
      <c r="K152" t="s">
        <v>3086</v>
      </c>
      <c r="L152" t="s">
        <v>3087</v>
      </c>
      <c r="M152" t="s">
        <v>3088</v>
      </c>
      <c r="N152" t="s">
        <v>3089</v>
      </c>
      <c r="O152">
        <f>-812.523956650829 -112.685051141351 -483.572029253093</f>
        <v>-1408.781037045273</v>
      </c>
      <c r="P152">
        <f>-825.891304526418 -143.496797146832 -203.48183827776</f>
        <v>-1172.8699399510101</v>
      </c>
      <c r="Q152">
        <f>-628.500109755292 -31.9701242327135 -253.950248165979</f>
        <v>-914.42048215398449</v>
      </c>
      <c r="R152" t="s">
        <v>3090</v>
      </c>
      <c r="S152" t="s">
        <v>3091</v>
      </c>
      <c r="T152" t="s">
        <v>3092</v>
      </c>
      <c r="U152" t="s">
        <v>3093</v>
      </c>
      <c r="V152">
        <f>-742.944466335304 -5.03774705850765 -89.3232131654903</f>
        <v>-837.30542655930196</v>
      </c>
      <c r="W152" t="s">
        <v>3094</v>
      </c>
      <c r="X152" t="s">
        <v>3095</v>
      </c>
      <c r="Y152" t="s">
        <v>3096</v>
      </c>
    </row>
    <row r="153" spans="1:25" x14ac:dyDescent="0.3">
      <c r="A153">
        <v>7600</v>
      </c>
      <c r="B153" t="s">
        <v>3097</v>
      </c>
      <c r="C153" t="s">
        <v>3098</v>
      </c>
      <c r="D153" t="s">
        <v>3099</v>
      </c>
      <c r="E153" t="s">
        <v>3100</v>
      </c>
      <c r="F153" t="s">
        <v>3101</v>
      </c>
      <c r="G153" t="s">
        <v>3102</v>
      </c>
      <c r="H153" t="s">
        <v>3103</v>
      </c>
      <c r="I153" t="s">
        <v>3104</v>
      </c>
      <c r="J153" t="s">
        <v>3105</v>
      </c>
      <c r="K153" t="s">
        <v>3106</v>
      </c>
      <c r="L153" t="s">
        <v>3107</v>
      </c>
      <c r="M153" t="s">
        <v>3108</v>
      </c>
      <c r="N153" t="s">
        <v>3109</v>
      </c>
      <c r="O153">
        <f>-811.254714391678 -120.82700655164 -481.530650815167</f>
        <v>-1413.6123717584851</v>
      </c>
      <c r="P153">
        <f>-822.166687792114 -149.270281682888 -201.083744460667</f>
        <v>-1172.5207139356689</v>
      </c>
      <c r="Q153">
        <f>-624.406883329048 -39.7938274111445 -254.511232686591</f>
        <v>-918.71194342678359</v>
      </c>
      <c r="R153" t="s">
        <v>3110</v>
      </c>
      <c r="S153" t="s">
        <v>3111</v>
      </c>
      <c r="T153" t="s">
        <v>3112</v>
      </c>
      <c r="U153" t="s">
        <v>3113</v>
      </c>
      <c r="V153">
        <f>-741.133803343032 -10.3267181465719 -89.1450822829521</f>
        <v>-840.60560377255604</v>
      </c>
      <c r="W153" t="s">
        <v>3114</v>
      </c>
      <c r="X153" t="s">
        <v>3115</v>
      </c>
      <c r="Y153" t="s">
        <v>3116</v>
      </c>
    </row>
    <row r="154" spans="1:25" x14ac:dyDescent="0.3">
      <c r="A154">
        <v>7650</v>
      </c>
      <c r="B154" t="s">
        <v>3117</v>
      </c>
      <c r="C154" t="s">
        <v>3118</v>
      </c>
      <c r="D154" t="s">
        <v>3119</v>
      </c>
      <c r="E154" t="s">
        <v>3120</v>
      </c>
      <c r="F154" t="s">
        <v>3121</v>
      </c>
      <c r="G154" t="s">
        <v>3122</v>
      </c>
      <c r="H154" t="s">
        <v>3123</v>
      </c>
      <c r="I154" t="s">
        <v>3124</v>
      </c>
      <c r="J154" t="s">
        <v>3125</v>
      </c>
      <c r="K154" t="s">
        <v>3126</v>
      </c>
      <c r="L154" t="s">
        <v>3127</v>
      </c>
      <c r="M154" t="s">
        <v>3128</v>
      </c>
      <c r="N154" t="s">
        <v>3129</v>
      </c>
      <c r="O154">
        <f>-810.29370261539 -125.393547132386 -480.40236019737</f>
        <v>-1416.0896099451459</v>
      </c>
      <c r="P154">
        <f>-821.197119979307 -151.640262682233 -199.741065851003</f>
        <v>-1172.578448512543</v>
      </c>
      <c r="Q154">
        <f>-623.071377877351 -43.3573865083722 -254.234728039142</f>
        <v>-920.66349242486513</v>
      </c>
      <c r="R154" t="s">
        <v>3130</v>
      </c>
      <c r="S154" t="s">
        <v>3131</v>
      </c>
      <c r="T154" t="s">
        <v>3132</v>
      </c>
      <c r="U154" t="s">
        <v>3133</v>
      </c>
      <c r="V154">
        <f>-740.463570984009 -13.0706134669074 -89.0062160219009</f>
        <v>-842.54040047281728</v>
      </c>
      <c r="W154" t="s">
        <v>3134</v>
      </c>
      <c r="X154" t="s">
        <v>3135</v>
      </c>
      <c r="Y154" t="s">
        <v>3136</v>
      </c>
    </row>
    <row r="155" spans="1:25" x14ac:dyDescent="0.3">
      <c r="A155">
        <v>7700</v>
      </c>
      <c r="B155" t="s">
        <v>3137</v>
      </c>
      <c r="C155" t="s">
        <v>3138</v>
      </c>
      <c r="D155" t="s">
        <v>3139</v>
      </c>
      <c r="E155" t="s">
        <v>3140</v>
      </c>
      <c r="F155" t="s">
        <v>3141</v>
      </c>
      <c r="G155" t="s">
        <v>3142</v>
      </c>
      <c r="H155" t="s">
        <v>3143</v>
      </c>
      <c r="I155" t="s">
        <v>3144</v>
      </c>
      <c r="J155" t="s">
        <v>3145</v>
      </c>
      <c r="K155" t="s">
        <v>3146</v>
      </c>
      <c r="L155" t="s">
        <v>3147</v>
      </c>
      <c r="M155" t="s">
        <v>3148</v>
      </c>
      <c r="N155" t="s">
        <v>3149</v>
      </c>
      <c r="O155">
        <f>-807.320658528001 -135.452166609426 -478.197785951447</f>
        <v>-1420.970611088874</v>
      </c>
      <c r="P155">
        <f>-820.307105535548 -157.046022541954 -197.228709106379</f>
        <v>-1174.5818371838809</v>
      </c>
      <c r="Q155">
        <f>-621.507947435324 -50.4241969208224 -252.538872076998</f>
        <v>-924.47101643314443</v>
      </c>
      <c r="R155" t="s">
        <v>3150</v>
      </c>
      <c r="S155" t="s">
        <v>3151</v>
      </c>
      <c r="T155" t="s">
        <v>3152</v>
      </c>
      <c r="U155" t="s">
        <v>3153</v>
      </c>
      <c r="V155">
        <f>-739.820162308164 -18.5104698524681 -88.7249679817893</f>
        <v>-847.05560014242133</v>
      </c>
      <c r="W155" t="s">
        <v>3154</v>
      </c>
      <c r="X155" t="s">
        <v>3155</v>
      </c>
      <c r="Y155" t="s">
        <v>3156</v>
      </c>
    </row>
    <row r="156" spans="1:25" x14ac:dyDescent="0.3">
      <c r="A156">
        <v>7750</v>
      </c>
      <c r="B156" t="s">
        <v>3157</v>
      </c>
      <c r="C156" t="s">
        <v>3158</v>
      </c>
      <c r="D156" t="s">
        <v>3159</v>
      </c>
      <c r="E156" t="s">
        <v>3160</v>
      </c>
      <c r="F156" t="s">
        <v>3161</v>
      </c>
      <c r="G156" t="s">
        <v>3162</v>
      </c>
      <c r="H156" t="s">
        <v>3163</v>
      </c>
      <c r="I156" t="s">
        <v>3164</v>
      </c>
      <c r="J156" t="s">
        <v>3165</v>
      </c>
      <c r="K156" t="s">
        <v>3166</v>
      </c>
      <c r="L156" t="s">
        <v>3167</v>
      </c>
      <c r="M156" t="s">
        <v>3168</v>
      </c>
      <c r="N156" t="s">
        <v>3169</v>
      </c>
      <c r="O156">
        <f>-805.084843850581 -140.691689674271 -477.11813755406</f>
        <v>-1422.8946710789121</v>
      </c>
      <c r="P156">
        <f>-820.110219951054 -160.181105476521 -196.096811491761</f>
        <v>-1176.3881369193359</v>
      </c>
      <c r="Q156">
        <f>-620.943085130168 -54.0203150119603 -250.968481061383</f>
        <v>-925.93188120351124</v>
      </c>
      <c r="R156" t="s">
        <v>3170</v>
      </c>
      <c r="S156" t="s">
        <v>3171</v>
      </c>
      <c r="T156" t="s">
        <v>3172</v>
      </c>
      <c r="U156" t="s">
        <v>3173</v>
      </c>
      <c r="V156">
        <f>-739.892190247061 -21.3739722031653 -88.5261503301746</f>
        <v>-849.79231278040083</v>
      </c>
      <c r="W156" t="s">
        <v>3174</v>
      </c>
      <c r="X156" t="s">
        <v>3175</v>
      </c>
      <c r="Y156" t="s">
        <v>3176</v>
      </c>
    </row>
    <row r="157" spans="1:25" x14ac:dyDescent="0.3">
      <c r="A157">
        <v>7800</v>
      </c>
      <c r="B157" t="s">
        <v>3177</v>
      </c>
      <c r="C157" t="s">
        <v>3178</v>
      </c>
      <c r="D157" t="s">
        <v>3179</v>
      </c>
      <c r="E157" t="s">
        <v>3180</v>
      </c>
      <c r="F157" t="s">
        <v>3181</v>
      </c>
      <c r="G157" t="s">
        <v>3182</v>
      </c>
      <c r="H157" t="s">
        <v>3183</v>
      </c>
      <c r="I157" t="s">
        <v>3184</v>
      </c>
      <c r="J157" t="s">
        <v>3185</v>
      </c>
      <c r="K157" t="s">
        <v>3186</v>
      </c>
      <c r="L157" t="s">
        <v>3187</v>
      </c>
      <c r="M157" t="s">
        <v>3188</v>
      </c>
      <c r="N157">
        <f>-791.299705951165 -2.56015303929416 -519.808056536073</f>
        <v>-1313.6679155265322</v>
      </c>
      <c r="O157">
        <f>-799.815802501459 -151.689127129416 -474.813991916624</f>
        <v>-1426.318921547499</v>
      </c>
      <c r="P157">
        <f>-820.073296512647 -167.991785178649 -193.91819432109</f>
        <v>-1181.9832760123859</v>
      </c>
      <c r="Q157">
        <f>-620.225552822852 -61.8522512572858 -246.299982873967</f>
        <v>-928.37778695410486</v>
      </c>
      <c r="R157" t="s">
        <v>3189</v>
      </c>
      <c r="S157" t="s">
        <v>3190</v>
      </c>
      <c r="T157" t="s">
        <v>3191</v>
      </c>
      <c r="U157" t="s">
        <v>3192</v>
      </c>
      <c r="V157">
        <f>-740.053672042986 -26.9416426904788 -87.8855396959364</f>
        <v>-854.88085442940121</v>
      </c>
      <c r="W157" t="s">
        <v>3193</v>
      </c>
      <c r="X157" t="s">
        <v>3194</v>
      </c>
      <c r="Y157" t="s">
        <v>3195</v>
      </c>
    </row>
    <row r="158" spans="1:25" x14ac:dyDescent="0.3">
      <c r="A158">
        <v>7850</v>
      </c>
      <c r="B158" t="s">
        <v>3196</v>
      </c>
      <c r="C158" t="s">
        <v>3197</v>
      </c>
      <c r="D158" t="s">
        <v>3198</v>
      </c>
      <c r="E158" t="s">
        <v>3199</v>
      </c>
      <c r="F158" t="s">
        <v>3200</v>
      </c>
      <c r="G158" t="s">
        <v>3201</v>
      </c>
      <c r="H158" t="s">
        <v>3202</v>
      </c>
      <c r="I158" t="s">
        <v>3203</v>
      </c>
      <c r="J158" t="s">
        <v>3204</v>
      </c>
      <c r="K158" t="s">
        <v>3205</v>
      </c>
      <c r="L158" t="s">
        <v>3206</v>
      </c>
      <c r="M158" t="s">
        <v>3207</v>
      </c>
      <c r="N158">
        <f>-789.355037070302 -7.75448584374908 -519.572529009836</f>
        <v>-1316.6820519238872</v>
      </c>
      <c r="O158">
        <f>-797.018400522938 -156.634222584915 -473.612948652739</f>
        <v>-1427.2655717605921</v>
      </c>
      <c r="P158">
        <f>-820.028207598705 -171.796794405985 -192.865315451227</f>
        <v>-1184.690317455917</v>
      </c>
      <c r="Q158">
        <f>-619.886870574823 -65.4654909925264 -243.714620021097</f>
        <v>-929.06698158844642</v>
      </c>
      <c r="R158" t="s">
        <v>3208</v>
      </c>
      <c r="S158" t="s">
        <v>3209</v>
      </c>
      <c r="T158" t="s">
        <v>3210</v>
      </c>
      <c r="U158" t="s">
        <v>3211</v>
      </c>
      <c r="V158">
        <f>-740.573144741179 -28.6129846823615 -87.5382393531968</f>
        <v>-856.72436877673726</v>
      </c>
      <c r="W158" t="s">
        <v>3212</v>
      </c>
      <c r="X158" t="s">
        <v>3213</v>
      </c>
      <c r="Y158" t="s">
        <v>3214</v>
      </c>
    </row>
    <row r="159" spans="1:25" x14ac:dyDescent="0.3">
      <c r="A159">
        <v>7900</v>
      </c>
      <c r="B159" t="s">
        <v>3215</v>
      </c>
      <c r="C159" t="s">
        <v>3216</v>
      </c>
      <c r="D159" t="s">
        <v>3217</v>
      </c>
      <c r="E159" t="s">
        <v>3218</v>
      </c>
      <c r="F159" t="s">
        <v>3219</v>
      </c>
      <c r="G159" t="s">
        <v>3220</v>
      </c>
      <c r="H159" t="s">
        <v>3221</v>
      </c>
      <c r="I159" t="s">
        <v>3222</v>
      </c>
      <c r="J159" t="s">
        <v>3223</v>
      </c>
      <c r="K159" t="s">
        <v>3224</v>
      </c>
      <c r="L159" t="s">
        <v>3225</v>
      </c>
      <c r="M159" t="s">
        <v>3226</v>
      </c>
      <c r="N159">
        <f>-785.338970998049 -11.0906772745959 -520.432436197569</f>
        <v>-1316.8620844702141</v>
      </c>
      <c r="O159">
        <f>-790.284153139526 -159.316861082187 -471.994405198649</f>
        <v>-1421.5954194203618</v>
      </c>
      <c r="P159">
        <f>-819.713428452016 -172.034198046551 -191.72543724665</f>
        <v>-1183.4730637452171</v>
      </c>
      <c r="Q159">
        <f>-618.768248655045 -65.7619612347555 -239.430664873463</f>
        <v>-923.96087476326352</v>
      </c>
      <c r="R159" t="s">
        <v>3227</v>
      </c>
      <c r="S159" t="s">
        <v>3228</v>
      </c>
      <c r="T159" t="s">
        <v>3229</v>
      </c>
      <c r="U159" t="s">
        <v>3230</v>
      </c>
      <c r="V159">
        <f>-742.183375045608 -26.4989225201964 -87.5929017887946</f>
        <v>-856.27519935459907</v>
      </c>
      <c r="W159" t="s">
        <v>3231</v>
      </c>
      <c r="X159" t="s">
        <v>3232</v>
      </c>
      <c r="Y159" t="s">
        <v>3233</v>
      </c>
    </row>
    <row r="160" spans="1:25" x14ac:dyDescent="0.3">
      <c r="A160">
        <v>7950</v>
      </c>
      <c r="B160" t="s">
        <v>3234</v>
      </c>
      <c r="C160" t="s">
        <v>3235</v>
      </c>
      <c r="D160" t="s">
        <v>3236</v>
      </c>
      <c r="E160" t="s">
        <v>3237</v>
      </c>
      <c r="F160" t="s">
        <v>3238</v>
      </c>
      <c r="G160" t="s">
        <v>3239</v>
      </c>
      <c r="H160" t="s">
        <v>3240</v>
      </c>
      <c r="I160" t="s">
        <v>3241</v>
      </c>
      <c r="J160" t="s">
        <v>3242</v>
      </c>
      <c r="K160" t="s">
        <v>3243</v>
      </c>
      <c r="L160" t="s">
        <v>3244</v>
      </c>
      <c r="M160" t="s">
        <v>3245</v>
      </c>
      <c r="N160">
        <f>-784.2215196134 -5.9949631167874 -522.000963667373</f>
        <v>-1312.2174463975603</v>
      </c>
      <c r="O160">
        <f>-787.584830862718 -153.828567151312 -472.245677625701</f>
        <v>-1413.6590756397309</v>
      </c>
      <c r="P160">
        <f>-820.396984722894 -165.112750357838 -192.29106744946</f>
        <v>-1177.800802530192</v>
      </c>
      <c r="Q160">
        <f>-618.914240337667 -59.1150382884884 -238.31005905148</f>
        <v>-916.33933767763551</v>
      </c>
      <c r="R160" t="s">
        <v>3246</v>
      </c>
      <c r="S160" t="s">
        <v>3247</v>
      </c>
      <c r="T160" t="s">
        <v>3248</v>
      </c>
      <c r="U160" t="s">
        <v>3249</v>
      </c>
      <c r="V160">
        <f>-743.438571511097 -21.2574491943958 -88.5414908281268</f>
        <v>-853.23751153361968</v>
      </c>
      <c r="W160" t="s">
        <v>3250</v>
      </c>
      <c r="X160" t="s">
        <v>3251</v>
      </c>
      <c r="Y160" t="s">
        <v>3252</v>
      </c>
    </row>
    <row r="161" spans="1:25" x14ac:dyDescent="0.3">
      <c r="A161">
        <v>8000</v>
      </c>
      <c r="B161" t="s">
        <v>3253</v>
      </c>
      <c r="C161" t="s">
        <v>3254</v>
      </c>
      <c r="D161" t="s">
        <v>3255</v>
      </c>
      <c r="E161" t="s">
        <v>3256</v>
      </c>
      <c r="F161" t="s">
        <v>3257</v>
      </c>
      <c r="G161" t="s">
        <v>3258</v>
      </c>
      <c r="H161" t="s">
        <v>3259</v>
      </c>
      <c r="I161" t="s">
        <v>3260</v>
      </c>
      <c r="J161" t="s">
        <v>3261</v>
      </c>
      <c r="K161" t="s">
        <v>3262</v>
      </c>
      <c r="L161" t="s">
        <v>3263</v>
      </c>
      <c r="M161" t="s">
        <v>3264</v>
      </c>
      <c r="N161">
        <f>-786.290734851563 -4.20673204290165 -524.505252429693</f>
        <v>-1315.0027193241576</v>
      </c>
      <c r="O161">
        <f>-787.928917655601 -151.187144061731 -472.331737162629</f>
        <v>-1411.4477988799611</v>
      </c>
      <c r="P161">
        <f>-825.542011582697 -160.238115345554 -192.900329528675</f>
        <v>-1178.6804564569261</v>
      </c>
      <c r="Q161">
        <f>-623.020483197651 -55.1399096944535 -236.350628001219</f>
        <v>-914.51102089332346</v>
      </c>
      <c r="R161" t="s">
        <v>3265</v>
      </c>
      <c r="S161" t="s">
        <v>3266</v>
      </c>
      <c r="T161" t="s">
        <v>3267</v>
      </c>
      <c r="U161" t="s">
        <v>3268</v>
      </c>
      <c r="V161">
        <f>-747.033225363316 -14.5689239582798 -90.3514651685496</f>
        <v>-851.95361449014536</v>
      </c>
      <c r="W161" t="s">
        <v>3269</v>
      </c>
      <c r="X161" t="s">
        <v>3270</v>
      </c>
      <c r="Y161" t="s">
        <v>3271</v>
      </c>
    </row>
    <row r="162" spans="1:25" x14ac:dyDescent="0.3">
      <c r="A162">
        <v>8050</v>
      </c>
      <c r="B162" t="s">
        <v>3272</v>
      </c>
      <c r="C162" t="s">
        <v>3273</v>
      </c>
      <c r="D162" t="s">
        <v>3274</v>
      </c>
      <c r="E162" t="s">
        <v>3275</v>
      </c>
      <c r="F162" t="s">
        <v>3276</v>
      </c>
      <c r="G162" t="s">
        <v>3277</v>
      </c>
      <c r="H162" t="s">
        <v>3278</v>
      </c>
      <c r="I162" t="s">
        <v>3279</v>
      </c>
      <c r="J162" t="s">
        <v>3280</v>
      </c>
      <c r="K162" t="s">
        <v>3281</v>
      </c>
      <c r="L162" t="s">
        <v>3282</v>
      </c>
      <c r="M162" t="s">
        <v>3283</v>
      </c>
      <c r="N162">
        <f>-786.950401556775 -5.35147849960867 -525.174758548716</f>
        <v>-1317.4766386050997</v>
      </c>
      <c r="O162">
        <f>-788.700655790642 -152.029985798589 -472.10300043531</f>
        <v>-1412.8336420245409</v>
      </c>
      <c r="P162">
        <f>-827.174858397692 -160.288886710597 -192.764204975364</f>
        <v>-1180.227950083653</v>
      </c>
      <c r="Q162">
        <f>-623.967259284614 -56.2795911217986 -235.627867823303</f>
        <v>-915.87471822971565</v>
      </c>
      <c r="R162" t="s">
        <v>3284</v>
      </c>
      <c r="S162" t="s">
        <v>3285</v>
      </c>
      <c r="T162" t="s">
        <v>3286</v>
      </c>
      <c r="U162" t="s">
        <v>3287</v>
      </c>
      <c r="V162">
        <f>-748.113431721913 -12.2995771580211 -90.856500485101</f>
        <v>-851.26950936503511</v>
      </c>
      <c r="W162" t="s">
        <v>3288</v>
      </c>
      <c r="X162" t="s">
        <v>3289</v>
      </c>
      <c r="Y162" t="s">
        <v>3290</v>
      </c>
    </row>
    <row r="163" spans="1:25" x14ac:dyDescent="0.3">
      <c r="A163">
        <v>8100</v>
      </c>
      <c r="B163" t="s">
        <v>3291</v>
      </c>
      <c r="C163" t="s">
        <v>3292</v>
      </c>
      <c r="D163" t="s">
        <v>3293</v>
      </c>
      <c r="E163" t="s">
        <v>3294</v>
      </c>
      <c r="F163" t="s">
        <v>3295</v>
      </c>
      <c r="G163" t="s">
        <v>3296</v>
      </c>
      <c r="H163" t="s">
        <v>3297</v>
      </c>
      <c r="I163" t="s">
        <v>3298</v>
      </c>
      <c r="J163" t="s">
        <v>3299</v>
      </c>
      <c r="K163" t="s">
        <v>3300</v>
      </c>
      <c r="L163" t="s">
        <v>3301</v>
      </c>
      <c r="M163" t="s">
        <v>3302</v>
      </c>
      <c r="N163">
        <f>-788.426865709931 -1.9812288539174 -524.779030214853</f>
        <v>-1315.1871247787014</v>
      </c>
      <c r="O163">
        <f>-792.053805467049 -148.434716777477 -471.132806598787</f>
        <v>-1411.621328843313</v>
      </c>
      <c r="P163">
        <f>-830.499099848032 -155.980481496126 -191.769911447936</f>
        <v>-1178.2494927920939</v>
      </c>
      <c r="Q163">
        <f>-625.233138704178 -56.1731769634318 -234.815391731999</f>
        <v>-916.22170739960893</v>
      </c>
      <c r="R163" t="s">
        <v>3303</v>
      </c>
      <c r="S163" t="s">
        <v>3304</v>
      </c>
      <c r="T163" t="s">
        <v>3305</v>
      </c>
      <c r="U163" t="s">
        <v>3306</v>
      </c>
      <c r="V163">
        <f>-749.153428468899 -6.68358228401371 -91.1118794994931</f>
        <v>-846.94889025240582</v>
      </c>
      <c r="W163" t="s">
        <v>3307</v>
      </c>
      <c r="X163" t="s">
        <v>3308</v>
      </c>
      <c r="Y163" t="s">
        <v>3309</v>
      </c>
    </row>
    <row r="164" spans="1:25" x14ac:dyDescent="0.3">
      <c r="A164">
        <v>8150</v>
      </c>
      <c r="B164" t="s">
        <v>3310</v>
      </c>
      <c r="C164" t="s">
        <v>3311</v>
      </c>
      <c r="D164" t="s">
        <v>3312</v>
      </c>
      <c r="E164" t="s">
        <v>3313</v>
      </c>
      <c r="F164" t="s">
        <v>3314</v>
      </c>
      <c r="G164" t="s">
        <v>3315</v>
      </c>
      <c r="H164" t="s">
        <v>3316</v>
      </c>
      <c r="I164" t="s">
        <v>3317</v>
      </c>
      <c r="J164" t="s">
        <v>3318</v>
      </c>
      <c r="K164" t="s">
        <v>3319</v>
      </c>
      <c r="L164" t="s">
        <v>3320</v>
      </c>
      <c r="M164" t="s">
        <v>3321</v>
      </c>
      <c r="N164" t="s">
        <v>3322</v>
      </c>
      <c r="O164">
        <f>-794.353926862448 -143.236844069206 -470.523702095513</f>
        <v>-1408.1144730271669</v>
      </c>
      <c r="P164">
        <f>-832.705281028468 -151.155145539819 -191.158293896088</f>
        <v>-1175.0187204643751</v>
      </c>
      <c r="Q164">
        <f>-626.235949793046 -54.1296047862861 -234.804214544711</f>
        <v>-915.16976912404311</v>
      </c>
      <c r="R164" t="s">
        <v>3323</v>
      </c>
      <c r="S164" t="s">
        <v>3324</v>
      </c>
      <c r="T164" t="s">
        <v>3325</v>
      </c>
      <c r="U164" t="s">
        <v>3326</v>
      </c>
      <c r="V164">
        <f>-749.312791083241 -3.4652281605247 -90.9637912901799</f>
        <v>-843.74181053394557</v>
      </c>
      <c r="W164" t="s">
        <v>3327</v>
      </c>
      <c r="X164" t="s">
        <v>3328</v>
      </c>
      <c r="Y164" t="s">
        <v>3329</v>
      </c>
    </row>
    <row r="165" spans="1:25" x14ac:dyDescent="0.3">
      <c r="A165">
        <v>8200</v>
      </c>
      <c r="B165" t="s">
        <v>3330</v>
      </c>
      <c r="C165" t="s">
        <v>3331</v>
      </c>
      <c r="D165" t="s">
        <v>3332</v>
      </c>
      <c r="E165" t="s">
        <v>3333</v>
      </c>
      <c r="F165" t="s">
        <v>3334</v>
      </c>
      <c r="G165" t="s">
        <v>3335</v>
      </c>
      <c r="H165" t="s">
        <v>3336</v>
      </c>
      <c r="I165" t="s">
        <v>3337</v>
      </c>
      <c r="J165" t="s">
        <v>3338</v>
      </c>
      <c r="K165" t="s">
        <v>3339</v>
      </c>
      <c r="L165" t="s">
        <v>3340</v>
      </c>
      <c r="M165" t="s">
        <v>3341</v>
      </c>
      <c r="N165" t="s">
        <v>3342</v>
      </c>
      <c r="O165">
        <f>-798.715172143633 -130.639028650439 -472.336725983055</f>
        <v>-1401.6909267771271</v>
      </c>
      <c r="P165">
        <f>-836.593928164078 -139.585999371911 -192.937794492347</f>
        <v>-1169.1177220283359</v>
      </c>
      <c r="Q165">
        <f>-626.799241532309 -49.5696772183121 -235.736822541548</f>
        <v>-912.10574129216911</v>
      </c>
      <c r="R165" t="s">
        <v>3343</v>
      </c>
      <c r="S165" t="s">
        <v>3344</v>
      </c>
      <c r="T165" t="s">
        <v>3345</v>
      </c>
      <c r="U165" t="s">
        <v>3346</v>
      </c>
      <c r="V165" t="s">
        <v>3347</v>
      </c>
      <c r="W165" t="s">
        <v>3348</v>
      </c>
      <c r="X165" t="s">
        <v>3349</v>
      </c>
      <c r="Y165" t="s">
        <v>3350</v>
      </c>
    </row>
    <row r="166" spans="1:25" x14ac:dyDescent="0.3">
      <c r="A166">
        <v>8250</v>
      </c>
      <c r="B166" t="s">
        <v>3351</v>
      </c>
      <c r="C166" t="s">
        <v>3352</v>
      </c>
      <c r="D166" t="s">
        <v>3353</v>
      </c>
      <c r="E166" t="s">
        <v>3354</v>
      </c>
      <c r="F166" t="s">
        <v>3355</v>
      </c>
      <c r="G166" t="s">
        <v>3356</v>
      </c>
      <c r="H166" t="s">
        <v>3357</v>
      </c>
      <c r="I166" t="s">
        <v>3358</v>
      </c>
      <c r="J166" t="s">
        <v>3359</v>
      </c>
      <c r="K166" t="s">
        <v>3360</v>
      </c>
      <c r="L166" t="s">
        <v>3361</v>
      </c>
      <c r="M166" t="s">
        <v>3362</v>
      </c>
      <c r="N166" t="s">
        <v>3363</v>
      </c>
      <c r="O166">
        <f>-799.93540501339 -124.30596926747 -475.6383533054</f>
        <v>-1399.8797275862601</v>
      </c>
      <c r="P166">
        <f>-839.190726355298 -133.157249721621 -196.426656691664</f>
        <v>-1168.7746327685832</v>
      </c>
      <c r="Q166">
        <f>-627.019385093959 -47.651812204811 -236.683999868127</f>
        <v>-911.35519716689703</v>
      </c>
      <c r="R166" t="s">
        <v>3364</v>
      </c>
      <c r="S166" t="s">
        <v>3365</v>
      </c>
      <c r="T166" t="s">
        <v>3366</v>
      </c>
      <c r="U166" t="s">
        <v>3367</v>
      </c>
      <c r="V166" t="s">
        <v>3368</v>
      </c>
      <c r="W166" t="s">
        <v>3369</v>
      </c>
      <c r="X166" t="s">
        <v>3370</v>
      </c>
      <c r="Y166" t="s">
        <v>3371</v>
      </c>
    </row>
    <row r="167" spans="1:25" x14ac:dyDescent="0.3">
      <c r="A167">
        <v>8300</v>
      </c>
      <c r="B167" t="s">
        <v>3372</v>
      </c>
      <c r="C167" t="s">
        <v>3373</v>
      </c>
      <c r="D167" t="s">
        <v>3374</v>
      </c>
      <c r="E167" t="s">
        <v>3375</v>
      </c>
      <c r="F167" t="s">
        <v>3376</v>
      </c>
      <c r="G167" t="s">
        <v>3377</v>
      </c>
      <c r="H167" t="s">
        <v>3378</v>
      </c>
      <c r="I167" t="s">
        <v>3379</v>
      </c>
      <c r="J167" t="s">
        <v>3380</v>
      </c>
      <c r="K167" t="s">
        <v>3381</v>
      </c>
      <c r="L167" t="s">
        <v>3382</v>
      </c>
      <c r="M167" t="s">
        <v>3383</v>
      </c>
      <c r="N167" t="s">
        <v>3384</v>
      </c>
      <c r="O167">
        <f>-800.528429045711 -106.416228772687 -482.62330742758</f>
        <v>-1389.567965245978</v>
      </c>
      <c r="P167">
        <f>-844.324097126748 -119.145804360709 -204.237752648505</f>
        <v>-1167.707654135962</v>
      </c>
      <c r="Q167">
        <f>-628.368574716831 -41.5479023109974 -240.158920997078</f>
        <v>-910.07539802490635</v>
      </c>
      <c r="R167" t="s">
        <v>3385</v>
      </c>
      <c r="S167" t="s">
        <v>3386</v>
      </c>
      <c r="T167" t="s">
        <v>3387</v>
      </c>
      <c r="U167" t="s">
        <v>3388</v>
      </c>
      <c r="V167" t="s">
        <v>3389</v>
      </c>
      <c r="W167" t="s">
        <v>3390</v>
      </c>
      <c r="X167" t="s">
        <v>3391</v>
      </c>
      <c r="Y167" t="s">
        <v>3392</v>
      </c>
    </row>
    <row r="168" spans="1:25" x14ac:dyDescent="0.3">
      <c r="A168">
        <v>8350</v>
      </c>
      <c r="B168" t="s">
        <v>3393</v>
      </c>
      <c r="C168" t="s">
        <v>3394</v>
      </c>
      <c r="D168" t="s">
        <v>3395</v>
      </c>
      <c r="E168" t="s">
        <v>3396</v>
      </c>
      <c r="F168" t="s">
        <v>3397</v>
      </c>
      <c r="G168" t="s">
        <v>3398</v>
      </c>
      <c r="H168" t="s">
        <v>3399</v>
      </c>
      <c r="I168" t="s">
        <v>3400</v>
      </c>
      <c r="J168" t="s">
        <v>3401</v>
      </c>
      <c r="K168" t="s">
        <v>3402</v>
      </c>
      <c r="L168" t="s">
        <v>3403</v>
      </c>
      <c r="M168" t="s">
        <v>3404</v>
      </c>
      <c r="N168" t="s">
        <v>3405</v>
      </c>
      <c r="O168">
        <f>-801.340263376354 -96.3797618018127 -485.77107822195</f>
        <v>-1383.4911034001166</v>
      </c>
      <c r="P168">
        <f>-846.616853278888 -114.186592175675 -207.901496917762</f>
        <v>-1168.7049423723249</v>
      </c>
      <c r="Q168">
        <f>-629.295319202477 -39.6926091435223 -242.114143929966</f>
        <v>-911.10207227596527</v>
      </c>
      <c r="R168" t="s">
        <v>3406</v>
      </c>
      <c r="S168" t="s">
        <v>3407</v>
      </c>
      <c r="T168" t="s">
        <v>3408</v>
      </c>
      <c r="U168" t="s">
        <v>3409</v>
      </c>
      <c r="V168" t="s">
        <v>3410</v>
      </c>
      <c r="W168" t="s">
        <v>3411</v>
      </c>
      <c r="X168" t="s">
        <v>3412</v>
      </c>
      <c r="Y168" t="s">
        <v>3413</v>
      </c>
    </row>
    <row r="169" spans="1:25" x14ac:dyDescent="0.3">
      <c r="A169">
        <v>8400</v>
      </c>
      <c r="B169" t="s">
        <v>3414</v>
      </c>
      <c r="C169" t="s">
        <v>3415</v>
      </c>
      <c r="D169" t="s">
        <v>3416</v>
      </c>
      <c r="E169" t="s">
        <v>3417</v>
      </c>
      <c r="F169" t="s">
        <v>3418</v>
      </c>
      <c r="G169" t="s">
        <v>3419</v>
      </c>
      <c r="H169" t="s">
        <v>3420</v>
      </c>
      <c r="I169" t="s">
        <v>3421</v>
      </c>
      <c r="J169" t="s">
        <v>3422</v>
      </c>
      <c r="K169" t="s">
        <v>3423</v>
      </c>
      <c r="L169" t="s">
        <v>3424</v>
      </c>
      <c r="M169" t="s">
        <v>3425</v>
      </c>
      <c r="N169" t="s">
        <v>3426</v>
      </c>
      <c r="O169">
        <f>-803.896247292346 -77.7065383566644 -492.23739255792</f>
        <v>-1373.8401782069304</v>
      </c>
      <c r="P169">
        <f>-851.801752187575 -105.413174133758 -215.622262887312</f>
        <v>-1172.837189208645</v>
      </c>
      <c r="Q169">
        <f>-631.317422431079 -38.8280429219171 -245.649632165993</f>
        <v>-915.79509751898911</v>
      </c>
      <c r="R169" t="s">
        <v>3427</v>
      </c>
      <c r="S169" t="s">
        <v>3428</v>
      </c>
      <c r="T169" t="s">
        <v>3429</v>
      </c>
      <c r="U169" t="s">
        <v>3430</v>
      </c>
      <c r="V169" t="s">
        <v>3431</v>
      </c>
      <c r="W169" t="s">
        <v>3432</v>
      </c>
      <c r="X169" t="s">
        <v>3433</v>
      </c>
      <c r="Y169" t="s">
        <v>3434</v>
      </c>
    </row>
    <row r="170" spans="1:25" x14ac:dyDescent="0.3">
      <c r="A170">
        <v>8450</v>
      </c>
      <c r="B170" t="s">
        <v>3435</v>
      </c>
      <c r="C170" t="s">
        <v>3436</v>
      </c>
      <c r="D170" t="s">
        <v>3437</v>
      </c>
      <c r="E170" t="s">
        <v>3438</v>
      </c>
      <c r="F170" t="s">
        <v>3439</v>
      </c>
      <c r="G170" t="s">
        <v>3440</v>
      </c>
      <c r="H170" t="s">
        <v>3441</v>
      </c>
      <c r="I170" t="s">
        <v>3442</v>
      </c>
      <c r="J170" t="s">
        <v>3443</v>
      </c>
      <c r="K170" t="s">
        <v>3444</v>
      </c>
      <c r="L170" t="s">
        <v>3445</v>
      </c>
      <c r="M170" t="s">
        <v>3446</v>
      </c>
      <c r="N170" t="s">
        <v>3447</v>
      </c>
      <c r="O170">
        <f>-805.019885400203 -68.5717464581007 -495.532717850164</f>
        <v>-1369.1243497084677</v>
      </c>
      <c r="P170">
        <f>-854.596104267043 -99.5284317212122 -219.557184950195</f>
        <v>-1173.6817209384501</v>
      </c>
      <c r="Q170">
        <f>-632.361776325685 -38.1829502192327 -247.791861045201</f>
        <v>-918.33658759011871</v>
      </c>
      <c r="R170" t="s">
        <v>3448</v>
      </c>
      <c r="S170" t="s">
        <v>3449</v>
      </c>
      <c r="T170" t="s">
        <v>3450</v>
      </c>
      <c r="U170" t="s">
        <v>3451</v>
      </c>
      <c r="V170" t="s">
        <v>3452</v>
      </c>
      <c r="W170" t="s">
        <v>3453</v>
      </c>
      <c r="X170" t="s">
        <v>3454</v>
      </c>
      <c r="Y170" t="s">
        <v>3455</v>
      </c>
    </row>
    <row r="171" spans="1:25" x14ac:dyDescent="0.3">
      <c r="A171">
        <v>8500</v>
      </c>
      <c r="B171" t="s">
        <v>3456</v>
      </c>
      <c r="C171" t="s">
        <v>3457</v>
      </c>
      <c r="D171" t="s">
        <v>3458</v>
      </c>
      <c r="E171" t="s">
        <v>3459</v>
      </c>
      <c r="F171" t="s">
        <v>3460</v>
      </c>
      <c r="G171" t="s">
        <v>3461</v>
      </c>
      <c r="H171" t="s">
        <v>3462</v>
      </c>
      <c r="I171" t="s">
        <v>3463</v>
      </c>
      <c r="J171" t="s">
        <v>3464</v>
      </c>
      <c r="K171" t="s">
        <v>3465</v>
      </c>
      <c r="L171" t="s">
        <v>3466</v>
      </c>
      <c r="M171" t="s">
        <v>3467</v>
      </c>
      <c r="N171" t="s">
        <v>3468</v>
      </c>
      <c r="O171">
        <f>-807.866057676818 -51.76054713754 -501.145715383315</f>
        <v>-1360.772320197673</v>
      </c>
      <c r="P171">
        <f>-861.376498761591 -86.4969529316934 -226.35737459526</f>
        <v>-1174.2308262885444</v>
      </c>
      <c r="Q171">
        <f>-635.957432878151 -36.953198712428 -252.438091619723</f>
        <v>-925.34872321030207</v>
      </c>
      <c r="R171" t="s">
        <v>3469</v>
      </c>
      <c r="S171" t="s">
        <v>3470</v>
      </c>
      <c r="T171" t="s">
        <v>3471</v>
      </c>
      <c r="U171" t="s">
        <v>3472</v>
      </c>
      <c r="V171" t="s">
        <v>3473</v>
      </c>
      <c r="W171" t="s">
        <v>3474</v>
      </c>
      <c r="X171" t="s">
        <v>3475</v>
      </c>
      <c r="Y171" t="s">
        <v>3476</v>
      </c>
    </row>
    <row r="172" spans="1:25" x14ac:dyDescent="0.3">
      <c r="A172">
        <v>8550</v>
      </c>
      <c r="B172" t="s">
        <v>3477</v>
      </c>
      <c r="C172" t="s">
        <v>3478</v>
      </c>
      <c r="D172" t="s">
        <v>3479</v>
      </c>
      <c r="E172" t="s">
        <v>3480</v>
      </c>
      <c r="F172" t="s">
        <v>3481</v>
      </c>
      <c r="G172" t="s">
        <v>3482</v>
      </c>
      <c r="H172" t="s">
        <v>3483</v>
      </c>
      <c r="I172" t="s">
        <v>3484</v>
      </c>
      <c r="J172" t="s">
        <v>3485</v>
      </c>
      <c r="K172" t="s">
        <v>3486</v>
      </c>
      <c r="L172" t="s">
        <v>3487</v>
      </c>
      <c r="M172" t="s">
        <v>3488</v>
      </c>
      <c r="N172" t="s">
        <v>3489</v>
      </c>
      <c r="O172">
        <f>-809.602529252233 -44.6941767815586 -503.343054650913</f>
        <v>-1357.6397606847045</v>
      </c>
      <c r="P172">
        <f>-864.711688518004 -80.9774922094452 -229.07113773843</f>
        <v>-1174.7603184658792</v>
      </c>
      <c r="Q172">
        <f>-637.98974636162 -37.1734187114782 -254.108892067228</f>
        <v>-929.27205714032618</v>
      </c>
      <c r="R172" t="s">
        <v>3490</v>
      </c>
      <c r="S172" t="s">
        <v>3491</v>
      </c>
      <c r="T172" t="s">
        <v>3492</v>
      </c>
      <c r="U172" t="s">
        <v>3493</v>
      </c>
      <c r="V172" t="s">
        <v>3494</v>
      </c>
      <c r="W172" t="s">
        <v>3495</v>
      </c>
      <c r="X172" t="s">
        <v>3496</v>
      </c>
      <c r="Y172" t="s">
        <v>3497</v>
      </c>
    </row>
    <row r="173" spans="1:25" x14ac:dyDescent="0.3">
      <c r="A173">
        <v>8600</v>
      </c>
      <c r="B173" t="s">
        <v>3498</v>
      </c>
      <c r="C173" t="s">
        <v>3499</v>
      </c>
      <c r="D173" t="s">
        <v>3500</v>
      </c>
      <c r="E173" t="s">
        <v>3501</v>
      </c>
      <c r="F173" t="s">
        <v>3502</v>
      </c>
      <c r="G173" t="s">
        <v>3503</v>
      </c>
      <c r="H173" t="s">
        <v>3504</v>
      </c>
      <c r="I173" t="s">
        <v>3505</v>
      </c>
      <c r="J173" t="s">
        <v>3506</v>
      </c>
      <c r="K173" t="s">
        <v>3507</v>
      </c>
      <c r="L173" t="s">
        <v>3508</v>
      </c>
      <c r="M173" t="s">
        <v>3509</v>
      </c>
      <c r="N173" t="s">
        <v>3510</v>
      </c>
      <c r="O173">
        <f>-805.618908962882 -17.1162289808997 -510.866535263203</f>
        <v>-1333.6016732069847</v>
      </c>
      <c r="P173">
        <f>-862.758147910846 -54.1642689621065 -237.112742807438</f>
        <v>-1154.0351596803905</v>
      </c>
      <c r="Q173">
        <f>-633.929053825167 -21.3460910469666 -259.668094104035</f>
        <v>-914.94323897616869</v>
      </c>
      <c r="R173" t="s">
        <v>3511</v>
      </c>
      <c r="S173" t="s">
        <v>3512</v>
      </c>
      <c r="T173" t="s">
        <v>3513</v>
      </c>
      <c r="U173" t="s">
        <v>3514</v>
      </c>
      <c r="V173" t="s">
        <v>3515</v>
      </c>
      <c r="W173" t="s">
        <v>3516</v>
      </c>
      <c r="X173" t="s">
        <v>3517</v>
      </c>
      <c r="Y173" t="s">
        <v>3518</v>
      </c>
    </row>
    <row r="174" spans="1:25" x14ac:dyDescent="0.3">
      <c r="A174">
        <v>8650</v>
      </c>
      <c r="B174" t="s">
        <v>3519</v>
      </c>
      <c r="C174" t="s">
        <v>3520</v>
      </c>
      <c r="D174" t="s">
        <v>3521</v>
      </c>
      <c r="E174" t="s">
        <v>3522</v>
      </c>
      <c r="F174" t="s">
        <v>3523</v>
      </c>
      <c r="G174" t="s">
        <v>3524</v>
      </c>
      <c r="H174" t="s">
        <v>3525</v>
      </c>
      <c r="I174" t="s">
        <v>3526</v>
      </c>
      <c r="J174" t="s">
        <v>3527</v>
      </c>
      <c r="K174" t="s">
        <v>3528</v>
      </c>
      <c r="L174" t="s">
        <v>3529</v>
      </c>
      <c r="M174" t="s">
        <v>3530</v>
      </c>
      <c r="N174" t="s">
        <v>3531</v>
      </c>
      <c r="O174">
        <f>-804.838259885602 -5.91702540194137 -515.071264907869</f>
        <v>-1325.8265501954124</v>
      </c>
      <c r="P174">
        <f>-863.417003739352 -42.8729056055058 -241.609330391057</f>
        <v>-1147.8992397359148</v>
      </c>
      <c r="Q174">
        <f>-633.817456887643 -14.517643149682 -262.310293715433</f>
        <v>-910.64539375275797</v>
      </c>
      <c r="R174" t="s">
        <v>3532</v>
      </c>
      <c r="S174" t="s">
        <v>3533</v>
      </c>
      <c r="T174" t="s">
        <v>3534</v>
      </c>
      <c r="U174" t="s">
        <v>3535</v>
      </c>
      <c r="V174" t="s">
        <v>3536</v>
      </c>
      <c r="W174" t="s">
        <v>3537</v>
      </c>
      <c r="X174" t="s">
        <v>3538</v>
      </c>
      <c r="Y174" t="s">
        <v>3539</v>
      </c>
    </row>
    <row r="175" spans="1:25" x14ac:dyDescent="0.3">
      <c r="A175">
        <v>8700</v>
      </c>
      <c r="B175" t="s">
        <v>3540</v>
      </c>
      <c r="C175" t="s">
        <v>3541</v>
      </c>
      <c r="D175" t="s">
        <v>3542</v>
      </c>
      <c r="E175" t="s">
        <v>3543</v>
      </c>
      <c r="F175" t="s">
        <v>3544</v>
      </c>
      <c r="G175" t="s">
        <v>3545</v>
      </c>
      <c r="H175" t="s">
        <v>3546</v>
      </c>
      <c r="I175" t="s">
        <v>3547</v>
      </c>
      <c r="J175" t="s">
        <v>3548</v>
      </c>
      <c r="K175" t="s">
        <v>3549</v>
      </c>
      <c r="L175" t="s">
        <v>3550</v>
      </c>
      <c r="M175" t="s">
        <v>3551</v>
      </c>
      <c r="N175" t="s">
        <v>3552</v>
      </c>
      <c r="O175" t="s">
        <v>3553</v>
      </c>
      <c r="P175">
        <f>-867.113569383887 -28.9799543436875 -248.453513376949</f>
        <v>-1144.5470371045235</v>
      </c>
      <c r="Q175">
        <f>-636.597780453016 -6.68208802159597 -266.167849560166</f>
        <v>-909.44771803477795</v>
      </c>
      <c r="R175" t="s">
        <v>3554</v>
      </c>
      <c r="S175" t="s">
        <v>3555</v>
      </c>
      <c r="T175" t="s">
        <v>3556</v>
      </c>
      <c r="U175" t="s">
        <v>3557</v>
      </c>
      <c r="V175" t="s">
        <v>3558</v>
      </c>
      <c r="W175" t="s">
        <v>3559</v>
      </c>
      <c r="X175" t="s">
        <v>3560</v>
      </c>
      <c r="Y175" t="s">
        <v>3561</v>
      </c>
    </row>
    <row r="176" spans="1:25" x14ac:dyDescent="0.3">
      <c r="A176">
        <v>8750</v>
      </c>
      <c r="B176" t="s">
        <v>3562</v>
      </c>
      <c r="C176" t="s">
        <v>3563</v>
      </c>
      <c r="D176" t="s">
        <v>3564</v>
      </c>
      <c r="E176" t="s">
        <v>3565</v>
      </c>
      <c r="F176" t="s">
        <v>3566</v>
      </c>
      <c r="G176" t="s">
        <v>3567</v>
      </c>
      <c r="H176" t="s">
        <v>3568</v>
      </c>
      <c r="I176" t="s">
        <v>3569</v>
      </c>
      <c r="J176" t="s">
        <v>3570</v>
      </c>
      <c r="K176" t="s">
        <v>3571</v>
      </c>
      <c r="L176" t="s">
        <v>3572</v>
      </c>
      <c r="M176" t="s">
        <v>3573</v>
      </c>
      <c r="N176" t="s">
        <v>3574</v>
      </c>
      <c r="O176" t="s">
        <v>3575</v>
      </c>
      <c r="P176">
        <f>-867.757970344474 -25.123874788814 -251.520647290878</f>
        <v>-1144.402492424166</v>
      </c>
      <c r="Q176">
        <f>-637.041621142424 -3.81528747587117 -267.782578990434</f>
        <v>-908.63948760872915</v>
      </c>
      <c r="R176" t="s">
        <v>3576</v>
      </c>
      <c r="S176" t="s">
        <v>3577</v>
      </c>
      <c r="T176" t="s">
        <v>3578</v>
      </c>
      <c r="U176" t="s">
        <v>3579</v>
      </c>
      <c r="V176" t="s">
        <v>3580</v>
      </c>
      <c r="W176" t="s">
        <v>3581</v>
      </c>
      <c r="X176" t="s">
        <v>3582</v>
      </c>
      <c r="Y176" t="s">
        <v>3583</v>
      </c>
    </row>
    <row r="177" spans="1:25" x14ac:dyDescent="0.3">
      <c r="A177">
        <v>8800</v>
      </c>
      <c r="B177" t="s">
        <v>3584</v>
      </c>
      <c r="C177" t="s">
        <v>3585</v>
      </c>
      <c r="D177" t="s">
        <v>3586</v>
      </c>
      <c r="E177" t="s">
        <v>3587</v>
      </c>
      <c r="F177" t="s">
        <v>3588</v>
      </c>
      <c r="G177" t="s">
        <v>3589</v>
      </c>
      <c r="H177" t="s">
        <v>3590</v>
      </c>
      <c r="I177" t="s">
        <v>3591</v>
      </c>
      <c r="J177" t="s">
        <v>3592</v>
      </c>
      <c r="K177" t="s">
        <v>3593</v>
      </c>
      <c r="L177" t="s">
        <v>3594</v>
      </c>
      <c r="M177" t="s">
        <v>3595</v>
      </c>
      <c r="N177" t="s">
        <v>3596</v>
      </c>
      <c r="O177" t="s">
        <v>3597</v>
      </c>
      <c r="P177">
        <f>-864.240829987719 -23.4151847699241 -255.472629347417</f>
        <v>-1143.1286441050602</v>
      </c>
      <c r="Q177">
        <f>-633.539475844459 -0.903369665930768 -270.259971365939</f>
        <v>-904.70281687632882</v>
      </c>
      <c r="R177" t="s">
        <v>3598</v>
      </c>
      <c r="S177" t="s">
        <v>3599</v>
      </c>
      <c r="T177" t="s">
        <v>3600</v>
      </c>
      <c r="U177" t="s">
        <v>3601</v>
      </c>
      <c r="V177" t="s">
        <v>3602</v>
      </c>
      <c r="W177" t="s">
        <v>3603</v>
      </c>
      <c r="X177" t="s">
        <v>3604</v>
      </c>
      <c r="Y177" t="s">
        <v>3605</v>
      </c>
    </row>
    <row r="178" spans="1:25" x14ac:dyDescent="0.3">
      <c r="A178">
        <v>8850</v>
      </c>
      <c r="B178" t="s">
        <v>3606</v>
      </c>
      <c r="C178" t="s">
        <v>3607</v>
      </c>
      <c r="D178" t="s">
        <v>3608</v>
      </c>
      <c r="E178" t="s">
        <v>3609</v>
      </c>
      <c r="F178" t="s">
        <v>3610</v>
      </c>
      <c r="G178" t="s">
        <v>3611</v>
      </c>
      <c r="H178" t="s">
        <v>3612</v>
      </c>
      <c r="I178" t="s">
        <v>3613</v>
      </c>
      <c r="J178" t="s">
        <v>3614</v>
      </c>
      <c r="K178" t="s">
        <v>3615</v>
      </c>
      <c r="L178" t="s">
        <v>3616</v>
      </c>
      <c r="M178" t="s">
        <v>3617</v>
      </c>
      <c r="N178" t="s">
        <v>3618</v>
      </c>
      <c r="O178" t="s">
        <v>3619</v>
      </c>
      <c r="P178">
        <f>-859.721584028961 -25.7174862728284 -256.022743596078</f>
        <v>-1141.4618138978674</v>
      </c>
      <c r="Q178">
        <f>-629.340439011621 -0.381629533638261 -271.227539131056</f>
        <v>-900.94960767631528</v>
      </c>
      <c r="R178" t="s">
        <v>3620</v>
      </c>
      <c r="S178" t="s">
        <v>3621</v>
      </c>
      <c r="T178" t="s">
        <v>3622</v>
      </c>
      <c r="U178" t="s">
        <v>3623</v>
      </c>
      <c r="V178" t="s">
        <v>3624</v>
      </c>
      <c r="W178" t="s">
        <v>3625</v>
      </c>
      <c r="X178" t="s">
        <v>3626</v>
      </c>
      <c r="Y178" t="s">
        <v>3627</v>
      </c>
    </row>
    <row r="179" spans="1:25" x14ac:dyDescent="0.3">
      <c r="A179">
        <v>8900</v>
      </c>
      <c r="B179" t="s">
        <v>3628</v>
      </c>
      <c r="C179" t="s">
        <v>3629</v>
      </c>
      <c r="D179" t="s">
        <v>3630</v>
      </c>
      <c r="E179" t="s">
        <v>3631</v>
      </c>
      <c r="F179" t="s">
        <v>3632</v>
      </c>
      <c r="G179" t="s">
        <v>3633</v>
      </c>
      <c r="H179" t="s">
        <v>3634</v>
      </c>
      <c r="I179" t="s">
        <v>3635</v>
      </c>
      <c r="J179" t="s">
        <v>3636</v>
      </c>
      <c r="K179" t="s">
        <v>3637</v>
      </c>
      <c r="L179" t="s">
        <v>3638</v>
      </c>
      <c r="M179" t="s">
        <v>3639</v>
      </c>
      <c r="N179" t="s">
        <v>3640</v>
      </c>
      <c r="O179" t="s">
        <v>3641</v>
      </c>
      <c r="P179">
        <f>-846.162564218383 -34.1100648546394 -254.8610288053</f>
        <v>-1135.1336578783223</v>
      </c>
      <c r="Q179" t="s">
        <v>3642</v>
      </c>
      <c r="R179" t="s">
        <v>3643</v>
      </c>
      <c r="S179" t="s">
        <v>3644</v>
      </c>
      <c r="T179" t="s">
        <v>3645</v>
      </c>
      <c r="U179" t="s">
        <v>3646</v>
      </c>
      <c r="V179" t="s">
        <v>3647</v>
      </c>
      <c r="W179" t="s">
        <v>3648</v>
      </c>
      <c r="X179" t="s">
        <v>3649</v>
      </c>
      <c r="Y179" t="s">
        <v>3650</v>
      </c>
    </row>
    <row r="180" spans="1:25" x14ac:dyDescent="0.3">
      <c r="A180">
        <v>8950</v>
      </c>
      <c r="B180" t="s">
        <v>3651</v>
      </c>
      <c r="C180" t="s">
        <v>3652</v>
      </c>
      <c r="D180" t="s">
        <v>3653</v>
      </c>
      <c r="E180" t="s">
        <v>3654</v>
      </c>
      <c r="F180" t="s">
        <v>3655</v>
      </c>
      <c r="G180" t="s">
        <v>3656</v>
      </c>
      <c r="H180" t="s">
        <v>3657</v>
      </c>
      <c r="I180" t="s">
        <v>3658</v>
      </c>
      <c r="J180" t="s">
        <v>3659</v>
      </c>
      <c r="K180" t="s">
        <v>3660</v>
      </c>
      <c r="L180" t="s">
        <v>3661</v>
      </c>
      <c r="M180" t="s">
        <v>3662</v>
      </c>
      <c r="N180" t="s">
        <v>3663</v>
      </c>
      <c r="O180" t="s">
        <v>3664</v>
      </c>
      <c r="P180">
        <f>-838.682969893 -38.2759768252006 -253.729719141492</f>
        <v>-1130.6886658596925</v>
      </c>
      <c r="Q180" t="s">
        <v>3665</v>
      </c>
      <c r="R180" t="s">
        <v>3666</v>
      </c>
      <c r="S180" t="s">
        <v>3667</v>
      </c>
      <c r="T180" t="s">
        <v>3668</v>
      </c>
      <c r="U180" t="s">
        <v>3669</v>
      </c>
      <c r="V180" t="s">
        <v>3670</v>
      </c>
      <c r="W180" t="s">
        <v>3671</v>
      </c>
      <c r="X180" t="s">
        <v>3672</v>
      </c>
      <c r="Y180" t="s">
        <v>3673</v>
      </c>
    </row>
    <row r="181" spans="1:25" x14ac:dyDescent="0.3">
      <c r="A181">
        <v>9000</v>
      </c>
      <c r="B181" t="s">
        <v>3674</v>
      </c>
      <c r="C181" t="s">
        <v>3675</v>
      </c>
      <c r="D181" t="s">
        <v>3676</v>
      </c>
      <c r="E181" t="s">
        <v>3677</v>
      </c>
      <c r="F181" t="s">
        <v>3678</v>
      </c>
      <c r="G181" t="s">
        <v>3679</v>
      </c>
      <c r="H181" t="s">
        <v>3680</v>
      </c>
      <c r="I181" t="s">
        <v>3681</v>
      </c>
      <c r="J181" t="s">
        <v>3682</v>
      </c>
      <c r="K181" t="s">
        <v>3683</v>
      </c>
      <c r="L181" t="s">
        <v>3684</v>
      </c>
      <c r="M181" t="s">
        <v>3685</v>
      </c>
      <c r="N181" t="s">
        <v>3686</v>
      </c>
      <c r="O181">
        <f>-770.020550316708 -0.28812684462946 -524.019343543004</f>
        <v>-1294.3280207043413</v>
      </c>
      <c r="P181">
        <f>-826.952842598441 -46.5481641890442 -251.627455166018</f>
        <v>-1125.1284619535031</v>
      </c>
      <c r="Q181" t="s">
        <v>3687</v>
      </c>
      <c r="R181" t="s">
        <v>3688</v>
      </c>
      <c r="S181" t="s">
        <v>3689</v>
      </c>
      <c r="T181" t="s">
        <v>3690</v>
      </c>
      <c r="U181" t="s">
        <v>3691</v>
      </c>
      <c r="V181" t="s">
        <v>3692</v>
      </c>
      <c r="W181" t="s">
        <v>3693</v>
      </c>
      <c r="X181" t="s">
        <v>3694</v>
      </c>
      <c r="Y181" t="s">
        <v>3695</v>
      </c>
    </row>
    <row r="182" spans="1:25" x14ac:dyDescent="0.3">
      <c r="A182">
        <v>9050</v>
      </c>
      <c r="B182" t="s">
        <v>3696</v>
      </c>
      <c r="C182" t="s">
        <v>3697</v>
      </c>
      <c r="D182" t="s">
        <v>3698</v>
      </c>
      <c r="E182" t="s">
        <v>3699</v>
      </c>
      <c r="F182" t="s">
        <v>3700</v>
      </c>
      <c r="G182" t="s">
        <v>3701</v>
      </c>
      <c r="H182" t="s">
        <v>3702</v>
      </c>
      <c r="I182" t="s">
        <v>3703</v>
      </c>
      <c r="J182" t="s">
        <v>3704</v>
      </c>
      <c r="K182" t="s">
        <v>3705</v>
      </c>
      <c r="L182" t="s">
        <v>3706</v>
      </c>
      <c r="M182" t="s">
        <v>3707</v>
      </c>
      <c r="N182" t="s">
        <v>3708</v>
      </c>
      <c r="O182">
        <f>-766.99743774812 -4.68664315366186 -523.041984549306</f>
        <v>-1294.7260654510878</v>
      </c>
      <c r="P182">
        <f>-821.707078244048 -50.8577412179359 -250.179872760125</f>
        <v>-1122.7446922221088</v>
      </c>
      <c r="Q182">
        <f>-595.987525692463 -1.11891689249956 -273.099141492625</f>
        <v>-870.20558407758756</v>
      </c>
      <c r="R182" t="s">
        <v>3709</v>
      </c>
      <c r="S182" t="s">
        <v>3710</v>
      </c>
      <c r="T182" t="s">
        <v>3711</v>
      </c>
      <c r="U182" t="s">
        <v>3712</v>
      </c>
      <c r="V182" t="s">
        <v>3713</v>
      </c>
      <c r="W182" t="s">
        <v>3714</v>
      </c>
      <c r="X182" t="s">
        <v>3715</v>
      </c>
      <c r="Y182" t="s">
        <v>3716</v>
      </c>
    </row>
    <row r="183" spans="1:25" x14ac:dyDescent="0.3">
      <c r="A183">
        <v>9100</v>
      </c>
      <c r="B183" t="s">
        <v>3717</v>
      </c>
      <c r="C183" t="s">
        <v>3718</v>
      </c>
      <c r="D183" t="s">
        <v>3719</v>
      </c>
      <c r="E183" t="s">
        <v>3720</v>
      </c>
      <c r="F183" t="s">
        <v>3721</v>
      </c>
      <c r="G183" t="s">
        <v>3722</v>
      </c>
      <c r="H183" t="s">
        <v>3723</v>
      </c>
      <c r="I183" t="s">
        <v>3724</v>
      </c>
      <c r="J183" t="s">
        <v>3725</v>
      </c>
      <c r="K183" t="s">
        <v>3726</v>
      </c>
      <c r="L183" t="s">
        <v>3727</v>
      </c>
      <c r="M183" t="s">
        <v>3728</v>
      </c>
      <c r="N183" t="s">
        <v>3729</v>
      </c>
      <c r="O183">
        <f>-762.25850085385 -12.5701743268596 -521.001574865112</f>
        <v>-1295.8302500458217</v>
      </c>
      <c r="P183">
        <f>-813.140593622119 -56.0744490700297 -246.963283355032</f>
        <v>-1116.1783260471807</v>
      </c>
      <c r="Q183">
        <f>-588.712588412872 -2.52145779111356 -273.659014696602</f>
        <v>-864.89306090058767</v>
      </c>
      <c r="R183" t="s">
        <v>3730</v>
      </c>
      <c r="S183" t="s">
        <v>3731</v>
      </c>
      <c r="T183" t="s">
        <v>3732</v>
      </c>
      <c r="U183" t="s">
        <v>3733</v>
      </c>
      <c r="V183" t="s">
        <v>3734</v>
      </c>
      <c r="W183" t="s">
        <v>3735</v>
      </c>
      <c r="X183" t="s">
        <v>3736</v>
      </c>
      <c r="Y183" t="s">
        <v>3737</v>
      </c>
    </row>
    <row r="184" spans="1:25" x14ac:dyDescent="0.3">
      <c r="A184">
        <v>9150</v>
      </c>
      <c r="B184" t="s">
        <v>3738</v>
      </c>
      <c r="C184" t="s">
        <v>3739</v>
      </c>
      <c r="D184" t="s">
        <v>3740</v>
      </c>
      <c r="E184" t="s">
        <v>3741</v>
      </c>
      <c r="F184" t="s">
        <v>3742</v>
      </c>
      <c r="G184" t="s">
        <v>3743</v>
      </c>
      <c r="H184" t="s">
        <v>3744</v>
      </c>
      <c r="I184" t="s">
        <v>3745</v>
      </c>
      <c r="J184" t="s">
        <v>3746</v>
      </c>
      <c r="K184" t="s">
        <v>3747</v>
      </c>
      <c r="L184" t="s">
        <v>3748</v>
      </c>
      <c r="M184" t="s">
        <v>3749</v>
      </c>
      <c r="N184" t="s">
        <v>3750</v>
      </c>
      <c r="O184">
        <f>-760.593671093997 -16.7859247766132 -519.891046126553</f>
        <v>-1297.2706419971632</v>
      </c>
      <c r="P184">
        <f>-810.282895943077 -58.689892922547 -245.385032168769</f>
        <v>-1114.3578210343931</v>
      </c>
      <c r="Q184">
        <f>-586.350585557674 -3.49458085097694 -272.887205331017</f>
        <v>-862.732371739668</v>
      </c>
      <c r="R184" t="s">
        <v>3751</v>
      </c>
      <c r="S184" t="s">
        <v>3752</v>
      </c>
      <c r="T184" t="s">
        <v>3753</v>
      </c>
      <c r="U184" t="s">
        <v>3754</v>
      </c>
      <c r="V184" t="s">
        <v>3755</v>
      </c>
      <c r="W184" t="s">
        <v>3756</v>
      </c>
      <c r="X184" t="s">
        <v>3757</v>
      </c>
      <c r="Y184" t="s">
        <v>3758</v>
      </c>
    </row>
    <row r="185" spans="1:25" x14ac:dyDescent="0.3">
      <c r="A185">
        <v>9200</v>
      </c>
      <c r="B185" t="s">
        <v>3759</v>
      </c>
      <c r="C185" t="s">
        <v>3760</v>
      </c>
      <c r="D185" t="s">
        <v>3761</v>
      </c>
      <c r="E185" t="s">
        <v>3762</v>
      </c>
      <c r="F185" t="s">
        <v>3763</v>
      </c>
      <c r="G185" t="s">
        <v>3764</v>
      </c>
      <c r="H185" t="s">
        <v>3765</v>
      </c>
      <c r="I185" t="s">
        <v>3766</v>
      </c>
      <c r="J185" t="s">
        <v>3767</v>
      </c>
      <c r="K185" t="s">
        <v>3768</v>
      </c>
      <c r="L185" t="s">
        <v>3769</v>
      </c>
      <c r="M185" t="s">
        <v>3770</v>
      </c>
      <c r="N185" t="s">
        <v>3771</v>
      </c>
      <c r="O185">
        <f>-758.647281806317 -21.7912933615096 -518.668202919571</f>
        <v>-1299.1067780873975</v>
      </c>
      <c r="P185">
        <f>-807.842625629527 -62.4301628785497 -243.883006911717</f>
        <v>-1114.1557954197938</v>
      </c>
      <c r="Q185">
        <f>-584.434325235968 -5.45441477792997 -272.008655371943</f>
        <v>-861.89739538584104</v>
      </c>
      <c r="R185" t="s">
        <v>3772</v>
      </c>
      <c r="S185" t="s">
        <v>3773</v>
      </c>
      <c r="T185" t="s">
        <v>3774</v>
      </c>
      <c r="U185" t="s">
        <v>3775</v>
      </c>
      <c r="V185" t="s">
        <v>3776</v>
      </c>
      <c r="W185" t="s">
        <v>3777</v>
      </c>
      <c r="X185" t="s">
        <v>3778</v>
      </c>
      <c r="Y185" t="s">
        <v>3779</v>
      </c>
    </row>
    <row r="186" spans="1:25" x14ac:dyDescent="0.3">
      <c r="A186">
        <v>9250</v>
      </c>
      <c r="B186" t="s">
        <v>3780</v>
      </c>
      <c r="C186" t="s">
        <v>3781</v>
      </c>
      <c r="D186" t="s">
        <v>3782</v>
      </c>
      <c r="E186" t="s">
        <v>3783</v>
      </c>
      <c r="F186" t="s">
        <v>3784</v>
      </c>
      <c r="G186" t="s">
        <v>3785</v>
      </c>
      <c r="H186" t="s">
        <v>3786</v>
      </c>
      <c r="I186" t="s">
        <v>3787</v>
      </c>
      <c r="J186" t="s">
        <v>3788</v>
      </c>
      <c r="K186" t="s">
        <v>3789</v>
      </c>
      <c r="L186" t="s">
        <v>3790</v>
      </c>
      <c r="M186" t="s">
        <v>3791</v>
      </c>
      <c r="N186" t="s">
        <v>3792</v>
      </c>
      <c r="O186">
        <f>-753.966978856737 -31.7338817515038 -515.984732388553</f>
        <v>-1301.6855929967937</v>
      </c>
      <c r="P186">
        <f>-802.973437857249 -70.8855796082514 -240.949817749109</f>
        <v>-1114.8088352146094</v>
      </c>
      <c r="Q186">
        <f>-580.75562875181 -10.0180703744722 -270.325394055817</f>
        <v>-861.0990931820993</v>
      </c>
      <c r="R186" t="s">
        <v>3793</v>
      </c>
      <c r="S186" t="s">
        <v>3794</v>
      </c>
      <c r="T186" t="s">
        <v>3795</v>
      </c>
      <c r="U186" t="s">
        <v>3796</v>
      </c>
      <c r="V186" t="s">
        <v>3797</v>
      </c>
      <c r="W186" t="s">
        <v>3798</v>
      </c>
      <c r="X186" t="s">
        <v>3799</v>
      </c>
      <c r="Y186" t="s">
        <v>3800</v>
      </c>
    </row>
    <row r="187" spans="1:25" x14ac:dyDescent="0.3">
      <c r="A187">
        <v>9300</v>
      </c>
      <c r="B187" t="s">
        <v>3801</v>
      </c>
      <c r="C187" t="s">
        <v>3802</v>
      </c>
      <c r="D187" t="s">
        <v>3803</v>
      </c>
      <c r="E187" t="s">
        <v>3804</v>
      </c>
      <c r="F187" t="s">
        <v>3805</v>
      </c>
      <c r="G187" t="s">
        <v>3806</v>
      </c>
      <c r="H187" t="s">
        <v>3807</v>
      </c>
      <c r="I187" t="s">
        <v>3808</v>
      </c>
      <c r="J187" t="s">
        <v>3809</v>
      </c>
      <c r="K187" t="s">
        <v>3810</v>
      </c>
      <c r="L187" t="s">
        <v>3811</v>
      </c>
      <c r="M187" t="s">
        <v>3812</v>
      </c>
      <c r="N187" t="s">
        <v>3813</v>
      </c>
      <c r="O187">
        <f>-749.937297233491 -42.3094171491714 -512.302976356715</f>
        <v>-1304.5496907393774</v>
      </c>
      <c r="P187">
        <f>-797.649041983629 -79.887601143271 -236.821448955701</f>
        <v>-1114.3580920826009</v>
      </c>
      <c r="Q187">
        <f>-576.601196886803 -15.5844954962668 -267.668067692174</f>
        <v>-859.85376007524383</v>
      </c>
      <c r="R187" t="s">
        <v>3814</v>
      </c>
      <c r="S187" t="s">
        <v>3815</v>
      </c>
      <c r="T187" t="s">
        <v>3816</v>
      </c>
      <c r="U187" t="s">
        <v>3817</v>
      </c>
      <c r="V187" t="s">
        <v>3818</v>
      </c>
      <c r="W187" t="s">
        <v>3819</v>
      </c>
      <c r="X187" t="s">
        <v>3820</v>
      </c>
      <c r="Y187" t="s">
        <v>3821</v>
      </c>
    </row>
    <row r="188" spans="1:25" x14ac:dyDescent="0.3">
      <c r="A188">
        <v>9350</v>
      </c>
      <c r="B188" t="s">
        <v>3822</v>
      </c>
      <c r="C188" t="s">
        <v>3823</v>
      </c>
      <c r="D188" t="s">
        <v>3824</v>
      </c>
      <c r="E188" t="s">
        <v>3825</v>
      </c>
      <c r="F188" t="s">
        <v>3826</v>
      </c>
      <c r="G188" t="s">
        <v>3827</v>
      </c>
      <c r="H188" t="s">
        <v>3828</v>
      </c>
      <c r="I188" t="s">
        <v>3829</v>
      </c>
      <c r="J188" t="s">
        <v>3830</v>
      </c>
      <c r="K188" t="s">
        <v>3831</v>
      </c>
      <c r="L188" t="s">
        <v>3832</v>
      </c>
      <c r="M188" t="s">
        <v>3833</v>
      </c>
      <c r="N188" t="s">
        <v>3834</v>
      </c>
      <c r="O188">
        <f>-748.236015371606 -48.3184976389211 -510.043591809193</f>
        <v>-1306.59810481972</v>
      </c>
      <c r="P188">
        <f>-795.133876578801 -84.5759304085564 -234.245450547651</f>
        <v>-1113.9552575350085</v>
      </c>
      <c r="Q188">
        <f>-574.726856509642 -18.6142190520889 -266.157137844076</f>
        <v>-859.49821340580684</v>
      </c>
      <c r="R188" t="s">
        <v>3835</v>
      </c>
      <c r="S188" t="s">
        <v>3836</v>
      </c>
      <c r="T188" t="s">
        <v>3837</v>
      </c>
      <c r="U188" t="s">
        <v>3838</v>
      </c>
      <c r="V188" t="s">
        <v>3839</v>
      </c>
      <c r="W188" t="s">
        <v>3840</v>
      </c>
      <c r="X188" t="s">
        <v>3841</v>
      </c>
      <c r="Y188" t="s">
        <v>3842</v>
      </c>
    </row>
    <row r="189" spans="1:25" x14ac:dyDescent="0.3">
      <c r="A189">
        <v>9400</v>
      </c>
      <c r="B189" t="s">
        <v>3843</v>
      </c>
      <c r="C189" t="s">
        <v>3844</v>
      </c>
      <c r="D189" t="s">
        <v>3845</v>
      </c>
      <c r="E189" t="s">
        <v>3846</v>
      </c>
      <c r="F189" t="s">
        <v>3847</v>
      </c>
      <c r="G189" t="s">
        <v>3848</v>
      </c>
      <c r="H189" t="s">
        <v>3849</v>
      </c>
      <c r="I189" t="s">
        <v>3850</v>
      </c>
      <c r="J189" t="s">
        <v>3851</v>
      </c>
      <c r="K189" t="s">
        <v>3852</v>
      </c>
      <c r="L189" t="s">
        <v>3853</v>
      </c>
      <c r="M189" t="s">
        <v>3854</v>
      </c>
      <c r="N189" t="s">
        <v>3855</v>
      </c>
      <c r="O189">
        <f>-746.339609553259 -54.7694740798925 -507.652069685724</f>
        <v>-1308.7611533188756</v>
      </c>
      <c r="P189">
        <f>-792.550816183896 -89.3858291705687 -231.527370997213</f>
        <v>-1113.4640163516779</v>
      </c>
      <c r="Q189">
        <f>-572.916800051234 -21.4424482426223 -264.589989359813</f>
        <v>-858.94923765366923</v>
      </c>
      <c r="R189" t="s">
        <v>3856</v>
      </c>
      <c r="S189" t="s">
        <v>3857</v>
      </c>
      <c r="T189" t="s">
        <v>3858</v>
      </c>
      <c r="U189" t="s">
        <v>3859</v>
      </c>
      <c r="V189" t="s">
        <v>3860</v>
      </c>
      <c r="W189" t="s">
        <v>3861</v>
      </c>
      <c r="X189" t="s">
        <v>3862</v>
      </c>
      <c r="Y189" t="s">
        <v>3863</v>
      </c>
    </row>
    <row r="190" spans="1:25" x14ac:dyDescent="0.3">
      <c r="A190">
        <v>9450</v>
      </c>
      <c r="B190" t="s">
        <v>3864</v>
      </c>
      <c r="C190" t="s">
        <v>3865</v>
      </c>
      <c r="D190" t="s">
        <v>3866</v>
      </c>
      <c r="E190" t="s">
        <v>3867</v>
      </c>
      <c r="F190" t="s">
        <v>3868</v>
      </c>
      <c r="G190" t="s">
        <v>3869</v>
      </c>
      <c r="H190" t="s">
        <v>3870</v>
      </c>
      <c r="I190" t="s">
        <v>3871</v>
      </c>
      <c r="J190" t="s">
        <v>3872</v>
      </c>
      <c r="K190" t="s">
        <v>3873</v>
      </c>
      <c r="L190" t="s">
        <v>3874</v>
      </c>
      <c r="M190" t="s">
        <v>3875</v>
      </c>
      <c r="N190" t="s">
        <v>3876</v>
      </c>
      <c r="O190">
        <f>-741.274809755809 -68.6195616412681 -501.783364498583</f>
        <v>-1311.6777358956601</v>
      </c>
      <c r="P190">
        <f>-786.904347850454 -100.195447086916 -225.197901952776</f>
        <v>-1112.297696890146</v>
      </c>
      <c r="Q190">
        <f>-569.407584726865 -26.5730452009245 -260.175643564977</f>
        <v>-856.15627349276656</v>
      </c>
      <c r="R190" t="s">
        <v>3877</v>
      </c>
      <c r="S190" t="s">
        <v>3878</v>
      </c>
      <c r="T190" t="s">
        <v>3879</v>
      </c>
      <c r="U190" t="s">
        <v>3880</v>
      </c>
      <c r="V190" t="s">
        <v>3881</v>
      </c>
      <c r="W190" t="s">
        <v>3882</v>
      </c>
      <c r="X190" t="s">
        <v>3883</v>
      </c>
      <c r="Y190" t="s">
        <v>3884</v>
      </c>
    </row>
    <row r="191" spans="1:25" x14ac:dyDescent="0.3">
      <c r="A191">
        <v>9500</v>
      </c>
      <c r="B191" t="s">
        <v>3885</v>
      </c>
      <c r="C191" t="s">
        <v>3886</v>
      </c>
      <c r="D191" t="s">
        <v>3887</v>
      </c>
      <c r="E191" t="s">
        <v>3888</v>
      </c>
      <c r="F191" t="s">
        <v>3889</v>
      </c>
      <c r="G191" t="s">
        <v>3890</v>
      </c>
      <c r="H191" t="s">
        <v>3891</v>
      </c>
      <c r="I191" t="s">
        <v>3892</v>
      </c>
      <c r="J191" t="s">
        <v>3893</v>
      </c>
      <c r="K191" t="s">
        <v>3894</v>
      </c>
      <c r="L191" t="s">
        <v>3895</v>
      </c>
      <c r="M191" t="s">
        <v>3896</v>
      </c>
      <c r="N191" t="s">
        <v>3897</v>
      </c>
      <c r="O191">
        <f>-738.877323680995 -75.2014292162269 -497.744858801689</f>
        <v>-1311.823611698911</v>
      </c>
      <c r="P191">
        <f>-784.477210656268 -105.98609383517 -221.065508401335</f>
        <v>-1111.528812892773</v>
      </c>
      <c r="Q191">
        <f>-568.417666085644 -28.5777635462541 -256.769300844713</f>
        <v>-853.76473047661102</v>
      </c>
      <c r="R191" t="s">
        <v>3898</v>
      </c>
      <c r="S191" t="s">
        <v>3899</v>
      </c>
      <c r="T191" t="s">
        <v>3900</v>
      </c>
      <c r="U191" t="s">
        <v>3901</v>
      </c>
      <c r="V191" t="s">
        <v>3902</v>
      </c>
      <c r="W191" t="s">
        <v>3903</v>
      </c>
      <c r="X191" t="s">
        <v>3904</v>
      </c>
      <c r="Y191" t="s">
        <v>3905</v>
      </c>
    </row>
    <row r="192" spans="1:25" x14ac:dyDescent="0.3">
      <c r="A192">
        <v>9550</v>
      </c>
      <c r="B192" t="s">
        <v>3906</v>
      </c>
      <c r="C192" t="s">
        <v>3907</v>
      </c>
      <c r="D192" t="s">
        <v>3908</v>
      </c>
      <c r="E192" t="s">
        <v>3909</v>
      </c>
      <c r="F192" t="s">
        <v>3910</v>
      </c>
      <c r="G192" t="s">
        <v>3911</v>
      </c>
      <c r="H192" t="s">
        <v>3912</v>
      </c>
      <c r="I192" t="s">
        <v>3913</v>
      </c>
      <c r="J192" t="s">
        <v>3914</v>
      </c>
      <c r="K192" t="s">
        <v>3915</v>
      </c>
      <c r="L192" t="s">
        <v>3916</v>
      </c>
      <c r="M192" t="s">
        <v>3917</v>
      </c>
      <c r="N192" t="s">
        <v>3918</v>
      </c>
      <c r="O192">
        <f>-735.117249318052 -88.2511129743993 -490.240610490154</f>
        <v>-1313.6089727826054</v>
      </c>
      <c r="P192">
        <f>-780.399181817144 -118.517564611479 -213.451599103403</f>
        <v>-1112.3683455320261</v>
      </c>
      <c r="Q192">
        <f>-567.670881757392 -32.9254751772523 -250.454109206896</f>
        <v>-851.05046614154026</v>
      </c>
      <c r="R192" t="s">
        <v>3919</v>
      </c>
      <c r="S192" t="s">
        <v>3920</v>
      </c>
      <c r="T192" t="s">
        <v>3921</v>
      </c>
      <c r="U192" t="s">
        <v>3922</v>
      </c>
      <c r="V192" t="s">
        <v>3923</v>
      </c>
      <c r="W192" t="s">
        <v>3924</v>
      </c>
      <c r="X192" t="s">
        <v>3925</v>
      </c>
      <c r="Y192" t="s">
        <v>3926</v>
      </c>
    </row>
    <row r="193" spans="1:25" x14ac:dyDescent="0.3">
      <c r="A193">
        <v>9600</v>
      </c>
      <c r="B193" t="s">
        <v>3927</v>
      </c>
      <c r="C193" t="s">
        <v>3928</v>
      </c>
      <c r="D193" t="s">
        <v>3929</v>
      </c>
      <c r="E193" t="s">
        <v>3930</v>
      </c>
      <c r="F193" t="s">
        <v>3931</v>
      </c>
      <c r="G193" t="s">
        <v>3932</v>
      </c>
      <c r="H193" t="s">
        <v>3933</v>
      </c>
      <c r="I193" t="s">
        <v>3934</v>
      </c>
      <c r="J193" t="s">
        <v>3935</v>
      </c>
      <c r="K193" t="s">
        <v>3936</v>
      </c>
      <c r="L193" t="s">
        <v>3937</v>
      </c>
      <c r="M193" t="s">
        <v>3938</v>
      </c>
      <c r="N193" t="s">
        <v>3939</v>
      </c>
      <c r="O193">
        <f>-728.924520320562 -101.158176599434 -487.217137314474</f>
        <v>-1317.2998342344699</v>
      </c>
      <c r="P193">
        <f>-773.445383702677 -131.371601733902 -210.299133454482</f>
        <v>-1115.116118891061</v>
      </c>
      <c r="Q193">
        <f>-563.076068223228 -40.2868330880308 -247.673662203688</f>
        <v>-851.03656351494681</v>
      </c>
      <c r="R193" t="s">
        <v>3940</v>
      </c>
      <c r="S193" t="s">
        <v>3941</v>
      </c>
      <c r="T193" t="s">
        <v>3942</v>
      </c>
      <c r="U193" t="s">
        <v>3943</v>
      </c>
      <c r="V193" t="s">
        <v>3944</v>
      </c>
      <c r="W193" t="s">
        <v>3945</v>
      </c>
      <c r="X193" t="s">
        <v>3946</v>
      </c>
      <c r="Y193" t="s">
        <v>3947</v>
      </c>
    </row>
    <row r="194" spans="1:25" x14ac:dyDescent="0.3">
      <c r="A194">
        <v>9650</v>
      </c>
      <c r="B194" t="s">
        <v>3948</v>
      </c>
      <c r="C194" t="s">
        <v>3949</v>
      </c>
      <c r="D194" t="s">
        <v>3950</v>
      </c>
      <c r="E194" t="s">
        <v>3951</v>
      </c>
      <c r="F194" t="s">
        <v>3952</v>
      </c>
      <c r="G194" t="s">
        <v>3953</v>
      </c>
      <c r="H194" t="s">
        <v>3954</v>
      </c>
      <c r="I194" t="s">
        <v>3955</v>
      </c>
      <c r="J194" t="s">
        <v>3956</v>
      </c>
      <c r="K194" t="s">
        <v>3957</v>
      </c>
      <c r="L194" t="s">
        <v>3958</v>
      </c>
      <c r="M194" t="s">
        <v>3959</v>
      </c>
      <c r="N194" t="s">
        <v>3960</v>
      </c>
      <c r="O194">
        <f>-726.808299574355 -104.885844445047 -487.339735782487</f>
        <v>-1319.033879801889</v>
      </c>
      <c r="P194">
        <f>-770.512236265585 -134.914782214084 -210.271387189426</f>
        <v>-1115.6984056690949</v>
      </c>
      <c r="Q194">
        <f>-560.638300183426 -42.766816224824 -247.824270776755</f>
        <v>-851.22938718500495</v>
      </c>
      <c r="R194" t="s">
        <v>3961</v>
      </c>
      <c r="S194" t="s">
        <v>3962</v>
      </c>
      <c r="T194" t="s">
        <v>3963</v>
      </c>
      <c r="U194" t="s">
        <v>3964</v>
      </c>
      <c r="V194" t="s">
        <v>3965</v>
      </c>
      <c r="W194" t="s">
        <v>3966</v>
      </c>
      <c r="X194" t="s">
        <v>3967</v>
      </c>
      <c r="Y194" t="s">
        <v>3968</v>
      </c>
    </row>
    <row r="195" spans="1:25" x14ac:dyDescent="0.3">
      <c r="A195">
        <v>9700</v>
      </c>
      <c r="B195" t="s">
        <v>3969</v>
      </c>
      <c r="C195" t="s">
        <v>3970</v>
      </c>
      <c r="D195" t="s">
        <v>3971</v>
      </c>
      <c r="E195" t="s">
        <v>3972</v>
      </c>
      <c r="F195" t="s">
        <v>3973</v>
      </c>
      <c r="G195" t="s">
        <v>3974</v>
      </c>
      <c r="H195" t="s">
        <v>3975</v>
      </c>
      <c r="I195" t="s">
        <v>3976</v>
      </c>
      <c r="J195" t="s">
        <v>3977</v>
      </c>
      <c r="K195" t="s">
        <v>3978</v>
      </c>
      <c r="L195" t="s">
        <v>3979</v>
      </c>
      <c r="M195" t="s">
        <v>3980</v>
      </c>
      <c r="N195" t="s">
        <v>3981</v>
      </c>
      <c r="O195">
        <f>-729.964430484331 -91.8591448472594 -490.043868655063</f>
        <v>-1311.8674439866534</v>
      </c>
      <c r="P195">
        <f>-772.463555691877 -121.38837235913 -212.734628510414</f>
        <v>-1106.586556561421</v>
      </c>
      <c r="Q195">
        <f>-562.320916225706 -30.650593960961 -252.171433897699</f>
        <v>-845.14294408436604</v>
      </c>
      <c r="R195" t="s">
        <v>3982</v>
      </c>
      <c r="S195" t="s">
        <v>3983</v>
      </c>
      <c r="T195" t="s">
        <v>3984</v>
      </c>
      <c r="U195" t="s">
        <v>3985</v>
      </c>
      <c r="V195" t="s">
        <v>3986</v>
      </c>
      <c r="W195" t="s">
        <v>3987</v>
      </c>
      <c r="X195" t="s">
        <v>3988</v>
      </c>
      <c r="Y195" t="s">
        <v>3989</v>
      </c>
    </row>
    <row r="196" spans="1:25" x14ac:dyDescent="0.3">
      <c r="A196">
        <v>9750</v>
      </c>
      <c r="B196" t="s">
        <v>3990</v>
      </c>
      <c r="C196" t="s">
        <v>3991</v>
      </c>
      <c r="D196" t="s">
        <v>3992</v>
      </c>
      <c r="E196" t="s">
        <v>3993</v>
      </c>
      <c r="F196" t="s">
        <v>3994</v>
      </c>
      <c r="G196" t="s">
        <v>3995</v>
      </c>
      <c r="H196" t="s">
        <v>3996</v>
      </c>
      <c r="I196" t="s">
        <v>3997</v>
      </c>
      <c r="J196" t="s">
        <v>3998</v>
      </c>
      <c r="K196" t="s">
        <v>3999</v>
      </c>
      <c r="L196" t="s">
        <v>4000</v>
      </c>
      <c r="M196" t="s">
        <v>4001</v>
      </c>
      <c r="N196" t="s">
        <v>4002</v>
      </c>
      <c r="O196">
        <f>-732.349908336329 -84.7477746200655 -491.629860126983</f>
        <v>-1308.7275430833774</v>
      </c>
      <c r="P196">
        <f>-774.244536990786 -113.799292099902 -214.178196763489</f>
        <v>-1102.222025854177</v>
      </c>
      <c r="Q196">
        <f>-563.333003174635 -25.5239743368891 -255.07199872507</f>
        <v>-843.92897623659405</v>
      </c>
      <c r="R196" t="s">
        <v>4003</v>
      </c>
      <c r="S196" t="s">
        <v>4004</v>
      </c>
      <c r="T196" t="s">
        <v>4005</v>
      </c>
      <c r="U196" t="s">
        <v>4006</v>
      </c>
      <c r="V196" t="s">
        <v>4007</v>
      </c>
      <c r="W196" t="s">
        <v>4008</v>
      </c>
      <c r="X196" t="s">
        <v>4009</v>
      </c>
      <c r="Y196" t="s">
        <v>4010</v>
      </c>
    </row>
    <row r="197" spans="1:25" x14ac:dyDescent="0.3">
      <c r="A197">
        <v>9800</v>
      </c>
      <c r="B197" t="s">
        <v>4011</v>
      </c>
      <c r="C197" t="s">
        <v>4012</v>
      </c>
      <c r="D197" t="s">
        <v>4013</v>
      </c>
      <c r="E197" t="s">
        <v>4014</v>
      </c>
      <c r="F197" t="s">
        <v>4015</v>
      </c>
      <c r="G197" t="s">
        <v>4016</v>
      </c>
      <c r="H197" t="s">
        <v>4017</v>
      </c>
      <c r="I197" t="s">
        <v>4018</v>
      </c>
      <c r="J197" t="s">
        <v>4019</v>
      </c>
      <c r="K197" t="s">
        <v>4020</v>
      </c>
      <c r="L197" t="s">
        <v>4021</v>
      </c>
      <c r="M197" t="s">
        <v>4022</v>
      </c>
      <c r="N197" t="s">
        <v>4023</v>
      </c>
      <c r="O197">
        <f>-733.138075775278 -70.1383976550044 -493.325685160996</f>
        <v>-1296.6021585912783</v>
      </c>
      <c r="P197">
        <f>-774.987564049668 -96.4735601105069 -215.596260832856</f>
        <v>-1087.0573849930308</v>
      </c>
      <c r="Q197">
        <f>-561.609376723063 -16.3386904627444 -260.280604610109</f>
        <v>-838.22867179591628</v>
      </c>
      <c r="R197" t="s">
        <v>4024</v>
      </c>
      <c r="S197" t="s">
        <v>4025</v>
      </c>
      <c r="T197" t="s">
        <v>4026</v>
      </c>
      <c r="U197" t="s">
        <v>4027</v>
      </c>
      <c r="V197" t="s">
        <v>4028</v>
      </c>
      <c r="W197" t="s">
        <v>4029</v>
      </c>
      <c r="X197" t="s">
        <v>4030</v>
      </c>
      <c r="Y197" t="s">
        <v>4031</v>
      </c>
    </row>
    <row r="198" spans="1:25" x14ac:dyDescent="0.3">
      <c r="A198">
        <v>9850</v>
      </c>
      <c r="B198" t="s">
        <v>4032</v>
      </c>
      <c r="C198" t="s">
        <v>4033</v>
      </c>
      <c r="D198" t="s">
        <v>4034</v>
      </c>
      <c r="E198" t="s">
        <v>4035</v>
      </c>
      <c r="F198" t="s">
        <v>4036</v>
      </c>
      <c r="G198" t="s">
        <v>4037</v>
      </c>
      <c r="H198" t="s">
        <v>4038</v>
      </c>
      <c r="I198" t="s">
        <v>4039</v>
      </c>
      <c r="J198" t="s">
        <v>4040</v>
      </c>
      <c r="K198" t="s">
        <v>4041</v>
      </c>
      <c r="L198" t="s">
        <v>4042</v>
      </c>
      <c r="M198" t="s">
        <v>4043</v>
      </c>
      <c r="N198" t="s">
        <v>4044</v>
      </c>
      <c r="O198">
        <f>-732.857915992659 -64.0537598427866 -494.020511536005</f>
        <v>-1290.9321873714505</v>
      </c>
      <c r="P198">
        <f>-775.905776635455 -87.303463818886 -216.198689360585</f>
        <v>-1079.4079298149261</v>
      </c>
      <c r="Q198">
        <f>-560.888004509753 -12.3183727326305 -261.949669807422</f>
        <v>-835.15604704980547</v>
      </c>
      <c r="R198" t="s">
        <v>4045</v>
      </c>
      <c r="S198" t="s">
        <v>4046</v>
      </c>
      <c r="T198" t="s">
        <v>4047</v>
      </c>
      <c r="U198" t="s">
        <v>4048</v>
      </c>
      <c r="V198" t="s">
        <v>4049</v>
      </c>
      <c r="W198" t="s">
        <v>4050</v>
      </c>
      <c r="X198" t="s">
        <v>4051</v>
      </c>
      <c r="Y198" t="s">
        <v>4052</v>
      </c>
    </row>
    <row r="199" spans="1:25" x14ac:dyDescent="0.3">
      <c r="A199">
        <v>9900</v>
      </c>
      <c r="B199" t="s">
        <v>4053</v>
      </c>
      <c r="C199" t="s">
        <v>4054</v>
      </c>
      <c r="D199" t="s">
        <v>4055</v>
      </c>
      <c r="E199" t="s">
        <v>4056</v>
      </c>
      <c r="F199" t="s">
        <v>4057</v>
      </c>
      <c r="G199" t="s">
        <v>4058</v>
      </c>
      <c r="H199" t="s">
        <v>4059</v>
      </c>
      <c r="I199" t="s">
        <v>4060</v>
      </c>
      <c r="J199" t="s">
        <v>4061</v>
      </c>
      <c r="K199" t="s">
        <v>4062</v>
      </c>
      <c r="L199" t="s">
        <v>4063</v>
      </c>
      <c r="M199" t="s">
        <v>4064</v>
      </c>
      <c r="N199" t="s">
        <v>4065</v>
      </c>
      <c r="O199">
        <f>-739.753169378694 -50.9718143450966 -494.63591963178</f>
        <v>-1285.3609033555706</v>
      </c>
      <c r="P199">
        <f>-784.976300328663 -67.1116453792795 -216.655808454281</f>
        <v>-1068.7437541622235</v>
      </c>
      <c r="Q199">
        <f>-566.843522805669 -1.11827565342833 -261.505859422766</f>
        <v>-829.46765788186326</v>
      </c>
      <c r="R199" t="s">
        <v>4066</v>
      </c>
      <c r="S199" t="s">
        <v>4067</v>
      </c>
      <c r="T199" t="s">
        <v>4068</v>
      </c>
      <c r="U199" t="s">
        <v>4069</v>
      </c>
      <c r="V199" t="s">
        <v>4070</v>
      </c>
      <c r="W199" t="s">
        <v>4071</v>
      </c>
      <c r="X199" t="s">
        <v>4072</v>
      </c>
      <c r="Y199" t="s">
        <v>4073</v>
      </c>
    </row>
    <row r="200" spans="1:25" x14ac:dyDescent="0.3">
      <c r="A200">
        <v>9950</v>
      </c>
      <c r="B200" t="s">
        <v>4074</v>
      </c>
      <c r="C200" t="s">
        <v>4075</v>
      </c>
      <c r="D200" t="s">
        <v>4076</v>
      </c>
      <c r="E200" t="s">
        <v>4077</v>
      </c>
      <c r="F200" t="s">
        <v>4078</v>
      </c>
      <c r="G200" t="s">
        <v>4079</v>
      </c>
      <c r="H200" t="s">
        <v>4080</v>
      </c>
      <c r="I200" t="s">
        <v>4081</v>
      </c>
      <c r="J200" t="s">
        <v>4082</v>
      </c>
      <c r="K200" t="s">
        <v>4083</v>
      </c>
      <c r="L200" t="s">
        <v>4084</v>
      </c>
      <c r="M200" t="s">
        <v>4085</v>
      </c>
      <c r="N200" t="s">
        <v>4086</v>
      </c>
      <c r="O200">
        <f>-744.816587421377 -42.6661171169612 -493.866841025784</f>
        <v>-1281.3495455641223</v>
      </c>
      <c r="P200">
        <f>-790.063314976363 -57.4190846903314 -215.813586293211</f>
        <v>-1063.2959859599055</v>
      </c>
      <c r="Q200" t="s">
        <v>4087</v>
      </c>
      <c r="R200" t="s">
        <v>4088</v>
      </c>
      <c r="S200" t="s">
        <v>4089</v>
      </c>
      <c r="T200" t="s">
        <v>4090</v>
      </c>
      <c r="U200" t="s">
        <v>4091</v>
      </c>
      <c r="V200" t="s">
        <v>4092</v>
      </c>
      <c r="W200" t="s">
        <v>4093</v>
      </c>
      <c r="X200" t="s">
        <v>4094</v>
      </c>
      <c r="Y200" t="s">
        <v>4095</v>
      </c>
    </row>
    <row r="201" spans="1:25" x14ac:dyDescent="0.3">
      <c r="A201">
        <v>10000</v>
      </c>
      <c r="B201" t="s">
        <v>4096</v>
      </c>
      <c r="C201" t="s">
        <v>4097</v>
      </c>
      <c r="D201" t="s">
        <v>4098</v>
      </c>
      <c r="E201" t="s">
        <v>4099</v>
      </c>
      <c r="F201" t="s">
        <v>4100</v>
      </c>
      <c r="G201" t="s">
        <v>4101</v>
      </c>
      <c r="H201" t="s">
        <v>4102</v>
      </c>
      <c r="I201" t="s">
        <v>4103</v>
      </c>
      <c r="J201" t="s">
        <v>4104</v>
      </c>
      <c r="K201" t="s">
        <v>4105</v>
      </c>
      <c r="L201" t="s">
        <v>4106</v>
      </c>
      <c r="M201" t="s">
        <v>4107</v>
      </c>
      <c r="N201" t="s">
        <v>4108</v>
      </c>
      <c r="O201">
        <f>-750.973519548804 -25.7489749151669 -491.672013677339</f>
        <v>-1268.3945081413099</v>
      </c>
      <c r="P201">
        <f>-795.680433568751 -40.4176349232705 -213.526906291307</f>
        <v>-1049.6249747833285</v>
      </c>
      <c r="Q201" t="s">
        <v>4109</v>
      </c>
      <c r="R201" t="s">
        <v>4110</v>
      </c>
      <c r="S201" t="s">
        <v>4111</v>
      </c>
      <c r="T201" t="s">
        <v>4112</v>
      </c>
      <c r="U201" t="s">
        <v>4113</v>
      </c>
      <c r="V201" t="s">
        <v>4114</v>
      </c>
      <c r="W201" t="s">
        <v>4115</v>
      </c>
      <c r="X201" t="s">
        <v>4116</v>
      </c>
      <c r="Y201" t="s">
        <v>4117</v>
      </c>
    </row>
    <row r="202" spans="1:25" x14ac:dyDescent="0.3">
      <c r="A202">
        <v>10050</v>
      </c>
      <c r="B202" t="s">
        <v>4118</v>
      </c>
      <c r="C202" t="s">
        <v>4119</v>
      </c>
      <c r="D202" t="s">
        <v>4120</v>
      </c>
      <c r="E202" t="s">
        <v>4121</v>
      </c>
      <c r="F202" t="s">
        <v>4122</v>
      </c>
      <c r="G202" t="s">
        <v>4123</v>
      </c>
      <c r="H202" t="s">
        <v>4124</v>
      </c>
      <c r="I202" t="s">
        <v>4125</v>
      </c>
      <c r="J202" t="s">
        <v>4126</v>
      </c>
      <c r="K202" t="s">
        <v>4127</v>
      </c>
      <c r="L202" t="s">
        <v>4128</v>
      </c>
      <c r="M202" t="s">
        <v>4129</v>
      </c>
      <c r="N202" t="s">
        <v>4130</v>
      </c>
      <c r="O202">
        <f>-752.060428020007 -19.1341081416922 -490.821000965677</f>
        <v>-1262.0155371273761</v>
      </c>
      <c r="P202">
        <f>-796.572012199717 -33.1947408244712 -212.61313499554</f>
        <v>-1042.3798880197282</v>
      </c>
      <c r="Q202" t="s">
        <v>4131</v>
      </c>
      <c r="R202" t="s">
        <v>4132</v>
      </c>
      <c r="S202" t="s">
        <v>4133</v>
      </c>
      <c r="T202" t="s">
        <v>4134</v>
      </c>
      <c r="U202" t="s">
        <v>4135</v>
      </c>
      <c r="V202" t="s">
        <v>4136</v>
      </c>
      <c r="W202" t="s">
        <v>4137</v>
      </c>
      <c r="X202" t="s">
        <v>4138</v>
      </c>
      <c r="Y202" t="s">
        <v>4139</v>
      </c>
    </row>
    <row r="203" spans="1:25" x14ac:dyDescent="0.3">
      <c r="A203">
        <v>10100</v>
      </c>
      <c r="B203" t="s">
        <v>4140</v>
      </c>
      <c r="C203" t="s">
        <v>4141</v>
      </c>
      <c r="D203" t="s">
        <v>4142</v>
      </c>
      <c r="E203" t="s">
        <v>4143</v>
      </c>
      <c r="F203" t="s">
        <v>4144</v>
      </c>
      <c r="G203" t="s">
        <v>4145</v>
      </c>
      <c r="H203" t="s">
        <v>4146</v>
      </c>
      <c r="I203" t="s">
        <v>4147</v>
      </c>
      <c r="J203" t="s">
        <v>4148</v>
      </c>
      <c r="K203" t="s">
        <v>4149</v>
      </c>
      <c r="L203" t="s">
        <v>4150</v>
      </c>
      <c r="M203" t="s">
        <v>4151</v>
      </c>
      <c r="N203" t="s">
        <v>4152</v>
      </c>
      <c r="O203">
        <f>-752.378171971277 -8.45546278045708 -490.056361690005</f>
        <v>-1250.8899964417392</v>
      </c>
      <c r="P203">
        <f>-799.390901751196 -19.0470858946796 -212.106398081216</f>
        <v>-1030.5443857270916</v>
      </c>
      <c r="Q203" t="s">
        <v>4153</v>
      </c>
      <c r="R203" t="s">
        <v>4154</v>
      </c>
      <c r="S203" t="s">
        <v>4155</v>
      </c>
      <c r="T203" t="s">
        <v>4156</v>
      </c>
      <c r="U203" t="s">
        <v>4157</v>
      </c>
      <c r="V203" t="s">
        <v>4158</v>
      </c>
      <c r="W203" t="s">
        <v>4159</v>
      </c>
      <c r="X203" t="s">
        <v>4160</v>
      </c>
      <c r="Y203" t="s">
        <v>4161</v>
      </c>
    </row>
    <row r="204" spans="1:25" x14ac:dyDescent="0.3">
      <c r="A204">
        <v>10150</v>
      </c>
      <c r="B204" t="s">
        <v>4162</v>
      </c>
      <c r="C204" t="s">
        <v>4163</v>
      </c>
      <c r="D204" t="s">
        <v>4164</v>
      </c>
      <c r="E204" t="s">
        <v>4165</v>
      </c>
      <c r="F204" t="s">
        <v>4166</v>
      </c>
      <c r="G204" t="s">
        <v>4167</v>
      </c>
      <c r="H204" t="s">
        <v>4168</v>
      </c>
      <c r="I204" t="s">
        <v>4169</v>
      </c>
      <c r="J204" t="s">
        <v>4170</v>
      </c>
      <c r="K204" t="s">
        <v>4171</v>
      </c>
      <c r="L204" t="s">
        <v>4172</v>
      </c>
      <c r="M204" t="s">
        <v>4173</v>
      </c>
      <c r="N204" t="s">
        <v>4174</v>
      </c>
      <c r="O204">
        <f>-752.053335958465 -3.28039495659687 -489.900445759872</f>
        <v>-1245.2341766749339</v>
      </c>
      <c r="P204">
        <f>-800.49389127452 -12.7498317660613 -212.155120205774</f>
        <v>-1025.3988432463555</v>
      </c>
      <c r="Q204" t="s">
        <v>4175</v>
      </c>
      <c r="R204" t="s">
        <v>4176</v>
      </c>
      <c r="S204" t="s">
        <v>4177</v>
      </c>
      <c r="T204" t="s">
        <v>4178</v>
      </c>
      <c r="U204" t="s">
        <v>4179</v>
      </c>
      <c r="V204" t="s">
        <v>4180</v>
      </c>
      <c r="W204" t="s">
        <v>4181</v>
      </c>
      <c r="X204" t="s">
        <v>4182</v>
      </c>
      <c r="Y204" t="s">
        <v>4183</v>
      </c>
    </row>
    <row r="205" spans="1:25" x14ac:dyDescent="0.3">
      <c r="A205">
        <v>10200</v>
      </c>
      <c r="B205" t="s">
        <v>4184</v>
      </c>
      <c r="C205" t="s">
        <v>4185</v>
      </c>
      <c r="D205" t="s">
        <v>4186</v>
      </c>
      <c r="E205" t="s">
        <v>4187</v>
      </c>
      <c r="F205" t="s">
        <v>4188</v>
      </c>
      <c r="G205" t="s">
        <v>4189</v>
      </c>
      <c r="H205" t="s">
        <v>4190</v>
      </c>
      <c r="I205" t="s">
        <v>4191</v>
      </c>
      <c r="J205" t="s">
        <v>4192</v>
      </c>
      <c r="K205" t="s">
        <v>4193</v>
      </c>
      <c r="L205" t="s">
        <v>4194</v>
      </c>
      <c r="M205" t="s">
        <v>4195</v>
      </c>
      <c r="N205" t="s">
        <v>4196</v>
      </c>
      <c r="O205" t="s">
        <v>4197</v>
      </c>
      <c r="P205">
        <f>-800.042611851212 -7.61661158278434 -211.860870784173</f>
        <v>-1019.5200942181693</v>
      </c>
      <c r="Q205" t="s">
        <v>4198</v>
      </c>
      <c r="R205" t="s">
        <v>4199</v>
      </c>
      <c r="S205" t="s">
        <v>4200</v>
      </c>
      <c r="T205" t="s">
        <v>4201</v>
      </c>
      <c r="U205" t="s">
        <v>4202</v>
      </c>
      <c r="V205" t="s">
        <v>4203</v>
      </c>
      <c r="W205" t="s">
        <v>4204</v>
      </c>
      <c r="X205" t="s">
        <v>4205</v>
      </c>
      <c r="Y205" t="s">
        <v>4206</v>
      </c>
    </row>
    <row r="206" spans="1:25" x14ac:dyDescent="0.3">
      <c r="A206">
        <v>10250</v>
      </c>
      <c r="B206" t="s">
        <v>4207</v>
      </c>
      <c r="C206" t="s">
        <v>4208</v>
      </c>
      <c r="D206" t="s">
        <v>4209</v>
      </c>
      <c r="E206" t="s">
        <v>4210</v>
      </c>
      <c r="F206" t="s">
        <v>4211</v>
      </c>
      <c r="G206" t="s">
        <v>4212</v>
      </c>
      <c r="H206" t="s">
        <v>4213</v>
      </c>
      <c r="I206" t="s">
        <v>4214</v>
      </c>
      <c r="J206" t="s">
        <v>4215</v>
      </c>
      <c r="K206" t="s">
        <v>4216</v>
      </c>
      <c r="L206" t="s">
        <v>4217</v>
      </c>
      <c r="M206" t="s">
        <v>4218</v>
      </c>
      <c r="N206" t="s">
        <v>4219</v>
      </c>
      <c r="O206" t="s">
        <v>4220</v>
      </c>
      <c r="P206">
        <f>-799.349260380466 -6.70161286112284 -211.801992999476</f>
        <v>-1017.8528662410649</v>
      </c>
      <c r="Q206" t="s">
        <v>4221</v>
      </c>
      <c r="R206" t="s">
        <v>4222</v>
      </c>
      <c r="S206" t="s">
        <v>4223</v>
      </c>
      <c r="T206" t="s">
        <v>4224</v>
      </c>
      <c r="U206" t="s">
        <v>4225</v>
      </c>
      <c r="V206" t="s">
        <v>4226</v>
      </c>
      <c r="W206" t="s">
        <v>4227</v>
      </c>
      <c r="X206" t="s">
        <v>4228</v>
      </c>
      <c r="Y206" t="s">
        <v>4229</v>
      </c>
    </row>
    <row r="207" spans="1:25" x14ac:dyDescent="0.3">
      <c r="A207">
        <v>10300</v>
      </c>
      <c r="B207" t="s">
        <v>4230</v>
      </c>
      <c r="C207" t="s">
        <v>4231</v>
      </c>
      <c r="D207" t="s">
        <v>4232</v>
      </c>
      <c r="E207" t="s">
        <v>4233</v>
      </c>
      <c r="F207" t="s">
        <v>4234</v>
      </c>
      <c r="G207" t="s">
        <v>4235</v>
      </c>
      <c r="H207" t="s">
        <v>4236</v>
      </c>
      <c r="I207" t="s">
        <v>4237</v>
      </c>
      <c r="J207" t="s">
        <v>4238</v>
      </c>
      <c r="K207" t="s">
        <v>4239</v>
      </c>
      <c r="L207" t="s">
        <v>4240</v>
      </c>
      <c r="M207" t="s">
        <v>4241</v>
      </c>
      <c r="N207" t="s">
        <v>4242</v>
      </c>
      <c r="O207" t="s">
        <v>4243</v>
      </c>
      <c r="P207">
        <f>-797.586980969826 -4.20116138967387 -213.12113303396</f>
        <v>-1014.9092753934599</v>
      </c>
      <c r="Q207" t="s">
        <v>4244</v>
      </c>
      <c r="R207" t="s">
        <v>4245</v>
      </c>
      <c r="S207" t="s">
        <v>4246</v>
      </c>
      <c r="T207" t="s">
        <v>4247</v>
      </c>
      <c r="U207" t="s">
        <v>4248</v>
      </c>
      <c r="V207" t="s">
        <v>4249</v>
      </c>
      <c r="W207" t="s">
        <v>4250</v>
      </c>
      <c r="X207" t="s">
        <v>4251</v>
      </c>
      <c r="Y207" t="s">
        <v>4252</v>
      </c>
    </row>
    <row r="208" spans="1:25" x14ac:dyDescent="0.3">
      <c r="A208">
        <v>10350</v>
      </c>
      <c r="B208" t="s">
        <v>4253</v>
      </c>
      <c r="C208" t="s">
        <v>4254</v>
      </c>
      <c r="D208" t="s">
        <v>4255</v>
      </c>
      <c r="E208" t="s">
        <v>4256</v>
      </c>
      <c r="F208" t="s">
        <v>4257</v>
      </c>
      <c r="G208" t="s">
        <v>4258</v>
      </c>
      <c r="H208" t="s">
        <v>4259</v>
      </c>
      <c r="I208" t="s">
        <v>4260</v>
      </c>
      <c r="J208" t="s">
        <v>4261</v>
      </c>
      <c r="K208" t="s">
        <v>4262</v>
      </c>
      <c r="L208" t="s">
        <v>4263</v>
      </c>
      <c r="M208" t="s">
        <v>4264</v>
      </c>
      <c r="N208" t="s">
        <v>4265</v>
      </c>
      <c r="O208" t="s">
        <v>4266</v>
      </c>
      <c r="P208">
        <f>-796.735578291904 -3.93160848849629 -214.359115232346</f>
        <v>-1015.0263020127462</v>
      </c>
      <c r="Q208" t="s">
        <v>4267</v>
      </c>
      <c r="R208" t="s">
        <v>4268</v>
      </c>
      <c r="S208" t="s">
        <v>4269</v>
      </c>
      <c r="T208" t="s">
        <v>4270</v>
      </c>
      <c r="U208" t="s">
        <v>4271</v>
      </c>
      <c r="V208" t="s">
        <v>4272</v>
      </c>
      <c r="W208" t="s">
        <v>4273</v>
      </c>
      <c r="X208" t="s">
        <v>4274</v>
      </c>
      <c r="Y208" t="s">
        <v>4275</v>
      </c>
    </row>
    <row r="209" spans="1:25" x14ac:dyDescent="0.3">
      <c r="A209">
        <v>10400</v>
      </c>
      <c r="B209" t="s">
        <v>4276</v>
      </c>
      <c r="C209" t="s">
        <v>4277</v>
      </c>
      <c r="D209" t="s">
        <v>4278</v>
      </c>
      <c r="E209" t="s">
        <v>4279</v>
      </c>
      <c r="F209" t="s">
        <v>4280</v>
      </c>
      <c r="G209" t="s">
        <v>4281</v>
      </c>
      <c r="H209" t="s">
        <v>4282</v>
      </c>
      <c r="I209" t="s">
        <v>4283</v>
      </c>
      <c r="J209" t="s">
        <v>4284</v>
      </c>
      <c r="K209" t="s">
        <v>4285</v>
      </c>
      <c r="L209" t="s">
        <v>4286</v>
      </c>
      <c r="M209" t="s">
        <v>4287</v>
      </c>
      <c r="N209" t="s">
        <v>4288</v>
      </c>
      <c r="O209" t="s">
        <v>4289</v>
      </c>
      <c r="P209">
        <f>-794.682904519512 -5.49179758115338 -217.115926754176</f>
        <v>-1017.2906288548414</v>
      </c>
      <c r="Q209" t="s">
        <v>4290</v>
      </c>
      <c r="R209" t="s">
        <v>4291</v>
      </c>
      <c r="S209" t="s">
        <v>4292</v>
      </c>
      <c r="T209" t="s">
        <v>4293</v>
      </c>
      <c r="U209" t="s">
        <v>4294</v>
      </c>
      <c r="V209" t="s">
        <v>4295</v>
      </c>
      <c r="W209" t="s">
        <v>4296</v>
      </c>
      <c r="X209" t="s">
        <v>4297</v>
      </c>
      <c r="Y209" t="s">
        <v>4298</v>
      </c>
    </row>
    <row r="210" spans="1:25" x14ac:dyDescent="0.3">
      <c r="A210">
        <v>10450</v>
      </c>
      <c r="B210" t="s">
        <v>4299</v>
      </c>
      <c r="C210" t="s">
        <v>4300</v>
      </c>
      <c r="D210" t="s">
        <v>4301</v>
      </c>
      <c r="E210" t="s">
        <v>4302</v>
      </c>
      <c r="F210" t="s">
        <v>4303</v>
      </c>
      <c r="G210" t="s">
        <v>4304</v>
      </c>
      <c r="H210" t="s">
        <v>4305</v>
      </c>
      <c r="I210" t="s">
        <v>4306</v>
      </c>
      <c r="J210" t="s">
        <v>4307</v>
      </c>
      <c r="K210" t="s">
        <v>4308</v>
      </c>
      <c r="L210" t="s">
        <v>4309</v>
      </c>
      <c r="M210" t="s">
        <v>4310</v>
      </c>
      <c r="N210" t="s">
        <v>4311</v>
      </c>
      <c r="O210" t="s">
        <v>4312</v>
      </c>
      <c r="P210">
        <f>-793.378774549619 -7.09310964409701 -218.474217070291</f>
        <v>-1018.946101264007</v>
      </c>
      <c r="Q210" t="s">
        <v>4313</v>
      </c>
      <c r="R210" t="s">
        <v>4314</v>
      </c>
      <c r="S210" t="s">
        <v>4315</v>
      </c>
      <c r="T210" t="s">
        <v>4316</v>
      </c>
      <c r="U210" t="s">
        <v>4317</v>
      </c>
      <c r="V210" t="s">
        <v>4318</v>
      </c>
      <c r="W210" t="s">
        <v>4319</v>
      </c>
      <c r="X210" t="s">
        <v>4320</v>
      </c>
      <c r="Y210" t="s">
        <v>4321</v>
      </c>
    </row>
    <row r="211" spans="1:25" x14ac:dyDescent="0.3">
      <c r="A211">
        <v>10500</v>
      </c>
      <c r="B211" t="s">
        <v>4322</v>
      </c>
      <c r="C211" t="s">
        <v>4323</v>
      </c>
      <c r="D211" t="s">
        <v>4324</v>
      </c>
      <c r="E211" t="s">
        <v>4325</v>
      </c>
      <c r="F211" t="s">
        <v>4326</v>
      </c>
      <c r="G211" t="s">
        <v>4327</v>
      </c>
      <c r="H211" t="s">
        <v>4328</v>
      </c>
      <c r="I211" t="s">
        <v>4329</v>
      </c>
      <c r="J211" t="s">
        <v>4330</v>
      </c>
      <c r="K211" t="s">
        <v>4331</v>
      </c>
      <c r="L211" t="s">
        <v>4332</v>
      </c>
      <c r="M211" t="s">
        <v>4333</v>
      </c>
      <c r="N211" t="s">
        <v>4334</v>
      </c>
      <c r="O211" t="s">
        <v>4335</v>
      </c>
      <c r="P211">
        <f>-791.833574226272 -8.86367371414099 -219.881884014808</f>
        <v>-1020.5791319552211</v>
      </c>
      <c r="Q211" t="s">
        <v>4336</v>
      </c>
      <c r="R211" t="s">
        <v>4337</v>
      </c>
      <c r="S211" t="s">
        <v>4338</v>
      </c>
      <c r="T211" t="s">
        <v>4339</v>
      </c>
      <c r="U211" t="s">
        <v>4340</v>
      </c>
      <c r="V211" t="s">
        <v>4341</v>
      </c>
      <c r="W211" t="s">
        <v>4342</v>
      </c>
      <c r="X211" t="s">
        <v>4343</v>
      </c>
      <c r="Y211" t="s">
        <v>4344</v>
      </c>
    </row>
    <row r="212" spans="1:25" x14ac:dyDescent="0.3">
      <c r="A212">
        <v>10550</v>
      </c>
      <c r="B212" t="s">
        <v>4345</v>
      </c>
      <c r="C212" t="s">
        <v>4346</v>
      </c>
      <c r="D212" t="s">
        <v>4347</v>
      </c>
      <c r="E212" t="s">
        <v>4348</v>
      </c>
      <c r="F212" t="s">
        <v>4349</v>
      </c>
      <c r="G212" t="s">
        <v>4350</v>
      </c>
      <c r="H212" t="s">
        <v>4351</v>
      </c>
      <c r="I212" t="s">
        <v>4352</v>
      </c>
      <c r="J212" t="s">
        <v>4353</v>
      </c>
      <c r="K212" t="s">
        <v>4354</v>
      </c>
      <c r="L212" t="s">
        <v>4355</v>
      </c>
      <c r="M212" t="s">
        <v>4356</v>
      </c>
      <c r="N212" t="s">
        <v>4357</v>
      </c>
      <c r="O212" t="s">
        <v>4358</v>
      </c>
      <c r="P212">
        <f>-788.935132398443 -12.8543543034496 -222.81112492839</f>
        <v>-1024.6006116302826</v>
      </c>
      <c r="Q212" t="s">
        <v>4359</v>
      </c>
      <c r="R212" t="s">
        <v>4360</v>
      </c>
      <c r="S212" t="s">
        <v>4361</v>
      </c>
      <c r="T212" t="s">
        <v>4362</v>
      </c>
      <c r="U212" t="s">
        <v>4363</v>
      </c>
      <c r="V212" t="s">
        <v>4364</v>
      </c>
      <c r="W212" t="s">
        <v>4365</v>
      </c>
      <c r="X212" t="s">
        <v>4366</v>
      </c>
      <c r="Y212" t="s">
        <v>4367</v>
      </c>
    </row>
    <row r="213" spans="1:25" x14ac:dyDescent="0.3">
      <c r="A213">
        <v>10600</v>
      </c>
      <c r="B213" t="s">
        <v>4368</v>
      </c>
      <c r="C213" t="s">
        <v>4369</v>
      </c>
      <c r="D213" t="s">
        <v>4370</v>
      </c>
      <c r="E213" t="s">
        <v>4371</v>
      </c>
      <c r="F213" t="s">
        <v>4372</v>
      </c>
      <c r="G213" t="s">
        <v>4373</v>
      </c>
      <c r="H213" t="s">
        <v>4374</v>
      </c>
      <c r="I213" t="s">
        <v>4375</v>
      </c>
      <c r="J213" t="s">
        <v>4376</v>
      </c>
      <c r="K213" t="s">
        <v>4377</v>
      </c>
      <c r="L213" t="s">
        <v>4378</v>
      </c>
      <c r="M213" t="s">
        <v>4379</v>
      </c>
      <c r="N213" t="s">
        <v>4380</v>
      </c>
      <c r="O213" t="s">
        <v>4381</v>
      </c>
      <c r="P213">
        <f>-787.106123927754 -16.6295779857421 -225.470003708694</f>
        <v>-1029.2057056221902</v>
      </c>
      <c r="Q213" t="s">
        <v>4382</v>
      </c>
      <c r="R213" t="s">
        <v>4383</v>
      </c>
      <c r="S213" t="s">
        <v>4384</v>
      </c>
      <c r="T213" t="s">
        <v>4385</v>
      </c>
      <c r="U213" t="s">
        <v>4386</v>
      </c>
      <c r="V213" t="s">
        <v>4387</v>
      </c>
      <c r="W213" t="s">
        <v>4388</v>
      </c>
      <c r="X213" t="s">
        <v>4389</v>
      </c>
      <c r="Y213" t="s">
        <v>4390</v>
      </c>
    </row>
    <row r="214" spans="1:25" x14ac:dyDescent="0.3">
      <c r="A214">
        <v>10650</v>
      </c>
      <c r="B214" t="s">
        <v>4391</v>
      </c>
      <c r="C214" t="s">
        <v>4392</v>
      </c>
      <c r="D214" t="s">
        <v>4393</v>
      </c>
      <c r="E214" t="s">
        <v>4394</v>
      </c>
      <c r="F214" t="s">
        <v>4395</v>
      </c>
      <c r="G214" t="s">
        <v>4396</v>
      </c>
      <c r="H214" t="s">
        <v>4397</v>
      </c>
      <c r="I214" t="s">
        <v>4398</v>
      </c>
      <c r="J214" t="s">
        <v>4399</v>
      </c>
      <c r="K214" t="s">
        <v>4400</v>
      </c>
      <c r="L214" t="s">
        <v>4401</v>
      </c>
      <c r="M214" t="s">
        <v>4402</v>
      </c>
      <c r="N214" t="s">
        <v>4403</v>
      </c>
      <c r="O214" t="s">
        <v>4404</v>
      </c>
      <c r="P214">
        <f>-786.176671582866 -18.1491576228048 -226.553652369062</f>
        <v>-1030.8794815747328</v>
      </c>
      <c r="Q214" t="s">
        <v>4405</v>
      </c>
      <c r="R214" t="s">
        <v>4406</v>
      </c>
      <c r="S214" t="s">
        <v>4407</v>
      </c>
      <c r="T214" t="s">
        <v>4408</v>
      </c>
      <c r="U214" t="s">
        <v>4409</v>
      </c>
      <c r="V214" t="s">
        <v>4410</v>
      </c>
      <c r="W214" t="s">
        <v>4411</v>
      </c>
      <c r="X214" t="s">
        <v>4412</v>
      </c>
      <c r="Y214" t="s">
        <v>4413</v>
      </c>
    </row>
    <row r="215" spans="1:25" x14ac:dyDescent="0.3">
      <c r="A215">
        <v>10700</v>
      </c>
      <c r="B215" t="s">
        <v>4414</v>
      </c>
      <c r="C215" t="s">
        <v>4415</v>
      </c>
      <c r="D215" t="s">
        <v>4416</v>
      </c>
      <c r="E215" t="s">
        <v>4417</v>
      </c>
      <c r="F215" t="s">
        <v>4418</v>
      </c>
      <c r="G215" t="s">
        <v>4419</v>
      </c>
      <c r="H215" t="s">
        <v>4420</v>
      </c>
      <c r="I215" t="s">
        <v>4421</v>
      </c>
      <c r="J215" t="s">
        <v>4422</v>
      </c>
      <c r="K215" t="s">
        <v>4423</v>
      </c>
      <c r="L215" t="s">
        <v>4424</v>
      </c>
      <c r="M215" t="s">
        <v>4425</v>
      </c>
      <c r="N215" t="s">
        <v>4426</v>
      </c>
      <c r="O215" t="s">
        <v>4427</v>
      </c>
      <c r="P215">
        <f>-784.089630799559 -21.1411605300434 -228.055999067326</f>
        <v>-1033.2867903969284</v>
      </c>
      <c r="Q215" t="s">
        <v>4428</v>
      </c>
      <c r="R215" t="s">
        <v>4429</v>
      </c>
      <c r="S215" t="s">
        <v>4430</v>
      </c>
      <c r="T215" t="s">
        <v>4431</v>
      </c>
      <c r="U215" t="s">
        <v>4432</v>
      </c>
      <c r="V215" t="s">
        <v>4433</v>
      </c>
      <c r="W215" t="s">
        <v>4434</v>
      </c>
      <c r="X215" t="s">
        <v>4435</v>
      </c>
      <c r="Y215" t="s">
        <v>4436</v>
      </c>
    </row>
    <row r="216" spans="1:25" x14ac:dyDescent="0.3">
      <c r="A216">
        <v>10750</v>
      </c>
      <c r="B216" t="s">
        <v>4437</v>
      </c>
      <c r="C216" t="s">
        <v>4438</v>
      </c>
      <c r="D216" t="s">
        <v>4439</v>
      </c>
      <c r="E216" t="s">
        <v>4440</v>
      </c>
      <c r="F216" t="s">
        <v>4441</v>
      </c>
      <c r="G216" t="s">
        <v>4442</v>
      </c>
      <c r="H216" t="s">
        <v>4443</v>
      </c>
      <c r="I216" t="s">
        <v>4444</v>
      </c>
      <c r="J216" t="s">
        <v>4445</v>
      </c>
      <c r="K216" t="s">
        <v>4446</v>
      </c>
      <c r="L216" t="s">
        <v>4447</v>
      </c>
      <c r="M216" t="s">
        <v>4448</v>
      </c>
      <c r="N216" t="s">
        <v>4449</v>
      </c>
      <c r="O216" t="s">
        <v>4450</v>
      </c>
      <c r="P216">
        <f>-783.209497726715 -22.6300641115447 -228.504797407729</f>
        <v>-1034.3443592459887</v>
      </c>
      <c r="Q216" t="s">
        <v>4451</v>
      </c>
      <c r="R216" t="s">
        <v>4452</v>
      </c>
      <c r="S216" t="s">
        <v>4453</v>
      </c>
      <c r="T216" t="s">
        <v>4454</v>
      </c>
      <c r="U216" t="s">
        <v>4455</v>
      </c>
      <c r="V216" t="s">
        <v>4456</v>
      </c>
      <c r="W216" t="s">
        <v>4457</v>
      </c>
      <c r="X216" t="s">
        <v>4458</v>
      </c>
      <c r="Y216" t="s">
        <v>4459</v>
      </c>
    </row>
    <row r="217" spans="1:25" x14ac:dyDescent="0.3">
      <c r="A217">
        <v>10800</v>
      </c>
      <c r="B217" t="s">
        <v>4460</v>
      </c>
      <c r="C217" t="s">
        <v>4461</v>
      </c>
      <c r="D217" t="s">
        <v>4462</v>
      </c>
      <c r="E217" t="s">
        <v>4463</v>
      </c>
      <c r="F217" t="s">
        <v>4464</v>
      </c>
      <c r="G217" t="s">
        <v>4465</v>
      </c>
      <c r="H217" t="s">
        <v>4466</v>
      </c>
      <c r="I217" t="s">
        <v>4467</v>
      </c>
      <c r="J217" t="s">
        <v>4468</v>
      </c>
      <c r="K217" t="s">
        <v>4469</v>
      </c>
      <c r="L217" t="s">
        <v>4470</v>
      </c>
      <c r="M217" t="s">
        <v>4471</v>
      </c>
      <c r="N217" t="s">
        <v>4472</v>
      </c>
      <c r="O217" t="s">
        <v>4473</v>
      </c>
      <c r="P217">
        <f>-781.846294172898 -25.1984129151235 -228.889875354609</f>
        <v>-1035.9345824426305</v>
      </c>
      <c r="Q217" t="s">
        <v>4474</v>
      </c>
      <c r="R217" t="s">
        <v>4475</v>
      </c>
      <c r="S217" t="s">
        <v>4476</v>
      </c>
      <c r="T217" t="s">
        <v>4477</v>
      </c>
      <c r="U217" t="s">
        <v>4478</v>
      </c>
      <c r="V217" t="s">
        <v>4479</v>
      </c>
      <c r="W217" t="s">
        <v>4480</v>
      </c>
      <c r="X217" t="s">
        <v>4481</v>
      </c>
      <c r="Y217" t="s">
        <v>4482</v>
      </c>
    </row>
    <row r="218" spans="1:25" x14ac:dyDescent="0.3">
      <c r="A218">
        <v>10850</v>
      </c>
      <c r="B218" t="s">
        <v>4483</v>
      </c>
      <c r="C218" t="s">
        <v>4484</v>
      </c>
      <c r="D218" t="s">
        <v>4485</v>
      </c>
      <c r="E218" t="s">
        <v>4486</v>
      </c>
      <c r="F218" t="s">
        <v>4487</v>
      </c>
      <c r="G218" t="s">
        <v>4488</v>
      </c>
      <c r="H218" t="s">
        <v>4489</v>
      </c>
      <c r="I218" t="s">
        <v>4490</v>
      </c>
      <c r="J218" t="s">
        <v>4491</v>
      </c>
      <c r="K218" t="s">
        <v>4492</v>
      </c>
      <c r="L218" t="s">
        <v>4493</v>
      </c>
      <c r="M218" t="s">
        <v>4494</v>
      </c>
      <c r="N218" t="s">
        <v>4495</v>
      </c>
      <c r="O218" t="s">
        <v>4496</v>
      </c>
      <c r="P218">
        <f>-781.274644220385 -26.1438595302477 -228.869297877708</f>
        <v>-1036.2878016283407</v>
      </c>
      <c r="Q218" t="s">
        <v>4497</v>
      </c>
      <c r="R218" t="s">
        <v>4498</v>
      </c>
      <c r="S218" t="s">
        <v>4499</v>
      </c>
      <c r="T218" t="s">
        <v>4500</v>
      </c>
      <c r="U218" t="s">
        <v>4501</v>
      </c>
      <c r="V218" t="s">
        <v>4502</v>
      </c>
      <c r="W218" t="s">
        <v>4503</v>
      </c>
      <c r="X218" t="s">
        <v>4504</v>
      </c>
      <c r="Y218" t="s">
        <v>4505</v>
      </c>
    </row>
    <row r="219" spans="1:25" x14ac:dyDescent="0.3">
      <c r="A219">
        <v>10900</v>
      </c>
      <c r="B219" t="s">
        <v>4506</v>
      </c>
      <c r="C219" t="s">
        <v>4507</v>
      </c>
      <c r="D219" t="s">
        <v>4508</v>
      </c>
      <c r="E219" t="s">
        <v>4509</v>
      </c>
      <c r="F219" t="s">
        <v>4510</v>
      </c>
      <c r="G219" t="s">
        <v>4511</v>
      </c>
      <c r="H219" t="s">
        <v>4512</v>
      </c>
      <c r="I219" t="s">
        <v>4513</v>
      </c>
      <c r="J219" t="s">
        <v>4514</v>
      </c>
      <c r="K219" t="s">
        <v>4515</v>
      </c>
      <c r="L219" t="s">
        <v>4516</v>
      </c>
      <c r="M219" t="s">
        <v>4517</v>
      </c>
      <c r="N219" t="s">
        <v>4518</v>
      </c>
      <c r="O219" t="s">
        <v>4519</v>
      </c>
      <c r="P219">
        <f>-780.324567610299 -27.6019003656766 -228.514775816199</f>
        <v>-1036.4412437921746</v>
      </c>
      <c r="Q219" t="s">
        <v>4520</v>
      </c>
      <c r="R219" t="s">
        <v>4521</v>
      </c>
      <c r="S219" t="s">
        <v>4522</v>
      </c>
      <c r="T219" t="s">
        <v>4523</v>
      </c>
      <c r="U219" t="s">
        <v>4524</v>
      </c>
      <c r="V219" t="s">
        <v>4525</v>
      </c>
      <c r="W219" t="s">
        <v>4526</v>
      </c>
      <c r="X219" t="s">
        <v>4527</v>
      </c>
      <c r="Y219" t="s">
        <v>4528</v>
      </c>
    </row>
    <row r="220" spans="1:25" x14ac:dyDescent="0.3">
      <c r="A220">
        <v>10950</v>
      </c>
      <c r="B220" t="s">
        <v>4529</v>
      </c>
      <c r="C220" t="s">
        <v>4530</v>
      </c>
      <c r="D220" t="s">
        <v>4531</v>
      </c>
      <c r="E220" t="s">
        <v>4532</v>
      </c>
      <c r="F220" t="s">
        <v>4533</v>
      </c>
      <c r="G220" t="s">
        <v>4534</v>
      </c>
      <c r="H220" t="s">
        <v>4535</v>
      </c>
      <c r="I220" t="s">
        <v>4536</v>
      </c>
      <c r="J220" t="s">
        <v>4537</v>
      </c>
      <c r="K220" t="s">
        <v>4538</v>
      </c>
      <c r="L220" t="s">
        <v>4539</v>
      </c>
      <c r="M220" t="s">
        <v>4540</v>
      </c>
      <c r="N220" t="s">
        <v>4541</v>
      </c>
      <c r="O220" t="s">
        <v>4542</v>
      </c>
      <c r="P220">
        <f>-779.879990118476 -28.1580362093998 -228.209937062845</f>
        <v>-1036.2479633907208</v>
      </c>
      <c r="Q220" t="s">
        <v>4543</v>
      </c>
      <c r="R220" t="s">
        <v>4544</v>
      </c>
      <c r="S220" t="s">
        <v>4545</v>
      </c>
      <c r="T220" t="s">
        <v>4546</v>
      </c>
      <c r="U220" t="s">
        <v>4547</v>
      </c>
      <c r="V220" t="s">
        <v>4548</v>
      </c>
      <c r="W220" t="s">
        <v>4549</v>
      </c>
      <c r="X220" t="s">
        <v>4550</v>
      </c>
      <c r="Y220" t="s">
        <v>4551</v>
      </c>
    </row>
    <row r="221" spans="1:25" x14ac:dyDescent="0.3">
      <c r="A221">
        <v>11000</v>
      </c>
      <c r="B221" t="s">
        <v>4552</v>
      </c>
      <c r="C221" t="s">
        <v>4553</v>
      </c>
      <c r="D221" t="s">
        <v>4554</v>
      </c>
      <c r="E221" t="s">
        <v>4555</v>
      </c>
      <c r="F221" t="s">
        <v>4556</v>
      </c>
      <c r="G221" t="s">
        <v>4557</v>
      </c>
      <c r="H221" t="s">
        <v>4558</v>
      </c>
      <c r="I221" t="s">
        <v>4559</v>
      </c>
      <c r="J221" t="s">
        <v>4560</v>
      </c>
      <c r="K221" t="s">
        <v>4561</v>
      </c>
      <c r="L221" t="s">
        <v>4562</v>
      </c>
      <c r="M221" t="s">
        <v>4563</v>
      </c>
      <c r="N221" t="s">
        <v>4564</v>
      </c>
      <c r="O221" t="s">
        <v>4565</v>
      </c>
      <c r="P221">
        <f>-779.027684697724 -29.3977397575559 -227.359440505773</f>
        <v>-1035.7848649610528</v>
      </c>
      <c r="Q221" t="s">
        <v>4566</v>
      </c>
      <c r="R221" t="s">
        <v>4567</v>
      </c>
      <c r="S221" t="s">
        <v>4568</v>
      </c>
      <c r="T221" t="s">
        <v>4569</v>
      </c>
      <c r="U221" t="s">
        <v>4570</v>
      </c>
      <c r="V221" t="s">
        <v>4571</v>
      </c>
      <c r="W221" t="s">
        <v>4572</v>
      </c>
      <c r="X221" t="s">
        <v>4573</v>
      </c>
      <c r="Y221" t="s">
        <v>4574</v>
      </c>
    </row>
    <row r="222" spans="1:25" x14ac:dyDescent="0.3">
      <c r="A222">
        <v>11050</v>
      </c>
      <c r="B222" t="s">
        <v>4575</v>
      </c>
      <c r="C222" t="s">
        <v>4576</v>
      </c>
      <c r="D222" t="s">
        <v>4577</v>
      </c>
      <c r="E222" t="s">
        <v>4578</v>
      </c>
      <c r="F222" t="s">
        <v>4579</v>
      </c>
      <c r="G222" t="s">
        <v>4580</v>
      </c>
      <c r="H222" t="s">
        <v>4581</v>
      </c>
      <c r="I222" t="s">
        <v>4582</v>
      </c>
      <c r="J222" t="s">
        <v>4583</v>
      </c>
      <c r="K222" t="s">
        <v>4584</v>
      </c>
      <c r="L222" t="s">
        <v>4585</v>
      </c>
      <c r="M222" t="s">
        <v>4586</v>
      </c>
      <c r="N222" t="s">
        <v>4587</v>
      </c>
      <c r="O222" t="s">
        <v>4588</v>
      </c>
      <c r="P222">
        <f>-778.768024510534 -29.8930283467434 -226.856212924643</f>
        <v>-1035.5172657819205</v>
      </c>
      <c r="Q222" t="s">
        <v>4589</v>
      </c>
      <c r="R222" t="s">
        <v>4590</v>
      </c>
      <c r="S222" t="s">
        <v>4591</v>
      </c>
      <c r="T222" t="s">
        <v>4592</v>
      </c>
      <c r="U222" t="s">
        <v>4593</v>
      </c>
      <c r="V222" t="s">
        <v>4594</v>
      </c>
      <c r="W222" t="s">
        <v>4595</v>
      </c>
      <c r="X222" t="s">
        <v>4596</v>
      </c>
      <c r="Y222" t="s">
        <v>4597</v>
      </c>
    </row>
    <row r="223" spans="1:25" x14ac:dyDescent="0.3">
      <c r="A223">
        <v>11100</v>
      </c>
      <c r="B223" t="s">
        <v>4598</v>
      </c>
      <c r="C223" t="s">
        <v>4599</v>
      </c>
      <c r="D223" t="s">
        <v>4600</v>
      </c>
      <c r="E223" t="s">
        <v>4601</v>
      </c>
      <c r="F223" t="s">
        <v>4602</v>
      </c>
      <c r="G223" t="s">
        <v>4603</v>
      </c>
      <c r="H223" t="s">
        <v>4604</v>
      </c>
      <c r="I223" t="s">
        <v>4605</v>
      </c>
      <c r="J223" t="s">
        <v>4606</v>
      </c>
      <c r="K223" t="s">
        <v>4607</v>
      </c>
      <c r="L223" t="s">
        <v>4608</v>
      </c>
      <c r="M223" t="s">
        <v>4609</v>
      </c>
      <c r="N223" t="s">
        <v>4610</v>
      </c>
      <c r="O223" t="s">
        <v>4611</v>
      </c>
      <c r="P223">
        <f>-778.87545528068 -30.6599170299558 -225.818656514697</f>
        <v>-1035.3540288253328</v>
      </c>
      <c r="Q223" t="s">
        <v>4612</v>
      </c>
      <c r="R223" t="s">
        <v>4613</v>
      </c>
      <c r="S223" t="s">
        <v>4614</v>
      </c>
      <c r="T223" t="s">
        <v>4615</v>
      </c>
      <c r="U223" t="s">
        <v>4616</v>
      </c>
      <c r="V223" t="s">
        <v>4617</v>
      </c>
      <c r="W223" t="s">
        <v>4618</v>
      </c>
      <c r="X223" t="s">
        <v>4619</v>
      </c>
      <c r="Y223" t="s">
        <v>4620</v>
      </c>
    </row>
    <row r="224" spans="1:25" x14ac:dyDescent="0.3">
      <c r="A224">
        <v>11150</v>
      </c>
      <c r="B224" t="s">
        <v>4621</v>
      </c>
      <c r="C224" t="s">
        <v>4622</v>
      </c>
      <c r="D224" t="s">
        <v>4623</v>
      </c>
      <c r="E224" t="s">
        <v>4624</v>
      </c>
      <c r="F224" t="s">
        <v>4625</v>
      </c>
      <c r="G224" t="s">
        <v>4626</v>
      </c>
      <c r="H224" t="s">
        <v>4627</v>
      </c>
      <c r="I224" t="s">
        <v>4628</v>
      </c>
      <c r="J224" t="s">
        <v>4629</v>
      </c>
      <c r="K224" t="s">
        <v>4630</v>
      </c>
      <c r="L224" t="s">
        <v>4631</v>
      </c>
      <c r="M224" t="s">
        <v>4632</v>
      </c>
      <c r="N224" t="s">
        <v>4633</v>
      </c>
      <c r="O224" t="s">
        <v>4634</v>
      </c>
      <c r="P224">
        <f>-779.259085889656 -30.9402960409582 -225.34670309591</f>
        <v>-1035.5460850265242</v>
      </c>
      <c r="Q224" t="s">
        <v>4635</v>
      </c>
      <c r="R224" t="s">
        <v>4636</v>
      </c>
      <c r="S224" t="s">
        <v>4637</v>
      </c>
      <c r="T224" t="s">
        <v>4638</v>
      </c>
      <c r="U224" t="s">
        <v>4639</v>
      </c>
      <c r="V224" t="s">
        <v>4640</v>
      </c>
      <c r="W224" t="s">
        <v>4641</v>
      </c>
      <c r="X224" t="s">
        <v>4642</v>
      </c>
      <c r="Y224" t="s">
        <v>4643</v>
      </c>
    </row>
    <row r="225" spans="1:25" x14ac:dyDescent="0.3">
      <c r="A225">
        <v>11200</v>
      </c>
      <c r="B225" t="s">
        <v>4644</v>
      </c>
      <c r="C225" t="s">
        <v>4645</v>
      </c>
      <c r="D225" t="s">
        <v>4646</v>
      </c>
      <c r="E225" t="s">
        <v>4647</v>
      </c>
      <c r="F225" t="s">
        <v>4648</v>
      </c>
      <c r="G225" t="s">
        <v>4649</v>
      </c>
      <c r="H225" t="s">
        <v>4650</v>
      </c>
      <c r="I225" t="s">
        <v>4651</v>
      </c>
      <c r="J225" t="s">
        <v>4652</v>
      </c>
      <c r="K225" t="s">
        <v>4653</v>
      </c>
      <c r="L225" t="s">
        <v>4654</v>
      </c>
      <c r="M225" t="s">
        <v>4655</v>
      </c>
      <c r="N225" t="s">
        <v>4656</v>
      </c>
      <c r="O225" t="s">
        <v>4657</v>
      </c>
      <c r="P225">
        <f>-780.17544438512 -30.8402070980585 -224.60713193653</f>
        <v>-1035.6227834197086</v>
      </c>
      <c r="Q225" t="s">
        <v>4658</v>
      </c>
      <c r="R225" t="s">
        <v>4659</v>
      </c>
      <c r="S225" t="s">
        <v>4660</v>
      </c>
      <c r="T225" t="s">
        <v>4661</v>
      </c>
      <c r="U225" t="s">
        <v>4662</v>
      </c>
      <c r="V225" t="s">
        <v>4663</v>
      </c>
      <c r="W225" t="s">
        <v>4664</v>
      </c>
      <c r="X225" t="s">
        <v>4665</v>
      </c>
      <c r="Y225" t="s">
        <v>4666</v>
      </c>
    </row>
    <row r="226" spans="1:25" x14ac:dyDescent="0.3">
      <c r="A226">
        <v>11250</v>
      </c>
      <c r="B226" t="s">
        <v>4667</v>
      </c>
      <c r="C226" t="s">
        <v>4668</v>
      </c>
      <c r="D226" t="s">
        <v>4669</v>
      </c>
      <c r="E226" t="s">
        <v>4670</v>
      </c>
      <c r="F226" t="s">
        <v>4671</v>
      </c>
      <c r="G226" t="s">
        <v>4672</v>
      </c>
      <c r="H226" t="s">
        <v>4673</v>
      </c>
      <c r="I226" t="s">
        <v>4674</v>
      </c>
      <c r="J226" t="s">
        <v>4675</v>
      </c>
      <c r="K226" t="s">
        <v>4676</v>
      </c>
      <c r="L226" t="s">
        <v>4677</v>
      </c>
      <c r="M226" t="s">
        <v>4678</v>
      </c>
      <c r="N226" t="s">
        <v>4679</v>
      </c>
      <c r="O226" t="s">
        <v>4680</v>
      </c>
      <c r="P226">
        <f>-780.612895837333 -30.3677160042923 -224.2580968933</f>
        <v>-1035.2387087349252</v>
      </c>
      <c r="Q226" t="s">
        <v>4681</v>
      </c>
      <c r="R226" t="s">
        <v>4682</v>
      </c>
      <c r="S226" t="s">
        <v>4683</v>
      </c>
      <c r="T226" t="s">
        <v>4684</v>
      </c>
      <c r="U226" t="s">
        <v>4685</v>
      </c>
      <c r="V226" t="s">
        <v>4686</v>
      </c>
      <c r="W226" t="s">
        <v>4687</v>
      </c>
      <c r="X226" t="s">
        <v>4688</v>
      </c>
      <c r="Y226" t="s">
        <v>4689</v>
      </c>
    </row>
    <row r="227" spans="1:25" x14ac:dyDescent="0.3">
      <c r="A227">
        <v>11300</v>
      </c>
      <c r="B227" t="s">
        <v>4690</v>
      </c>
      <c r="C227" t="s">
        <v>4691</v>
      </c>
      <c r="D227" t="s">
        <v>4692</v>
      </c>
      <c r="E227" t="s">
        <v>4693</v>
      </c>
      <c r="F227" t="s">
        <v>4694</v>
      </c>
      <c r="G227" t="s">
        <v>4695</v>
      </c>
      <c r="H227" t="s">
        <v>4696</v>
      </c>
      <c r="I227" t="s">
        <v>4697</v>
      </c>
      <c r="J227" t="s">
        <v>4698</v>
      </c>
      <c r="K227" t="s">
        <v>4699</v>
      </c>
      <c r="L227" t="s">
        <v>4700</v>
      </c>
      <c r="M227" t="s">
        <v>4701</v>
      </c>
      <c r="N227" t="s">
        <v>4702</v>
      </c>
      <c r="O227" t="s">
        <v>4703</v>
      </c>
      <c r="P227">
        <f>-781.223798800258 -29.3508773347387 -223.51981188863</f>
        <v>-1034.0944880236266</v>
      </c>
      <c r="Q227" t="s">
        <v>4704</v>
      </c>
      <c r="R227" t="s">
        <v>4705</v>
      </c>
      <c r="S227" t="s">
        <v>4706</v>
      </c>
      <c r="T227" t="s">
        <v>4707</v>
      </c>
      <c r="U227" t="s">
        <v>4708</v>
      </c>
      <c r="V227" t="s">
        <v>4709</v>
      </c>
      <c r="W227" t="s">
        <v>4710</v>
      </c>
      <c r="X227" t="s">
        <v>4711</v>
      </c>
      <c r="Y227" t="s">
        <v>4712</v>
      </c>
    </row>
    <row r="228" spans="1:25" x14ac:dyDescent="0.3">
      <c r="A228">
        <v>11350</v>
      </c>
      <c r="B228" t="s">
        <v>4713</v>
      </c>
      <c r="C228" t="s">
        <v>4714</v>
      </c>
      <c r="D228" t="s">
        <v>4715</v>
      </c>
      <c r="E228" t="s">
        <v>4716</v>
      </c>
      <c r="F228" t="s">
        <v>4717</v>
      </c>
      <c r="G228" t="s">
        <v>4718</v>
      </c>
      <c r="H228" t="s">
        <v>4719</v>
      </c>
      <c r="I228" t="s">
        <v>4720</v>
      </c>
      <c r="J228" t="s">
        <v>4721</v>
      </c>
      <c r="K228" t="s">
        <v>4722</v>
      </c>
      <c r="L228" t="s">
        <v>4723</v>
      </c>
      <c r="M228" t="s">
        <v>4724</v>
      </c>
      <c r="N228" t="s">
        <v>4725</v>
      </c>
      <c r="O228" t="s">
        <v>4726</v>
      </c>
      <c r="P228">
        <f>-781.368644969417 -28.8383264691206 -223.122721284396</f>
        <v>-1033.3296927229335</v>
      </c>
      <c r="Q228" t="s">
        <v>4727</v>
      </c>
      <c r="R228" t="s">
        <v>4728</v>
      </c>
      <c r="S228" t="s">
        <v>4729</v>
      </c>
      <c r="T228" t="s">
        <v>4730</v>
      </c>
      <c r="U228" t="s">
        <v>4731</v>
      </c>
      <c r="V228" t="s">
        <v>4732</v>
      </c>
      <c r="W228" t="s">
        <v>4733</v>
      </c>
      <c r="X228" t="s">
        <v>4734</v>
      </c>
      <c r="Y228" t="s">
        <v>4735</v>
      </c>
    </row>
    <row r="229" spans="1:25" x14ac:dyDescent="0.3">
      <c r="A229">
        <v>11400</v>
      </c>
      <c r="B229" t="s">
        <v>4736</v>
      </c>
      <c r="C229" t="s">
        <v>4737</v>
      </c>
      <c r="D229" t="s">
        <v>4738</v>
      </c>
      <c r="E229" t="s">
        <v>4739</v>
      </c>
      <c r="F229" t="s">
        <v>4740</v>
      </c>
      <c r="G229" t="s">
        <v>4741</v>
      </c>
      <c r="H229" t="s">
        <v>4742</v>
      </c>
      <c r="I229" t="s">
        <v>4743</v>
      </c>
      <c r="J229" t="s">
        <v>4744</v>
      </c>
      <c r="K229" t="s">
        <v>4745</v>
      </c>
      <c r="L229" t="s">
        <v>4746</v>
      </c>
      <c r="M229" t="s">
        <v>4747</v>
      </c>
      <c r="N229" t="s">
        <v>4748</v>
      </c>
      <c r="O229" t="s">
        <v>4749</v>
      </c>
      <c r="P229">
        <f>-781.847780561226 -27.7669022261287 -222.554584590053</f>
        <v>-1032.1692673774078</v>
      </c>
      <c r="Q229" t="s">
        <v>4750</v>
      </c>
      <c r="R229" t="s">
        <v>4751</v>
      </c>
      <c r="S229" t="s">
        <v>4752</v>
      </c>
      <c r="T229" t="s">
        <v>4753</v>
      </c>
      <c r="U229" t="s">
        <v>4754</v>
      </c>
      <c r="V229" t="s">
        <v>4755</v>
      </c>
      <c r="W229" t="s">
        <v>4756</v>
      </c>
      <c r="X229" t="s">
        <v>4757</v>
      </c>
      <c r="Y229" t="s">
        <v>4758</v>
      </c>
    </row>
    <row r="230" spans="1:25" x14ac:dyDescent="0.3">
      <c r="A230">
        <v>11450</v>
      </c>
      <c r="B230" t="s">
        <v>4759</v>
      </c>
      <c r="C230" t="s">
        <v>4760</v>
      </c>
      <c r="D230" t="s">
        <v>4761</v>
      </c>
      <c r="E230" t="s">
        <v>4762</v>
      </c>
      <c r="F230" t="s">
        <v>4763</v>
      </c>
      <c r="G230" t="s">
        <v>4764</v>
      </c>
      <c r="H230" t="s">
        <v>4765</v>
      </c>
      <c r="I230" t="s">
        <v>4766</v>
      </c>
      <c r="J230" t="s">
        <v>4767</v>
      </c>
      <c r="K230" t="s">
        <v>4768</v>
      </c>
      <c r="L230" t="s">
        <v>4769</v>
      </c>
      <c r="M230" t="s">
        <v>4770</v>
      </c>
      <c r="N230" t="s">
        <v>4771</v>
      </c>
      <c r="O230" t="s">
        <v>4772</v>
      </c>
      <c r="P230">
        <f>-782.309276584865 -27.0612445788436 -222.364105377688</f>
        <v>-1031.7346265413964</v>
      </c>
      <c r="Q230" t="s">
        <v>4773</v>
      </c>
      <c r="R230" t="s">
        <v>4774</v>
      </c>
      <c r="S230" t="s">
        <v>4775</v>
      </c>
      <c r="T230" t="s">
        <v>4776</v>
      </c>
      <c r="U230" t="s">
        <v>4777</v>
      </c>
      <c r="V230" t="s">
        <v>4778</v>
      </c>
      <c r="W230" t="s">
        <v>4779</v>
      </c>
      <c r="X230" t="s">
        <v>4780</v>
      </c>
      <c r="Y230" t="s">
        <v>4781</v>
      </c>
    </row>
    <row r="231" spans="1:25" x14ac:dyDescent="0.3">
      <c r="A231">
        <v>11500</v>
      </c>
      <c r="B231" t="s">
        <v>4782</v>
      </c>
      <c r="C231" t="s">
        <v>4783</v>
      </c>
      <c r="D231" t="s">
        <v>4784</v>
      </c>
      <c r="E231" t="s">
        <v>4785</v>
      </c>
      <c r="F231" t="s">
        <v>4786</v>
      </c>
      <c r="G231" t="s">
        <v>4787</v>
      </c>
      <c r="H231" t="s">
        <v>4788</v>
      </c>
      <c r="I231" t="s">
        <v>4789</v>
      </c>
      <c r="J231" t="s">
        <v>4790</v>
      </c>
      <c r="K231" t="s">
        <v>4791</v>
      </c>
      <c r="L231" t="s">
        <v>4792</v>
      </c>
      <c r="M231" t="s">
        <v>4793</v>
      </c>
      <c r="N231" t="s">
        <v>4794</v>
      </c>
      <c r="O231" t="s">
        <v>4795</v>
      </c>
      <c r="P231">
        <f>-783.533323922525 -25.3128590233368 -221.922697731915</f>
        <v>-1030.7688806777769</v>
      </c>
      <c r="Q231" t="s">
        <v>4796</v>
      </c>
      <c r="R231" t="s">
        <v>4797</v>
      </c>
      <c r="S231" t="s">
        <v>4798</v>
      </c>
      <c r="T231" t="s">
        <v>4799</v>
      </c>
      <c r="U231" t="s">
        <v>4800</v>
      </c>
      <c r="V231" t="s">
        <v>4801</v>
      </c>
      <c r="W231" t="s">
        <v>4802</v>
      </c>
      <c r="X231" t="s">
        <v>4803</v>
      </c>
      <c r="Y231" t="s">
        <v>4804</v>
      </c>
    </row>
    <row r="232" spans="1:25" x14ac:dyDescent="0.3">
      <c r="A232">
        <v>11550</v>
      </c>
      <c r="B232" t="s">
        <v>4805</v>
      </c>
      <c r="C232" t="s">
        <v>4806</v>
      </c>
      <c r="D232" t="s">
        <v>4807</v>
      </c>
      <c r="E232" t="s">
        <v>4808</v>
      </c>
      <c r="F232" t="s">
        <v>4809</v>
      </c>
      <c r="G232" t="s">
        <v>4810</v>
      </c>
      <c r="H232" t="s">
        <v>4811</v>
      </c>
      <c r="I232" t="s">
        <v>4812</v>
      </c>
      <c r="J232" t="s">
        <v>4813</v>
      </c>
      <c r="K232" t="s">
        <v>4814</v>
      </c>
      <c r="L232" t="s">
        <v>4815</v>
      </c>
      <c r="M232" t="s">
        <v>4816</v>
      </c>
      <c r="N232" t="s">
        <v>4817</v>
      </c>
      <c r="O232" t="s">
        <v>4818</v>
      </c>
      <c r="P232">
        <f>-784.101462930975 -24.4513437691562 -221.680003441304</f>
        <v>-1030.2328101414353</v>
      </c>
      <c r="Q232" t="s">
        <v>4819</v>
      </c>
      <c r="R232" t="s">
        <v>4820</v>
      </c>
      <c r="S232" t="s">
        <v>4821</v>
      </c>
      <c r="T232" t="s">
        <v>4822</v>
      </c>
      <c r="U232" t="s">
        <v>4823</v>
      </c>
      <c r="V232" t="s">
        <v>4824</v>
      </c>
      <c r="W232" t="s">
        <v>4825</v>
      </c>
      <c r="X232" t="s">
        <v>4826</v>
      </c>
      <c r="Y232" t="s">
        <v>4827</v>
      </c>
    </row>
    <row r="233" spans="1:25" x14ac:dyDescent="0.3">
      <c r="A233">
        <v>11600</v>
      </c>
      <c r="B233" t="s">
        <v>4828</v>
      </c>
      <c r="C233" t="s">
        <v>4829</v>
      </c>
      <c r="D233" t="s">
        <v>4830</v>
      </c>
      <c r="E233" t="s">
        <v>4831</v>
      </c>
      <c r="F233" t="s">
        <v>4832</v>
      </c>
      <c r="G233" t="s">
        <v>4833</v>
      </c>
      <c r="H233" t="s">
        <v>4834</v>
      </c>
      <c r="I233" t="s">
        <v>4835</v>
      </c>
      <c r="J233" t="s">
        <v>4836</v>
      </c>
      <c r="K233" t="s">
        <v>4837</v>
      </c>
      <c r="L233" t="s">
        <v>4838</v>
      </c>
      <c r="M233" t="s">
        <v>4839</v>
      </c>
      <c r="N233" t="s">
        <v>4840</v>
      </c>
      <c r="O233" t="s">
        <v>4841</v>
      </c>
      <c r="P233">
        <f>-784.673910729158 -22.9697441538015 -221.306167551707</f>
        <v>-1028.9498224346664</v>
      </c>
      <c r="Q233" t="s">
        <v>4842</v>
      </c>
      <c r="R233" t="s">
        <v>4843</v>
      </c>
      <c r="S233" t="s">
        <v>4844</v>
      </c>
      <c r="T233" t="s">
        <v>4845</v>
      </c>
      <c r="U233" t="s">
        <v>4846</v>
      </c>
      <c r="V233" t="s">
        <v>4847</v>
      </c>
      <c r="W233" t="s">
        <v>4848</v>
      </c>
      <c r="X233" t="s">
        <v>4849</v>
      </c>
      <c r="Y233" t="s">
        <v>4850</v>
      </c>
    </row>
    <row r="234" spans="1:25" x14ac:dyDescent="0.3">
      <c r="A234">
        <v>11650</v>
      </c>
      <c r="B234" t="s">
        <v>4851</v>
      </c>
      <c r="C234" t="s">
        <v>4852</v>
      </c>
      <c r="D234" t="s">
        <v>4853</v>
      </c>
      <c r="E234" t="s">
        <v>4854</v>
      </c>
      <c r="F234" t="s">
        <v>4855</v>
      </c>
      <c r="G234" t="s">
        <v>4856</v>
      </c>
      <c r="H234" t="s">
        <v>4857</v>
      </c>
      <c r="I234" t="s">
        <v>4858</v>
      </c>
      <c r="J234" t="s">
        <v>4859</v>
      </c>
      <c r="K234" t="s">
        <v>4860</v>
      </c>
      <c r="L234" t="s">
        <v>4861</v>
      </c>
      <c r="M234" t="s">
        <v>4862</v>
      </c>
      <c r="N234" t="s">
        <v>4863</v>
      </c>
      <c r="O234" t="s">
        <v>4864</v>
      </c>
      <c r="P234">
        <f>-784.614776895413 -22.5233385728538 -221.222852825964</f>
        <v>-1028.3609682942308</v>
      </c>
      <c r="Q234" t="s">
        <v>4865</v>
      </c>
      <c r="R234" t="s">
        <v>4866</v>
      </c>
      <c r="S234" t="s">
        <v>4867</v>
      </c>
      <c r="T234" t="s">
        <v>4868</v>
      </c>
      <c r="U234" t="s">
        <v>4869</v>
      </c>
      <c r="V234" t="s">
        <v>4870</v>
      </c>
      <c r="W234" t="s">
        <v>4871</v>
      </c>
      <c r="X234" t="s">
        <v>4872</v>
      </c>
      <c r="Y234" t="s">
        <v>4873</v>
      </c>
    </row>
    <row r="235" spans="1:25" x14ac:dyDescent="0.3">
      <c r="A235">
        <v>11700</v>
      </c>
      <c r="B235" t="s">
        <v>4874</v>
      </c>
      <c r="C235" t="s">
        <v>4875</v>
      </c>
      <c r="D235" t="s">
        <v>4876</v>
      </c>
      <c r="E235" t="s">
        <v>4877</v>
      </c>
      <c r="F235" t="s">
        <v>4878</v>
      </c>
      <c r="G235" t="s">
        <v>4879</v>
      </c>
      <c r="H235" t="s">
        <v>4880</v>
      </c>
      <c r="I235" t="s">
        <v>4881</v>
      </c>
      <c r="J235" t="s">
        <v>4882</v>
      </c>
      <c r="K235" t="s">
        <v>4883</v>
      </c>
      <c r="L235" t="s">
        <v>4884</v>
      </c>
      <c r="M235" t="s">
        <v>4885</v>
      </c>
      <c r="N235" t="s">
        <v>4886</v>
      </c>
      <c r="O235" t="s">
        <v>4887</v>
      </c>
      <c r="P235">
        <f>-783.867980036597 -22.4323507855345 -221.419656789585</f>
        <v>-1027.7199876117165</v>
      </c>
      <c r="Q235" t="s">
        <v>4888</v>
      </c>
      <c r="R235" t="s">
        <v>4889</v>
      </c>
      <c r="S235" t="s">
        <v>4890</v>
      </c>
      <c r="T235" t="s">
        <v>4891</v>
      </c>
      <c r="U235" t="s">
        <v>4892</v>
      </c>
      <c r="V235" t="s">
        <v>4893</v>
      </c>
      <c r="W235" t="s">
        <v>4894</v>
      </c>
      <c r="X235" t="s">
        <v>4895</v>
      </c>
      <c r="Y235" t="s">
        <v>4896</v>
      </c>
    </row>
    <row r="236" spans="1:25" x14ac:dyDescent="0.3">
      <c r="A236">
        <v>11750</v>
      </c>
      <c r="B236" t="s">
        <v>4897</v>
      </c>
      <c r="C236" t="s">
        <v>4898</v>
      </c>
      <c r="D236" t="s">
        <v>4899</v>
      </c>
      <c r="E236" t="s">
        <v>4900</v>
      </c>
      <c r="F236" t="s">
        <v>4901</v>
      </c>
      <c r="G236" t="s">
        <v>4902</v>
      </c>
      <c r="H236" t="s">
        <v>4903</v>
      </c>
      <c r="I236" t="s">
        <v>4904</v>
      </c>
      <c r="J236" t="s">
        <v>4905</v>
      </c>
      <c r="K236" t="s">
        <v>4906</v>
      </c>
      <c r="L236" t="s">
        <v>4907</v>
      </c>
      <c r="M236" t="s">
        <v>4908</v>
      </c>
      <c r="N236" t="s">
        <v>4909</v>
      </c>
      <c r="O236" t="s">
        <v>4910</v>
      </c>
      <c r="P236">
        <f>-783.484990042747 -22.4194054480904 -221.623591497757</f>
        <v>-1027.5279869885944</v>
      </c>
      <c r="Q236" t="s">
        <v>4911</v>
      </c>
      <c r="R236" t="s">
        <v>4912</v>
      </c>
      <c r="S236" t="s">
        <v>4913</v>
      </c>
      <c r="T236" t="s">
        <v>4914</v>
      </c>
      <c r="U236" t="s">
        <v>4915</v>
      </c>
      <c r="V236" t="s">
        <v>4916</v>
      </c>
      <c r="W236" t="s">
        <v>4917</v>
      </c>
      <c r="X236" t="s">
        <v>4918</v>
      </c>
      <c r="Y236" t="s">
        <v>4919</v>
      </c>
    </row>
    <row r="237" spans="1:25" x14ac:dyDescent="0.3">
      <c r="A237">
        <v>11800</v>
      </c>
      <c r="B237" t="s">
        <v>4920</v>
      </c>
      <c r="C237" t="s">
        <v>4921</v>
      </c>
      <c r="D237" t="s">
        <v>4922</v>
      </c>
      <c r="E237" t="s">
        <v>4923</v>
      </c>
      <c r="F237" t="s">
        <v>4924</v>
      </c>
      <c r="G237" t="s">
        <v>4925</v>
      </c>
      <c r="H237" t="s">
        <v>4926</v>
      </c>
      <c r="I237" t="s">
        <v>4927</v>
      </c>
      <c r="J237" t="s">
        <v>4928</v>
      </c>
      <c r="K237" t="s">
        <v>4929</v>
      </c>
      <c r="L237" t="s">
        <v>4930</v>
      </c>
      <c r="M237" t="s">
        <v>4931</v>
      </c>
      <c r="N237" t="s">
        <v>4932</v>
      </c>
      <c r="O237" t="s">
        <v>4933</v>
      </c>
      <c r="P237">
        <f>-782.888565629215 -22.6153516008903 -222.030261732118</f>
        <v>-1027.5341789622235</v>
      </c>
      <c r="Q237" t="s">
        <v>4934</v>
      </c>
      <c r="R237" t="s">
        <v>4935</v>
      </c>
      <c r="S237" t="s">
        <v>4936</v>
      </c>
      <c r="T237" t="s">
        <v>4937</v>
      </c>
      <c r="U237" t="s">
        <v>4938</v>
      </c>
      <c r="V237" t="s">
        <v>4939</v>
      </c>
      <c r="W237" t="s">
        <v>4940</v>
      </c>
      <c r="X237" t="s">
        <v>4941</v>
      </c>
      <c r="Y237" t="s">
        <v>4942</v>
      </c>
    </row>
    <row r="238" spans="1:25" x14ac:dyDescent="0.3">
      <c r="A238">
        <v>11850</v>
      </c>
      <c r="B238" t="s">
        <v>4943</v>
      </c>
      <c r="C238" t="s">
        <v>4944</v>
      </c>
      <c r="D238" t="s">
        <v>4945</v>
      </c>
      <c r="E238" t="s">
        <v>4946</v>
      </c>
      <c r="F238" t="s">
        <v>4947</v>
      </c>
      <c r="G238" t="s">
        <v>4948</v>
      </c>
      <c r="H238" t="s">
        <v>4949</v>
      </c>
      <c r="I238" t="s">
        <v>4950</v>
      </c>
      <c r="J238" t="s">
        <v>4951</v>
      </c>
      <c r="K238" t="s">
        <v>4952</v>
      </c>
      <c r="L238" t="s">
        <v>4953</v>
      </c>
      <c r="M238" t="s">
        <v>4954</v>
      </c>
      <c r="N238" t="s">
        <v>4955</v>
      </c>
      <c r="O238" t="s">
        <v>4956</v>
      </c>
      <c r="P238">
        <f>-782.451471703993 -22.6789251073265 -222.249735979166</f>
        <v>-1027.3801327904855</v>
      </c>
      <c r="Q238" t="s">
        <v>4957</v>
      </c>
      <c r="R238" t="s">
        <v>4958</v>
      </c>
      <c r="S238" t="s">
        <v>4959</v>
      </c>
      <c r="T238" t="s">
        <v>4960</v>
      </c>
      <c r="U238" t="s">
        <v>4961</v>
      </c>
      <c r="V238" t="s">
        <v>4962</v>
      </c>
      <c r="W238" t="s">
        <v>4963</v>
      </c>
      <c r="X238" t="s">
        <v>4964</v>
      </c>
      <c r="Y238" t="s">
        <v>4965</v>
      </c>
    </row>
    <row r="239" spans="1:25" x14ac:dyDescent="0.3">
      <c r="A239">
        <v>11900</v>
      </c>
      <c r="B239" t="s">
        <v>4966</v>
      </c>
      <c r="C239" t="s">
        <v>4967</v>
      </c>
      <c r="D239" t="s">
        <v>4968</v>
      </c>
      <c r="E239" t="s">
        <v>4969</v>
      </c>
      <c r="F239" t="s">
        <v>4970</v>
      </c>
      <c r="G239" t="s">
        <v>4971</v>
      </c>
      <c r="H239" t="s">
        <v>4972</v>
      </c>
      <c r="I239" t="s">
        <v>4973</v>
      </c>
      <c r="J239" t="s">
        <v>4974</v>
      </c>
      <c r="K239" t="s">
        <v>4975</v>
      </c>
      <c r="L239" t="s">
        <v>4976</v>
      </c>
      <c r="M239" t="s">
        <v>4977</v>
      </c>
      <c r="N239" t="s">
        <v>4978</v>
      </c>
      <c r="O239" t="s">
        <v>4979</v>
      </c>
      <c r="P239">
        <f>-781.360642335293 -23.1562771892741 -222.707620715538</f>
        <v>-1027.2245402401052</v>
      </c>
      <c r="Q239" t="s">
        <v>4980</v>
      </c>
      <c r="R239" t="s">
        <v>4981</v>
      </c>
      <c r="S239" t="s">
        <v>4982</v>
      </c>
      <c r="T239" t="s">
        <v>4983</v>
      </c>
      <c r="U239" t="s">
        <v>4984</v>
      </c>
      <c r="V239" t="s">
        <v>4985</v>
      </c>
      <c r="W239" t="s">
        <v>4986</v>
      </c>
      <c r="X239" t="s">
        <v>4987</v>
      </c>
      <c r="Y239" t="s">
        <v>4988</v>
      </c>
    </row>
    <row r="240" spans="1:25" x14ac:dyDescent="0.3">
      <c r="A240">
        <v>11950</v>
      </c>
      <c r="B240" t="s">
        <v>4989</v>
      </c>
      <c r="C240" t="s">
        <v>4990</v>
      </c>
      <c r="D240" t="s">
        <v>4991</v>
      </c>
      <c r="E240" t="s">
        <v>4992</v>
      </c>
      <c r="F240" t="s">
        <v>4993</v>
      </c>
      <c r="G240" t="s">
        <v>4994</v>
      </c>
      <c r="H240" t="s">
        <v>4995</v>
      </c>
      <c r="I240" t="s">
        <v>4996</v>
      </c>
      <c r="J240" t="s">
        <v>4997</v>
      </c>
      <c r="K240" t="s">
        <v>4998</v>
      </c>
      <c r="L240" t="s">
        <v>4999</v>
      </c>
      <c r="M240" t="s">
        <v>5000</v>
      </c>
      <c r="N240" t="s">
        <v>5001</v>
      </c>
      <c r="O240" t="s">
        <v>5002</v>
      </c>
      <c r="P240">
        <f>-780.849285839424 -23.4131660978358 -222.872799270633</f>
        <v>-1027.1352512078929</v>
      </c>
      <c r="Q240" t="s">
        <v>5003</v>
      </c>
      <c r="R240" t="s">
        <v>5004</v>
      </c>
      <c r="S240" t="s">
        <v>5005</v>
      </c>
      <c r="T240" t="s">
        <v>5006</v>
      </c>
      <c r="U240" t="s">
        <v>5007</v>
      </c>
      <c r="V240" t="s">
        <v>5008</v>
      </c>
      <c r="W240" t="s">
        <v>5009</v>
      </c>
      <c r="X240" t="s">
        <v>5010</v>
      </c>
      <c r="Y240" t="s">
        <v>5011</v>
      </c>
    </row>
    <row r="241" spans="1:25" x14ac:dyDescent="0.3">
      <c r="A241">
        <v>12000</v>
      </c>
      <c r="B241" t="s">
        <v>5012</v>
      </c>
      <c r="C241" t="s">
        <v>5013</v>
      </c>
      <c r="D241" t="s">
        <v>5014</v>
      </c>
      <c r="E241" t="s">
        <v>5015</v>
      </c>
      <c r="F241" t="s">
        <v>5016</v>
      </c>
      <c r="G241" t="s">
        <v>5017</v>
      </c>
      <c r="H241" t="s">
        <v>5018</v>
      </c>
      <c r="I241" t="s">
        <v>5019</v>
      </c>
      <c r="J241" t="s">
        <v>5020</v>
      </c>
      <c r="K241" t="s">
        <v>5021</v>
      </c>
      <c r="L241" t="s">
        <v>5022</v>
      </c>
      <c r="M241" t="s">
        <v>5023</v>
      </c>
      <c r="N241" t="s">
        <v>5024</v>
      </c>
      <c r="O241" t="s">
        <v>5025</v>
      </c>
      <c r="P241">
        <f>-780.331344731286 -23.6022608927046 -223.108162180082</f>
        <v>-1027.0417678040726</v>
      </c>
      <c r="Q241" t="s">
        <v>5026</v>
      </c>
      <c r="R241" t="s">
        <v>5027</v>
      </c>
      <c r="S241" t="s">
        <v>5028</v>
      </c>
      <c r="T241" t="s">
        <v>5029</v>
      </c>
      <c r="U241" t="s">
        <v>5030</v>
      </c>
      <c r="V241" t="s">
        <v>5031</v>
      </c>
      <c r="W241" t="s">
        <v>5032</v>
      </c>
      <c r="X241" t="s">
        <v>5033</v>
      </c>
      <c r="Y241" t="s">
        <v>5034</v>
      </c>
    </row>
    <row r="242" spans="1:25" x14ac:dyDescent="0.3">
      <c r="A242">
        <v>12050</v>
      </c>
      <c r="B242" t="s">
        <v>5035</v>
      </c>
      <c r="C242" t="s">
        <v>5036</v>
      </c>
      <c r="D242" t="s">
        <v>5037</v>
      </c>
      <c r="E242" t="s">
        <v>5038</v>
      </c>
      <c r="F242" t="s">
        <v>5039</v>
      </c>
      <c r="G242" t="s">
        <v>5040</v>
      </c>
      <c r="H242" t="s">
        <v>5041</v>
      </c>
      <c r="I242" t="s">
        <v>5042</v>
      </c>
      <c r="J242" t="s">
        <v>5043</v>
      </c>
      <c r="K242" t="s">
        <v>5044</v>
      </c>
      <c r="L242" t="s">
        <v>5045</v>
      </c>
      <c r="M242" t="s">
        <v>5046</v>
      </c>
      <c r="N242" t="s">
        <v>5047</v>
      </c>
      <c r="O242" t="s">
        <v>5048</v>
      </c>
      <c r="P242">
        <f>-780.348801671956 -23.5749464284711 -223.145239888789</f>
        <v>-1027.0689879892161</v>
      </c>
      <c r="Q242" t="s">
        <v>5049</v>
      </c>
      <c r="R242" t="s">
        <v>5050</v>
      </c>
      <c r="S242" t="s">
        <v>5051</v>
      </c>
      <c r="T242" t="s">
        <v>5052</v>
      </c>
      <c r="U242" t="s">
        <v>5053</v>
      </c>
      <c r="V242" t="s">
        <v>5054</v>
      </c>
      <c r="W242" t="s">
        <v>5055</v>
      </c>
      <c r="X242" t="s">
        <v>5056</v>
      </c>
      <c r="Y242" t="s">
        <v>5057</v>
      </c>
    </row>
    <row r="243" spans="1:25" x14ac:dyDescent="0.3">
      <c r="A243">
        <v>12100</v>
      </c>
      <c r="B243" t="s">
        <v>5058</v>
      </c>
      <c r="C243" t="s">
        <v>5059</v>
      </c>
      <c r="D243" t="s">
        <v>5060</v>
      </c>
      <c r="E243" t="s">
        <v>5061</v>
      </c>
      <c r="F243" t="s">
        <v>5062</v>
      </c>
      <c r="G243" t="s">
        <v>5063</v>
      </c>
      <c r="H243" t="s">
        <v>5064</v>
      </c>
      <c r="I243" t="s">
        <v>5065</v>
      </c>
      <c r="J243" t="s">
        <v>5066</v>
      </c>
      <c r="K243" t="s">
        <v>5067</v>
      </c>
      <c r="L243" t="s">
        <v>5068</v>
      </c>
      <c r="M243" t="s">
        <v>5069</v>
      </c>
      <c r="N243" t="s">
        <v>5070</v>
      </c>
      <c r="O243" t="s">
        <v>5071</v>
      </c>
      <c r="P243">
        <f>-780.37062700726 -23.4074903983362 -223.010622700081</f>
        <v>-1026.7887401056773</v>
      </c>
      <c r="Q243" t="s">
        <v>5072</v>
      </c>
      <c r="R243" t="s">
        <v>5073</v>
      </c>
      <c r="S243" t="s">
        <v>5074</v>
      </c>
      <c r="T243" t="s">
        <v>5075</v>
      </c>
      <c r="U243" t="s">
        <v>5076</v>
      </c>
      <c r="V243" t="s">
        <v>5077</v>
      </c>
      <c r="W243" t="s">
        <v>5078</v>
      </c>
      <c r="X243" t="s">
        <v>5079</v>
      </c>
      <c r="Y243" t="s">
        <v>5080</v>
      </c>
    </row>
    <row r="244" spans="1:25" x14ac:dyDescent="0.3">
      <c r="A244">
        <v>12150</v>
      </c>
      <c r="B244" t="s">
        <v>5081</v>
      </c>
      <c r="C244" t="s">
        <v>5082</v>
      </c>
      <c r="D244" t="s">
        <v>5083</v>
      </c>
      <c r="E244" t="s">
        <v>5084</v>
      </c>
      <c r="F244" t="s">
        <v>5085</v>
      </c>
      <c r="G244" t="s">
        <v>5086</v>
      </c>
      <c r="H244" t="s">
        <v>5087</v>
      </c>
      <c r="I244" t="s">
        <v>5088</v>
      </c>
      <c r="J244" t="s">
        <v>5089</v>
      </c>
      <c r="K244" t="s">
        <v>5090</v>
      </c>
      <c r="L244" t="s">
        <v>5091</v>
      </c>
      <c r="M244" t="s">
        <v>5092</v>
      </c>
      <c r="N244" t="s">
        <v>5093</v>
      </c>
      <c r="O244" t="s">
        <v>5094</v>
      </c>
      <c r="P244">
        <f>-779.872538530257 -23.4461002700623 -222.879611934819</f>
        <v>-1026.1982507351383</v>
      </c>
      <c r="Q244" t="s">
        <v>5095</v>
      </c>
      <c r="R244" t="s">
        <v>5096</v>
      </c>
      <c r="S244" t="s">
        <v>5097</v>
      </c>
      <c r="T244" t="s">
        <v>5098</v>
      </c>
      <c r="U244" t="s">
        <v>5099</v>
      </c>
      <c r="V244" t="s">
        <v>5100</v>
      </c>
      <c r="W244" t="s">
        <v>5101</v>
      </c>
      <c r="X244" t="s">
        <v>5102</v>
      </c>
      <c r="Y244" t="s">
        <v>5103</v>
      </c>
    </row>
    <row r="245" spans="1:25" x14ac:dyDescent="0.3">
      <c r="A245">
        <v>12200</v>
      </c>
      <c r="B245" t="s">
        <v>5104</v>
      </c>
      <c r="C245" t="s">
        <v>5105</v>
      </c>
      <c r="D245" t="s">
        <v>5106</v>
      </c>
      <c r="E245" t="s">
        <v>5107</v>
      </c>
      <c r="F245" t="s">
        <v>5108</v>
      </c>
      <c r="G245" t="s">
        <v>5109</v>
      </c>
      <c r="H245" t="s">
        <v>5110</v>
      </c>
      <c r="I245" t="s">
        <v>5111</v>
      </c>
      <c r="J245" t="s">
        <v>5112</v>
      </c>
      <c r="K245" t="s">
        <v>5113</v>
      </c>
      <c r="L245" t="s">
        <v>5114</v>
      </c>
      <c r="M245" t="s">
        <v>5115</v>
      </c>
      <c r="N245" t="s">
        <v>5116</v>
      </c>
      <c r="O245" t="s">
        <v>5117</v>
      </c>
      <c r="P245">
        <f>-778.592887425693 -23.57212637045 -222.316330622554</f>
        <v>-1024.4813444186971</v>
      </c>
      <c r="Q245" t="s">
        <v>5118</v>
      </c>
      <c r="R245" t="s">
        <v>5119</v>
      </c>
      <c r="S245" t="s">
        <v>5120</v>
      </c>
      <c r="T245" t="s">
        <v>5121</v>
      </c>
      <c r="U245" t="s">
        <v>5122</v>
      </c>
      <c r="V245" t="s">
        <v>5123</v>
      </c>
      <c r="W245" t="s">
        <v>5124</v>
      </c>
      <c r="X245" t="s">
        <v>5125</v>
      </c>
      <c r="Y245" t="s">
        <v>5126</v>
      </c>
    </row>
    <row r="246" spans="1:25" x14ac:dyDescent="0.3">
      <c r="A246">
        <v>12250</v>
      </c>
      <c r="B246" t="s">
        <v>5127</v>
      </c>
      <c r="C246" t="s">
        <v>5128</v>
      </c>
      <c r="D246" t="s">
        <v>5129</v>
      </c>
      <c r="E246" t="s">
        <v>5130</v>
      </c>
      <c r="F246" t="s">
        <v>5131</v>
      </c>
      <c r="G246" t="s">
        <v>5132</v>
      </c>
      <c r="H246" t="s">
        <v>5133</v>
      </c>
      <c r="I246" t="s">
        <v>5134</v>
      </c>
      <c r="J246" t="s">
        <v>5135</v>
      </c>
      <c r="K246" t="s">
        <v>5136</v>
      </c>
      <c r="L246" t="s">
        <v>5137</v>
      </c>
      <c r="M246" t="s">
        <v>5138</v>
      </c>
      <c r="N246" t="s">
        <v>5139</v>
      </c>
      <c r="O246" t="s">
        <v>5140</v>
      </c>
      <c r="P246">
        <f>-778.039023769841 -23.3250189487671 -222.063021204861</f>
        <v>-1023.4270639234692</v>
      </c>
      <c r="Q246" t="s">
        <v>5141</v>
      </c>
      <c r="R246" t="s">
        <v>5142</v>
      </c>
      <c r="S246" t="s">
        <v>5143</v>
      </c>
      <c r="T246" t="s">
        <v>5144</v>
      </c>
      <c r="U246" t="s">
        <v>5145</v>
      </c>
      <c r="V246" t="s">
        <v>5146</v>
      </c>
      <c r="W246" t="s">
        <v>5147</v>
      </c>
      <c r="X246" t="s">
        <v>5148</v>
      </c>
      <c r="Y246" t="s">
        <v>5149</v>
      </c>
    </row>
    <row r="247" spans="1:25" x14ac:dyDescent="0.3">
      <c r="A247">
        <v>12300</v>
      </c>
      <c r="B247" t="s">
        <v>5150</v>
      </c>
      <c r="C247" t="s">
        <v>5151</v>
      </c>
      <c r="D247" t="s">
        <v>5152</v>
      </c>
      <c r="E247" t="s">
        <v>5153</v>
      </c>
      <c r="F247" t="s">
        <v>5154</v>
      </c>
      <c r="G247" t="s">
        <v>5155</v>
      </c>
      <c r="H247" t="s">
        <v>5156</v>
      </c>
      <c r="I247" t="s">
        <v>5157</v>
      </c>
      <c r="J247" t="s">
        <v>5158</v>
      </c>
      <c r="K247" t="s">
        <v>5159</v>
      </c>
      <c r="L247" t="s">
        <v>5160</v>
      </c>
      <c r="M247" t="s">
        <v>5161</v>
      </c>
      <c r="N247" t="s">
        <v>5162</v>
      </c>
      <c r="O247" t="s">
        <v>5163</v>
      </c>
      <c r="P247">
        <f>-777.384026273174 -22.9284266843597 -222.058324878951</f>
        <v>-1022.3707778364846</v>
      </c>
      <c r="Q247" t="s">
        <v>5164</v>
      </c>
      <c r="R247" t="s">
        <v>5165</v>
      </c>
      <c r="S247" t="s">
        <v>5166</v>
      </c>
      <c r="T247" t="s">
        <v>5167</v>
      </c>
      <c r="U247" t="s">
        <v>5168</v>
      </c>
      <c r="V247" t="s">
        <v>5169</v>
      </c>
      <c r="W247" t="s">
        <v>5170</v>
      </c>
      <c r="X247" t="s">
        <v>5171</v>
      </c>
      <c r="Y247" t="s">
        <v>5172</v>
      </c>
    </row>
    <row r="248" spans="1:25" x14ac:dyDescent="0.3">
      <c r="A248">
        <v>12350</v>
      </c>
      <c r="B248" t="s">
        <v>5173</v>
      </c>
      <c r="C248" t="s">
        <v>5174</v>
      </c>
      <c r="D248" t="s">
        <v>5175</v>
      </c>
      <c r="E248" t="s">
        <v>5176</v>
      </c>
      <c r="F248" t="s">
        <v>5177</v>
      </c>
      <c r="G248" t="s">
        <v>5178</v>
      </c>
      <c r="H248" t="s">
        <v>5179</v>
      </c>
      <c r="I248" t="s">
        <v>5180</v>
      </c>
      <c r="J248" t="s">
        <v>5181</v>
      </c>
      <c r="K248" t="s">
        <v>5182</v>
      </c>
      <c r="L248" t="s">
        <v>5183</v>
      </c>
      <c r="M248" t="s">
        <v>5184</v>
      </c>
      <c r="N248" t="s">
        <v>5185</v>
      </c>
      <c r="O248" t="s">
        <v>5186</v>
      </c>
      <c r="P248">
        <f>-777.250997268517 -22.9552253741886 -222.285910547758</f>
        <v>-1022.4921331904636</v>
      </c>
      <c r="Q248" t="s">
        <v>5187</v>
      </c>
      <c r="R248" t="s">
        <v>5188</v>
      </c>
      <c r="S248" t="s">
        <v>5189</v>
      </c>
      <c r="T248" t="s">
        <v>5190</v>
      </c>
      <c r="U248" t="s">
        <v>5191</v>
      </c>
      <c r="V248" t="s">
        <v>5192</v>
      </c>
      <c r="W248" t="s">
        <v>5193</v>
      </c>
      <c r="X248" t="s">
        <v>5194</v>
      </c>
      <c r="Y248" t="s">
        <v>5195</v>
      </c>
    </row>
    <row r="249" spans="1:25" x14ac:dyDescent="0.3">
      <c r="A249">
        <v>12400</v>
      </c>
      <c r="B249" t="s">
        <v>5196</v>
      </c>
      <c r="C249" t="s">
        <v>5197</v>
      </c>
      <c r="D249" t="s">
        <v>5198</v>
      </c>
      <c r="E249" t="s">
        <v>5199</v>
      </c>
      <c r="F249" t="s">
        <v>5200</v>
      </c>
      <c r="G249" t="s">
        <v>5201</v>
      </c>
      <c r="H249" t="s">
        <v>5202</v>
      </c>
      <c r="I249" t="s">
        <v>5203</v>
      </c>
      <c r="J249" t="s">
        <v>5204</v>
      </c>
      <c r="K249" t="s">
        <v>5205</v>
      </c>
      <c r="L249" t="s">
        <v>5206</v>
      </c>
      <c r="M249" t="s">
        <v>5207</v>
      </c>
      <c r="N249" t="s">
        <v>5208</v>
      </c>
      <c r="O249" t="s">
        <v>5209</v>
      </c>
      <c r="P249">
        <f>-776.769121075437 -23.4957345618218 -222.72586239324</f>
        <v>-1022.9907180304988</v>
      </c>
      <c r="Q249" t="s">
        <v>5210</v>
      </c>
      <c r="R249" t="s">
        <v>5211</v>
      </c>
      <c r="S249" t="s">
        <v>5212</v>
      </c>
      <c r="T249" t="s">
        <v>5213</v>
      </c>
      <c r="U249" t="s">
        <v>5214</v>
      </c>
      <c r="V249" t="s">
        <v>5215</v>
      </c>
      <c r="W249" t="s">
        <v>5216</v>
      </c>
      <c r="X249" t="s">
        <v>5217</v>
      </c>
      <c r="Y249" t="s">
        <v>5218</v>
      </c>
    </row>
    <row r="250" spans="1:25" x14ac:dyDescent="0.3">
      <c r="A250">
        <v>12450</v>
      </c>
      <c r="B250" t="s">
        <v>5219</v>
      </c>
      <c r="C250" t="s">
        <v>5220</v>
      </c>
      <c r="D250" t="s">
        <v>5221</v>
      </c>
      <c r="E250" t="s">
        <v>5222</v>
      </c>
      <c r="F250" t="s">
        <v>5223</v>
      </c>
      <c r="G250" t="s">
        <v>5224</v>
      </c>
      <c r="H250" t="s">
        <v>5225</v>
      </c>
      <c r="I250" t="s">
        <v>5226</v>
      </c>
      <c r="J250" t="s">
        <v>5227</v>
      </c>
      <c r="K250" t="s">
        <v>5228</v>
      </c>
      <c r="L250" t="s">
        <v>5229</v>
      </c>
      <c r="M250" t="s">
        <v>5230</v>
      </c>
      <c r="N250" t="s">
        <v>5231</v>
      </c>
      <c r="O250" t="s">
        <v>5232</v>
      </c>
      <c r="P250">
        <f>-776.479869281222 -23.8871006599036 -222.929724906555</f>
        <v>-1023.2966948476806</v>
      </c>
      <c r="Q250" t="s">
        <v>5233</v>
      </c>
      <c r="R250" t="s">
        <v>5234</v>
      </c>
      <c r="S250" t="s">
        <v>5235</v>
      </c>
      <c r="T250" t="s">
        <v>5236</v>
      </c>
      <c r="U250" t="s">
        <v>5237</v>
      </c>
      <c r="V250" t="s">
        <v>5238</v>
      </c>
      <c r="W250" t="s">
        <v>5239</v>
      </c>
      <c r="X250" t="s">
        <v>5240</v>
      </c>
      <c r="Y250" t="s">
        <v>5241</v>
      </c>
    </row>
    <row r="251" spans="1:25" x14ac:dyDescent="0.3">
      <c r="A251">
        <v>12500</v>
      </c>
      <c r="B251" t="s">
        <v>5242</v>
      </c>
      <c r="C251" t="s">
        <v>5243</v>
      </c>
      <c r="D251" t="s">
        <v>5244</v>
      </c>
      <c r="E251" t="s">
        <v>5245</v>
      </c>
      <c r="F251" t="s">
        <v>5246</v>
      </c>
      <c r="G251" t="s">
        <v>5247</v>
      </c>
      <c r="H251" t="s">
        <v>5248</v>
      </c>
      <c r="I251" t="s">
        <v>5249</v>
      </c>
      <c r="J251" t="s">
        <v>5250</v>
      </c>
      <c r="K251" t="s">
        <v>5251</v>
      </c>
      <c r="L251" t="s">
        <v>5252</v>
      </c>
      <c r="M251" t="s">
        <v>5253</v>
      </c>
      <c r="N251" t="s">
        <v>5254</v>
      </c>
      <c r="O251" t="s">
        <v>5255</v>
      </c>
      <c r="P251">
        <f>-776.405322686104 -24.0795441974749 -223.113224958546</f>
        <v>-1023.5980918421249</v>
      </c>
      <c r="Q251" t="s">
        <v>5256</v>
      </c>
      <c r="R251" t="s">
        <v>5257</v>
      </c>
      <c r="S251" t="s">
        <v>5258</v>
      </c>
      <c r="T251" t="s">
        <v>5259</v>
      </c>
      <c r="U251" t="s">
        <v>5260</v>
      </c>
      <c r="V251" t="s">
        <v>5261</v>
      </c>
      <c r="W251" t="s">
        <v>5262</v>
      </c>
      <c r="X251" t="s">
        <v>5263</v>
      </c>
      <c r="Y251" t="s">
        <v>5264</v>
      </c>
    </row>
    <row r="252" spans="1:25" x14ac:dyDescent="0.3">
      <c r="A252">
        <v>12550</v>
      </c>
      <c r="B252" t="s">
        <v>5265</v>
      </c>
      <c r="C252" t="s">
        <v>5266</v>
      </c>
      <c r="D252" t="s">
        <v>5267</v>
      </c>
      <c r="E252" t="s">
        <v>5268</v>
      </c>
      <c r="F252" t="s">
        <v>5269</v>
      </c>
      <c r="G252" t="s">
        <v>5270</v>
      </c>
      <c r="H252" t="s">
        <v>5271</v>
      </c>
      <c r="I252" t="s">
        <v>5272</v>
      </c>
      <c r="J252" t="s">
        <v>5273</v>
      </c>
      <c r="K252" t="s">
        <v>5274</v>
      </c>
      <c r="L252" t="s">
        <v>5275</v>
      </c>
      <c r="M252" t="s">
        <v>5276</v>
      </c>
      <c r="N252" t="s">
        <v>5277</v>
      </c>
      <c r="O252" t="s">
        <v>5278</v>
      </c>
      <c r="P252">
        <f>-776.093160466491 -23.9685395352633 -223.268083968429</f>
        <v>-1023.3297839701833</v>
      </c>
      <c r="Q252" t="s">
        <v>5279</v>
      </c>
      <c r="R252" t="s">
        <v>5280</v>
      </c>
      <c r="S252" t="s">
        <v>5281</v>
      </c>
      <c r="T252" t="s">
        <v>5282</v>
      </c>
      <c r="U252" t="s">
        <v>5283</v>
      </c>
      <c r="V252" t="s">
        <v>5284</v>
      </c>
      <c r="W252" t="s">
        <v>5285</v>
      </c>
      <c r="X252" t="s">
        <v>5286</v>
      </c>
      <c r="Y252" t="s">
        <v>5287</v>
      </c>
    </row>
    <row r="253" spans="1:25" x14ac:dyDescent="0.3">
      <c r="A253">
        <v>12600</v>
      </c>
      <c r="B253" t="s">
        <v>5288</v>
      </c>
      <c r="C253" t="s">
        <v>5289</v>
      </c>
      <c r="D253" t="s">
        <v>5290</v>
      </c>
      <c r="E253" t="s">
        <v>5291</v>
      </c>
      <c r="F253" t="s">
        <v>5292</v>
      </c>
      <c r="G253" t="s">
        <v>5293</v>
      </c>
      <c r="H253" t="s">
        <v>5294</v>
      </c>
      <c r="I253" t="s">
        <v>5295</v>
      </c>
      <c r="J253" t="s">
        <v>5296</v>
      </c>
      <c r="K253" t="s">
        <v>5297</v>
      </c>
      <c r="L253" t="s">
        <v>5298</v>
      </c>
      <c r="M253" t="s">
        <v>5299</v>
      </c>
      <c r="N253" t="s">
        <v>5300</v>
      </c>
      <c r="O253" t="s">
        <v>5301</v>
      </c>
      <c r="P253">
        <f>-775.529576028253 -23.39942832155 -223.118276345694</f>
        <v>-1022.047280695497</v>
      </c>
      <c r="Q253" t="s">
        <v>5302</v>
      </c>
      <c r="R253" t="s">
        <v>5303</v>
      </c>
      <c r="S253" t="s">
        <v>5304</v>
      </c>
      <c r="T253" t="s">
        <v>5305</v>
      </c>
      <c r="U253" t="s">
        <v>5306</v>
      </c>
      <c r="V253" t="s">
        <v>5307</v>
      </c>
      <c r="W253" t="s">
        <v>5308</v>
      </c>
      <c r="X253" t="s">
        <v>5309</v>
      </c>
      <c r="Y253" t="s">
        <v>5310</v>
      </c>
    </row>
    <row r="254" spans="1:25" x14ac:dyDescent="0.3">
      <c r="A254">
        <v>12650</v>
      </c>
      <c r="B254" t="s">
        <v>5311</v>
      </c>
      <c r="C254" t="s">
        <v>5312</v>
      </c>
      <c r="D254" t="s">
        <v>5313</v>
      </c>
      <c r="E254" t="s">
        <v>5314</v>
      </c>
      <c r="F254" t="s">
        <v>5315</v>
      </c>
      <c r="G254" t="s">
        <v>5316</v>
      </c>
      <c r="H254" t="s">
        <v>5317</v>
      </c>
      <c r="I254" t="s">
        <v>5318</v>
      </c>
      <c r="J254" t="s">
        <v>5319</v>
      </c>
      <c r="K254" t="s">
        <v>5320</v>
      </c>
      <c r="L254" t="s">
        <v>5321</v>
      </c>
      <c r="M254" t="s">
        <v>5322</v>
      </c>
      <c r="N254" t="s">
        <v>5323</v>
      </c>
      <c r="O254" t="s">
        <v>5324</v>
      </c>
      <c r="P254">
        <f>-775.098975074412 -23.1988104368997 -222.996978715403</f>
        <v>-1021.2947642267147</v>
      </c>
      <c r="Q254" t="s">
        <v>5325</v>
      </c>
      <c r="R254" t="s">
        <v>5326</v>
      </c>
      <c r="S254" t="s">
        <v>5327</v>
      </c>
      <c r="T254" t="s">
        <v>5328</v>
      </c>
      <c r="U254" t="s">
        <v>5329</v>
      </c>
      <c r="V254" t="s">
        <v>5330</v>
      </c>
      <c r="W254" t="s">
        <v>5331</v>
      </c>
      <c r="X254" t="s">
        <v>5332</v>
      </c>
      <c r="Y254" t="s">
        <v>5333</v>
      </c>
    </row>
    <row r="255" spans="1:25" x14ac:dyDescent="0.3">
      <c r="A255">
        <v>12700</v>
      </c>
      <c r="B255" t="s">
        <v>5334</v>
      </c>
      <c r="C255" t="s">
        <v>5335</v>
      </c>
      <c r="D255" t="s">
        <v>5336</v>
      </c>
      <c r="E255" t="s">
        <v>5337</v>
      </c>
      <c r="F255" t="s">
        <v>5338</v>
      </c>
      <c r="G255" t="s">
        <v>5339</v>
      </c>
      <c r="H255" t="s">
        <v>5340</v>
      </c>
      <c r="I255" t="s">
        <v>5341</v>
      </c>
      <c r="J255" t="s">
        <v>5342</v>
      </c>
      <c r="K255" t="s">
        <v>5343</v>
      </c>
      <c r="L255" t="s">
        <v>5344</v>
      </c>
      <c r="M255" t="s">
        <v>5345</v>
      </c>
      <c r="N255" t="s">
        <v>5346</v>
      </c>
      <c r="O255" t="s">
        <v>5347</v>
      </c>
      <c r="P255">
        <f>-774.069901546095 -23.3992368348813 -222.803475274076</f>
        <v>-1020.2726136550523</v>
      </c>
      <c r="Q255" t="s">
        <v>5348</v>
      </c>
      <c r="R255" t="s">
        <v>5349</v>
      </c>
      <c r="S255" t="s">
        <v>5350</v>
      </c>
      <c r="T255" t="s">
        <v>5351</v>
      </c>
      <c r="U255" t="s">
        <v>5352</v>
      </c>
      <c r="V255" t="s">
        <v>5353</v>
      </c>
      <c r="W255" t="s">
        <v>5354</v>
      </c>
      <c r="X255" t="s">
        <v>5355</v>
      </c>
      <c r="Y255" t="s">
        <v>5356</v>
      </c>
    </row>
    <row r="256" spans="1:25" x14ac:dyDescent="0.3">
      <c r="A256">
        <v>12750</v>
      </c>
      <c r="B256" t="s">
        <v>5357</v>
      </c>
      <c r="C256" t="s">
        <v>5358</v>
      </c>
      <c r="D256" t="s">
        <v>5359</v>
      </c>
      <c r="E256" t="s">
        <v>5360</v>
      </c>
      <c r="F256" t="s">
        <v>5361</v>
      </c>
      <c r="G256" t="s">
        <v>5362</v>
      </c>
      <c r="H256" t="s">
        <v>5363</v>
      </c>
      <c r="I256" t="s">
        <v>5364</v>
      </c>
      <c r="J256" t="s">
        <v>5365</v>
      </c>
      <c r="K256" t="s">
        <v>5366</v>
      </c>
      <c r="L256" t="s">
        <v>5367</v>
      </c>
      <c r="M256" t="s">
        <v>5368</v>
      </c>
      <c r="N256" t="s">
        <v>5369</v>
      </c>
      <c r="O256" t="s">
        <v>5370</v>
      </c>
      <c r="P256">
        <f>-773.621347362068 -23.728028779042 -222.664627122735</f>
        <v>-1020.0140032638451</v>
      </c>
      <c r="Q256" t="s">
        <v>5371</v>
      </c>
      <c r="R256" t="s">
        <v>5372</v>
      </c>
      <c r="S256" t="s">
        <v>5373</v>
      </c>
      <c r="T256" t="s">
        <v>5374</v>
      </c>
      <c r="U256" t="s">
        <v>5375</v>
      </c>
      <c r="V256" t="s">
        <v>5376</v>
      </c>
      <c r="W256" t="s">
        <v>5377</v>
      </c>
      <c r="X256" t="s">
        <v>5378</v>
      </c>
      <c r="Y256" t="s">
        <v>5379</v>
      </c>
    </row>
    <row r="257" spans="1:25" x14ac:dyDescent="0.3">
      <c r="A257">
        <v>12800</v>
      </c>
      <c r="B257" t="s">
        <v>5380</v>
      </c>
      <c r="C257" t="s">
        <v>5381</v>
      </c>
      <c r="D257" t="s">
        <v>5382</v>
      </c>
      <c r="E257" t="s">
        <v>5383</v>
      </c>
      <c r="F257" t="s">
        <v>5384</v>
      </c>
      <c r="G257" t="s">
        <v>5385</v>
      </c>
      <c r="H257" t="s">
        <v>5386</v>
      </c>
      <c r="I257" t="s">
        <v>5387</v>
      </c>
      <c r="J257" t="s">
        <v>5388</v>
      </c>
      <c r="K257" t="s">
        <v>5389</v>
      </c>
      <c r="L257" t="s">
        <v>5390</v>
      </c>
      <c r="M257" t="s">
        <v>5391</v>
      </c>
      <c r="N257" t="s">
        <v>5392</v>
      </c>
      <c r="O257" t="s">
        <v>5393</v>
      </c>
      <c r="P257">
        <f>-773.02594689848 -24.2094646960015 -222.284165443136</f>
        <v>-1019.5195770376175</v>
      </c>
      <c r="Q257" t="s">
        <v>5394</v>
      </c>
      <c r="R257" t="s">
        <v>5395</v>
      </c>
      <c r="S257" t="s">
        <v>5396</v>
      </c>
      <c r="T257" t="s">
        <v>5397</v>
      </c>
      <c r="U257" t="s">
        <v>5398</v>
      </c>
      <c r="V257" t="s">
        <v>5399</v>
      </c>
      <c r="W257" t="s">
        <v>5400</v>
      </c>
      <c r="X257" t="s">
        <v>5401</v>
      </c>
      <c r="Y257" t="s">
        <v>5402</v>
      </c>
    </row>
    <row r="258" spans="1:25" x14ac:dyDescent="0.3">
      <c r="A258">
        <v>12850</v>
      </c>
      <c r="B258" t="s">
        <v>5403</v>
      </c>
      <c r="C258" t="s">
        <v>5404</v>
      </c>
      <c r="D258" t="s">
        <v>5405</v>
      </c>
      <c r="E258" t="s">
        <v>5406</v>
      </c>
      <c r="F258" t="s">
        <v>5407</v>
      </c>
      <c r="G258" t="s">
        <v>5408</v>
      </c>
      <c r="H258" t="s">
        <v>5409</v>
      </c>
      <c r="I258" t="s">
        <v>5410</v>
      </c>
      <c r="J258" t="s">
        <v>5411</v>
      </c>
      <c r="K258" t="s">
        <v>5412</v>
      </c>
      <c r="L258" t="s">
        <v>5413</v>
      </c>
      <c r="M258" t="s">
        <v>5414</v>
      </c>
      <c r="N258" t="s">
        <v>5415</v>
      </c>
      <c r="O258" t="s">
        <v>5416</v>
      </c>
      <c r="P258">
        <f>-772.846807761386 -24.2972290247783 -222.078375256624</f>
        <v>-1019.2224120427883</v>
      </c>
      <c r="Q258" t="s">
        <v>5417</v>
      </c>
      <c r="R258" t="s">
        <v>5418</v>
      </c>
      <c r="S258" t="s">
        <v>5419</v>
      </c>
      <c r="T258" t="s">
        <v>5420</v>
      </c>
      <c r="U258" t="s">
        <v>5421</v>
      </c>
      <c r="V258" t="s">
        <v>5422</v>
      </c>
      <c r="W258" t="s">
        <v>5423</v>
      </c>
      <c r="X258" t="s">
        <v>5424</v>
      </c>
      <c r="Y258" t="s">
        <v>5425</v>
      </c>
    </row>
    <row r="259" spans="1:25" x14ac:dyDescent="0.3">
      <c r="A259">
        <v>12900</v>
      </c>
      <c r="B259" t="s">
        <v>5426</v>
      </c>
      <c r="C259" t="s">
        <v>5427</v>
      </c>
      <c r="D259" t="s">
        <v>5428</v>
      </c>
      <c r="E259" t="s">
        <v>5429</v>
      </c>
      <c r="F259" t="s">
        <v>5430</v>
      </c>
      <c r="G259" t="s">
        <v>5431</v>
      </c>
      <c r="H259" t="s">
        <v>5432</v>
      </c>
      <c r="I259" t="s">
        <v>5433</v>
      </c>
      <c r="J259" t="s">
        <v>5434</v>
      </c>
      <c r="K259" t="s">
        <v>5435</v>
      </c>
      <c r="L259" t="s">
        <v>5436</v>
      </c>
      <c r="M259" t="s">
        <v>5437</v>
      </c>
      <c r="N259" t="s">
        <v>5438</v>
      </c>
      <c r="O259" t="s">
        <v>5439</v>
      </c>
      <c r="P259">
        <f>-772.614956926079 -24.3556816720934 -221.694314395042</f>
        <v>-1018.6649529932145</v>
      </c>
      <c r="Q259" t="s">
        <v>5440</v>
      </c>
      <c r="R259" t="s">
        <v>5441</v>
      </c>
      <c r="S259" t="s">
        <v>5442</v>
      </c>
      <c r="T259" t="s">
        <v>5443</v>
      </c>
      <c r="U259" t="s">
        <v>5444</v>
      </c>
      <c r="V259" t="s">
        <v>5445</v>
      </c>
      <c r="W259" t="s">
        <v>5446</v>
      </c>
      <c r="X259" t="s">
        <v>5447</v>
      </c>
      <c r="Y259" t="s">
        <v>5448</v>
      </c>
    </row>
    <row r="260" spans="1:25" x14ac:dyDescent="0.3">
      <c r="A260">
        <v>12950</v>
      </c>
      <c r="B260" t="s">
        <v>5449</v>
      </c>
      <c r="C260" t="s">
        <v>5450</v>
      </c>
      <c r="D260" t="s">
        <v>5451</v>
      </c>
      <c r="E260" t="s">
        <v>5452</v>
      </c>
      <c r="F260" t="s">
        <v>5453</v>
      </c>
      <c r="G260" t="s">
        <v>5454</v>
      </c>
      <c r="H260" t="s">
        <v>5455</v>
      </c>
      <c r="I260" t="s">
        <v>5456</v>
      </c>
      <c r="J260" t="s">
        <v>5457</v>
      </c>
      <c r="K260" t="s">
        <v>5458</v>
      </c>
      <c r="L260" t="s">
        <v>5459</v>
      </c>
      <c r="M260" t="s">
        <v>5460</v>
      </c>
      <c r="N260" t="s">
        <v>5461</v>
      </c>
      <c r="O260" t="s">
        <v>5462</v>
      </c>
      <c r="P260">
        <f>-772.553706200324 -24.5721834626049 -221.590980810643</f>
        <v>-1018.7168704735719</v>
      </c>
      <c r="Q260" t="s">
        <v>5463</v>
      </c>
      <c r="R260" t="s">
        <v>5464</v>
      </c>
      <c r="S260" t="s">
        <v>5465</v>
      </c>
      <c r="T260" t="s">
        <v>5466</v>
      </c>
      <c r="U260" t="s">
        <v>5467</v>
      </c>
      <c r="V260" t="s">
        <v>5468</v>
      </c>
      <c r="W260" t="s">
        <v>5469</v>
      </c>
      <c r="X260" t="s">
        <v>5470</v>
      </c>
      <c r="Y260" t="s">
        <v>5471</v>
      </c>
    </row>
    <row r="261" spans="1:25" x14ac:dyDescent="0.3">
      <c r="A261">
        <v>13000</v>
      </c>
      <c r="B261" t="s">
        <v>5472</v>
      </c>
      <c r="C261" t="s">
        <v>5473</v>
      </c>
      <c r="D261" t="s">
        <v>5474</v>
      </c>
      <c r="E261" t="s">
        <v>5475</v>
      </c>
      <c r="F261" t="s">
        <v>5476</v>
      </c>
      <c r="G261" t="s">
        <v>5477</v>
      </c>
      <c r="H261" t="s">
        <v>5478</v>
      </c>
      <c r="I261" t="s">
        <v>5479</v>
      </c>
      <c r="J261" t="s">
        <v>5480</v>
      </c>
      <c r="K261" t="s">
        <v>5481</v>
      </c>
      <c r="L261" t="s">
        <v>5482</v>
      </c>
      <c r="M261" t="s">
        <v>5483</v>
      </c>
      <c r="N261" t="s">
        <v>5484</v>
      </c>
      <c r="O261" t="s">
        <v>5485</v>
      </c>
      <c r="P261">
        <f>-772.500336348774 -25.052192019054 -221.593467915012</f>
        <v>-1019.1459962828401</v>
      </c>
      <c r="Q261" t="s">
        <v>5486</v>
      </c>
      <c r="R261" t="s">
        <v>5487</v>
      </c>
      <c r="S261" t="s">
        <v>5488</v>
      </c>
      <c r="T261" t="s">
        <v>5489</v>
      </c>
      <c r="U261" t="s">
        <v>5490</v>
      </c>
      <c r="V261" t="s">
        <v>5491</v>
      </c>
      <c r="W261" t="s">
        <v>5492</v>
      </c>
      <c r="X261" t="s">
        <v>5493</v>
      </c>
      <c r="Y261" t="s">
        <v>5494</v>
      </c>
    </row>
    <row r="262" spans="1:25" x14ac:dyDescent="0.3">
      <c r="A262">
        <v>13050</v>
      </c>
      <c r="B262" t="s">
        <v>5495</v>
      </c>
      <c r="C262" t="s">
        <v>5496</v>
      </c>
      <c r="D262" t="s">
        <v>5497</v>
      </c>
      <c r="E262" t="s">
        <v>5498</v>
      </c>
      <c r="F262" t="s">
        <v>5499</v>
      </c>
      <c r="G262" t="s">
        <v>5500</v>
      </c>
      <c r="H262" t="s">
        <v>5501</v>
      </c>
      <c r="I262" t="s">
        <v>5502</v>
      </c>
      <c r="J262" t="s">
        <v>5503</v>
      </c>
      <c r="K262" t="s">
        <v>5504</v>
      </c>
      <c r="L262" t="s">
        <v>5505</v>
      </c>
      <c r="M262" t="s">
        <v>5506</v>
      </c>
      <c r="N262" t="s">
        <v>5507</v>
      </c>
      <c r="O262" t="s">
        <v>5508</v>
      </c>
      <c r="P262">
        <f>-772.467575555083 -25.33311349768 -221.694541078354</f>
        <v>-1019.4952301311171</v>
      </c>
      <c r="Q262" t="s">
        <v>5509</v>
      </c>
      <c r="R262" t="s">
        <v>5510</v>
      </c>
      <c r="S262" t="s">
        <v>5511</v>
      </c>
      <c r="T262" t="s">
        <v>5512</v>
      </c>
      <c r="U262" t="s">
        <v>5513</v>
      </c>
      <c r="V262" t="s">
        <v>5514</v>
      </c>
      <c r="W262" t="s">
        <v>5515</v>
      </c>
      <c r="X262" t="s">
        <v>5516</v>
      </c>
      <c r="Y262" t="s">
        <v>5517</v>
      </c>
    </row>
    <row r="263" spans="1:25" x14ac:dyDescent="0.3">
      <c r="A263">
        <v>13100</v>
      </c>
      <c r="B263" t="s">
        <v>5518</v>
      </c>
      <c r="C263" t="s">
        <v>5519</v>
      </c>
      <c r="D263" t="s">
        <v>5520</v>
      </c>
      <c r="E263" t="s">
        <v>5521</v>
      </c>
      <c r="F263" t="s">
        <v>5522</v>
      </c>
      <c r="G263" t="s">
        <v>5523</v>
      </c>
      <c r="H263" t="s">
        <v>5524</v>
      </c>
      <c r="I263" t="s">
        <v>5525</v>
      </c>
      <c r="J263" t="s">
        <v>5526</v>
      </c>
      <c r="K263" t="s">
        <v>5527</v>
      </c>
      <c r="L263" t="s">
        <v>5528</v>
      </c>
      <c r="M263" t="s">
        <v>5529</v>
      </c>
      <c r="N263" t="s">
        <v>5530</v>
      </c>
      <c r="O263" t="s">
        <v>5531</v>
      </c>
      <c r="P263">
        <f>-772.424712889021 -25.9268303729859 -221.950587779692</f>
        <v>-1020.3021310416989</v>
      </c>
      <c r="Q263" t="s">
        <v>5532</v>
      </c>
      <c r="R263" t="s">
        <v>5533</v>
      </c>
      <c r="S263" t="s">
        <v>5534</v>
      </c>
      <c r="T263" t="s">
        <v>5535</v>
      </c>
      <c r="U263" t="s">
        <v>5536</v>
      </c>
      <c r="V263" t="s">
        <v>5537</v>
      </c>
      <c r="W263" t="s">
        <v>5538</v>
      </c>
      <c r="X263" t="s">
        <v>5539</v>
      </c>
      <c r="Y263" t="s">
        <v>5540</v>
      </c>
    </row>
    <row r="264" spans="1:25" x14ac:dyDescent="0.3">
      <c r="A264">
        <v>13150</v>
      </c>
      <c r="B264" t="s">
        <v>5541</v>
      </c>
      <c r="C264" t="s">
        <v>5542</v>
      </c>
      <c r="D264" t="s">
        <v>5543</v>
      </c>
      <c r="E264" t="s">
        <v>5544</v>
      </c>
      <c r="F264" t="s">
        <v>5545</v>
      </c>
      <c r="G264" t="s">
        <v>5546</v>
      </c>
      <c r="H264" t="s">
        <v>5547</v>
      </c>
      <c r="I264" t="s">
        <v>5548</v>
      </c>
      <c r="J264" t="s">
        <v>5549</v>
      </c>
      <c r="K264" t="s">
        <v>5550</v>
      </c>
      <c r="L264" t="s">
        <v>5551</v>
      </c>
      <c r="M264" t="s">
        <v>5552</v>
      </c>
      <c r="N264" t="s">
        <v>5553</v>
      </c>
      <c r="O264" t="s">
        <v>5554</v>
      </c>
      <c r="P264">
        <f>-772.410235897586 -26.0614403704515 -222.080862796799</f>
        <v>-1020.5525390648364</v>
      </c>
      <c r="Q264" t="s">
        <v>5555</v>
      </c>
      <c r="R264" t="s">
        <v>5556</v>
      </c>
      <c r="S264" t="s">
        <v>5557</v>
      </c>
      <c r="T264" t="s">
        <v>5558</v>
      </c>
      <c r="U264" t="s">
        <v>5559</v>
      </c>
      <c r="V264" t="s">
        <v>5560</v>
      </c>
      <c r="W264" t="s">
        <v>5561</v>
      </c>
      <c r="X264" t="s">
        <v>5562</v>
      </c>
      <c r="Y264" t="s">
        <v>5563</v>
      </c>
    </row>
    <row r="265" spans="1:25" x14ac:dyDescent="0.3">
      <c r="A265">
        <v>13200</v>
      </c>
      <c r="B265" t="s">
        <v>5564</v>
      </c>
      <c r="C265" t="s">
        <v>5565</v>
      </c>
      <c r="D265" t="s">
        <v>5566</v>
      </c>
      <c r="E265" t="s">
        <v>5567</v>
      </c>
      <c r="F265" t="s">
        <v>5568</v>
      </c>
      <c r="G265" t="s">
        <v>5569</v>
      </c>
      <c r="H265" t="s">
        <v>5570</v>
      </c>
      <c r="I265" t="s">
        <v>5571</v>
      </c>
      <c r="J265" t="s">
        <v>5572</v>
      </c>
      <c r="K265" t="s">
        <v>5573</v>
      </c>
      <c r="L265" t="s">
        <v>5574</v>
      </c>
      <c r="M265" t="s">
        <v>5575</v>
      </c>
      <c r="N265" t="s">
        <v>5576</v>
      </c>
      <c r="O265" t="s">
        <v>5577</v>
      </c>
      <c r="P265">
        <f>-771.962113611467 -26.1803027439332 -222.435849033449</f>
        <v>-1020.5782653888492</v>
      </c>
      <c r="Q265" t="s">
        <v>5578</v>
      </c>
      <c r="R265" t="s">
        <v>5579</v>
      </c>
      <c r="S265" t="s">
        <v>5580</v>
      </c>
      <c r="T265" t="s">
        <v>5581</v>
      </c>
      <c r="U265" t="s">
        <v>5582</v>
      </c>
      <c r="V265" t="s">
        <v>5583</v>
      </c>
      <c r="W265" t="s">
        <v>5584</v>
      </c>
      <c r="X265" t="s">
        <v>5585</v>
      </c>
      <c r="Y265" t="s">
        <v>5586</v>
      </c>
    </row>
    <row r="266" spans="1:25" x14ac:dyDescent="0.3">
      <c r="A266">
        <v>13250</v>
      </c>
      <c r="B266" t="s">
        <v>5587</v>
      </c>
      <c r="C266" t="s">
        <v>5588</v>
      </c>
      <c r="D266" t="s">
        <v>5589</v>
      </c>
      <c r="E266" t="s">
        <v>5590</v>
      </c>
      <c r="F266" t="s">
        <v>5591</v>
      </c>
      <c r="G266" t="s">
        <v>5592</v>
      </c>
      <c r="H266" t="s">
        <v>5593</v>
      </c>
      <c r="I266" t="s">
        <v>5594</v>
      </c>
      <c r="J266" t="s">
        <v>5595</v>
      </c>
      <c r="K266" t="s">
        <v>5596</v>
      </c>
      <c r="L266" t="s">
        <v>5597</v>
      </c>
      <c r="M266" t="s">
        <v>5598</v>
      </c>
      <c r="N266" t="s">
        <v>5599</v>
      </c>
      <c r="O266" t="s">
        <v>5600</v>
      </c>
      <c r="P266">
        <f>-771.576634826407 -26.2786828559495 -222.630555223815</f>
        <v>-1020.4858729061715</v>
      </c>
      <c r="Q266" t="s">
        <v>5601</v>
      </c>
      <c r="R266" t="s">
        <v>5602</v>
      </c>
      <c r="S266" t="s">
        <v>5603</v>
      </c>
      <c r="T266" t="s">
        <v>5604</v>
      </c>
      <c r="U266" t="s">
        <v>5605</v>
      </c>
      <c r="V266" t="s">
        <v>5606</v>
      </c>
      <c r="W266" t="s">
        <v>5607</v>
      </c>
      <c r="X266" t="s">
        <v>5608</v>
      </c>
      <c r="Y266" t="s">
        <v>5609</v>
      </c>
    </row>
    <row r="267" spans="1:25" x14ac:dyDescent="0.3">
      <c r="A267">
        <v>13300</v>
      </c>
      <c r="B267" t="s">
        <v>5610</v>
      </c>
      <c r="C267" t="s">
        <v>5611</v>
      </c>
      <c r="D267" t="s">
        <v>5612</v>
      </c>
      <c r="E267" t="s">
        <v>5613</v>
      </c>
      <c r="F267" t="s">
        <v>5614</v>
      </c>
      <c r="G267" t="s">
        <v>5615</v>
      </c>
      <c r="H267" t="s">
        <v>5616</v>
      </c>
      <c r="I267" t="s">
        <v>5617</v>
      </c>
      <c r="J267" t="s">
        <v>5618</v>
      </c>
      <c r="K267" t="s">
        <v>5619</v>
      </c>
      <c r="L267" t="s">
        <v>5620</v>
      </c>
      <c r="M267" t="s">
        <v>5621</v>
      </c>
      <c r="N267" t="s">
        <v>5622</v>
      </c>
      <c r="O267" t="s">
        <v>5623</v>
      </c>
      <c r="P267">
        <f>-770.672269967747 -26.3684193892866 -223.025897877392</f>
        <v>-1020.0665872344256</v>
      </c>
      <c r="Q267" t="s">
        <v>5624</v>
      </c>
      <c r="R267" t="s">
        <v>5625</v>
      </c>
      <c r="S267" t="s">
        <v>5626</v>
      </c>
      <c r="T267" t="s">
        <v>5627</v>
      </c>
      <c r="U267" t="s">
        <v>5628</v>
      </c>
      <c r="V267" t="s">
        <v>5629</v>
      </c>
      <c r="W267" t="s">
        <v>5630</v>
      </c>
      <c r="X267" t="s">
        <v>5631</v>
      </c>
      <c r="Y267" t="s">
        <v>5632</v>
      </c>
    </row>
    <row r="268" spans="1:25" x14ac:dyDescent="0.3">
      <c r="A268">
        <v>13350</v>
      </c>
      <c r="B268" t="s">
        <v>5633</v>
      </c>
      <c r="C268" t="s">
        <v>5634</v>
      </c>
      <c r="D268" t="s">
        <v>5635</v>
      </c>
      <c r="E268" t="s">
        <v>5636</v>
      </c>
      <c r="F268" t="s">
        <v>5637</v>
      </c>
      <c r="G268" t="s">
        <v>5638</v>
      </c>
      <c r="H268" t="s">
        <v>5639</v>
      </c>
      <c r="I268" t="s">
        <v>5640</v>
      </c>
      <c r="J268" t="s">
        <v>5641</v>
      </c>
      <c r="K268" t="s">
        <v>5642</v>
      </c>
      <c r="L268" t="s">
        <v>5643</v>
      </c>
      <c r="M268" t="s">
        <v>5644</v>
      </c>
      <c r="N268" t="s">
        <v>5645</v>
      </c>
      <c r="O268" t="s">
        <v>5646</v>
      </c>
      <c r="P268">
        <f>-770.202539303007 -26.3019336790633 -223.232826565395</f>
        <v>-1019.7372995474652</v>
      </c>
      <c r="Q268" t="s">
        <v>5647</v>
      </c>
      <c r="R268" t="s">
        <v>5648</v>
      </c>
      <c r="S268" t="s">
        <v>5649</v>
      </c>
      <c r="T268" t="s">
        <v>5650</v>
      </c>
      <c r="U268" t="s">
        <v>5651</v>
      </c>
      <c r="V268" t="s">
        <v>5652</v>
      </c>
      <c r="W268" t="s">
        <v>5653</v>
      </c>
      <c r="X268" t="s">
        <v>5654</v>
      </c>
      <c r="Y268" t="s">
        <v>5655</v>
      </c>
    </row>
    <row r="269" spans="1:25" x14ac:dyDescent="0.3">
      <c r="A269">
        <v>13400</v>
      </c>
      <c r="B269" t="s">
        <v>5656</v>
      </c>
      <c r="C269" t="s">
        <v>5657</v>
      </c>
      <c r="D269" t="s">
        <v>5658</v>
      </c>
      <c r="E269" t="s">
        <v>5659</v>
      </c>
      <c r="F269" t="s">
        <v>5660</v>
      </c>
      <c r="G269" t="s">
        <v>5661</v>
      </c>
      <c r="H269" t="s">
        <v>5662</v>
      </c>
      <c r="I269" t="s">
        <v>5663</v>
      </c>
      <c r="J269" t="s">
        <v>5664</v>
      </c>
      <c r="K269" t="s">
        <v>5665</v>
      </c>
      <c r="L269" t="s">
        <v>5666</v>
      </c>
      <c r="M269" t="s">
        <v>5667</v>
      </c>
      <c r="N269" t="s">
        <v>5668</v>
      </c>
      <c r="O269" t="s">
        <v>5669</v>
      </c>
      <c r="P269">
        <f>-769.08533025835 -25.8710631839376 -223.60213121</f>
        <v>-1018.5585246522877</v>
      </c>
      <c r="Q269" t="s">
        <v>5670</v>
      </c>
      <c r="R269" t="s">
        <v>5671</v>
      </c>
      <c r="S269" t="s">
        <v>5672</v>
      </c>
      <c r="T269" t="s">
        <v>5673</v>
      </c>
      <c r="U269" t="s">
        <v>5674</v>
      </c>
      <c r="V269" t="s">
        <v>5675</v>
      </c>
      <c r="W269" t="s">
        <v>5676</v>
      </c>
      <c r="X269" t="s">
        <v>5677</v>
      </c>
      <c r="Y269" t="s">
        <v>5678</v>
      </c>
    </row>
    <row r="270" spans="1:25" x14ac:dyDescent="0.3">
      <c r="A270">
        <v>13450</v>
      </c>
      <c r="B270" t="s">
        <v>5679</v>
      </c>
      <c r="C270" t="s">
        <v>5680</v>
      </c>
      <c r="D270" t="s">
        <v>5681</v>
      </c>
      <c r="E270" t="s">
        <v>5682</v>
      </c>
      <c r="F270" t="s">
        <v>5683</v>
      </c>
      <c r="G270" t="s">
        <v>5684</v>
      </c>
      <c r="H270" t="s">
        <v>5685</v>
      </c>
      <c r="I270" t="s">
        <v>5686</v>
      </c>
      <c r="J270" t="s">
        <v>5687</v>
      </c>
      <c r="K270" t="s">
        <v>5688</v>
      </c>
      <c r="L270" t="s">
        <v>5689</v>
      </c>
      <c r="M270" t="s">
        <v>5690</v>
      </c>
      <c r="N270" t="s">
        <v>5691</v>
      </c>
      <c r="O270" t="s">
        <v>5692</v>
      </c>
      <c r="P270">
        <f>-768.647938892295 -25.5624099580452 -223.748841349387</f>
        <v>-1017.9591901997272</v>
      </c>
      <c r="Q270" t="s">
        <v>5693</v>
      </c>
      <c r="R270" t="s">
        <v>5694</v>
      </c>
      <c r="S270" t="s">
        <v>5695</v>
      </c>
      <c r="T270" t="s">
        <v>5696</v>
      </c>
      <c r="U270" t="s">
        <v>5697</v>
      </c>
      <c r="V270" t="s">
        <v>5698</v>
      </c>
      <c r="W270" t="s">
        <v>5699</v>
      </c>
      <c r="X270" t="s">
        <v>5700</v>
      </c>
      <c r="Y270" t="s">
        <v>5701</v>
      </c>
    </row>
    <row r="271" spans="1:25" x14ac:dyDescent="0.3">
      <c r="A271">
        <v>13500</v>
      </c>
      <c r="B271" t="s">
        <v>5702</v>
      </c>
      <c r="C271" t="s">
        <v>5703</v>
      </c>
      <c r="D271" t="s">
        <v>5704</v>
      </c>
      <c r="E271" t="s">
        <v>5705</v>
      </c>
      <c r="F271" t="s">
        <v>5706</v>
      </c>
      <c r="G271" t="s">
        <v>5707</v>
      </c>
      <c r="H271" t="s">
        <v>5708</v>
      </c>
      <c r="I271" t="s">
        <v>5709</v>
      </c>
      <c r="J271" t="s">
        <v>5710</v>
      </c>
      <c r="K271" t="s">
        <v>5711</v>
      </c>
      <c r="L271" t="s">
        <v>5712</v>
      </c>
      <c r="M271" t="s">
        <v>5713</v>
      </c>
      <c r="N271" t="s">
        <v>5714</v>
      </c>
      <c r="O271" t="s">
        <v>5715</v>
      </c>
      <c r="P271">
        <f>-767.864997882588 -24.8871466610656 -223.981575986599</f>
        <v>-1016.7337205302526</v>
      </c>
      <c r="Q271" t="s">
        <v>5716</v>
      </c>
      <c r="R271" t="s">
        <v>5717</v>
      </c>
      <c r="S271" t="s">
        <v>5718</v>
      </c>
      <c r="T271" t="s">
        <v>5719</v>
      </c>
      <c r="U271" t="s">
        <v>5720</v>
      </c>
      <c r="V271" t="s">
        <v>5721</v>
      </c>
      <c r="W271" t="s">
        <v>5722</v>
      </c>
      <c r="X271" t="s">
        <v>5723</v>
      </c>
      <c r="Y271" t="s">
        <v>5724</v>
      </c>
    </row>
    <row r="272" spans="1:25" x14ac:dyDescent="0.3">
      <c r="A272">
        <v>13550</v>
      </c>
      <c r="B272" t="s">
        <v>5725</v>
      </c>
      <c r="C272" t="s">
        <v>5726</v>
      </c>
      <c r="D272" t="s">
        <v>5727</v>
      </c>
      <c r="E272" t="s">
        <v>5728</v>
      </c>
      <c r="F272" t="s">
        <v>5729</v>
      </c>
      <c r="G272" t="s">
        <v>5730</v>
      </c>
      <c r="H272" t="s">
        <v>5731</v>
      </c>
      <c r="I272" t="s">
        <v>5732</v>
      </c>
      <c r="J272" t="s">
        <v>5733</v>
      </c>
      <c r="K272" t="s">
        <v>5734</v>
      </c>
      <c r="L272" t="s">
        <v>5735</v>
      </c>
      <c r="M272" t="s">
        <v>5736</v>
      </c>
      <c r="N272" t="s">
        <v>5737</v>
      </c>
      <c r="O272" t="s">
        <v>5738</v>
      </c>
      <c r="P272">
        <f>-767.213470526145 -24.3688087221103 -224.049495927576</f>
        <v>-1015.6317751758313</v>
      </c>
      <c r="Q272" t="s">
        <v>5739</v>
      </c>
      <c r="R272" t="s">
        <v>5740</v>
      </c>
      <c r="S272" t="s">
        <v>5741</v>
      </c>
      <c r="T272" t="s">
        <v>5742</v>
      </c>
      <c r="U272" t="s">
        <v>5743</v>
      </c>
      <c r="V272" t="s">
        <v>5744</v>
      </c>
      <c r="W272" t="s">
        <v>5745</v>
      </c>
      <c r="X272" t="s">
        <v>5746</v>
      </c>
      <c r="Y272" t="s">
        <v>5747</v>
      </c>
    </row>
    <row r="273" spans="1:25" x14ac:dyDescent="0.3">
      <c r="A273">
        <v>13600</v>
      </c>
      <c r="B273" t="s">
        <v>5748</v>
      </c>
      <c r="C273" t="s">
        <v>5749</v>
      </c>
      <c r="D273" t="s">
        <v>5750</v>
      </c>
      <c r="E273" t="s">
        <v>5751</v>
      </c>
      <c r="F273" t="s">
        <v>5752</v>
      </c>
      <c r="G273" t="s">
        <v>5753</v>
      </c>
      <c r="H273" t="s">
        <v>5754</v>
      </c>
      <c r="I273" t="s">
        <v>5755</v>
      </c>
      <c r="J273" t="s">
        <v>5756</v>
      </c>
      <c r="K273" t="s">
        <v>5757</v>
      </c>
      <c r="L273" t="s">
        <v>5758</v>
      </c>
      <c r="M273" t="s">
        <v>5759</v>
      </c>
      <c r="N273" t="s">
        <v>5760</v>
      </c>
      <c r="O273" t="s">
        <v>5761</v>
      </c>
      <c r="P273">
        <f>-765.319631546933 -23.6007375654669 -224.108885803372</f>
        <v>-1013.029254915772</v>
      </c>
      <c r="Q273" t="s">
        <v>5762</v>
      </c>
      <c r="R273" t="s">
        <v>5763</v>
      </c>
      <c r="S273" t="s">
        <v>5764</v>
      </c>
      <c r="T273" t="s">
        <v>5765</v>
      </c>
      <c r="U273" t="s">
        <v>5766</v>
      </c>
      <c r="V273" t="s">
        <v>5767</v>
      </c>
      <c r="W273" t="s">
        <v>5768</v>
      </c>
      <c r="X273" t="s">
        <v>5769</v>
      </c>
      <c r="Y273" t="s">
        <v>5770</v>
      </c>
    </row>
    <row r="274" spans="1:25" x14ac:dyDescent="0.3">
      <c r="A274">
        <v>13650</v>
      </c>
      <c r="B274" t="s">
        <v>5771</v>
      </c>
      <c r="C274" t="s">
        <v>5772</v>
      </c>
      <c r="D274" t="s">
        <v>5773</v>
      </c>
      <c r="E274" t="s">
        <v>5774</v>
      </c>
      <c r="F274" t="s">
        <v>5775</v>
      </c>
      <c r="G274" t="s">
        <v>5776</v>
      </c>
      <c r="H274" t="s">
        <v>5777</v>
      </c>
      <c r="I274" t="s">
        <v>5778</v>
      </c>
      <c r="J274" t="s">
        <v>5779</v>
      </c>
      <c r="K274" t="s">
        <v>5780</v>
      </c>
      <c r="L274" t="s">
        <v>5781</v>
      </c>
      <c r="M274" t="s">
        <v>5782</v>
      </c>
      <c r="N274" t="s">
        <v>5783</v>
      </c>
      <c r="O274" t="s">
        <v>5784</v>
      </c>
      <c r="P274">
        <f>-764.423525321865 -23.351038755796 -224.098643022201</f>
        <v>-1011.873207099862</v>
      </c>
      <c r="Q274" t="s">
        <v>5785</v>
      </c>
      <c r="R274" t="s">
        <v>5786</v>
      </c>
      <c r="S274" t="s">
        <v>5787</v>
      </c>
      <c r="T274" t="s">
        <v>5788</v>
      </c>
      <c r="U274" t="s">
        <v>5789</v>
      </c>
      <c r="V274" t="s">
        <v>5790</v>
      </c>
      <c r="W274" t="s">
        <v>5791</v>
      </c>
      <c r="X274" t="s">
        <v>5792</v>
      </c>
      <c r="Y274" t="s">
        <v>5793</v>
      </c>
    </row>
    <row r="275" spans="1:25" x14ac:dyDescent="0.3">
      <c r="A275">
        <v>13700</v>
      </c>
      <c r="B275" t="s">
        <v>5794</v>
      </c>
      <c r="C275" t="s">
        <v>5795</v>
      </c>
      <c r="D275" t="s">
        <v>5796</v>
      </c>
      <c r="E275" t="s">
        <v>5797</v>
      </c>
      <c r="F275" t="s">
        <v>5798</v>
      </c>
      <c r="G275" t="s">
        <v>5799</v>
      </c>
      <c r="H275" t="s">
        <v>5800</v>
      </c>
      <c r="I275" t="s">
        <v>5801</v>
      </c>
      <c r="J275" t="s">
        <v>5802</v>
      </c>
      <c r="K275" t="s">
        <v>5803</v>
      </c>
      <c r="L275" t="s">
        <v>5804</v>
      </c>
      <c r="M275" t="s">
        <v>5805</v>
      </c>
      <c r="N275" t="s">
        <v>5806</v>
      </c>
      <c r="O275" t="s">
        <v>5807</v>
      </c>
      <c r="P275">
        <f>-762.714759302843 -23.2368280863438 -224.229438943578</f>
        <v>-1010.1810263327649</v>
      </c>
      <c r="Q275" t="s">
        <v>5808</v>
      </c>
      <c r="R275" t="s">
        <v>5809</v>
      </c>
      <c r="S275" t="s">
        <v>5810</v>
      </c>
      <c r="T275" t="s">
        <v>5811</v>
      </c>
      <c r="U275" t="s">
        <v>5812</v>
      </c>
      <c r="V275" t="s">
        <v>5813</v>
      </c>
      <c r="W275" t="s">
        <v>5814</v>
      </c>
      <c r="X275" t="s">
        <v>5815</v>
      </c>
      <c r="Y275" t="s">
        <v>5816</v>
      </c>
    </row>
    <row r="276" spans="1:25" x14ac:dyDescent="0.3">
      <c r="A276">
        <v>13750</v>
      </c>
      <c r="B276" t="s">
        <v>5817</v>
      </c>
      <c r="C276" t="s">
        <v>5818</v>
      </c>
      <c r="D276" t="s">
        <v>5819</v>
      </c>
      <c r="E276" t="s">
        <v>5820</v>
      </c>
      <c r="F276" t="s">
        <v>5821</v>
      </c>
      <c r="G276" t="s">
        <v>5822</v>
      </c>
      <c r="H276" t="s">
        <v>5823</v>
      </c>
      <c r="I276" t="s">
        <v>5824</v>
      </c>
      <c r="J276" t="s">
        <v>5825</v>
      </c>
      <c r="K276" t="s">
        <v>5826</v>
      </c>
      <c r="L276" t="s">
        <v>5827</v>
      </c>
      <c r="M276" t="s">
        <v>5828</v>
      </c>
      <c r="N276" t="s">
        <v>5829</v>
      </c>
      <c r="O276" t="s">
        <v>5830</v>
      </c>
      <c r="P276">
        <f>-761.998034151441 -23.2111454100223 -224.373625791424</f>
        <v>-1009.5828053528871</v>
      </c>
      <c r="Q276" t="s">
        <v>5831</v>
      </c>
      <c r="R276" t="s">
        <v>5832</v>
      </c>
      <c r="S276" t="s">
        <v>5833</v>
      </c>
      <c r="T276" t="s">
        <v>5834</v>
      </c>
      <c r="U276" t="s">
        <v>5835</v>
      </c>
      <c r="V276" t="s">
        <v>5836</v>
      </c>
      <c r="W276" t="s">
        <v>5837</v>
      </c>
      <c r="X276" t="s">
        <v>5838</v>
      </c>
      <c r="Y276" t="s">
        <v>5839</v>
      </c>
    </row>
    <row r="277" spans="1:25" x14ac:dyDescent="0.3">
      <c r="A277">
        <v>13800</v>
      </c>
      <c r="B277" t="s">
        <v>5840</v>
      </c>
      <c r="C277" t="s">
        <v>5841</v>
      </c>
      <c r="D277" t="s">
        <v>5842</v>
      </c>
      <c r="E277" t="s">
        <v>5843</v>
      </c>
      <c r="F277" t="s">
        <v>5844</v>
      </c>
      <c r="G277" t="s">
        <v>5845</v>
      </c>
      <c r="H277" t="s">
        <v>5846</v>
      </c>
      <c r="I277" t="s">
        <v>5847</v>
      </c>
      <c r="J277" t="s">
        <v>5848</v>
      </c>
      <c r="K277" t="s">
        <v>5849</v>
      </c>
      <c r="L277" t="s">
        <v>5850</v>
      </c>
      <c r="M277" t="s">
        <v>5851</v>
      </c>
      <c r="N277" t="s">
        <v>5852</v>
      </c>
      <c r="O277" t="s">
        <v>5853</v>
      </c>
      <c r="P277">
        <f>-761.28374248547 -22.7167121182495 -224.505223336489</f>
        <v>-1008.5056779402084</v>
      </c>
      <c r="Q277" t="s">
        <v>5854</v>
      </c>
      <c r="R277" t="s">
        <v>5855</v>
      </c>
      <c r="S277" t="s">
        <v>5856</v>
      </c>
      <c r="T277" t="s">
        <v>5857</v>
      </c>
      <c r="U277" t="s">
        <v>5858</v>
      </c>
      <c r="V277" t="s">
        <v>5859</v>
      </c>
      <c r="W277" t="s">
        <v>5860</v>
      </c>
      <c r="X277" t="s">
        <v>5861</v>
      </c>
      <c r="Y277" t="s">
        <v>5862</v>
      </c>
    </row>
    <row r="278" spans="1:25" x14ac:dyDescent="0.3">
      <c r="A278">
        <v>13850</v>
      </c>
      <c r="B278" t="s">
        <v>5863</v>
      </c>
      <c r="C278" t="s">
        <v>5864</v>
      </c>
      <c r="D278" t="s">
        <v>5865</v>
      </c>
      <c r="E278" t="s">
        <v>5866</v>
      </c>
      <c r="F278" t="s">
        <v>5867</v>
      </c>
      <c r="G278" t="s">
        <v>5868</v>
      </c>
      <c r="H278" t="s">
        <v>5869</v>
      </c>
      <c r="I278" t="s">
        <v>5870</v>
      </c>
      <c r="J278" t="s">
        <v>5871</v>
      </c>
      <c r="K278" t="s">
        <v>5872</v>
      </c>
      <c r="L278" t="s">
        <v>5873</v>
      </c>
      <c r="M278" t="s">
        <v>5874</v>
      </c>
      <c r="N278" t="s">
        <v>5875</v>
      </c>
      <c r="O278" t="s">
        <v>5876</v>
      </c>
      <c r="P278">
        <f>-760.921628552968 -22.4352000868737 -224.525481911176</f>
        <v>-1007.8823105510177</v>
      </c>
      <c r="Q278" t="s">
        <v>5877</v>
      </c>
      <c r="R278" t="s">
        <v>5878</v>
      </c>
      <c r="S278" t="s">
        <v>5879</v>
      </c>
      <c r="T278" t="s">
        <v>5880</v>
      </c>
      <c r="U278" t="s">
        <v>5881</v>
      </c>
      <c r="V278" t="s">
        <v>5882</v>
      </c>
      <c r="W278" t="s">
        <v>5883</v>
      </c>
      <c r="X278" t="s">
        <v>5884</v>
      </c>
      <c r="Y278" t="s">
        <v>5885</v>
      </c>
    </row>
    <row r="279" spans="1:25" x14ac:dyDescent="0.3">
      <c r="A279">
        <v>13900</v>
      </c>
      <c r="B279" t="s">
        <v>5886</v>
      </c>
      <c r="C279" t="s">
        <v>5887</v>
      </c>
      <c r="D279" t="s">
        <v>5888</v>
      </c>
      <c r="E279" t="s">
        <v>5889</v>
      </c>
      <c r="F279" t="s">
        <v>5890</v>
      </c>
      <c r="G279" t="s">
        <v>5891</v>
      </c>
      <c r="H279" t="s">
        <v>5892</v>
      </c>
      <c r="I279" t="s">
        <v>5893</v>
      </c>
      <c r="J279" t="s">
        <v>5894</v>
      </c>
      <c r="K279" t="s">
        <v>5895</v>
      </c>
      <c r="L279" t="s">
        <v>5896</v>
      </c>
      <c r="M279" t="s">
        <v>5897</v>
      </c>
      <c r="N279" t="s">
        <v>5898</v>
      </c>
      <c r="O279" t="s">
        <v>5899</v>
      </c>
      <c r="P279">
        <f>-760.414493593896 -21.9275620098479 -224.452718492641</f>
        <v>-1006.7947740963849</v>
      </c>
      <c r="Q279" t="s">
        <v>5900</v>
      </c>
      <c r="R279" t="s">
        <v>5901</v>
      </c>
      <c r="S279" t="s">
        <v>5902</v>
      </c>
      <c r="T279" t="s">
        <v>5903</v>
      </c>
      <c r="U279" t="s">
        <v>5904</v>
      </c>
      <c r="V279" t="s">
        <v>5905</v>
      </c>
      <c r="W279" t="s">
        <v>5906</v>
      </c>
      <c r="X279" t="s">
        <v>5907</v>
      </c>
      <c r="Y279" t="s">
        <v>5908</v>
      </c>
    </row>
    <row r="280" spans="1:25" x14ac:dyDescent="0.3">
      <c r="A280">
        <v>13950</v>
      </c>
      <c r="B280" t="s">
        <v>5909</v>
      </c>
      <c r="C280" t="s">
        <v>5910</v>
      </c>
      <c r="D280" t="s">
        <v>5911</v>
      </c>
      <c r="E280" t="s">
        <v>5912</v>
      </c>
      <c r="F280" t="s">
        <v>5913</v>
      </c>
      <c r="G280" t="s">
        <v>5914</v>
      </c>
      <c r="H280" t="s">
        <v>5915</v>
      </c>
      <c r="I280" t="s">
        <v>5916</v>
      </c>
      <c r="J280" t="s">
        <v>5917</v>
      </c>
      <c r="K280" t="s">
        <v>5918</v>
      </c>
      <c r="L280" t="s">
        <v>5919</v>
      </c>
      <c r="M280" t="s">
        <v>5920</v>
      </c>
      <c r="N280" t="s">
        <v>5921</v>
      </c>
      <c r="O280" t="s">
        <v>5922</v>
      </c>
      <c r="P280">
        <f>-760.284491100351 -21.5572051950944 -224.456650017062</f>
        <v>-1006.2983463125074</v>
      </c>
      <c r="Q280" t="s">
        <v>5923</v>
      </c>
      <c r="R280" t="s">
        <v>5924</v>
      </c>
      <c r="S280" t="s">
        <v>5925</v>
      </c>
      <c r="T280" t="s">
        <v>5926</v>
      </c>
      <c r="U280" t="s">
        <v>5927</v>
      </c>
      <c r="V280" t="s">
        <v>5928</v>
      </c>
      <c r="W280" t="s">
        <v>5929</v>
      </c>
      <c r="X280" t="s">
        <v>5930</v>
      </c>
      <c r="Y280" t="s">
        <v>5931</v>
      </c>
    </row>
    <row r="281" spans="1:25" x14ac:dyDescent="0.3">
      <c r="A281">
        <v>14000</v>
      </c>
      <c r="B281" t="s">
        <v>5932</v>
      </c>
      <c r="C281" t="s">
        <v>5933</v>
      </c>
      <c r="D281" t="s">
        <v>5934</v>
      </c>
      <c r="E281" t="s">
        <v>5935</v>
      </c>
      <c r="F281" t="s">
        <v>5936</v>
      </c>
      <c r="G281" t="s">
        <v>5937</v>
      </c>
      <c r="H281" t="s">
        <v>5938</v>
      </c>
      <c r="I281" t="s">
        <v>5939</v>
      </c>
      <c r="J281" t="s">
        <v>5940</v>
      </c>
      <c r="K281" t="s">
        <v>5941</v>
      </c>
      <c r="L281" t="s">
        <v>5942</v>
      </c>
      <c r="M281" t="s">
        <v>5943</v>
      </c>
      <c r="N281" t="s">
        <v>5944</v>
      </c>
      <c r="O281" t="s">
        <v>5945</v>
      </c>
      <c r="P281">
        <f>-760.42651071338 -20.8770873237256 -224.678442270497</f>
        <v>-1005.9820403076026</v>
      </c>
      <c r="Q281" t="s">
        <v>5946</v>
      </c>
      <c r="R281" t="s">
        <v>5947</v>
      </c>
      <c r="S281" t="s">
        <v>5948</v>
      </c>
      <c r="T281" t="s">
        <v>5949</v>
      </c>
      <c r="U281" t="s">
        <v>5950</v>
      </c>
      <c r="V281" t="s">
        <v>5951</v>
      </c>
      <c r="W281" t="s">
        <v>5952</v>
      </c>
      <c r="X281" t="s">
        <v>5953</v>
      </c>
      <c r="Y281" t="s">
        <v>5954</v>
      </c>
    </row>
    <row r="282" spans="1:25" x14ac:dyDescent="0.3">
      <c r="A282">
        <v>14050</v>
      </c>
      <c r="B282" t="s">
        <v>5955</v>
      </c>
      <c r="C282" t="s">
        <v>5956</v>
      </c>
      <c r="D282" t="s">
        <v>5957</v>
      </c>
      <c r="E282" t="s">
        <v>5958</v>
      </c>
      <c r="F282" t="s">
        <v>5959</v>
      </c>
      <c r="G282" t="s">
        <v>5960</v>
      </c>
      <c r="H282" t="s">
        <v>5961</v>
      </c>
      <c r="I282" t="s">
        <v>5962</v>
      </c>
      <c r="J282" t="s">
        <v>5963</v>
      </c>
      <c r="K282" t="s">
        <v>5964</v>
      </c>
      <c r="L282" t="s">
        <v>5965</v>
      </c>
      <c r="M282" t="s">
        <v>5966</v>
      </c>
      <c r="N282" t="s">
        <v>5967</v>
      </c>
      <c r="O282" t="s">
        <v>5968</v>
      </c>
      <c r="P282">
        <f>-760.783469182457 -20.4145697920092 -224.790644445563</f>
        <v>-1005.9886834200291</v>
      </c>
      <c r="Q282" t="s">
        <v>5969</v>
      </c>
      <c r="R282" t="s">
        <v>5970</v>
      </c>
      <c r="S282" t="s">
        <v>5971</v>
      </c>
      <c r="T282" t="s">
        <v>5972</v>
      </c>
      <c r="U282" t="s">
        <v>5973</v>
      </c>
      <c r="V282" t="s">
        <v>5974</v>
      </c>
      <c r="W282" t="s">
        <v>5975</v>
      </c>
      <c r="X282" t="s">
        <v>5976</v>
      </c>
      <c r="Y282" t="s">
        <v>5977</v>
      </c>
    </row>
    <row r="283" spans="1:25" x14ac:dyDescent="0.3">
      <c r="A283">
        <v>14100</v>
      </c>
      <c r="B283" t="s">
        <v>5978</v>
      </c>
      <c r="C283" t="s">
        <v>5979</v>
      </c>
      <c r="D283" t="s">
        <v>5980</v>
      </c>
      <c r="E283" t="s">
        <v>5981</v>
      </c>
      <c r="F283" t="s">
        <v>5982</v>
      </c>
      <c r="G283" t="s">
        <v>5983</v>
      </c>
      <c r="H283" t="s">
        <v>5984</v>
      </c>
      <c r="I283" t="s">
        <v>5985</v>
      </c>
      <c r="J283" t="s">
        <v>5986</v>
      </c>
      <c r="K283" t="s">
        <v>5987</v>
      </c>
      <c r="L283" t="s">
        <v>5988</v>
      </c>
      <c r="M283" t="s">
        <v>5989</v>
      </c>
      <c r="N283" t="s">
        <v>5990</v>
      </c>
      <c r="O283" t="s">
        <v>5991</v>
      </c>
      <c r="P283">
        <f>-760.990782532402 -19.986836299292 -224.791032154669</f>
        <v>-1005.768650986363</v>
      </c>
      <c r="Q283" t="s">
        <v>5992</v>
      </c>
      <c r="R283" t="s">
        <v>5993</v>
      </c>
      <c r="S283" t="s">
        <v>5994</v>
      </c>
      <c r="T283" t="s">
        <v>5995</v>
      </c>
      <c r="U283" t="s">
        <v>5996</v>
      </c>
      <c r="V283" t="s">
        <v>5997</v>
      </c>
      <c r="W283" t="s">
        <v>5998</v>
      </c>
      <c r="X283" t="s">
        <v>5999</v>
      </c>
      <c r="Y283" t="s">
        <v>6000</v>
      </c>
    </row>
    <row r="284" spans="1:25" x14ac:dyDescent="0.3">
      <c r="A284">
        <v>14150</v>
      </c>
      <c r="B284" t="s">
        <v>6001</v>
      </c>
      <c r="C284" t="s">
        <v>6002</v>
      </c>
      <c r="D284" t="s">
        <v>6003</v>
      </c>
      <c r="E284" t="s">
        <v>6004</v>
      </c>
      <c r="F284" t="s">
        <v>6005</v>
      </c>
      <c r="G284" t="s">
        <v>6006</v>
      </c>
      <c r="H284" t="s">
        <v>6007</v>
      </c>
      <c r="I284" t="s">
        <v>6008</v>
      </c>
      <c r="J284" t="s">
        <v>6009</v>
      </c>
      <c r="K284" t="s">
        <v>6010</v>
      </c>
      <c r="L284" t="s">
        <v>6011</v>
      </c>
      <c r="M284" t="s">
        <v>6012</v>
      </c>
      <c r="N284" t="s">
        <v>6013</v>
      </c>
      <c r="O284" t="s">
        <v>6014</v>
      </c>
      <c r="P284">
        <f>-761.000405428956 -18.9473799004079 -224.508052628426</f>
        <v>-1004.4558379577899</v>
      </c>
      <c r="Q284" t="s">
        <v>6015</v>
      </c>
      <c r="R284" t="s">
        <v>6016</v>
      </c>
      <c r="S284" t="s">
        <v>6017</v>
      </c>
      <c r="T284" t="s">
        <v>6018</v>
      </c>
      <c r="U284" t="s">
        <v>6019</v>
      </c>
      <c r="V284" t="s">
        <v>6020</v>
      </c>
      <c r="W284" t="s">
        <v>6021</v>
      </c>
      <c r="X284" t="s">
        <v>6022</v>
      </c>
      <c r="Y284" t="s">
        <v>6023</v>
      </c>
    </row>
    <row r="285" spans="1:25" x14ac:dyDescent="0.3">
      <c r="A285">
        <v>14200</v>
      </c>
      <c r="B285" t="s">
        <v>6024</v>
      </c>
      <c r="C285" t="s">
        <v>6025</v>
      </c>
      <c r="D285" t="s">
        <v>6026</v>
      </c>
      <c r="E285" t="s">
        <v>6027</v>
      </c>
      <c r="F285" t="s">
        <v>6028</v>
      </c>
      <c r="G285" t="s">
        <v>6029</v>
      </c>
      <c r="H285" t="s">
        <v>6030</v>
      </c>
      <c r="I285" t="s">
        <v>6031</v>
      </c>
      <c r="J285" t="s">
        <v>6032</v>
      </c>
      <c r="K285" t="s">
        <v>6033</v>
      </c>
      <c r="L285" t="s">
        <v>6034</v>
      </c>
      <c r="M285" t="s">
        <v>6035</v>
      </c>
      <c r="N285" t="s">
        <v>6036</v>
      </c>
      <c r="O285" t="s">
        <v>6037</v>
      </c>
      <c r="P285">
        <f>-761.458314001497 -17.2265004508422 -224.184868878797</f>
        <v>-1002.8696833311362</v>
      </c>
      <c r="Q285" t="s">
        <v>6038</v>
      </c>
      <c r="R285" t="s">
        <v>6039</v>
      </c>
      <c r="S285" t="s">
        <v>6040</v>
      </c>
      <c r="T285" t="s">
        <v>6041</v>
      </c>
      <c r="U285" t="s">
        <v>6042</v>
      </c>
      <c r="V285" t="s">
        <v>6043</v>
      </c>
      <c r="W285" t="s">
        <v>6044</v>
      </c>
      <c r="X285" t="s">
        <v>6045</v>
      </c>
      <c r="Y285" t="s">
        <v>6046</v>
      </c>
    </row>
    <row r="286" spans="1:25" x14ac:dyDescent="0.3">
      <c r="A286">
        <v>14250</v>
      </c>
      <c r="B286" t="s">
        <v>6047</v>
      </c>
      <c r="C286" t="s">
        <v>6048</v>
      </c>
      <c r="D286" t="s">
        <v>6049</v>
      </c>
      <c r="E286" t="s">
        <v>6050</v>
      </c>
      <c r="F286" t="s">
        <v>6051</v>
      </c>
      <c r="G286" t="s">
        <v>6052</v>
      </c>
      <c r="H286" t="s">
        <v>6053</v>
      </c>
      <c r="I286" t="s">
        <v>6054</v>
      </c>
      <c r="J286" t="s">
        <v>6055</v>
      </c>
      <c r="K286" t="s">
        <v>6056</v>
      </c>
      <c r="L286" t="s">
        <v>6057</v>
      </c>
      <c r="M286" t="s">
        <v>6058</v>
      </c>
      <c r="N286" t="s">
        <v>6059</v>
      </c>
      <c r="O286" t="s">
        <v>6060</v>
      </c>
      <c r="P286">
        <f>-761.524620257122 -16.441043804499 -224.028840363131</f>
        <v>-1001.994504424752</v>
      </c>
      <c r="Q286" t="s">
        <v>6061</v>
      </c>
      <c r="R286" t="s">
        <v>6062</v>
      </c>
      <c r="S286" t="s">
        <v>6063</v>
      </c>
      <c r="T286" t="s">
        <v>6064</v>
      </c>
      <c r="U286" t="s">
        <v>6065</v>
      </c>
      <c r="V286" t="s">
        <v>6066</v>
      </c>
      <c r="W286" t="s">
        <v>6067</v>
      </c>
      <c r="X286" t="s">
        <v>6068</v>
      </c>
      <c r="Y286" t="s">
        <v>6069</v>
      </c>
    </row>
    <row r="287" spans="1:25" x14ac:dyDescent="0.3">
      <c r="A287">
        <v>14300</v>
      </c>
      <c r="B287" t="s">
        <v>6070</v>
      </c>
      <c r="C287" t="s">
        <v>6071</v>
      </c>
      <c r="D287" t="s">
        <v>6072</v>
      </c>
      <c r="E287" t="s">
        <v>6073</v>
      </c>
      <c r="F287" t="s">
        <v>6074</v>
      </c>
      <c r="G287" t="s">
        <v>6075</v>
      </c>
      <c r="H287" t="s">
        <v>6076</v>
      </c>
      <c r="I287" t="s">
        <v>6077</v>
      </c>
      <c r="J287" t="s">
        <v>6078</v>
      </c>
      <c r="K287" t="s">
        <v>6079</v>
      </c>
      <c r="L287" t="s">
        <v>6080</v>
      </c>
      <c r="M287" t="s">
        <v>6081</v>
      </c>
      <c r="N287" t="s">
        <v>6082</v>
      </c>
      <c r="O287" t="s">
        <v>6083</v>
      </c>
      <c r="P287">
        <f>-761.304242819049 -15.3092914379056 -223.645576817843</f>
        <v>-1000.2591110747976</v>
      </c>
      <c r="Q287" t="s">
        <v>6084</v>
      </c>
      <c r="R287" t="s">
        <v>6085</v>
      </c>
      <c r="S287" t="s">
        <v>6086</v>
      </c>
      <c r="T287" t="s">
        <v>6087</v>
      </c>
      <c r="U287" t="s">
        <v>6088</v>
      </c>
      <c r="V287" t="s">
        <v>6089</v>
      </c>
      <c r="W287" t="s">
        <v>6090</v>
      </c>
      <c r="X287" t="s">
        <v>6091</v>
      </c>
      <c r="Y287" t="s">
        <v>6092</v>
      </c>
    </row>
    <row r="288" spans="1:25" x14ac:dyDescent="0.3">
      <c r="A288">
        <v>14350</v>
      </c>
      <c r="B288" t="s">
        <v>6093</v>
      </c>
      <c r="C288" t="s">
        <v>6094</v>
      </c>
      <c r="D288" t="s">
        <v>6095</v>
      </c>
      <c r="E288" t="s">
        <v>6096</v>
      </c>
      <c r="F288" t="s">
        <v>6097</v>
      </c>
      <c r="G288" t="s">
        <v>6098</v>
      </c>
      <c r="H288" t="s">
        <v>6099</v>
      </c>
      <c r="I288" t="s">
        <v>6100</v>
      </c>
      <c r="J288" t="s">
        <v>6101</v>
      </c>
      <c r="K288" t="s">
        <v>6102</v>
      </c>
      <c r="L288" t="s">
        <v>6103</v>
      </c>
      <c r="M288" t="s">
        <v>6104</v>
      </c>
      <c r="N288" t="s">
        <v>6105</v>
      </c>
      <c r="O288" t="s">
        <v>6106</v>
      </c>
      <c r="P288">
        <f>-761.077639864564 -14.8622694071858 -223.410393050896</f>
        <v>-999.3503023226458</v>
      </c>
      <c r="Q288" t="s">
        <v>6107</v>
      </c>
      <c r="R288" t="s">
        <v>6108</v>
      </c>
      <c r="S288" t="s">
        <v>6109</v>
      </c>
      <c r="T288" t="s">
        <v>6110</v>
      </c>
      <c r="U288" t="s">
        <v>6111</v>
      </c>
      <c r="V288" t="s">
        <v>6112</v>
      </c>
      <c r="W288" t="s">
        <v>6113</v>
      </c>
      <c r="X288" t="s">
        <v>6114</v>
      </c>
      <c r="Y288" t="s">
        <v>6115</v>
      </c>
    </row>
    <row r="289" spans="1:25" x14ac:dyDescent="0.3">
      <c r="A289">
        <v>14400</v>
      </c>
      <c r="B289" t="s">
        <v>6116</v>
      </c>
      <c r="C289" t="s">
        <v>6117</v>
      </c>
      <c r="D289" t="s">
        <v>6118</v>
      </c>
      <c r="E289" t="s">
        <v>6119</v>
      </c>
      <c r="F289" t="s">
        <v>6120</v>
      </c>
      <c r="G289" t="s">
        <v>6121</v>
      </c>
      <c r="H289" t="s">
        <v>6122</v>
      </c>
      <c r="I289" t="s">
        <v>6123</v>
      </c>
      <c r="J289" t="s">
        <v>6124</v>
      </c>
      <c r="K289" t="s">
        <v>6125</v>
      </c>
      <c r="L289" t="s">
        <v>6126</v>
      </c>
      <c r="M289" t="s">
        <v>6127</v>
      </c>
      <c r="N289" t="s">
        <v>6128</v>
      </c>
      <c r="O289" t="s">
        <v>6129</v>
      </c>
      <c r="P289">
        <f>-760.423658156412 -14.0076546015769 -223.00570297143</f>
        <v>-997.43701572941882</v>
      </c>
      <c r="Q289" t="s">
        <v>6130</v>
      </c>
      <c r="R289" t="s">
        <v>6131</v>
      </c>
      <c r="S289" t="s">
        <v>6132</v>
      </c>
      <c r="T289" t="s">
        <v>6133</v>
      </c>
      <c r="U289" t="s">
        <v>6134</v>
      </c>
      <c r="V289" t="s">
        <v>6135</v>
      </c>
      <c r="W289" t="s">
        <v>6136</v>
      </c>
      <c r="X289" t="s">
        <v>6137</v>
      </c>
      <c r="Y289" t="s">
        <v>6138</v>
      </c>
    </row>
    <row r="290" spans="1:25" x14ac:dyDescent="0.3">
      <c r="A290">
        <v>14450</v>
      </c>
      <c r="B290" t="s">
        <v>6139</v>
      </c>
      <c r="C290" t="s">
        <v>6140</v>
      </c>
      <c r="D290" t="s">
        <v>6141</v>
      </c>
      <c r="E290" t="s">
        <v>6142</v>
      </c>
      <c r="F290" t="s">
        <v>6143</v>
      </c>
      <c r="G290" t="s">
        <v>6144</v>
      </c>
      <c r="H290" t="s">
        <v>6145</v>
      </c>
      <c r="I290" t="s">
        <v>6146</v>
      </c>
      <c r="J290" t="s">
        <v>6147</v>
      </c>
      <c r="K290" t="s">
        <v>6148</v>
      </c>
      <c r="L290" t="s">
        <v>6149</v>
      </c>
      <c r="M290" t="s">
        <v>6150</v>
      </c>
      <c r="N290" t="s">
        <v>6151</v>
      </c>
      <c r="O290" t="s">
        <v>6152</v>
      </c>
      <c r="P290">
        <f>-759.961545437957 -13.6695356501764 -222.850498260685</f>
        <v>-996.4815793488184</v>
      </c>
      <c r="Q290" t="s">
        <v>6153</v>
      </c>
      <c r="R290" t="s">
        <v>6154</v>
      </c>
      <c r="S290" t="s">
        <v>6155</v>
      </c>
      <c r="T290" t="s">
        <v>6156</v>
      </c>
      <c r="U290" t="s">
        <v>6157</v>
      </c>
      <c r="V290" t="s">
        <v>6158</v>
      </c>
      <c r="W290" t="s">
        <v>6159</v>
      </c>
      <c r="X290" t="s">
        <v>6160</v>
      </c>
      <c r="Y290" t="s">
        <v>6161</v>
      </c>
    </row>
    <row r="291" spans="1:25" x14ac:dyDescent="0.3">
      <c r="A291">
        <v>14500</v>
      </c>
      <c r="B291" t="s">
        <v>6162</v>
      </c>
      <c r="C291" t="s">
        <v>6163</v>
      </c>
      <c r="D291" t="s">
        <v>6164</v>
      </c>
      <c r="E291" t="s">
        <v>6165</v>
      </c>
      <c r="F291" t="s">
        <v>6166</v>
      </c>
      <c r="G291" t="s">
        <v>6167</v>
      </c>
      <c r="H291" t="s">
        <v>6168</v>
      </c>
      <c r="I291" t="s">
        <v>6169</v>
      </c>
      <c r="J291" t="s">
        <v>6170</v>
      </c>
      <c r="K291" t="s">
        <v>6171</v>
      </c>
      <c r="L291" t="s">
        <v>6172</v>
      </c>
      <c r="M291" t="s">
        <v>6173</v>
      </c>
      <c r="N291" t="s">
        <v>6174</v>
      </c>
      <c r="O291" t="s">
        <v>6175</v>
      </c>
      <c r="P291">
        <f>-759.046649374346 -13.5977775218098 -222.629837597626</f>
        <v>-995.27426449378174</v>
      </c>
      <c r="Q291" t="s">
        <v>6176</v>
      </c>
      <c r="R291" t="s">
        <v>6177</v>
      </c>
      <c r="S291" t="s">
        <v>6178</v>
      </c>
      <c r="T291" t="s">
        <v>6179</v>
      </c>
      <c r="U291" t="s">
        <v>6180</v>
      </c>
      <c r="V291" t="s">
        <v>6181</v>
      </c>
      <c r="W291" t="s">
        <v>6182</v>
      </c>
      <c r="X291" t="s">
        <v>6183</v>
      </c>
      <c r="Y291" t="s">
        <v>6184</v>
      </c>
    </row>
    <row r="292" spans="1:25" x14ac:dyDescent="0.3">
      <c r="A292">
        <v>14550</v>
      </c>
      <c r="B292" t="s">
        <v>6185</v>
      </c>
      <c r="C292" t="s">
        <v>6186</v>
      </c>
      <c r="D292" t="s">
        <v>6187</v>
      </c>
      <c r="E292" t="s">
        <v>6188</v>
      </c>
      <c r="F292" t="s">
        <v>6189</v>
      </c>
      <c r="G292" t="s">
        <v>6190</v>
      </c>
      <c r="H292" t="s">
        <v>6191</v>
      </c>
      <c r="I292" t="s">
        <v>6192</v>
      </c>
      <c r="J292" t="s">
        <v>6193</v>
      </c>
      <c r="K292" t="s">
        <v>6194</v>
      </c>
      <c r="L292" t="s">
        <v>6195</v>
      </c>
      <c r="M292" t="s">
        <v>6196</v>
      </c>
      <c r="N292" t="s">
        <v>6197</v>
      </c>
      <c r="O292" t="s">
        <v>6198</v>
      </c>
      <c r="P292">
        <f>-758.684018142201 -13.6518226514595 -222.515709420471</f>
        <v>-994.85155021413152</v>
      </c>
      <c r="Q292" t="s">
        <v>6199</v>
      </c>
      <c r="R292" t="s">
        <v>6200</v>
      </c>
      <c r="S292" t="s">
        <v>6201</v>
      </c>
      <c r="T292" t="s">
        <v>6202</v>
      </c>
      <c r="U292" t="s">
        <v>6203</v>
      </c>
      <c r="V292" t="s">
        <v>6204</v>
      </c>
      <c r="W292" t="s">
        <v>6205</v>
      </c>
      <c r="X292" t="s">
        <v>6206</v>
      </c>
      <c r="Y292" t="s">
        <v>6207</v>
      </c>
    </row>
    <row r="293" spans="1:25" x14ac:dyDescent="0.3">
      <c r="A293">
        <v>14600</v>
      </c>
      <c r="B293" t="s">
        <v>6208</v>
      </c>
      <c r="C293" t="s">
        <v>6209</v>
      </c>
      <c r="D293" t="s">
        <v>6210</v>
      </c>
      <c r="E293" t="s">
        <v>6211</v>
      </c>
      <c r="F293" t="s">
        <v>6212</v>
      </c>
      <c r="G293" t="s">
        <v>6213</v>
      </c>
      <c r="H293" t="s">
        <v>6214</v>
      </c>
      <c r="I293" t="s">
        <v>6215</v>
      </c>
      <c r="J293" t="s">
        <v>6216</v>
      </c>
      <c r="K293" t="s">
        <v>6217</v>
      </c>
      <c r="L293" t="s">
        <v>6218</v>
      </c>
      <c r="M293" t="s">
        <v>6219</v>
      </c>
      <c r="N293" t="s">
        <v>6220</v>
      </c>
      <c r="O293" t="s">
        <v>6221</v>
      </c>
      <c r="P293">
        <f>-757.87813095372 -13.4295536993473 -222.208654120142</f>
        <v>-993.51633877320921</v>
      </c>
      <c r="Q293" t="s">
        <v>6222</v>
      </c>
      <c r="R293" t="s">
        <v>6223</v>
      </c>
      <c r="S293" t="s">
        <v>6224</v>
      </c>
      <c r="T293" t="s">
        <v>6225</v>
      </c>
      <c r="U293" t="s">
        <v>6226</v>
      </c>
      <c r="V293" t="s">
        <v>6227</v>
      </c>
      <c r="W293" t="s">
        <v>6228</v>
      </c>
      <c r="X293" t="s">
        <v>6229</v>
      </c>
      <c r="Y293" t="s">
        <v>6230</v>
      </c>
    </row>
    <row r="294" spans="1:25" x14ac:dyDescent="0.3">
      <c r="A294">
        <v>14650</v>
      </c>
      <c r="B294" t="s">
        <v>6231</v>
      </c>
      <c r="C294" t="s">
        <v>6232</v>
      </c>
      <c r="D294" t="s">
        <v>6233</v>
      </c>
      <c r="E294" t="s">
        <v>6234</v>
      </c>
      <c r="F294" t="s">
        <v>6235</v>
      </c>
      <c r="G294" t="s">
        <v>6236</v>
      </c>
      <c r="H294" t="s">
        <v>6237</v>
      </c>
      <c r="I294" t="s">
        <v>6238</v>
      </c>
      <c r="J294" t="s">
        <v>6239</v>
      </c>
      <c r="K294" t="s">
        <v>6240</v>
      </c>
      <c r="L294" t="s">
        <v>6241</v>
      </c>
      <c r="M294" t="s">
        <v>6242</v>
      </c>
      <c r="N294" t="s">
        <v>6243</v>
      </c>
      <c r="O294" t="s">
        <v>6244</v>
      </c>
      <c r="P294">
        <f>-757.444213657895 -13.1544055975698 -222.022336542943</f>
        <v>-992.62095579840786</v>
      </c>
      <c r="Q294" t="s">
        <v>6245</v>
      </c>
      <c r="R294" t="s">
        <v>6246</v>
      </c>
      <c r="S294" t="s">
        <v>6247</v>
      </c>
      <c r="T294" t="s">
        <v>6248</v>
      </c>
      <c r="U294" t="s">
        <v>6249</v>
      </c>
      <c r="V294" t="s">
        <v>6250</v>
      </c>
      <c r="W294" t="s">
        <v>6251</v>
      </c>
      <c r="X294" t="s">
        <v>6252</v>
      </c>
      <c r="Y294" t="s">
        <v>6253</v>
      </c>
    </row>
    <row r="295" spans="1:25" x14ac:dyDescent="0.3">
      <c r="A295">
        <v>14700</v>
      </c>
      <c r="B295" t="s">
        <v>6254</v>
      </c>
      <c r="C295" t="s">
        <v>6255</v>
      </c>
      <c r="D295" t="s">
        <v>6256</v>
      </c>
      <c r="E295" t="s">
        <v>6257</v>
      </c>
      <c r="F295" t="s">
        <v>6258</v>
      </c>
      <c r="G295" t="s">
        <v>6259</v>
      </c>
      <c r="H295" t="s">
        <v>6260</v>
      </c>
      <c r="I295" t="s">
        <v>6261</v>
      </c>
      <c r="J295" t="s">
        <v>6262</v>
      </c>
      <c r="K295" t="s">
        <v>6263</v>
      </c>
      <c r="L295" t="s">
        <v>6264</v>
      </c>
      <c r="M295" t="s">
        <v>6265</v>
      </c>
      <c r="N295" t="s">
        <v>6266</v>
      </c>
      <c r="O295" t="s">
        <v>6267</v>
      </c>
      <c r="P295">
        <f>-756.662096641894 -12.8171069737793 -221.579316253435</f>
        <v>-991.0585198691083</v>
      </c>
      <c r="Q295" t="s">
        <v>6268</v>
      </c>
      <c r="R295" t="s">
        <v>6269</v>
      </c>
      <c r="S295" t="s">
        <v>6270</v>
      </c>
      <c r="T295" t="s">
        <v>6271</v>
      </c>
      <c r="U295" t="s">
        <v>6272</v>
      </c>
      <c r="V295" t="s">
        <v>6273</v>
      </c>
      <c r="W295" t="s">
        <v>6274</v>
      </c>
      <c r="X295" t="s">
        <v>6275</v>
      </c>
      <c r="Y295" t="s">
        <v>6276</v>
      </c>
    </row>
    <row r="296" spans="1:25" x14ac:dyDescent="0.3">
      <c r="A296">
        <v>14750</v>
      </c>
      <c r="B296" t="s">
        <v>6277</v>
      </c>
      <c r="C296" t="s">
        <v>6278</v>
      </c>
      <c r="D296" t="s">
        <v>6279</v>
      </c>
      <c r="E296" t="s">
        <v>6280</v>
      </c>
      <c r="F296" t="s">
        <v>6281</v>
      </c>
      <c r="G296" t="s">
        <v>6282</v>
      </c>
      <c r="H296" t="s">
        <v>6283</v>
      </c>
      <c r="I296" t="s">
        <v>6284</v>
      </c>
      <c r="J296" t="s">
        <v>6285</v>
      </c>
      <c r="K296" t="s">
        <v>6286</v>
      </c>
      <c r="L296" t="s">
        <v>6287</v>
      </c>
      <c r="M296" t="s">
        <v>6288</v>
      </c>
      <c r="N296" t="s">
        <v>6289</v>
      </c>
      <c r="O296" t="s">
        <v>6290</v>
      </c>
      <c r="P296">
        <f>-756.222700803688 -12.7693917435292 -221.362224291013</f>
        <v>-990.35431683823026</v>
      </c>
      <c r="Q296" t="s">
        <v>6291</v>
      </c>
      <c r="R296" t="s">
        <v>6292</v>
      </c>
      <c r="S296" t="s">
        <v>6293</v>
      </c>
      <c r="T296" t="s">
        <v>6294</v>
      </c>
      <c r="U296" t="s">
        <v>6295</v>
      </c>
      <c r="V296" t="s">
        <v>6296</v>
      </c>
      <c r="W296" t="s">
        <v>6297</v>
      </c>
      <c r="X296" t="s">
        <v>6298</v>
      </c>
      <c r="Y296" t="s">
        <v>6299</v>
      </c>
    </row>
    <row r="297" spans="1:25" x14ac:dyDescent="0.3">
      <c r="A297">
        <v>14800</v>
      </c>
      <c r="B297" t="s">
        <v>6300</v>
      </c>
      <c r="C297" t="s">
        <v>6301</v>
      </c>
      <c r="D297" t="s">
        <v>6302</v>
      </c>
      <c r="E297" t="s">
        <v>6303</v>
      </c>
      <c r="F297" t="s">
        <v>6304</v>
      </c>
      <c r="G297" t="s">
        <v>6305</v>
      </c>
      <c r="H297" t="s">
        <v>6306</v>
      </c>
      <c r="I297" t="s">
        <v>6307</v>
      </c>
      <c r="J297" t="s">
        <v>6308</v>
      </c>
      <c r="K297" t="s">
        <v>6309</v>
      </c>
      <c r="L297" t="s">
        <v>6310</v>
      </c>
      <c r="M297" t="s">
        <v>6311</v>
      </c>
      <c r="N297" t="s">
        <v>6312</v>
      </c>
      <c r="O297" t="s">
        <v>6313</v>
      </c>
      <c r="P297">
        <f>-755.590160055902 -12.1917211299599 -220.978736765062</f>
        <v>-988.7606179509238</v>
      </c>
      <c r="Q297" t="s">
        <v>6314</v>
      </c>
      <c r="R297" t="s">
        <v>6315</v>
      </c>
      <c r="S297" t="s">
        <v>6316</v>
      </c>
      <c r="T297" t="s">
        <v>6317</v>
      </c>
      <c r="U297" t="s">
        <v>6318</v>
      </c>
      <c r="V297" t="s">
        <v>6319</v>
      </c>
      <c r="W297" t="s">
        <v>6320</v>
      </c>
      <c r="X297" t="s">
        <v>6321</v>
      </c>
      <c r="Y297" t="s">
        <v>6322</v>
      </c>
    </row>
    <row r="298" spans="1:25" x14ac:dyDescent="0.3">
      <c r="A298">
        <v>14850</v>
      </c>
      <c r="B298" t="s">
        <v>6323</v>
      </c>
      <c r="C298" t="s">
        <v>6324</v>
      </c>
      <c r="D298" t="s">
        <v>6325</v>
      </c>
      <c r="E298" t="s">
        <v>6326</v>
      </c>
      <c r="F298" t="s">
        <v>6327</v>
      </c>
      <c r="G298" t="s">
        <v>6328</v>
      </c>
      <c r="H298" t="s">
        <v>6329</v>
      </c>
      <c r="I298" t="s">
        <v>6330</v>
      </c>
      <c r="J298" t="s">
        <v>6331</v>
      </c>
      <c r="K298" t="s">
        <v>6332</v>
      </c>
      <c r="L298" t="s">
        <v>6333</v>
      </c>
      <c r="M298" t="s">
        <v>6334</v>
      </c>
      <c r="N298" t="s">
        <v>6335</v>
      </c>
      <c r="O298" t="s">
        <v>6336</v>
      </c>
      <c r="P298">
        <f>-755.421898321315 -11.818744222441 -220.853213103199</f>
        <v>-988.09385564695492</v>
      </c>
      <c r="Q298" t="s">
        <v>6337</v>
      </c>
      <c r="R298" t="s">
        <v>6338</v>
      </c>
      <c r="S298" t="s">
        <v>6339</v>
      </c>
      <c r="T298" t="s">
        <v>6340</v>
      </c>
      <c r="U298" t="s">
        <v>6341</v>
      </c>
      <c r="V298" t="s">
        <v>6342</v>
      </c>
      <c r="W298" t="s">
        <v>6343</v>
      </c>
      <c r="X298" t="s">
        <v>6344</v>
      </c>
      <c r="Y298" t="s">
        <v>6345</v>
      </c>
    </row>
    <row r="299" spans="1:25" x14ac:dyDescent="0.3">
      <c r="A299">
        <v>14900</v>
      </c>
      <c r="B299" t="s">
        <v>6346</v>
      </c>
      <c r="C299" t="s">
        <v>6347</v>
      </c>
      <c r="D299" t="s">
        <v>6348</v>
      </c>
      <c r="E299" t="s">
        <v>6349</v>
      </c>
      <c r="F299" t="s">
        <v>6350</v>
      </c>
      <c r="G299" t="s">
        <v>6351</v>
      </c>
      <c r="H299" t="s">
        <v>6352</v>
      </c>
      <c r="I299" t="s">
        <v>6353</v>
      </c>
      <c r="J299" t="s">
        <v>6354</v>
      </c>
      <c r="K299" t="s">
        <v>6355</v>
      </c>
      <c r="L299" t="s">
        <v>6356</v>
      </c>
      <c r="M299" t="s">
        <v>6357</v>
      </c>
      <c r="N299" t="s">
        <v>6358</v>
      </c>
      <c r="O299" t="s">
        <v>6359</v>
      </c>
      <c r="P299">
        <f>-755.33550702212 -11.0145277464135 -220.64408686871</f>
        <v>-986.99412163724355</v>
      </c>
      <c r="Q299" t="s">
        <v>6360</v>
      </c>
      <c r="R299" t="s">
        <v>6361</v>
      </c>
      <c r="S299" t="s">
        <v>6362</v>
      </c>
      <c r="T299" t="s">
        <v>6363</v>
      </c>
      <c r="U299" t="s">
        <v>6364</v>
      </c>
      <c r="V299" t="s">
        <v>6365</v>
      </c>
      <c r="W299" t="s">
        <v>6366</v>
      </c>
      <c r="X299" t="s">
        <v>6367</v>
      </c>
      <c r="Y299" t="s">
        <v>6368</v>
      </c>
    </row>
    <row r="300" spans="1:25" x14ac:dyDescent="0.3">
      <c r="A300">
        <v>14950</v>
      </c>
      <c r="B300" t="s">
        <v>6369</v>
      </c>
      <c r="C300" t="s">
        <v>6370</v>
      </c>
      <c r="D300" t="s">
        <v>6371</v>
      </c>
      <c r="E300" t="s">
        <v>6372</v>
      </c>
      <c r="F300" t="s">
        <v>6373</v>
      </c>
      <c r="G300" t="s">
        <v>6374</v>
      </c>
      <c r="H300" t="s">
        <v>6375</v>
      </c>
      <c r="I300" t="s">
        <v>6376</v>
      </c>
      <c r="J300" t="s">
        <v>6377</v>
      </c>
      <c r="K300" t="s">
        <v>6378</v>
      </c>
      <c r="L300" t="s">
        <v>6379</v>
      </c>
      <c r="M300" t="s">
        <v>6380</v>
      </c>
      <c r="N300" t="s">
        <v>6381</v>
      </c>
      <c r="O300" t="s">
        <v>6382</v>
      </c>
      <c r="P300">
        <f>-755.283102347973 -10.561524216266 -220.537605840908</f>
        <v>-986.38223240514696</v>
      </c>
      <c r="Q300" t="s">
        <v>6383</v>
      </c>
      <c r="R300" t="s">
        <v>6384</v>
      </c>
      <c r="S300" t="s">
        <v>6385</v>
      </c>
      <c r="T300" t="s">
        <v>6386</v>
      </c>
      <c r="U300" t="s">
        <v>6387</v>
      </c>
      <c r="V300" t="s">
        <v>6388</v>
      </c>
      <c r="W300" t="s">
        <v>6389</v>
      </c>
      <c r="X300" t="s">
        <v>6390</v>
      </c>
      <c r="Y300" t="s">
        <v>6391</v>
      </c>
    </row>
    <row r="301" spans="1:25" x14ac:dyDescent="0.3">
      <c r="A301">
        <v>15000</v>
      </c>
      <c r="B301" t="s">
        <v>6392</v>
      </c>
      <c r="C301" t="s">
        <v>6393</v>
      </c>
      <c r="D301" t="s">
        <v>6394</v>
      </c>
      <c r="E301" t="s">
        <v>6395</v>
      </c>
      <c r="F301" t="s">
        <v>6396</v>
      </c>
      <c r="G301" t="s">
        <v>6397</v>
      </c>
      <c r="H301" t="s">
        <v>6398</v>
      </c>
      <c r="I301" t="s">
        <v>6399</v>
      </c>
      <c r="J301" t="s">
        <v>6400</v>
      </c>
      <c r="K301" t="s">
        <v>6401</v>
      </c>
      <c r="L301" t="s">
        <v>6402</v>
      </c>
      <c r="M301" t="s">
        <v>6403</v>
      </c>
      <c r="N301" t="s">
        <v>6404</v>
      </c>
      <c r="O301" t="s">
        <v>6405</v>
      </c>
      <c r="P301">
        <f>-755.146167947553 -9.67613628974254 -220.301804173187</f>
        <v>-985.12410841048245</v>
      </c>
      <c r="Q301" t="s">
        <v>6406</v>
      </c>
      <c r="R301" t="s">
        <v>6407</v>
      </c>
      <c r="S301" t="s">
        <v>6408</v>
      </c>
      <c r="T301" t="s">
        <v>6409</v>
      </c>
      <c r="U301" t="s">
        <v>6410</v>
      </c>
      <c r="V301" t="s">
        <v>6411</v>
      </c>
      <c r="W301" t="s">
        <v>6412</v>
      </c>
      <c r="X301" t="s">
        <v>6413</v>
      </c>
      <c r="Y301" t="s">
        <v>6414</v>
      </c>
    </row>
    <row r="302" spans="1:25" x14ac:dyDescent="0.3">
      <c r="A302">
        <v>15050</v>
      </c>
      <c r="B302" t="s">
        <v>6415</v>
      </c>
      <c r="C302" t="s">
        <v>6416</v>
      </c>
      <c r="D302" t="s">
        <v>6417</v>
      </c>
      <c r="E302" t="s">
        <v>6418</v>
      </c>
      <c r="F302" t="s">
        <v>6419</v>
      </c>
      <c r="G302" t="s">
        <v>6420</v>
      </c>
      <c r="H302" t="s">
        <v>6421</v>
      </c>
      <c r="I302" t="s">
        <v>6422</v>
      </c>
      <c r="J302" t="s">
        <v>6423</v>
      </c>
      <c r="K302" t="s">
        <v>6424</v>
      </c>
      <c r="L302" t="s">
        <v>6425</v>
      </c>
      <c r="M302" t="s">
        <v>6426</v>
      </c>
      <c r="N302" t="s">
        <v>6427</v>
      </c>
      <c r="O302" t="s">
        <v>6428</v>
      </c>
      <c r="P302">
        <f>-755.184501002973 -9.30206661264833 -220.215639275869</f>
        <v>-984.70220689149028</v>
      </c>
      <c r="Q302" t="s">
        <v>6429</v>
      </c>
      <c r="R302" t="s">
        <v>6430</v>
      </c>
      <c r="S302" t="s">
        <v>6431</v>
      </c>
      <c r="T302" t="s">
        <v>6432</v>
      </c>
      <c r="U302" t="s">
        <v>6433</v>
      </c>
      <c r="V302" t="s">
        <v>6434</v>
      </c>
      <c r="W302" t="s">
        <v>6435</v>
      </c>
      <c r="X302" t="s">
        <v>6436</v>
      </c>
      <c r="Y302" t="s">
        <v>6437</v>
      </c>
    </row>
    <row r="303" spans="1:25" x14ac:dyDescent="0.3">
      <c r="A303">
        <v>15100</v>
      </c>
      <c r="B303" t="s">
        <v>6438</v>
      </c>
      <c r="C303" t="s">
        <v>6439</v>
      </c>
      <c r="D303" t="s">
        <v>6440</v>
      </c>
      <c r="E303" t="s">
        <v>6441</v>
      </c>
      <c r="F303" t="s">
        <v>6442</v>
      </c>
      <c r="G303" t="s">
        <v>6443</v>
      </c>
      <c r="H303" t="s">
        <v>6444</v>
      </c>
      <c r="I303" t="s">
        <v>6445</v>
      </c>
      <c r="J303" t="s">
        <v>6446</v>
      </c>
      <c r="K303" t="s">
        <v>6447</v>
      </c>
      <c r="L303" t="s">
        <v>6448</v>
      </c>
      <c r="M303" t="s">
        <v>6449</v>
      </c>
      <c r="N303" t="s">
        <v>6450</v>
      </c>
      <c r="O303" t="s">
        <v>6451</v>
      </c>
      <c r="P303">
        <f>-755.640482240472 -8.88876305211897 -220.143329262484</f>
        <v>-984.67257455507502</v>
      </c>
      <c r="Q303" t="s">
        <v>6452</v>
      </c>
      <c r="R303" t="s">
        <v>6453</v>
      </c>
      <c r="S303" t="s">
        <v>6454</v>
      </c>
      <c r="T303" t="s">
        <v>6455</v>
      </c>
      <c r="U303" t="s">
        <v>6456</v>
      </c>
      <c r="V303" t="s">
        <v>6457</v>
      </c>
      <c r="W303" t="s">
        <v>6458</v>
      </c>
      <c r="X303" t="s">
        <v>6459</v>
      </c>
      <c r="Y303" t="s">
        <v>6460</v>
      </c>
    </row>
    <row r="304" spans="1:25" x14ac:dyDescent="0.3">
      <c r="A304">
        <v>15150</v>
      </c>
      <c r="B304" t="s">
        <v>6461</v>
      </c>
      <c r="C304" t="s">
        <v>6462</v>
      </c>
      <c r="D304" t="s">
        <v>6463</v>
      </c>
      <c r="E304" t="s">
        <v>6464</v>
      </c>
      <c r="F304" t="s">
        <v>6465</v>
      </c>
      <c r="G304" t="s">
        <v>6466</v>
      </c>
      <c r="H304" t="s">
        <v>6467</v>
      </c>
      <c r="I304" t="s">
        <v>6468</v>
      </c>
      <c r="J304" t="s">
        <v>6469</v>
      </c>
      <c r="K304" t="s">
        <v>6470</v>
      </c>
      <c r="L304" t="s">
        <v>6471</v>
      </c>
      <c r="M304" t="s">
        <v>6472</v>
      </c>
      <c r="N304" t="s">
        <v>6473</v>
      </c>
      <c r="O304" t="s">
        <v>6474</v>
      </c>
      <c r="P304">
        <f>-756.020748337374 -8.8810257879145 -220.164074887432</f>
        <v>-985.06584901272049</v>
      </c>
      <c r="Q304" t="s">
        <v>6475</v>
      </c>
      <c r="R304" t="s">
        <v>6476</v>
      </c>
      <c r="S304" t="s">
        <v>6477</v>
      </c>
      <c r="T304" t="s">
        <v>6478</v>
      </c>
      <c r="U304" t="s">
        <v>6479</v>
      </c>
      <c r="V304" t="s">
        <v>6480</v>
      </c>
      <c r="W304" t="s">
        <v>6481</v>
      </c>
      <c r="X304" t="s">
        <v>6482</v>
      </c>
      <c r="Y304" t="s">
        <v>6483</v>
      </c>
    </row>
    <row r="305" spans="1:25" x14ac:dyDescent="0.3">
      <c r="A305">
        <v>15200</v>
      </c>
      <c r="B305" t="s">
        <v>6484</v>
      </c>
      <c r="C305" t="s">
        <v>6485</v>
      </c>
      <c r="D305" t="s">
        <v>6486</v>
      </c>
      <c r="E305" t="s">
        <v>6487</v>
      </c>
      <c r="F305" t="s">
        <v>6488</v>
      </c>
      <c r="G305" t="s">
        <v>6489</v>
      </c>
      <c r="H305" t="s">
        <v>6490</v>
      </c>
      <c r="I305" t="s">
        <v>6491</v>
      </c>
      <c r="J305" t="s">
        <v>6492</v>
      </c>
      <c r="K305" t="s">
        <v>6493</v>
      </c>
      <c r="L305" t="s">
        <v>6494</v>
      </c>
      <c r="M305" t="s">
        <v>6495</v>
      </c>
      <c r="N305" t="s">
        <v>6496</v>
      </c>
      <c r="O305" t="s">
        <v>6497</v>
      </c>
      <c r="P305">
        <f>-757.189898921 -9.73125478832139 -220.509695706367</f>
        <v>-987.43084941568839</v>
      </c>
      <c r="Q305" t="s">
        <v>6498</v>
      </c>
      <c r="R305" t="s">
        <v>6499</v>
      </c>
      <c r="S305" t="s">
        <v>6500</v>
      </c>
      <c r="T305" t="s">
        <v>6501</v>
      </c>
      <c r="U305" t="s">
        <v>6502</v>
      </c>
      <c r="V305" t="s">
        <v>6503</v>
      </c>
      <c r="W305" t="s">
        <v>6504</v>
      </c>
      <c r="X305" t="s">
        <v>6505</v>
      </c>
      <c r="Y305" t="s">
        <v>6506</v>
      </c>
    </row>
    <row r="306" spans="1:25" x14ac:dyDescent="0.3">
      <c r="A306">
        <v>15250</v>
      </c>
      <c r="B306" t="s">
        <v>6484</v>
      </c>
      <c r="C306" t="s">
        <v>6485</v>
      </c>
      <c r="D306" t="s">
        <v>6486</v>
      </c>
      <c r="E306" t="s">
        <v>6487</v>
      </c>
      <c r="F306" t="s">
        <v>6488</v>
      </c>
      <c r="G306" t="s">
        <v>6489</v>
      </c>
      <c r="H306" t="s">
        <v>6490</v>
      </c>
      <c r="I306" t="s">
        <v>6491</v>
      </c>
      <c r="J306" t="s">
        <v>6492</v>
      </c>
      <c r="K306" t="s">
        <v>6493</v>
      </c>
      <c r="L306" t="s">
        <v>6494</v>
      </c>
      <c r="M306" t="s">
        <v>6495</v>
      </c>
      <c r="N306" t="s">
        <v>6496</v>
      </c>
      <c r="O306" t="s">
        <v>6497</v>
      </c>
      <c r="P306">
        <f>-757.189898921 -9.73125478832139 -220.509695706367</f>
        <v>-987.43084941568839</v>
      </c>
      <c r="Q306" t="s">
        <v>6498</v>
      </c>
      <c r="R306" t="s">
        <v>6499</v>
      </c>
      <c r="S306" t="s">
        <v>6500</v>
      </c>
      <c r="T306" t="s">
        <v>6501</v>
      </c>
      <c r="U306" t="s">
        <v>6502</v>
      </c>
      <c r="V306" t="s">
        <v>6503</v>
      </c>
      <c r="W306" t="s">
        <v>6504</v>
      </c>
      <c r="X306" t="s">
        <v>6505</v>
      </c>
      <c r="Y306" t="s">
        <v>6506</v>
      </c>
    </row>
    <row r="307" spans="1:25" x14ac:dyDescent="0.3">
      <c r="A307">
        <v>15300</v>
      </c>
      <c r="B307" t="s">
        <v>6507</v>
      </c>
      <c r="C307" t="s">
        <v>6508</v>
      </c>
      <c r="D307" t="s">
        <v>6509</v>
      </c>
      <c r="E307" t="s">
        <v>6510</v>
      </c>
      <c r="F307" t="s">
        <v>6511</v>
      </c>
      <c r="G307" t="s">
        <v>6512</v>
      </c>
      <c r="H307" t="s">
        <v>6513</v>
      </c>
      <c r="I307" t="s">
        <v>6514</v>
      </c>
      <c r="J307" t="s">
        <v>6515</v>
      </c>
      <c r="K307" t="s">
        <v>6516</v>
      </c>
      <c r="L307" t="s">
        <v>6517</v>
      </c>
      <c r="M307" t="s">
        <v>6518</v>
      </c>
      <c r="N307" t="s">
        <v>6519</v>
      </c>
      <c r="O307" t="s">
        <v>6520</v>
      </c>
      <c r="P307">
        <f>-758.219745185061 -10.7101995555074 -220.763451159936</f>
        <v>-989.69339590050447</v>
      </c>
      <c r="Q307" t="s">
        <v>6521</v>
      </c>
      <c r="R307" t="s">
        <v>6522</v>
      </c>
      <c r="S307" t="s">
        <v>6523</v>
      </c>
      <c r="T307" t="s">
        <v>6524</v>
      </c>
      <c r="U307" t="s">
        <v>6525</v>
      </c>
      <c r="V307" t="s">
        <v>6526</v>
      </c>
      <c r="W307" t="s">
        <v>6527</v>
      </c>
      <c r="X307" t="s">
        <v>6528</v>
      </c>
      <c r="Y307" t="s">
        <v>6529</v>
      </c>
    </row>
    <row r="308" spans="1:25" x14ac:dyDescent="0.3">
      <c r="A308">
        <v>15350</v>
      </c>
      <c r="B308" t="s">
        <v>6530</v>
      </c>
      <c r="C308" t="s">
        <v>6531</v>
      </c>
      <c r="D308" t="s">
        <v>6532</v>
      </c>
      <c r="E308" t="s">
        <v>6533</v>
      </c>
      <c r="F308" t="s">
        <v>6534</v>
      </c>
      <c r="G308" t="s">
        <v>6535</v>
      </c>
      <c r="H308" t="s">
        <v>6536</v>
      </c>
      <c r="I308" t="s">
        <v>6537</v>
      </c>
      <c r="J308" t="s">
        <v>6538</v>
      </c>
      <c r="K308" t="s">
        <v>6539</v>
      </c>
      <c r="L308" t="s">
        <v>6540</v>
      </c>
      <c r="M308" t="s">
        <v>6541</v>
      </c>
      <c r="N308" t="s">
        <v>6542</v>
      </c>
      <c r="O308" t="s">
        <v>6543</v>
      </c>
      <c r="P308">
        <f>-758.549733101337 -11.0891680130178 -220.827951557449</f>
        <v>-990.46685267180374</v>
      </c>
      <c r="Q308" t="s">
        <v>6544</v>
      </c>
      <c r="R308" t="s">
        <v>6545</v>
      </c>
      <c r="S308" t="s">
        <v>6546</v>
      </c>
      <c r="T308" t="s">
        <v>6547</v>
      </c>
      <c r="U308" t="s">
        <v>6548</v>
      </c>
      <c r="V308" t="s">
        <v>6549</v>
      </c>
      <c r="W308" t="s">
        <v>6550</v>
      </c>
      <c r="X308" t="s">
        <v>6551</v>
      </c>
      <c r="Y308" t="s">
        <v>6552</v>
      </c>
    </row>
    <row r="309" spans="1:25" x14ac:dyDescent="0.3">
      <c r="A309">
        <v>15400</v>
      </c>
      <c r="B309" t="s">
        <v>6553</v>
      </c>
      <c r="C309" t="s">
        <v>6554</v>
      </c>
      <c r="D309" t="s">
        <v>6555</v>
      </c>
      <c r="E309" t="s">
        <v>6556</v>
      </c>
      <c r="F309" t="s">
        <v>6557</v>
      </c>
      <c r="G309" t="s">
        <v>6558</v>
      </c>
      <c r="H309" t="s">
        <v>6559</v>
      </c>
      <c r="I309" t="s">
        <v>6560</v>
      </c>
      <c r="J309" t="s">
        <v>6561</v>
      </c>
      <c r="K309" t="s">
        <v>6562</v>
      </c>
      <c r="L309" t="s">
        <v>6563</v>
      </c>
      <c r="M309" t="s">
        <v>6564</v>
      </c>
      <c r="N309" t="s">
        <v>6565</v>
      </c>
      <c r="O309" t="s">
        <v>6566</v>
      </c>
      <c r="P309">
        <f>-758.739823813664 -11.4563720102428 -220.997816056697</f>
        <v>-991.19401188060374</v>
      </c>
      <c r="Q309" t="s">
        <v>6567</v>
      </c>
      <c r="R309" t="s">
        <v>6568</v>
      </c>
      <c r="S309" t="s">
        <v>6569</v>
      </c>
      <c r="T309" t="s">
        <v>6570</v>
      </c>
      <c r="U309" t="s">
        <v>6571</v>
      </c>
      <c r="V309" t="s">
        <v>6572</v>
      </c>
      <c r="W309" t="s">
        <v>6573</v>
      </c>
      <c r="X309" t="s">
        <v>6574</v>
      </c>
      <c r="Y309" t="s">
        <v>6575</v>
      </c>
    </row>
    <row r="310" spans="1:25" x14ac:dyDescent="0.3">
      <c r="A310">
        <v>15450</v>
      </c>
      <c r="B310" t="s">
        <v>6576</v>
      </c>
      <c r="C310" t="s">
        <v>6577</v>
      </c>
      <c r="D310" t="s">
        <v>6578</v>
      </c>
      <c r="E310" t="s">
        <v>6579</v>
      </c>
      <c r="F310" t="s">
        <v>6580</v>
      </c>
      <c r="G310" t="s">
        <v>6581</v>
      </c>
      <c r="H310" t="s">
        <v>6582</v>
      </c>
      <c r="I310" t="s">
        <v>6583</v>
      </c>
      <c r="J310" t="s">
        <v>6584</v>
      </c>
      <c r="K310" t="s">
        <v>6585</v>
      </c>
      <c r="L310" t="s">
        <v>6586</v>
      </c>
      <c r="M310" t="s">
        <v>6587</v>
      </c>
      <c r="N310" t="s">
        <v>6588</v>
      </c>
      <c r="O310" t="s">
        <v>6589</v>
      </c>
      <c r="P310">
        <f>-758.74716900252 -11.6926767884547 -221.139629879086</f>
        <v>-991.57947567006067</v>
      </c>
      <c r="Q310" t="s">
        <v>6590</v>
      </c>
      <c r="R310" t="s">
        <v>6591</v>
      </c>
      <c r="S310" t="s">
        <v>6592</v>
      </c>
      <c r="T310" t="s">
        <v>6593</v>
      </c>
      <c r="U310" t="s">
        <v>6594</v>
      </c>
      <c r="V310" t="s">
        <v>6595</v>
      </c>
      <c r="W310" t="s">
        <v>6596</v>
      </c>
      <c r="X310" t="s">
        <v>6597</v>
      </c>
      <c r="Y310" t="s">
        <v>6598</v>
      </c>
    </row>
    <row r="311" spans="1:25" x14ac:dyDescent="0.3">
      <c r="A311">
        <v>15500</v>
      </c>
      <c r="B311" t="s">
        <v>6599</v>
      </c>
      <c r="C311" t="s">
        <v>6600</v>
      </c>
      <c r="D311" t="s">
        <v>6601</v>
      </c>
      <c r="E311" t="s">
        <v>6602</v>
      </c>
      <c r="F311" t="s">
        <v>6603</v>
      </c>
      <c r="G311" t="s">
        <v>6604</v>
      </c>
      <c r="H311" t="s">
        <v>6605</v>
      </c>
      <c r="I311" t="s">
        <v>6606</v>
      </c>
      <c r="J311" t="s">
        <v>6607</v>
      </c>
      <c r="K311" t="s">
        <v>6608</v>
      </c>
      <c r="L311" t="s">
        <v>6609</v>
      </c>
      <c r="M311" t="s">
        <v>6610</v>
      </c>
      <c r="N311" t="s">
        <v>6611</v>
      </c>
      <c r="O311" t="s">
        <v>6612</v>
      </c>
      <c r="P311">
        <f>-758.628789331409 -12.0971927630294 -221.378253548896</f>
        <v>-992.1042356433345</v>
      </c>
      <c r="Q311" t="s">
        <v>6613</v>
      </c>
      <c r="R311" t="s">
        <v>6614</v>
      </c>
      <c r="S311" t="s">
        <v>6615</v>
      </c>
      <c r="T311" t="s">
        <v>6616</v>
      </c>
      <c r="U311" t="s">
        <v>6617</v>
      </c>
      <c r="V311" t="s">
        <v>6618</v>
      </c>
      <c r="W311" t="s">
        <v>6619</v>
      </c>
      <c r="X311" t="s">
        <v>6620</v>
      </c>
      <c r="Y311" t="s">
        <v>6621</v>
      </c>
    </row>
    <row r="312" spans="1:25" x14ac:dyDescent="0.3">
      <c r="A312">
        <v>15550</v>
      </c>
      <c r="B312" t="s">
        <v>6622</v>
      </c>
      <c r="C312" t="s">
        <v>6623</v>
      </c>
      <c r="D312" t="s">
        <v>6624</v>
      </c>
      <c r="E312" t="s">
        <v>6625</v>
      </c>
      <c r="F312" t="s">
        <v>6626</v>
      </c>
      <c r="G312" t="s">
        <v>6627</v>
      </c>
      <c r="H312" t="s">
        <v>6628</v>
      </c>
      <c r="I312" t="s">
        <v>6629</v>
      </c>
      <c r="J312" t="s">
        <v>6630</v>
      </c>
      <c r="K312" t="s">
        <v>6631</v>
      </c>
      <c r="L312" t="s">
        <v>6632</v>
      </c>
      <c r="M312" t="s">
        <v>6633</v>
      </c>
      <c r="N312" t="s">
        <v>6634</v>
      </c>
      <c r="O312" t="s">
        <v>6635</v>
      </c>
      <c r="P312">
        <f>-758.435930105618 -13.5670949931621 -222.096613303133</f>
        <v>-994.09963840191313</v>
      </c>
      <c r="Q312" t="s">
        <v>6636</v>
      </c>
      <c r="R312" t="s">
        <v>6637</v>
      </c>
      <c r="S312" t="s">
        <v>6638</v>
      </c>
      <c r="T312" t="s">
        <v>6639</v>
      </c>
      <c r="U312" t="s">
        <v>6640</v>
      </c>
      <c r="V312" t="s">
        <v>6641</v>
      </c>
      <c r="W312" t="s">
        <v>6642</v>
      </c>
      <c r="X312" t="s">
        <v>6643</v>
      </c>
      <c r="Y312" t="s">
        <v>6644</v>
      </c>
    </row>
    <row r="313" spans="1:25" x14ac:dyDescent="0.3">
      <c r="A313">
        <v>15600</v>
      </c>
      <c r="B313" t="s">
        <v>6645</v>
      </c>
      <c r="C313" t="s">
        <v>6646</v>
      </c>
      <c r="D313" t="s">
        <v>6647</v>
      </c>
      <c r="E313" t="s">
        <v>6648</v>
      </c>
      <c r="F313" t="s">
        <v>6649</v>
      </c>
      <c r="G313" t="s">
        <v>6650</v>
      </c>
      <c r="H313" t="s">
        <v>6651</v>
      </c>
      <c r="I313" t="s">
        <v>6652</v>
      </c>
      <c r="J313" t="s">
        <v>6653</v>
      </c>
      <c r="K313" t="s">
        <v>6654</v>
      </c>
      <c r="L313" t="s">
        <v>6655</v>
      </c>
      <c r="M313" t="s">
        <v>6656</v>
      </c>
      <c r="N313" t="s">
        <v>6657</v>
      </c>
      <c r="O313" t="s">
        <v>6658</v>
      </c>
      <c r="P313">
        <f>-757.695786764412 -14.788857520394 -222.627436760316</f>
        <v>-995.11208104512195</v>
      </c>
      <c r="Q313" t="s">
        <v>6659</v>
      </c>
      <c r="R313" t="s">
        <v>6660</v>
      </c>
      <c r="S313" t="s">
        <v>6661</v>
      </c>
      <c r="T313" t="s">
        <v>6662</v>
      </c>
      <c r="U313" t="s">
        <v>6663</v>
      </c>
      <c r="V313" t="s">
        <v>6664</v>
      </c>
      <c r="W313" t="s">
        <v>6665</v>
      </c>
      <c r="X313" t="s">
        <v>6666</v>
      </c>
      <c r="Y313" t="s">
        <v>6667</v>
      </c>
    </row>
    <row r="314" spans="1:25" x14ac:dyDescent="0.3">
      <c r="A314">
        <v>15650</v>
      </c>
      <c r="B314" t="s">
        <v>6668</v>
      </c>
      <c r="C314" t="s">
        <v>6669</v>
      </c>
      <c r="D314" t="s">
        <v>6670</v>
      </c>
      <c r="E314" t="s">
        <v>6671</v>
      </c>
      <c r="F314" t="s">
        <v>6672</v>
      </c>
      <c r="G314" t="s">
        <v>6673</v>
      </c>
      <c r="H314" t="s">
        <v>6674</v>
      </c>
      <c r="I314" t="s">
        <v>6675</v>
      </c>
      <c r="J314" t="s">
        <v>6676</v>
      </c>
      <c r="K314" t="s">
        <v>6677</v>
      </c>
      <c r="L314" t="s">
        <v>6678</v>
      </c>
      <c r="M314" t="s">
        <v>6679</v>
      </c>
      <c r="N314" t="s">
        <v>6680</v>
      </c>
      <c r="O314" t="s">
        <v>6681</v>
      </c>
      <c r="P314">
        <f>-757.010686576254 -15.3012831501048 -222.884572729444</f>
        <v>-995.19654245580284</v>
      </c>
      <c r="Q314" t="s">
        <v>6682</v>
      </c>
      <c r="R314" t="s">
        <v>6683</v>
      </c>
      <c r="S314" t="s">
        <v>6684</v>
      </c>
      <c r="T314" t="s">
        <v>6685</v>
      </c>
      <c r="U314" t="s">
        <v>6686</v>
      </c>
      <c r="V314" t="s">
        <v>6687</v>
      </c>
      <c r="W314" t="s">
        <v>6688</v>
      </c>
      <c r="X314" t="s">
        <v>6689</v>
      </c>
      <c r="Y314" t="s">
        <v>6690</v>
      </c>
    </row>
    <row r="315" spans="1:25" x14ac:dyDescent="0.3">
      <c r="A315">
        <v>15700</v>
      </c>
      <c r="B315" t="s">
        <v>6691</v>
      </c>
      <c r="C315" t="s">
        <v>6692</v>
      </c>
      <c r="D315" t="s">
        <v>6693</v>
      </c>
      <c r="E315" t="s">
        <v>6694</v>
      </c>
      <c r="F315" t="s">
        <v>6695</v>
      </c>
      <c r="G315" t="s">
        <v>6696</v>
      </c>
      <c r="H315" t="s">
        <v>6697</v>
      </c>
      <c r="I315" t="s">
        <v>6698</v>
      </c>
      <c r="J315" t="s">
        <v>6699</v>
      </c>
      <c r="K315" t="s">
        <v>6700</v>
      </c>
      <c r="L315" t="s">
        <v>6701</v>
      </c>
      <c r="M315" t="s">
        <v>6702</v>
      </c>
      <c r="N315" t="s">
        <v>6703</v>
      </c>
      <c r="O315" t="s">
        <v>6704</v>
      </c>
      <c r="P315">
        <f>-755.266499128523 -15.9996177607086 -223.453239150693</f>
        <v>-994.71935603992461</v>
      </c>
      <c r="Q315" t="s">
        <v>6705</v>
      </c>
      <c r="R315" t="s">
        <v>6706</v>
      </c>
      <c r="S315" t="s">
        <v>6707</v>
      </c>
      <c r="T315" t="s">
        <v>6708</v>
      </c>
      <c r="U315" t="s">
        <v>6709</v>
      </c>
      <c r="V315" t="s">
        <v>6710</v>
      </c>
      <c r="W315" t="s">
        <v>6711</v>
      </c>
      <c r="X315" t="s">
        <v>6712</v>
      </c>
      <c r="Y315" t="s">
        <v>6713</v>
      </c>
    </row>
    <row r="316" spans="1:25" x14ac:dyDescent="0.3">
      <c r="A316">
        <v>15750</v>
      </c>
      <c r="B316" t="s">
        <v>6714</v>
      </c>
      <c r="C316" t="s">
        <v>6715</v>
      </c>
      <c r="D316" t="s">
        <v>6716</v>
      </c>
      <c r="E316" t="s">
        <v>6717</v>
      </c>
      <c r="F316" t="s">
        <v>6718</v>
      </c>
      <c r="G316" t="s">
        <v>6719</v>
      </c>
      <c r="H316" t="s">
        <v>6720</v>
      </c>
      <c r="I316" t="s">
        <v>6721</v>
      </c>
      <c r="J316" t="s">
        <v>6722</v>
      </c>
      <c r="K316" t="s">
        <v>6723</v>
      </c>
      <c r="L316" t="s">
        <v>6724</v>
      </c>
      <c r="M316" t="s">
        <v>6725</v>
      </c>
      <c r="N316" t="s">
        <v>6726</v>
      </c>
      <c r="O316" t="s">
        <v>6727</v>
      </c>
      <c r="P316">
        <f>-754.162405585043 -16.3217051954393 -223.605404122469</f>
        <v>-994.08951490295135</v>
      </c>
      <c r="Q316" t="s">
        <v>6728</v>
      </c>
      <c r="R316" t="s">
        <v>6729</v>
      </c>
      <c r="S316" t="s">
        <v>6730</v>
      </c>
      <c r="T316" t="s">
        <v>6731</v>
      </c>
      <c r="U316" t="s">
        <v>6732</v>
      </c>
      <c r="V316" t="s">
        <v>6733</v>
      </c>
      <c r="W316" t="s">
        <v>6734</v>
      </c>
      <c r="X316" t="s">
        <v>6735</v>
      </c>
      <c r="Y316" t="s">
        <v>6736</v>
      </c>
    </row>
    <row r="317" spans="1:25" x14ac:dyDescent="0.3">
      <c r="A317">
        <v>15800</v>
      </c>
      <c r="B317" t="s">
        <v>6737</v>
      </c>
      <c r="C317" t="s">
        <v>6738</v>
      </c>
      <c r="D317" t="s">
        <v>6739</v>
      </c>
      <c r="E317" t="s">
        <v>6740</v>
      </c>
      <c r="F317" t="s">
        <v>6741</v>
      </c>
      <c r="G317" t="s">
        <v>6742</v>
      </c>
      <c r="H317" t="s">
        <v>6743</v>
      </c>
      <c r="I317" t="s">
        <v>6744</v>
      </c>
      <c r="J317" t="s">
        <v>6745</v>
      </c>
      <c r="K317" t="s">
        <v>6746</v>
      </c>
      <c r="L317" t="s">
        <v>6747</v>
      </c>
      <c r="M317" t="s">
        <v>6748</v>
      </c>
      <c r="N317" t="s">
        <v>6749</v>
      </c>
      <c r="O317" t="s">
        <v>6750</v>
      </c>
      <c r="P317">
        <f>-751.933816914165 -16.5013978128272 -223.982387838969</f>
        <v>-992.41760256596126</v>
      </c>
      <c r="Q317" t="s">
        <v>6751</v>
      </c>
      <c r="R317" t="s">
        <v>6752</v>
      </c>
      <c r="S317" t="s">
        <v>6753</v>
      </c>
      <c r="T317" t="s">
        <v>6754</v>
      </c>
      <c r="U317" t="s">
        <v>6755</v>
      </c>
      <c r="V317" t="s">
        <v>6756</v>
      </c>
      <c r="W317" t="s">
        <v>6757</v>
      </c>
      <c r="X317" t="s">
        <v>6758</v>
      </c>
      <c r="Y317" t="s">
        <v>6759</v>
      </c>
    </row>
    <row r="318" spans="1:25" x14ac:dyDescent="0.3">
      <c r="A318">
        <v>15850</v>
      </c>
      <c r="B318" t="s">
        <v>6760</v>
      </c>
      <c r="C318" t="s">
        <v>6761</v>
      </c>
      <c r="D318" t="s">
        <v>6762</v>
      </c>
      <c r="E318" t="s">
        <v>6763</v>
      </c>
      <c r="F318" t="s">
        <v>6764</v>
      </c>
      <c r="G318" t="s">
        <v>6765</v>
      </c>
      <c r="H318" t="s">
        <v>6766</v>
      </c>
      <c r="I318" t="s">
        <v>6767</v>
      </c>
      <c r="J318" t="s">
        <v>6768</v>
      </c>
      <c r="K318" t="s">
        <v>6769</v>
      </c>
      <c r="L318" t="s">
        <v>6770</v>
      </c>
      <c r="M318" t="s">
        <v>6771</v>
      </c>
      <c r="N318" t="s">
        <v>6772</v>
      </c>
      <c r="O318" t="s">
        <v>6773</v>
      </c>
      <c r="P318">
        <f>-750.994612355575 -16.8487103154553 -224.278824750426</f>
        <v>-992.12214742145625</v>
      </c>
      <c r="Q318" t="s">
        <v>6774</v>
      </c>
      <c r="R318" t="s">
        <v>6775</v>
      </c>
      <c r="S318" t="s">
        <v>6776</v>
      </c>
      <c r="T318" t="s">
        <v>6777</v>
      </c>
      <c r="U318" t="s">
        <v>6778</v>
      </c>
      <c r="V318" t="s">
        <v>6779</v>
      </c>
      <c r="W318" t="s">
        <v>6780</v>
      </c>
      <c r="X318" t="s">
        <v>6781</v>
      </c>
      <c r="Y318" t="s">
        <v>6782</v>
      </c>
    </row>
    <row r="319" spans="1:25" x14ac:dyDescent="0.3">
      <c r="A319">
        <v>15900</v>
      </c>
      <c r="B319" t="s">
        <v>6783</v>
      </c>
      <c r="C319" t="s">
        <v>6784</v>
      </c>
      <c r="D319" t="s">
        <v>6785</v>
      </c>
      <c r="E319" t="s">
        <v>6786</v>
      </c>
      <c r="F319" t="s">
        <v>6787</v>
      </c>
      <c r="G319" t="s">
        <v>6788</v>
      </c>
      <c r="H319" t="s">
        <v>6789</v>
      </c>
      <c r="I319" t="s">
        <v>6790</v>
      </c>
      <c r="J319" t="s">
        <v>6791</v>
      </c>
      <c r="K319" t="s">
        <v>6792</v>
      </c>
      <c r="L319" t="s">
        <v>6793</v>
      </c>
      <c r="M319" t="s">
        <v>6794</v>
      </c>
      <c r="N319" t="s">
        <v>6795</v>
      </c>
      <c r="O319" t="s">
        <v>6796</v>
      </c>
      <c r="P319">
        <f>-749.058896767243 -17.0787152330045 -225.051087599535</f>
        <v>-991.18869959978247</v>
      </c>
      <c r="Q319" t="s">
        <v>6797</v>
      </c>
      <c r="R319" t="s">
        <v>6798</v>
      </c>
      <c r="S319" t="s">
        <v>6799</v>
      </c>
      <c r="T319" t="s">
        <v>6800</v>
      </c>
      <c r="U319" t="s">
        <v>6801</v>
      </c>
      <c r="V319" t="s">
        <v>6802</v>
      </c>
      <c r="W319" t="s">
        <v>6803</v>
      </c>
      <c r="X319" t="s">
        <v>6804</v>
      </c>
      <c r="Y319" t="s">
        <v>6805</v>
      </c>
    </row>
    <row r="320" spans="1:25" x14ac:dyDescent="0.3">
      <c r="A320">
        <v>15950</v>
      </c>
      <c r="B320" t="s">
        <v>6806</v>
      </c>
      <c r="C320" t="s">
        <v>6807</v>
      </c>
      <c r="D320" t="s">
        <v>6808</v>
      </c>
      <c r="E320" t="s">
        <v>6809</v>
      </c>
      <c r="F320" t="s">
        <v>6810</v>
      </c>
      <c r="G320" t="s">
        <v>6811</v>
      </c>
      <c r="H320" t="s">
        <v>6812</v>
      </c>
      <c r="I320" t="s">
        <v>6813</v>
      </c>
      <c r="J320" t="s">
        <v>6814</v>
      </c>
      <c r="K320" t="s">
        <v>6815</v>
      </c>
      <c r="L320" t="s">
        <v>6816</v>
      </c>
      <c r="M320" t="s">
        <v>6817</v>
      </c>
      <c r="N320" t="s">
        <v>6818</v>
      </c>
      <c r="O320" t="s">
        <v>6819</v>
      </c>
      <c r="P320">
        <f>-748.103717508476 -17.4214241912673 -225.238720770868</f>
        <v>-990.76386247061134</v>
      </c>
      <c r="Q320" t="s">
        <v>6820</v>
      </c>
      <c r="R320" t="s">
        <v>6821</v>
      </c>
      <c r="S320" t="s">
        <v>6822</v>
      </c>
      <c r="T320" t="s">
        <v>6823</v>
      </c>
      <c r="U320" t="s">
        <v>6824</v>
      </c>
      <c r="V320" t="s">
        <v>6825</v>
      </c>
      <c r="W320" t="s">
        <v>6826</v>
      </c>
      <c r="X320" t="s">
        <v>6827</v>
      </c>
      <c r="Y320" t="s">
        <v>6828</v>
      </c>
    </row>
    <row r="321" spans="1:25" x14ac:dyDescent="0.3">
      <c r="A321">
        <v>16000</v>
      </c>
      <c r="B321" t="s">
        <v>6829</v>
      </c>
      <c r="C321" t="s">
        <v>6830</v>
      </c>
      <c r="D321" t="s">
        <v>6831</v>
      </c>
      <c r="E321" t="s">
        <v>6832</v>
      </c>
      <c r="F321" t="s">
        <v>6833</v>
      </c>
      <c r="G321" t="s">
        <v>6834</v>
      </c>
      <c r="H321" t="s">
        <v>6835</v>
      </c>
      <c r="I321" t="s">
        <v>6836</v>
      </c>
      <c r="J321" t="s">
        <v>6837</v>
      </c>
      <c r="K321" t="s">
        <v>6838</v>
      </c>
      <c r="L321" t="s">
        <v>6839</v>
      </c>
      <c r="M321" t="s">
        <v>6840</v>
      </c>
      <c r="N321" t="s">
        <v>6841</v>
      </c>
      <c r="O321" t="s">
        <v>6842</v>
      </c>
      <c r="P321">
        <f>-746.70871785891 -19.2388025206888 -225.411220576897</f>
        <v>-991.35874095649569</v>
      </c>
      <c r="Q321" t="s">
        <v>6843</v>
      </c>
      <c r="R321" t="s">
        <v>6844</v>
      </c>
      <c r="S321" t="s">
        <v>6845</v>
      </c>
      <c r="T321" t="s">
        <v>6846</v>
      </c>
      <c r="U321" t="s">
        <v>6847</v>
      </c>
      <c r="V321" t="s">
        <v>6848</v>
      </c>
      <c r="W321" t="s">
        <v>6849</v>
      </c>
      <c r="X321" t="s">
        <v>6850</v>
      </c>
      <c r="Y321" t="s">
        <v>6851</v>
      </c>
    </row>
    <row r="322" spans="1:25" x14ac:dyDescent="0.3">
      <c r="A322">
        <v>16050</v>
      </c>
      <c r="B322" t="s">
        <v>6852</v>
      </c>
      <c r="C322" t="s">
        <v>6853</v>
      </c>
      <c r="D322" t="s">
        <v>6854</v>
      </c>
      <c r="E322" t="s">
        <v>6855</v>
      </c>
      <c r="F322" t="s">
        <v>6856</v>
      </c>
      <c r="G322" t="s">
        <v>6857</v>
      </c>
      <c r="H322" t="s">
        <v>6858</v>
      </c>
      <c r="I322" t="s">
        <v>6859</v>
      </c>
      <c r="J322" t="s">
        <v>6860</v>
      </c>
      <c r="K322" t="s">
        <v>6861</v>
      </c>
      <c r="L322" t="s">
        <v>6862</v>
      </c>
      <c r="M322" t="s">
        <v>6863</v>
      </c>
      <c r="N322" t="s">
        <v>6864</v>
      </c>
      <c r="O322" t="s">
        <v>6865</v>
      </c>
      <c r="P322">
        <f>-746.726824244687 -20.0592346288529 -225.415362112896</f>
        <v>-992.20142098643589</v>
      </c>
      <c r="Q322" t="s">
        <v>6866</v>
      </c>
      <c r="R322" t="s">
        <v>6867</v>
      </c>
      <c r="S322" t="s">
        <v>6868</v>
      </c>
      <c r="T322" t="s">
        <v>6869</v>
      </c>
      <c r="U322" t="s">
        <v>6870</v>
      </c>
      <c r="V322" t="s">
        <v>6871</v>
      </c>
      <c r="W322" t="s">
        <v>6872</v>
      </c>
      <c r="X322" t="s">
        <v>6873</v>
      </c>
      <c r="Y322" t="s">
        <v>6874</v>
      </c>
    </row>
    <row r="323" spans="1:25" x14ac:dyDescent="0.3">
      <c r="A323">
        <v>16100</v>
      </c>
      <c r="B323" t="s">
        <v>6875</v>
      </c>
      <c r="C323" t="s">
        <v>6876</v>
      </c>
      <c r="D323" t="s">
        <v>6877</v>
      </c>
      <c r="E323" t="s">
        <v>6878</v>
      </c>
      <c r="F323" t="s">
        <v>6879</v>
      </c>
      <c r="G323" t="s">
        <v>6880</v>
      </c>
      <c r="H323" t="s">
        <v>6881</v>
      </c>
      <c r="I323" t="s">
        <v>6882</v>
      </c>
      <c r="J323" t="s">
        <v>6883</v>
      </c>
      <c r="K323" t="s">
        <v>6884</v>
      </c>
      <c r="L323" t="s">
        <v>6885</v>
      </c>
      <c r="M323" t="s">
        <v>6886</v>
      </c>
      <c r="N323" t="s">
        <v>6887</v>
      </c>
      <c r="O323" t="s">
        <v>6888</v>
      </c>
      <c r="P323">
        <f>-747.149222828214 -20.3207055915443 -225.375403478277</f>
        <v>-992.84533189803528</v>
      </c>
      <c r="Q323" t="s">
        <v>6889</v>
      </c>
      <c r="R323" t="s">
        <v>6890</v>
      </c>
      <c r="S323" t="s">
        <v>6891</v>
      </c>
      <c r="T323" t="s">
        <v>6892</v>
      </c>
      <c r="U323" t="s">
        <v>6893</v>
      </c>
      <c r="V323" t="s">
        <v>6894</v>
      </c>
      <c r="W323" t="s">
        <v>6895</v>
      </c>
      <c r="X323" t="s">
        <v>6896</v>
      </c>
      <c r="Y323" t="s">
        <v>6897</v>
      </c>
    </row>
    <row r="324" spans="1:25" x14ac:dyDescent="0.3">
      <c r="A324">
        <v>16150</v>
      </c>
      <c r="B324" t="s">
        <v>6898</v>
      </c>
      <c r="C324" t="s">
        <v>6899</v>
      </c>
      <c r="D324" t="s">
        <v>6900</v>
      </c>
      <c r="E324" t="s">
        <v>6901</v>
      </c>
      <c r="F324" t="s">
        <v>6902</v>
      </c>
      <c r="G324" t="s">
        <v>6903</v>
      </c>
      <c r="H324" t="s">
        <v>6904</v>
      </c>
      <c r="I324" t="s">
        <v>6905</v>
      </c>
      <c r="J324" t="s">
        <v>6906</v>
      </c>
      <c r="K324" t="s">
        <v>6907</v>
      </c>
      <c r="L324" t="s">
        <v>6908</v>
      </c>
      <c r="M324" t="s">
        <v>6909</v>
      </c>
      <c r="N324" t="s">
        <v>6910</v>
      </c>
      <c r="O324" t="s">
        <v>6911</v>
      </c>
      <c r="P324">
        <f>-748.447004015217 -20.182351595812 -224.940254344307</f>
        <v>-993.56960995533586</v>
      </c>
      <c r="Q324" t="s">
        <v>6912</v>
      </c>
      <c r="R324" t="s">
        <v>6913</v>
      </c>
      <c r="S324" t="s">
        <v>6914</v>
      </c>
      <c r="T324" t="s">
        <v>6915</v>
      </c>
      <c r="U324" t="s">
        <v>6916</v>
      </c>
      <c r="V324" t="s">
        <v>6917</v>
      </c>
      <c r="W324" t="s">
        <v>6918</v>
      </c>
      <c r="X324" t="s">
        <v>6919</v>
      </c>
      <c r="Y324" t="s">
        <v>6920</v>
      </c>
    </row>
    <row r="325" spans="1:25" x14ac:dyDescent="0.3">
      <c r="A325">
        <v>16200</v>
      </c>
      <c r="B325" t="s">
        <v>6921</v>
      </c>
      <c r="C325" t="s">
        <v>6922</v>
      </c>
      <c r="D325" t="s">
        <v>6923</v>
      </c>
      <c r="E325" t="s">
        <v>6924</v>
      </c>
      <c r="F325" t="s">
        <v>6925</v>
      </c>
      <c r="G325" t="s">
        <v>6926</v>
      </c>
      <c r="H325" t="s">
        <v>6927</v>
      </c>
      <c r="I325" t="s">
        <v>6928</v>
      </c>
      <c r="J325" t="s">
        <v>6929</v>
      </c>
      <c r="K325" t="s">
        <v>6930</v>
      </c>
      <c r="L325" t="s">
        <v>6931</v>
      </c>
      <c r="M325" t="s">
        <v>6932</v>
      </c>
      <c r="N325" t="s">
        <v>6933</v>
      </c>
      <c r="O325" t="s">
        <v>6934</v>
      </c>
      <c r="P325">
        <f>-750.325078220694 -21.3798036175681 -224.403834624217</f>
        <v>-996.10871646247904</v>
      </c>
      <c r="Q325" t="s">
        <v>6935</v>
      </c>
      <c r="R325" t="s">
        <v>6936</v>
      </c>
      <c r="S325" t="s">
        <v>6937</v>
      </c>
      <c r="T325" t="s">
        <v>6938</v>
      </c>
      <c r="U325" t="s">
        <v>6939</v>
      </c>
      <c r="V325" t="s">
        <v>6940</v>
      </c>
      <c r="W325" t="s">
        <v>6941</v>
      </c>
      <c r="X325" t="s">
        <v>6942</v>
      </c>
      <c r="Y325" t="s">
        <v>6943</v>
      </c>
    </row>
    <row r="326" spans="1:25" x14ac:dyDescent="0.3">
      <c r="A326">
        <v>16250</v>
      </c>
      <c r="B326" t="s">
        <v>6944</v>
      </c>
      <c r="C326" t="s">
        <v>6945</v>
      </c>
      <c r="D326" t="s">
        <v>6946</v>
      </c>
      <c r="E326" t="s">
        <v>6947</v>
      </c>
      <c r="F326" t="s">
        <v>6948</v>
      </c>
      <c r="G326" t="s">
        <v>6949</v>
      </c>
      <c r="H326" t="s">
        <v>6950</v>
      </c>
      <c r="I326" t="s">
        <v>6951</v>
      </c>
      <c r="J326" t="s">
        <v>6952</v>
      </c>
      <c r="K326" t="s">
        <v>6953</v>
      </c>
      <c r="L326" t="s">
        <v>6954</v>
      </c>
      <c r="M326" t="s">
        <v>6955</v>
      </c>
      <c r="N326" t="s">
        <v>6956</v>
      </c>
      <c r="O326" t="s">
        <v>6957</v>
      </c>
      <c r="P326">
        <f>-751.229535423846 -21.8568984543801 -224.233026581048</f>
        <v>-997.31946045927407</v>
      </c>
      <c r="Q326" t="s">
        <v>6958</v>
      </c>
      <c r="R326" t="s">
        <v>6959</v>
      </c>
      <c r="S326" t="s">
        <v>6960</v>
      </c>
      <c r="T326" t="s">
        <v>6961</v>
      </c>
      <c r="U326" t="s">
        <v>6962</v>
      </c>
      <c r="V326" t="s">
        <v>6963</v>
      </c>
      <c r="W326" t="s">
        <v>6964</v>
      </c>
      <c r="X326" t="s">
        <v>6965</v>
      </c>
      <c r="Y326" t="s">
        <v>6966</v>
      </c>
    </row>
    <row r="327" spans="1:25" x14ac:dyDescent="0.3">
      <c r="A327">
        <v>16300</v>
      </c>
      <c r="B327" t="s">
        <v>6967</v>
      </c>
      <c r="C327" t="s">
        <v>6968</v>
      </c>
      <c r="D327" t="s">
        <v>6969</v>
      </c>
      <c r="E327" t="s">
        <v>6970</v>
      </c>
      <c r="F327" t="s">
        <v>6971</v>
      </c>
      <c r="G327" t="s">
        <v>6972</v>
      </c>
      <c r="H327" t="s">
        <v>6973</v>
      </c>
      <c r="I327" t="s">
        <v>6974</v>
      </c>
      <c r="J327" t="s">
        <v>6975</v>
      </c>
      <c r="K327" t="s">
        <v>6976</v>
      </c>
      <c r="L327" t="s">
        <v>6977</v>
      </c>
      <c r="M327" t="s">
        <v>6978</v>
      </c>
      <c r="N327" t="s">
        <v>6979</v>
      </c>
      <c r="O327" t="s">
        <v>6980</v>
      </c>
      <c r="P327">
        <f>-752.543729666248 -22.3023889874521 -223.606743589251</f>
        <v>-998.45286224295114</v>
      </c>
      <c r="Q327" t="s">
        <v>6981</v>
      </c>
      <c r="R327" t="s">
        <v>6982</v>
      </c>
      <c r="S327" t="s">
        <v>6983</v>
      </c>
      <c r="T327" t="s">
        <v>6984</v>
      </c>
      <c r="U327" t="s">
        <v>6985</v>
      </c>
      <c r="V327" t="s">
        <v>6986</v>
      </c>
      <c r="W327" t="s">
        <v>6987</v>
      </c>
      <c r="X327" t="s">
        <v>6988</v>
      </c>
      <c r="Y327" t="s">
        <v>6989</v>
      </c>
    </row>
    <row r="328" spans="1:25" x14ac:dyDescent="0.3">
      <c r="A328">
        <v>16350</v>
      </c>
      <c r="B328" t="s">
        <v>6990</v>
      </c>
      <c r="C328" t="s">
        <v>6991</v>
      </c>
      <c r="D328" t="s">
        <v>6992</v>
      </c>
      <c r="E328" t="s">
        <v>6993</v>
      </c>
      <c r="F328" t="s">
        <v>6994</v>
      </c>
      <c r="G328" t="s">
        <v>6995</v>
      </c>
      <c r="H328" t="s">
        <v>6996</v>
      </c>
      <c r="I328" t="s">
        <v>6997</v>
      </c>
      <c r="J328" t="s">
        <v>6998</v>
      </c>
      <c r="K328" t="s">
        <v>6999</v>
      </c>
      <c r="L328" t="s">
        <v>7000</v>
      </c>
      <c r="M328" t="s">
        <v>7001</v>
      </c>
      <c r="N328" t="s">
        <v>7002</v>
      </c>
      <c r="O328" t="s">
        <v>7003</v>
      </c>
      <c r="P328">
        <f>-753.077183394961 -22.3942553011427 -223.170200431988</f>
        <v>-998.64163912809181</v>
      </c>
      <c r="Q328" t="s">
        <v>7004</v>
      </c>
      <c r="R328" t="s">
        <v>7005</v>
      </c>
      <c r="S328" t="s">
        <v>7006</v>
      </c>
      <c r="T328" t="s">
        <v>7007</v>
      </c>
      <c r="U328" t="s">
        <v>7008</v>
      </c>
      <c r="V328" t="s">
        <v>7009</v>
      </c>
      <c r="W328" t="s">
        <v>7010</v>
      </c>
      <c r="X328" t="s">
        <v>7011</v>
      </c>
      <c r="Y328" t="s">
        <v>7012</v>
      </c>
    </row>
    <row r="329" spans="1:25" x14ac:dyDescent="0.3">
      <c r="A329">
        <v>16400</v>
      </c>
      <c r="B329" t="s">
        <v>7013</v>
      </c>
      <c r="C329" t="s">
        <v>7014</v>
      </c>
      <c r="D329" t="s">
        <v>7015</v>
      </c>
      <c r="E329" t="s">
        <v>7016</v>
      </c>
      <c r="F329" t="s">
        <v>7017</v>
      </c>
      <c r="G329" t="s">
        <v>7018</v>
      </c>
      <c r="H329" t="s">
        <v>7019</v>
      </c>
      <c r="I329" t="s">
        <v>7020</v>
      </c>
      <c r="J329" t="s">
        <v>7021</v>
      </c>
      <c r="K329" t="s">
        <v>7022</v>
      </c>
      <c r="L329" t="s">
        <v>7023</v>
      </c>
      <c r="M329" t="s">
        <v>7024</v>
      </c>
      <c r="N329" t="s">
        <v>7025</v>
      </c>
      <c r="O329" t="s">
        <v>7026</v>
      </c>
      <c r="P329">
        <f>-753.264728460882 -22.7452012916626 -222.819081589895</f>
        <v>-998.82901134243957</v>
      </c>
      <c r="Q329" t="s">
        <v>7027</v>
      </c>
      <c r="R329" t="s">
        <v>7028</v>
      </c>
      <c r="S329" t="s">
        <v>7029</v>
      </c>
      <c r="T329" t="s">
        <v>7030</v>
      </c>
      <c r="U329" t="s">
        <v>7031</v>
      </c>
      <c r="V329" t="s">
        <v>7032</v>
      </c>
      <c r="W329" t="s">
        <v>7033</v>
      </c>
      <c r="X329" t="s">
        <v>7034</v>
      </c>
      <c r="Y329" t="s">
        <v>7035</v>
      </c>
    </row>
    <row r="330" spans="1:25" x14ac:dyDescent="0.3">
      <c r="A330">
        <v>16450</v>
      </c>
      <c r="B330" t="s">
        <v>7036</v>
      </c>
      <c r="C330" t="s">
        <v>7037</v>
      </c>
      <c r="D330" t="s">
        <v>7038</v>
      </c>
      <c r="E330" t="s">
        <v>7039</v>
      </c>
      <c r="F330" t="s">
        <v>7040</v>
      </c>
      <c r="G330" t="s">
        <v>7041</v>
      </c>
      <c r="H330" t="s">
        <v>7042</v>
      </c>
      <c r="I330" t="s">
        <v>7043</v>
      </c>
      <c r="J330" t="s">
        <v>7044</v>
      </c>
      <c r="K330" t="s">
        <v>7045</v>
      </c>
      <c r="L330" t="s">
        <v>7046</v>
      </c>
      <c r="M330" t="s">
        <v>7047</v>
      </c>
      <c r="N330" t="s">
        <v>7048</v>
      </c>
      <c r="O330" t="s">
        <v>7049</v>
      </c>
      <c r="P330">
        <f>-753.668226712921 -23.2843288523993 -222.314581461422</f>
        <v>-999.26713702674226</v>
      </c>
      <c r="Q330" t="s">
        <v>7050</v>
      </c>
      <c r="R330" t="s">
        <v>7051</v>
      </c>
      <c r="S330" t="s">
        <v>7052</v>
      </c>
      <c r="T330" t="s">
        <v>7053</v>
      </c>
      <c r="U330" t="s">
        <v>7054</v>
      </c>
      <c r="V330" t="s">
        <v>7055</v>
      </c>
      <c r="W330" t="s">
        <v>7056</v>
      </c>
      <c r="X330" t="s">
        <v>7057</v>
      </c>
      <c r="Y330" t="s">
        <v>7058</v>
      </c>
    </row>
    <row r="331" spans="1:25" x14ac:dyDescent="0.3">
      <c r="A331">
        <v>16500</v>
      </c>
      <c r="B331" t="s">
        <v>7059</v>
      </c>
      <c r="C331" t="s">
        <v>7060</v>
      </c>
      <c r="D331" t="s">
        <v>7061</v>
      </c>
      <c r="E331" t="s">
        <v>7062</v>
      </c>
      <c r="F331" t="s">
        <v>7063</v>
      </c>
      <c r="G331" t="s">
        <v>7064</v>
      </c>
      <c r="H331" t="s">
        <v>7065</v>
      </c>
      <c r="I331" t="s">
        <v>7066</v>
      </c>
      <c r="J331" t="s">
        <v>7067</v>
      </c>
      <c r="K331" t="s">
        <v>7068</v>
      </c>
      <c r="L331" t="s">
        <v>7069</v>
      </c>
      <c r="M331" t="s">
        <v>7070</v>
      </c>
      <c r="N331" t="s">
        <v>7071</v>
      </c>
      <c r="O331" t="s">
        <v>7072</v>
      </c>
      <c r="P331">
        <f>-754.07087831083 -23.902207654018 -222.132335040317</f>
        <v>-1000.105421005165</v>
      </c>
      <c r="Q331" t="s">
        <v>7073</v>
      </c>
      <c r="R331" t="s">
        <v>7074</v>
      </c>
      <c r="S331" t="s">
        <v>7075</v>
      </c>
      <c r="T331" t="s">
        <v>7076</v>
      </c>
      <c r="U331" t="s">
        <v>7077</v>
      </c>
      <c r="V331" t="s">
        <v>7078</v>
      </c>
      <c r="W331" t="s">
        <v>7079</v>
      </c>
      <c r="X331" t="s">
        <v>7080</v>
      </c>
      <c r="Y331" t="s">
        <v>7081</v>
      </c>
    </row>
    <row r="332" spans="1:25" x14ac:dyDescent="0.3">
      <c r="A332">
        <v>16550</v>
      </c>
      <c r="B332" t="s">
        <v>7082</v>
      </c>
      <c r="C332" t="s">
        <v>7083</v>
      </c>
      <c r="D332" t="s">
        <v>7084</v>
      </c>
      <c r="E332" t="s">
        <v>7085</v>
      </c>
      <c r="F332" t="s">
        <v>7086</v>
      </c>
      <c r="G332" t="s">
        <v>7087</v>
      </c>
      <c r="H332" t="s">
        <v>7088</v>
      </c>
      <c r="I332" t="s">
        <v>7089</v>
      </c>
      <c r="J332" t="s">
        <v>7090</v>
      </c>
      <c r="K332" t="s">
        <v>7091</v>
      </c>
      <c r="L332" t="s">
        <v>7092</v>
      </c>
      <c r="M332" t="s">
        <v>7093</v>
      </c>
      <c r="N332" t="s">
        <v>7094</v>
      </c>
      <c r="O332" t="s">
        <v>7095</v>
      </c>
      <c r="P332">
        <f>-754.292218586457 -24.2207511352294 -222.103384586157</f>
        <v>-1000.6163543078435</v>
      </c>
      <c r="Q332" t="s">
        <v>7096</v>
      </c>
      <c r="R332" t="s">
        <v>7097</v>
      </c>
      <c r="S332" t="s">
        <v>7098</v>
      </c>
      <c r="T332" t="s">
        <v>7099</v>
      </c>
      <c r="U332" t="s">
        <v>7100</v>
      </c>
      <c r="V332" t="s">
        <v>7101</v>
      </c>
      <c r="W332" t="s">
        <v>7102</v>
      </c>
      <c r="X332" t="s">
        <v>7103</v>
      </c>
      <c r="Y332" t="s">
        <v>7104</v>
      </c>
    </row>
    <row r="333" spans="1:25" x14ac:dyDescent="0.3">
      <c r="A333">
        <v>16600</v>
      </c>
      <c r="B333" t="s">
        <v>7105</v>
      </c>
      <c r="C333" t="s">
        <v>7106</v>
      </c>
      <c r="D333" t="s">
        <v>7107</v>
      </c>
      <c r="E333" t="s">
        <v>7108</v>
      </c>
      <c r="F333" t="s">
        <v>7109</v>
      </c>
      <c r="G333" t="s">
        <v>7110</v>
      </c>
      <c r="H333" t="s">
        <v>7111</v>
      </c>
      <c r="I333" t="s">
        <v>7112</v>
      </c>
      <c r="J333" t="s">
        <v>7113</v>
      </c>
      <c r="K333" t="s">
        <v>7114</v>
      </c>
      <c r="L333" t="s">
        <v>7115</v>
      </c>
      <c r="M333" t="s">
        <v>7116</v>
      </c>
      <c r="N333" t="s">
        <v>7117</v>
      </c>
      <c r="O333" t="s">
        <v>7118</v>
      </c>
      <c r="P333">
        <f>-754.919081470611 -25.1263736563344 -222.120218417558</f>
        <v>-1002.1656735445034</v>
      </c>
      <c r="Q333" t="s">
        <v>7119</v>
      </c>
      <c r="R333" t="s">
        <v>7120</v>
      </c>
      <c r="S333" t="s">
        <v>7121</v>
      </c>
      <c r="T333" t="s">
        <v>7122</v>
      </c>
      <c r="U333" t="s">
        <v>7123</v>
      </c>
      <c r="V333" t="s">
        <v>7124</v>
      </c>
      <c r="W333" t="s">
        <v>7125</v>
      </c>
      <c r="X333" t="s">
        <v>7126</v>
      </c>
      <c r="Y333" t="s">
        <v>7127</v>
      </c>
    </row>
    <row r="334" spans="1:25" x14ac:dyDescent="0.3">
      <c r="A334">
        <v>16650</v>
      </c>
      <c r="B334" t="s">
        <v>7128</v>
      </c>
      <c r="C334" t="s">
        <v>7129</v>
      </c>
      <c r="D334" t="s">
        <v>7130</v>
      </c>
      <c r="E334" t="s">
        <v>7131</v>
      </c>
      <c r="F334" t="s">
        <v>7132</v>
      </c>
      <c r="G334" t="s">
        <v>7133</v>
      </c>
      <c r="H334" t="s">
        <v>7134</v>
      </c>
      <c r="I334" t="s">
        <v>7135</v>
      </c>
      <c r="J334" t="s">
        <v>7136</v>
      </c>
      <c r="K334" t="s">
        <v>7137</v>
      </c>
      <c r="L334" t="s">
        <v>7138</v>
      </c>
      <c r="M334" t="s">
        <v>7139</v>
      </c>
      <c r="N334" t="s">
        <v>7140</v>
      </c>
      <c r="O334" t="s">
        <v>7141</v>
      </c>
      <c r="P334">
        <f>-754.917442311824 -25.0516257350664 -222.158999165446</f>
        <v>-1002.1280672123364</v>
      </c>
      <c r="Q334" t="s">
        <v>7142</v>
      </c>
      <c r="R334" t="s">
        <v>7143</v>
      </c>
      <c r="S334" t="s">
        <v>7144</v>
      </c>
      <c r="T334" t="s">
        <v>7145</v>
      </c>
      <c r="U334" t="s">
        <v>7146</v>
      </c>
      <c r="V334" t="s">
        <v>7147</v>
      </c>
      <c r="W334" t="s">
        <v>7148</v>
      </c>
      <c r="X334" t="s">
        <v>7149</v>
      </c>
      <c r="Y334" t="s">
        <v>7150</v>
      </c>
    </row>
    <row r="335" spans="1:25" x14ac:dyDescent="0.3">
      <c r="A335">
        <v>16700</v>
      </c>
      <c r="B335" t="s">
        <v>7151</v>
      </c>
      <c r="C335" t="s">
        <v>7152</v>
      </c>
      <c r="D335" t="s">
        <v>7153</v>
      </c>
      <c r="E335" t="s">
        <v>7154</v>
      </c>
      <c r="F335" t="s">
        <v>7155</v>
      </c>
      <c r="G335" t="s">
        <v>7156</v>
      </c>
      <c r="H335" t="s">
        <v>7157</v>
      </c>
      <c r="I335" t="s">
        <v>7158</v>
      </c>
      <c r="J335" t="s">
        <v>7159</v>
      </c>
      <c r="K335" t="s">
        <v>7160</v>
      </c>
      <c r="L335" t="s">
        <v>7161</v>
      </c>
      <c r="M335" t="s">
        <v>7162</v>
      </c>
      <c r="N335" t="s">
        <v>7163</v>
      </c>
      <c r="O335" t="s">
        <v>7164</v>
      </c>
      <c r="P335">
        <f>-754.967182133756 -24.9768943848892 -222.114245004561</f>
        <v>-1002.0583215232061</v>
      </c>
      <c r="Q335" t="s">
        <v>7165</v>
      </c>
      <c r="R335" t="s">
        <v>7166</v>
      </c>
      <c r="S335" t="s">
        <v>7167</v>
      </c>
      <c r="T335" t="s">
        <v>7168</v>
      </c>
      <c r="U335" t="s">
        <v>7169</v>
      </c>
      <c r="V335" t="s">
        <v>7170</v>
      </c>
      <c r="W335" t="s">
        <v>7171</v>
      </c>
      <c r="X335" t="s">
        <v>7172</v>
      </c>
      <c r="Y335" t="s">
        <v>7173</v>
      </c>
    </row>
    <row r="336" spans="1:25" x14ac:dyDescent="0.3">
      <c r="A336">
        <v>16750</v>
      </c>
      <c r="B336" t="s">
        <v>7174</v>
      </c>
      <c r="C336" t="s">
        <v>7175</v>
      </c>
      <c r="D336" t="s">
        <v>7176</v>
      </c>
      <c r="E336" t="s">
        <v>7177</v>
      </c>
      <c r="F336" t="s">
        <v>7178</v>
      </c>
      <c r="G336" t="s">
        <v>7179</v>
      </c>
      <c r="H336" t="s">
        <v>7180</v>
      </c>
      <c r="I336" t="s">
        <v>7181</v>
      </c>
      <c r="J336" t="s">
        <v>7182</v>
      </c>
      <c r="K336" t="s">
        <v>7183</v>
      </c>
      <c r="L336" t="s">
        <v>7184</v>
      </c>
      <c r="M336" t="s">
        <v>7185</v>
      </c>
      <c r="N336" t="s">
        <v>7186</v>
      </c>
      <c r="O336" t="s">
        <v>7187</v>
      </c>
      <c r="P336">
        <f>-755.129625244753 -24.9701343193938 -222.004024614614</f>
        <v>-1002.1037841787607</v>
      </c>
      <c r="Q336" t="s">
        <v>7188</v>
      </c>
      <c r="R336" t="s">
        <v>7189</v>
      </c>
      <c r="S336" t="s">
        <v>7190</v>
      </c>
      <c r="T336" t="s">
        <v>7191</v>
      </c>
      <c r="U336" t="s">
        <v>7192</v>
      </c>
      <c r="V336" t="s">
        <v>7193</v>
      </c>
      <c r="W336" t="s">
        <v>7194</v>
      </c>
      <c r="X336" t="s">
        <v>7195</v>
      </c>
      <c r="Y336" t="s">
        <v>7196</v>
      </c>
    </row>
    <row r="337" spans="1:25" x14ac:dyDescent="0.3">
      <c r="A337">
        <v>16800</v>
      </c>
      <c r="B337" t="s">
        <v>7197</v>
      </c>
      <c r="C337" t="s">
        <v>7198</v>
      </c>
      <c r="D337" t="s">
        <v>7199</v>
      </c>
      <c r="E337" t="s">
        <v>7200</v>
      </c>
      <c r="F337" t="s">
        <v>7201</v>
      </c>
      <c r="G337" t="s">
        <v>7202</v>
      </c>
      <c r="H337" t="s">
        <v>7203</v>
      </c>
      <c r="I337" t="s">
        <v>7204</v>
      </c>
      <c r="J337" t="s">
        <v>7205</v>
      </c>
      <c r="K337" t="s">
        <v>7206</v>
      </c>
      <c r="L337" t="s">
        <v>7207</v>
      </c>
      <c r="M337" t="s">
        <v>7208</v>
      </c>
      <c r="N337" t="s">
        <v>7209</v>
      </c>
      <c r="O337">
        <f>-723.562111421769 -0.285928099202465 -501.100607350902</f>
        <v>-1224.9486468718735</v>
      </c>
      <c r="P337">
        <f>-754.739581015162 -25.6777827723156 -221.884184184916</f>
        <v>-1002.3015479723936</v>
      </c>
      <c r="Q337" t="s">
        <v>7210</v>
      </c>
      <c r="R337" t="s">
        <v>7211</v>
      </c>
      <c r="S337" t="s">
        <v>7212</v>
      </c>
      <c r="T337" t="s">
        <v>7213</v>
      </c>
      <c r="U337" t="s">
        <v>7214</v>
      </c>
      <c r="V337" t="s">
        <v>7215</v>
      </c>
      <c r="W337" t="s">
        <v>7216</v>
      </c>
      <c r="X337" t="s">
        <v>7217</v>
      </c>
      <c r="Y337" t="s">
        <v>7218</v>
      </c>
    </row>
    <row r="338" spans="1:25" x14ac:dyDescent="0.3">
      <c r="A338">
        <v>16850</v>
      </c>
      <c r="B338" t="s">
        <v>7219</v>
      </c>
      <c r="C338" t="s">
        <v>7220</v>
      </c>
      <c r="D338" t="s">
        <v>7221</v>
      </c>
      <c r="E338" t="s">
        <v>7222</v>
      </c>
      <c r="F338" t="s">
        <v>7223</v>
      </c>
      <c r="G338" t="s">
        <v>7224</v>
      </c>
      <c r="H338" t="s">
        <v>7225</v>
      </c>
      <c r="I338" t="s">
        <v>7226</v>
      </c>
      <c r="J338" t="s">
        <v>7227</v>
      </c>
      <c r="K338" t="s">
        <v>7228</v>
      </c>
      <c r="L338" t="s">
        <v>7229</v>
      </c>
      <c r="M338" t="s">
        <v>7230</v>
      </c>
      <c r="N338" t="s">
        <v>7231</v>
      </c>
      <c r="O338">
        <f>-724.169111180978 -0.642877231842704 -501.171604996789</f>
        <v>-1225.9835934096097</v>
      </c>
      <c r="P338">
        <f>-754.424533195027 -25.6872462569074 -221.822386103532</f>
        <v>-1001.9341655554665</v>
      </c>
      <c r="Q338" t="s">
        <v>7232</v>
      </c>
      <c r="R338" t="s">
        <v>7233</v>
      </c>
      <c r="S338" t="s">
        <v>7234</v>
      </c>
      <c r="T338" t="s">
        <v>7235</v>
      </c>
      <c r="U338" t="s">
        <v>7236</v>
      </c>
      <c r="V338" t="s">
        <v>7237</v>
      </c>
      <c r="W338" t="s">
        <v>7238</v>
      </c>
      <c r="X338" t="s">
        <v>7239</v>
      </c>
      <c r="Y338" t="s">
        <v>7240</v>
      </c>
    </row>
    <row r="339" spans="1:25" x14ac:dyDescent="0.3">
      <c r="A339">
        <v>16900</v>
      </c>
      <c r="B339" t="s">
        <v>7241</v>
      </c>
      <c r="C339" t="s">
        <v>7242</v>
      </c>
      <c r="D339" t="s">
        <v>7243</v>
      </c>
      <c r="E339" t="s">
        <v>7244</v>
      </c>
      <c r="F339" t="s">
        <v>7245</v>
      </c>
      <c r="G339" t="s">
        <v>7246</v>
      </c>
      <c r="H339" t="s">
        <v>7247</v>
      </c>
      <c r="I339" t="s">
        <v>7248</v>
      </c>
      <c r="J339" t="s">
        <v>7249</v>
      </c>
      <c r="K339" t="s">
        <v>7250</v>
      </c>
      <c r="L339" t="s">
        <v>7251</v>
      </c>
      <c r="M339" t="s">
        <v>7252</v>
      </c>
      <c r="N339" t="s">
        <v>7253</v>
      </c>
      <c r="O339">
        <f>-725.466277343046 -1.60054933078345 -501.200156110953</f>
        <v>-1228.2669827847826</v>
      </c>
      <c r="P339">
        <f>-754.403326853143 -25.8991887842228 -221.645433324708</f>
        <v>-1001.9479489620737</v>
      </c>
      <c r="Q339" t="s">
        <v>7254</v>
      </c>
      <c r="R339" t="s">
        <v>7255</v>
      </c>
      <c r="S339" t="s">
        <v>7256</v>
      </c>
      <c r="T339" t="s">
        <v>7257</v>
      </c>
      <c r="U339" t="s">
        <v>7258</v>
      </c>
      <c r="V339" t="s">
        <v>7259</v>
      </c>
      <c r="W339" t="s">
        <v>7260</v>
      </c>
      <c r="X339" t="s">
        <v>7261</v>
      </c>
      <c r="Y339" t="s">
        <v>7262</v>
      </c>
    </row>
    <row r="340" spans="1:25" x14ac:dyDescent="0.3">
      <c r="A340">
        <v>16950</v>
      </c>
      <c r="B340" t="s">
        <v>7263</v>
      </c>
      <c r="C340" t="s">
        <v>7264</v>
      </c>
      <c r="D340" t="s">
        <v>7265</v>
      </c>
      <c r="E340" t="s">
        <v>7266</v>
      </c>
      <c r="F340" t="s">
        <v>7267</v>
      </c>
      <c r="G340" t="s">
        <v>7268</v>
      </c>
      <c r="H340" t="s">
        <v>7269</v>
      </c>
      <c r="I340" t="s">
        <v>7270</v>
      </c>
      <c r="J340" t="s">
        <v>7271</v>
      </c>
      <c r="K340" t="s">
        <v>7272</v>
      </c>
      <c r="L340" t="s">
        <v>7273</v>
      </c>
      <c r="M340" t="s">
        <v>7274</v>
      </c>
      <c r="N340" t="s">
        <v>7275</v>
      </c>
      <c r="O340">
        <f>-726.174108849269 -2.07522559377435 -501.157970133913</f>
        <v>-1229.4073045769564</v>
      </c>
      <c r="P340">
        <f>-754.599359653027 -25.9437595295635 -221.513848049852</f>
        <v>-1002.0569672324425</v>
      </c>
      <c r="Q340" t="s">
        <v>7276</v>
      </c>
      <c r="R340" t="s">
        <v>7277</v>
      </c>
      <c r="S340" t="s">
        <v>7278</v>
      </c>
      <c r="T340" t="s">
        <v>7279</v>
      </c>
      <c r="U340" t="s">
        <v>7280</v>
      </c>
      <c r="V340" t="s">
        <v>7281</v>
      </c>
      <c r="W340" t="s">
        <v>7282</v>
      </c>
      <c r="X340" t="s">
        <v>7283</v>
      </c>
      <c r="Y340" t="s">
        <v>7284</v>
      </c>
    </row>
    <row r="341" spans="1:25" x14ac:dyDescent="0.3">
      <c r="A341">
        <v>17000</v>
      </c>
      <c r="B341" t="s">
        <v>7285</v>
      </c>
      <c r="C341" t="s">
        <v>7286</v>
      </c>
      <c r="D341" t="s">
        <v>7287</v>
      </c>
      <c r="E341" t="s">
        <v>7288</v>
      </c>
      <c r="F341" t="s">
        <v>7289</v>
      </c>
      <c r="G341" t="s">
        <v>7290</v>
      </c>
      <c r="H341" t="s">
        <v>7291</v>
      </c>
      <c r="I341" t="s">
        <v>7292</v>
      </c>
      <c r="J341" t="s">
        <v>7293</v>
      </c>
      <c r="K341" t="s">
        <v>7294</v>
      </c>
      <c r="L341" t="s">
        <v>7295</v>
      </c>
      <c r="M341" t="s">
        <v>7296</v>
      </c>
      <c r="N341" t="s">
        <v>7297</v>
      </c>
      <c r="O341">
        <f>-726.847755472627 -2.43336575550188 -501.044926514226</f>
        <v>-1230.3260477423548</v>
      </c>
      <c r="P341">
        <f>-754.893955169074 -25.7699060545931 -221.317562234792</f>
        <v>-1001.9814234584592</v>
      </c>
      <c r="Q341" t="s">
        <v>7298</v>
      </c>
      <c r="R341" t="s">
        <v>7299</v>
      </c>
      <c r="S341" t="s">
        <v>7300</v>
      </c>
      <c r="T341" t="s">
        <v>7301</v>
      </c>
      <c r="U341" t="s">
        <v>7302</v>
      </c>
      <c r="V341" t="s">
        <v>7303</v>
      </c>
      <c r="W341" t="s">
        <v>7304</v>
      </c>
      <c r="X341" t="s">
        <v>7305</v>
      </c>
      <c r="Y341" t="s">
        <v>7306</v>
      </c>
    </row>
    <row r="342" spans="1:25" x14ac:dyDescent="0.3">
      <c r="A342">
        <v>17050</v>
      </c>
      <c r="B342" t="s">
        <v>7307</v>
      </c>
      <c r="C342" t="s">
        <v>7308</v>
      </c>
      <c r="D342" t="s">
        <v>7309</v>
      </c>
      <c r="E342" t="s">
        <v>7310</v>
      </c>
      <c r="F342" t="s">
        <v>7311</v>
      </c>
      <c r="G342" t="s">
        <v>7312</v>
      </c>
      <c r="H342" t="s">
        <v>7313</v>
      </c>
      <c r="I342" t="s">
        <v>7314</v>
      </c>
      <c r="J342" t="s">
        <v>7315</v>
      </c>
      <c r="K342" t="s">
        <v>7316</v>
      </c>
      <c r="L342" t="s">
        <v>7317</v>
      </c>
      <c r="M342" t="s">
        <v>7318</v>
      </c>
      <c r="N342" t="s">
        <v>7319</v>
      </c>
      <c r="O342">
        <f>-728.076713132055 -3.04423804462317 -500.851327680657</f>
        <v>-1231.9722788573351</v>
      </c>
      <c r="P342">
        <f>-754.702650863136 -25.5255530281847 -220.915284861879</f>
        <v>-1001.1434887531998</v>
      </c>
      <c r="Q342" t="s">
        <v>7320</v>
      </c>
      <c r="R342" t="s">
        <v>7321</v>
      </c>
      <c r="S342" t="s">
        <v>7322</v>
      </c>
      <c r="T342" t="s">
        <v>7323</v>
      </c>
      <c r="U342" t="s">
        <v>7324</v>
      </c>
      <c r="V342" t="s">
        <v>7325</v>
      </c>
      <c r="W342" t="s">
        <v>7326</v>
      </c>
      <c r="X342" t="s">
        <v>7327</v>
      </c>
      <c r="Y342" t="s">
        <v>7328</v>
      </c>
    </row>
    <row r="343" spans="1:25" x14ac:dyDescent="0.3">
      <c r="A343">
        <v>17100</v>
      </c>
      <c r="B343" t="s">
        <v>7329</v>
      </c>
      <c r="C343" t="s">
        <v>7330</v>
      </c>
      <c r="D343" t="s">
        <v>7331</v>
      </c>
      <c r="E343" t="s">
        <v>7332</v>
      </c>
      <c r="F343" t="s">
        <v>7333</v>
      </c>
      <c r="G343" t="s">
        <v>7334</v>
      </c>
      <c r="H343" t="s">
        <v>7335</v>
      </c>
      <c r="I343" t="s">
        <v>7336</v>
      </c>
      <c r="J343" t="s">
        <v>7337</v>
      </c>
      <c r="K343" t="s">
        <v>7338</v>
      </c>
      <c r="L343" t="s">
        <v>7339</v>
      </c>
      <c r="M343" t="s">
        <v>7340</v>
      </c>
      <c r="N343" t="s">
        <v>7341</v>
      </c>
      <c r="O343">
        <f>-728.597739796967 -3.31580706447517 -500.733145713666</f>
        <v>-1232.6466925751081</v>
      </c>
      <c r="P343">
        <f>-754.521808097127 -25.4318703598647 -220.7020099722</f>
        <v>-1000.6556884291916</v>
      </c>
      <c r="Q343" t="s">
        <v>7342</v>
      </c>
      <c r="R343" t="s">
        <v>7343</v>
      </c>
      <c r="S343" t="s">
        <v>7344</v>
      </c>
      <c r="T343" t="s">
        <v>7345</v>
      </c>
      <c r="U343" t="s">
        <v>7346</v>
      </c>
      <c r="V343" t="s">
        <v>7347</v>
      </c>
      <c r="W343" t="s">
        <v>7348</v>
      </c>
      <c r="X343" t="s">
        <v>7349</v>
      </c>
      <c r="Y343" t="s">
        <v>7350</v>
      </c>
    </row>
    <row r="344" spans="1:25" x14ac:dyDescent="0.3">
      <c r="A344">
        <v>17150</v>
      </c>
      <c r="B344" t="s">
        <v>7351</v>
      </c>
      <c r="C344" t="s">
        <v>7352</v>
      </c>
      <c r="D344" t="s">
        <v>7353</v>
      </c>
      <c r="E344" t="s">
        <v>7354</v>
      </c>
      <c r="F344" t="s">
        <v>7355</v>
      </c>
      <c r="G344" t="s">
        <v>7356</v>
      </c>
      <c r="H344" t="s">
        <v>7357</v>
      </c>
      <c r="I344" t="s">
        <v>7358</v>
      </c>
      <c r="J344" t="s">
        <v>7359</v>
      </c>
      <c r="K344" t="s">
        <v>7360</v>
      </c>
      <c r="L344" t="s">
        <v>7361</v>
      </c>
      <c r="M344" t="s">
        <v>7362</v>
      </c>
      <c r="N344" t="s">
        <v>7363</v>
      </c>
      <c r="O344">
        <f>-729.851076736938 -3.61990026530339 -500.298278590307</f>
        <v>-1233.7692555925485</v>
      </c>
      <c r="P344">
        <f>-754.222678528923 -25.2729903061754 -220.09162864748</f>
        <v>-999.58729748257838</v>
      </c>
      <c r="Q344" t="s">
        <v>7364</v>
      </c>
      <c r="R344" t="s">
        <v>7365</v>
      </c>
      <c r="S344" t="s">
        <v>7366</v>
      </c>
      <c r="T344" t="s">
        <v>7367</v>
      </c>
      <c r="U344" t="s">
        <v>7368</v>
      </c>
      <c r="V344" t="s">
        <v>7369</v>
      </c>
      <c r="W344" t="s">
        <v>7370</v>
      </c>
      <c r="X344" t="s">
        <v>7371</v>
      </c>
      <c r="Y344" t="s">
        <v>7372</v>
      </c>
    </row>
    <row r="345" spans="1:25" x14ac:dyDescent="0.3">
      <c r="A345">
        <v>17200</v>
      </c>
      <c r="B345" t="s">
        <v>7373</v>
      </c>
      <c r="C345" t="s">
        <v>7374</v>
      </c>
      <c r="D345" t="s">
        <v>7375</v>
      </c>
      <c r="E345" t="s">
        <v>7376</v>
      </c>
      <c r="F345" t="s">
        <v>7377</v>
      </c>
      <c r="G345" t="s">
        <v>7378</v>
      </c>
      <c r="H345" t="s">
        <v>7379</v>
      </c>
      <c r="I345" t="s">
        <v>7380</v>
      </c>
      <c r="J345" t="s">
        <v>7381</v>
      </c>
      <c r="K345" t="s">
        <v>7382</v>
      </c>
      <c r="L345" t="s">
        <v>7383</v>
      </c>
      <c r="M345" t="s">
        <v>7384</v>
      </c>
      <c r="N345" t="s">
        <v>7385</v>
      </c>
      <c r="O345">
        <f>-731.500860336378 -3.54195198608295 -499.722530940007</f>
        <v>-1234.7653432624679</v>
      </c>
      <c r="P345">
        <f>-754.106797420639 -24.4180199195214 -219.309054253996</f>
        <v>-997.83387159415645</v>
      </c>
      <c r="Q345" t="s">
        <v>7386</v>
      </c>
      <c r="R345" t="s">
        <v>7387</v>
      </c>
      <c r="S345" t="s">
        <v>7388</v>
      </c>
      <c r="T345" t="s">
        <v>7389</v>
      </c>
      <c r="U345" t="s">
        <v>7390</v>
      </c>
      <c r="V345" t="s">
        <v>7391</v>
      </c>
      <c r="W345" t="s">
        <v>7392</v>
      </c>
      <c r="X345" t="s">
        <v>7393</v>
      </c>
      <c r="Y345" t="s">
        <v>7394</v>
      </c>
    </row>
    <row r="346" spans="1:25" x14ac:dyDescent="0.3">
      <c r="A346">
        <v>17250</v>
      </c>
      <c r="B346" t="s">
        <v>7395</v>
      </c>
      <c r="C346" t="s">
        <v>7396</v>
      </c>
      <c r="D346" t="s">
        <v>7397</v>
      </c>
      <c r="E346" t="s">
        <v>7398</v>
      </c>
      <c r="F346" t="s">
        <v>7399</v>
      </c>
      <c r="G346" t="s">
        <v>7400</v>
      </c>
      <c r="H346" t="s">
        <v>7401</v>
      </c>
      <c r="I346" t="s">
        <v>7402</v>
      </c>
      <c r="J346" t="s">
        <v>7403</v>
      </c>
      <c r="K346" t="s">
        <v>7404</v>
      </c>
      <c r="L346" t="s">
        <v>7405</v>
      </c>
      <c r="M346" t="s">
        <v>7406</v>
      </c>
      <c r="N346" t="s">
        <v>7407</v>
      </c>
      <c r="O346">
        <f>-732.447703699862 -3.25793225642155 -499.404977370481</f>
        <v>-1235.1106133267645</v>
      </c>
      <c r="P346">
        <f>-754.305493757956 -23.6510435002417 -218.896744094928</f>
        <v>-996.85328135312579</v>
      </c>
      <c r="Q346" t="s">
        <v>7408</v>
      </c>
      <c r="R346" t="s">
        <v>7409</v>
      </c>
      <c r="S346" t="s">
        <v>7410</v>
      </c>
      <c r="T346" t="s">
        <v>7411</v>
      </c>
      <c r="U346" t="s">
        <v>7412</v>
      </c>
      <c r="V346" t="s">
        <v>7413</v>
      </c>
      <c r="W346" t="s">
        <v>7414</v>
      </c>
      <c r="X346" t="s">
        <v>7415</v>
      </c>
      <c r="Y346" t="s">
        <v>7416</v>
      </c>
    </row>
    <row r="347" spans="1:25" x14ac:dyDescent="0.3">
      <c r="A347">
        <v>17300</v>
      </c>
      <c r="B347" t="s">
        <v>7417</v>
      </c>
      <c r="C347" t="s">
        <v>7418</v>
      </c>
      <c r="D347" t="s">
        <v>7419</v>
      </c>
      <c r="E347" t="s">
        <v>7420</v>
      </c>
      <c r="F347" t="s">
        <v>7421</v>
      </c>
      <c r="G347" t="s">
        <v>7422</v>
      </c>
      <c r="H347" t="s">
        <v>7423</v>
      </c>
      <c r="I347" t="s">
        <v>7424</v>
      </c>
      <c r="J347" t="s">
        <v>7425</v>
      </c>
      <c r="K347" t="s">
        <v>7426</v>
      </c>
      <c r="L347" t="s">
        <v>7427</v>
      </c>
      <c r="M347" t="s">
        <v>7428</v>
      </c>
      <c r="N347" t="s">
        <v>7429</v>
      </c>
      <c r="O347">
        <f>-733.846163547186 -2.79890867840663 -498.857333338447</f>
        <v>-1235.5024055640397</v>
      </c>
      <c r="P347">
        <f>-755.461454698593 -22.3362129036798 -218.269113575241</f>
        <v>-996.0667811775138</v>
      </c>
      <c r="Q347" t="s">
        <v>7430</v>
      </c>
      <c r="R347" t="s">
        <v>7431</v>
      </c>
      <c r="S347" t="s">
        <v>7432</v>
      </c>
      <c r="T347" t="s">
        <v>7433</v>
      </c>
      <c r="U347" t="s">
        <v>7434</v>
      </c>
      <c r="V347" t="s">
        <v>7435</v>
      </c>
      <c r="W347" t="s">
        <v>7436</v>
      </c>
      <c r="X347" t="s">
        <v>7437</v>
      </c>
      <c r="Y347" t="s">
        <v>7438</v>
      </c>
    </row>
    <row r="348" spans="1:25" x14ac:dyDescent="0.3">
      <c r="A348">
        <v>17350</v>
      </c>
      <c r="B348" t="s">
        <v>7439</v>
      </c>
      <c r="C348" t="s">
        <v>7440</v>
      </c>
      <c r="D348" t="s">
        <v>7441</v>
      </c>
      <c r="E348" t="s">
        <v>7442</v>
      </c>
      <c r="F348" t="s">
        <v>7443</v>
      </c>
      <c r="G348" t="s">
        <v>7444</v>
      </c>
      <c r="H348" t="s">
        <v>7445</v>
      </c>
      <c r="I348" t="s">
        <v>7446</v>
      </c>
      <c r="J348" t="s">
        <v>7447</v>
      </c>
      <c r="K348" t="s">
        <v>7448</v>
      </c>
      <c r="L348" t="s">
        <v>7449</v>
      </c>
      <c r="M348" t="s">
        <v>7450</v>
      </c>
      <c r="N348" t="s">
        <v>7451</v>
      </c>
      <c r="O348">
        <f>-734.294283757124 -2.78797431689873 -498.548707058262</f>
        <v>-1235.6309651322847</v>
      </c>
      <c r="P348">
        <f>-756.466999757078 -21.5019113263384 -217.948036315218</f>
        <v>-995.91694739863442</v>
      </c>
      <c r="Q348" t="s">
        <v>7452</v>
      </c>
      <c r="R348" t="s">
        <v>7453</v>
      </c>
      <c r="S348" t="s">
        <v>7454</v>
      </c>
      <c r="T348" t="s">
        <v>7455</v>
      </c>
      <c r="U348" t="s">
        <v>7456</v>
      </c>
      <c r="V348" t="s">
        <v>7457</v>
      </c>
      <c r="W348" t="s">
        <v>7458</v>
      </c>
      <c r="X348" t="s">
        <v>7459</v>
      </c>
      <c r="Y348" t="s">
        <v>7460</v>
      </c>
    </row>
    <row r="349" spans="1:25" x14ac:dyDescent="0.3">
      <c r="A349">
        <v>17400</v>
      </c>
      <c r="B349" t="s">
        <v>7461</v>
      </c>
      <c r="C349" t="s">
        <v>7462</v>
      </c>
      <c r="D349" t="s">
        <v>7463</v>
      </c>
      <c r="E349" t="s">
        <v>7464</v>
      </c>
      <c r="F349" t="s">
        <v>7465</v>
      </c>
      <c r="G349" t="s">
        <v>7466</v>
      </c>
      <c r="H349" t="s">
        <v>7467</v>
      </c>
      <c r="I349" t="s">
        <v>7468</v>
      </c>
      <c r="J349" t="s">
        <v>7469</v>
      </c>
      <c r="K349" t="s">
        <v>7470</v>
      </c>
      <c r="L349" t="s">
        <v>7471</v>
      </c>
      <c r="M349" t="s">
        <v>7472</v>
      </c>
      <c r="N349" t="s">
        <v>7473</v>
      </c>
      <c r="O349">
        <f>-735.025645766189 -3.22622540086354 -497.849375632188</f>
        <v>-1236.1012467992405</v>
      </c>
      <c r="P349">
        <f>-758.759587820352 -19.9311971696436 -217.249548474631</f>
        <v>-995.94033346462652</v>
      </c>
      <c r="Q349" t="s">
        <v>7474</v>
      </c>
      <c r="R349" t="s">
        <v>7475</v>
      </c>
      <c r="S349" t="s">
        <v>7476</v>
      </c>
      <c r="T349" t="s">
        <v>7477</v>
      </c>
      <c r="U349" t="s">
        <v>7478</v>
      </c>
      <c r="V349" t="s">
        <v>7479</v>
      </c>
      <c r="W349" t="s">
        <v>7480</v>
      </c>
      <c r="X349" t="s">
        <v>7481</v>
      </c>
      <c r="Y349" t="s">
        <v>7482</v>
      </c>
    </row>
    <row r="350" spans="1:25" x14ac:dyDescent="0.3">
      <c r="A350">
        <v>17450</v>
      </c>
      <c r="B350" t="s">
        <v>7483</v>
      </c>
      <c r="C350" t="s">
        <v>7484</v>
      </c>
      <c r="D350" t="s">
        <v>7485</v>
      </c>
      <c r="E350" t="s">
        <v>7486</v>
      </c>
      <c r="F350" t="s">
        <v>7487</v>
      </c>
      <c r="G350" t="s">
        <v>7488</v>
      </c>
      <c r="H350" t="s">
        <v>7489</v>
      </c>
      <c r="I350" t="s">
        <v>7490</v>
      </c>
      <c r="J350" t="s">
        <v>7491</v>
      </c>
      <c r="K350" t="s">
        <v>7492</v>
      </c>
      <c r="L350" t="s">
        <v>7493</v>
      </c>
      <c r="M350" t="s">
        <v>7494</v>
      </c>
      <c r="N350" t="s">
        <v>7495</v>
      </c>
      <c r="O350">
        <f>-735.371321882486 -3.54530994501488 -497.473227035126</f>
        <v>-1236.3898588626269</v>
      </c>
      <c r="P350">
        <f>-760.001998616385 -19.6339306314753 -216.914781742003</f>
        <v>-996.55071098986332</v>
      </c>
      <c r="Q350" t="s">
        <v>7496</v>
      </c>
      <c r="R350" t="s">
        <v>7497</v>
      </c>
      <c r="S350" t="s">
        <v>7498</v>
      </c>
      <c r="T350" t="s">
        <v>7499</v>
      </c>
      <c r="U350" t="s">
        <v>7500</v>
      </c>
      <c r="V350" t="s">
        <v>7501</v>
      </c>
      <c r="W350" t="s">
        <v>7502</v>
      </c>
      <c r="X350" t="s">
        <v>7503</v>
      </c>
      <c r="Y350" t="s">
        <v>7504</v>
      </c>
    </row>
    <row r="351" spans="1:25" x14ac:dyDescent="0.3">
      <c r="A351">
        <v>17500</v>
      </c>
      <c r="B351" t="s">
        <v>7505</v>
      </c>
      <c r="C351" t="s">
        <v>7506</v>
      </c>
      <c r="D351" t="s">
        <v>7507</v>
      </c>
      <c r="E351" t="s">
        <v>7508</v>
      </c>
      <c r="F351" t="s">
        <v>7509</v>
      </c>
      <c r="G351" t="s">
        <v>7510</v>
      </c>
      <c r="H351" t="s">
        <v>7511</v>
      </c>
      <c r="I351" t="s">
        <v>7512</v>
      </c>
      <c r="J351" t="s">
        <v>7513</v>
      </c>
      <c r="K351" t="s">
        <v>7514</v>
      </c>
      <c r="L351" t="s">
        <v>7515</v>
      </c>
      <c r="M351" t="s">
        <v>7516</v>
      </c>
      <c r="N351" t="s">
        <v>7517</v>
      </c>
      <c r="O351">
        <f>-735.74586126512 -3.8050173450913 -497.143337345661</f>
        <v>-1236.6942159558723</v>
      </c>
      <c r="P351">
        <f>-760.970446341758 -19.2445228099184 -216.601245279159</f>
        <v>-996.81621443083543</v>
      </c>
      <c r="Q351" t="s">
        <v>7518</v>
      </c>
      <c r="R351" t="s">
        <v>7519</v>
      </c>
      <c r="S351" t="s">
        <v>7520</v>
      </c>
      <c r="T351" t="s">
        <v>7521</v>
      </c>
      <c r="U351" t="s">
        <v>7522</v>
      </c>
      <c r="V351" t="s">
        <v>7523</v>
      </c>
      <c r="W351" t="s">
        <v>7524</v>
      </c>
      <c r="X351" t="s">
        <v>7525</v>
      </c>
      <c r="Y351" t="s">
        <v>7526</v>
      </c>
    </row>
    <row r="352" spans="1:25" x14ac:dyDescent="0.3">
      <c r="A352">
        <v>17550</v>
      </c>
      <c r="B352" t="s">
        <v>7527</v>
      </c>
      <c r="C352" t="s">
        <v>7528</v>
      </c>
      <c r="D352" t="s">
        <v>7529</v>
      </c>
      <c r="E352" t="s">
        <v>7530</v>
      </c>
      <c r="F352" t="s">
        <v>7531</v>
      </c>
      <c r="G352" t="s">
        <v>7532</v>
      </c>
      <c r="H352" t="s">
        <v>7533</v>
      </c>
      <c r="I352" t="s">
        <v>7534</v>
      </c>
      <c r="J352" t="s">
        <v>7535</v>
      </c>
      <c r="K352" t="s">
        <v>7536</v>
      </c>
      <c r="L352" t="s">
        <v>7537</v>
      </c>
      <c r="M352" t="s">
        <v>7538</v>
      </c>
      <c r="N352" t="s">
        <v>7539</v>
      </c>
      <c r="O352">
        <f>-736.243657439869 -4.25369345415743 -496.697985644876</f>
        <v>-1237.1953365389024</v>
      </c>
      <c r="P352">
        <f>-762.239785074427 -18.6208647450801 -216.169285026167</f>
        <v>-997.02993484567412</v>
      </c>
      <c r="Q352" t="s">
        <v>7540</v>
      </c>
      <c r="R352" t="s">
        <v>7541</v>
      </c>
      <c r="S352" t="s">
        <v>7542</v>
      </c>
      <c r="T352" t="s">
        <v>7543</v>
      </c>
      <c r="U352" t="s">
        <v>7544</v>
      </c>
      <c r="V352" t="s">
        <v>7545</v>
      </c>
      <c r="W352" t="s">
        <v>7546</v>
      </c>
      <c r="X352" t="s">
        <v>7547</v>
      </c>
      <c r="Y352" t="s">
        <v>7548</v>
      </c>
    </row>
    <row r="353" spans="1:25" x14ac:dyDescent="0.3">
      <c r="A353">
        <v>17600</v>
      </c>
      <c r="B353" t="s">
        <v>7549</v>
      </c>
      <c r="C353" t="s">
        <v>7550</v>
      </c>
      <c r="D353" t="s">
        <v>7551</v>
      </c>
      <c r="E353" t="s">
        <v>7552</v>
      </c>
      <c r="F353" t="s">
        <v>7553</v>
      </c>
      <c r="G353" t="s">
        <v>7554</v>
      </c>
      <c r="H353" t="s">
        <v>7555</v>
      </c>
      <c r="I353" t="s">
        <v>7556</v>
      </c>
      <c r="J353" t="s">
        <v>7557</v>
      </c>
      <c r="K353" t="s">
        <v>7558</v>
      </c>
      <c r="L353" t="s">
        <v>7559</v>
      </c>
      <c r="M353" t="s">
        <v>7560</v>
      </c>
      <c r="N353" t="s">
        <v>7561</v>
      </c>
      <c r="O353">
        <f>-736.426429418887 -4.69477868917443 -496.459927740219</f>
        <v>-1237.5811358482804</v>
      </c>
      <c r="P353">
        <f>-762.714553614125 -19.1413619592086 -215.962459727948</f>
        <v>-997.81837530128155</v>
      </c>
      <c r="Q353" t="s">
        <v>7562</v>
      </c>
      <c r="R353" t="s">
        <v>7563</v>
      </c>
      <c r="S353" t="s">
        <v>7564</v>
      </c>
      <c r="T353" t="s">
        <v>7565</v>
      </c>
      <c r="U353" t="s">
        <v>7566</v>
      </c>
      <c r="V353" t="s">
        <v>7567</v>
      </c>
      <c r="W353" t="s">
        <v>7568</v>
      </c>
      <c r="X353" t="s">
        <v>7569</v>
      </c>
      <c r="Y353" t="s">
        <v>7570</v>
      </c>
    </row>
    <row r="354" spans="1:25" x14ac:dyDescent="0.3">
      <c r="A354">
        <v>17650</v>
      </c>
      <c r="B354" t="s">
        <v>7571</v>
      </c>
      <c r="C354" t="s">
        <v>7572</v>
      </c>
      <c r="D354" t="s">
        <v>7573</v>
      </c>
      <c r="E354" t="s">
        <v>7574</v>
      </c>
      <c r="F354" t="s">
        <v>7575</v>
      </c>
      <c r="G354" t="s">
        <v>7576</v>
      </c>
      <c r="H354" t="s">
        <v>7577</v>
      </c>
      <c r="I354" t="s">
        <v>7578</v>
      </c>
      <c r="J354" t="s">
        <v>7579</v>
      </c>
      <c r="K354" t="s">
        <v>7580</v>
      </c>
      <c r="L354" t="s">
        <v>7581</v>
      </c>
      <c r="M354" t="s">
        <v>7582</v>
      </c>
      <c r="N354" t="s">
        <v>7583</v>
      </c>
      <c r="O354">
        <f>-736.453423080899 -4.81826242803527 -496.44314098267</f>
        <v>-1237.7148264916043</v>
      </c>
      <c r="P354">
        <f>-762.571403306819 -19.4999061155352 -215.941970082003</f>
        <v>-998.01327950435712</v>
      </c>
      <c r="Q354" t="s">
        <v>7584</v>
      </c>
      <c r="R354" t="s">
        <v>7585</v>
      </c>
      <c r="S354" t="s">
        <v>7586</v>
      </c>
      <c r="T354" t="s">
        <v>7587</v>
      </c>
      <c r="U354" t="s">
        <v>7588</v>
      </c>
      <c r="V354" t="s">
        <v>7589</v>
      </c>
      <c r="W354" t="s">
        <v>7590</v>
      </c>
      <c r="X354" t="s">
        <v>7591</v>
      </c>
      <c r="Y354" t="s">
        <v>7592</v>
      </c>
    </row>
    <row r="355" spans="1:25" x14ac:dyDescent="0.3">
      <c r="A355">
        <v>17700</v>
      </c>
      <c r="B355" t="s">
        <v>7593</v>
      </c>
      <c r="C355" t="s">
        <v>7594</v>
      </c>
      <c r="D355" t="s">
        <v>7595</v>
      </c>
      <c r="E355" t="s">
        <v>7596</v>
      </c>
      <c r="F355" t="s">
        <v>7597</v>
      </c>
      <c r="G355" t="s">
        <v>7598</v>
      </c>
      <c r="H355" t="s">
        <v>7599</v>
      </c>
      <c r="I355" t="s">
        <v>7600</v>
      </c>
      <c r="J355" t="s">
        <v>7601</v>
      </c>
      <c r="K355" t="s">
        <v>7602</v>
      </c>
      <c r="L355" t="s">
        <v>7603</v>
      </c>
      <c r="M355" t="s">
        <v>7604</v>
      </c>
      <c r="N355" t="s">
        <v>7605</v>
      </c>
      <c r="O355">
        <f>-736.2799845692 -5.01540177623406 -496.433148081151</f>
        <v>-1237.7285344265852</v>
      </c>
      <c r="P355">
        <f>-761.943866680162 -20.0906988549184 -215.910865966812</f>
        <v>-997.94543150189247</v>
      </c>
      <c r="Q355" t="s">
        <v>7606</v>
      </c>
      <c r="R355" t="s">
        <v>7607</v>
      </c>
      <c r="S355" t="s">
        <v>7608</v>
      </c>
      <c r="T355" t="s">
        <v>7609</v>
      </c>
      <c r="U355" t="s">
        <v>7610</v>
      </c>
      <c r="V355" t="s">
        <v>7611</v>
      </c>
      <c r="W355" t="s">
        <v>7612</v>
      </c>
      <c r="X355" t="s">
        <v>7613</v>
      </c>
      <c r="Y355" t="s">
        <v>7614</v>
      </c>
    </row>
    <row r="356" spans="1:25" x14ac:dyDescent="0.3">
      <c r="A356">
        <v>17750</v>
      </c>
      <c r="B356" t="s">
        <v>7615</v>
      </c>
      <c r="C356" t="s">
        <v>7616</v>
      </c>
      <c r="D356" t="s">
        <v>7617</v>
      </c>
      <c r="E356" t="s">
        <v>7618</v>
      </c>
      <c r="F356" t="s">
        <v>7619</v>
      </c>
      <c r="G356" t="s">
        <v>7620</v>
      </c>
      <c r="H356" t="s">
        <v>7621</v>
      </c>
      <c r="I356" t="s">
        <v>7622</v>
      </c>
      <c r="J356" t="s">
        <v>7623</v>
      </c>
      <c r="K356" t="s">
        <v>7624</v>
      </c>
      <c r="L356" t="s">
        <v>7625</v>
      </c>
      <c r="M356" t="s">
        <v>7626</v>
      </c>
      <c r="N356" t="s">
        <v>7627</v>
      </c>
      <c r="O356">
        <f>-736.081304376613 -5.03232306277096 -496.412797518538</f>
        <v>-1237.526424957922</v>
      </c>
      <c r="P356">
        <f>-761.556203599396 -20.4141909801788 -215.890001407771</f>
        <v>-997.86039598734578</v>
      </c>
      <c r="Q356" t="s">
        <v>7628</v>
      </c>
      <c r="R356" t="s">
        <v>7629</v>
      </c>
      <c r="S356" t="s">
        <v>7630</v>
      </c>
      <c r="T356" t="s">
        <v>7631</v>
      </c>
      <c r="U356" t="s">
        <v>7632</v>
      </c>
      <c r="V356" t="s">
        <v>7633</v>
      </c>
      <c r="W356" t="s">
        <v>7634</v>
      </c>
      <c r="X356" t="s">
        <v>7635</v>
      </c>
      <c r="Y356" t="s">
        <v>7636</v>
      </c>
    </row>
    <row r="357" spans="1:25" x14ac:dyDescent="0.3">
      <c r="A357">
        <v>17800</v>
      </c>
      <c r="B357" t="s">
        <v>7637</v>
      </c>
      <c r="C357" t="s">
        <v>7638</v>
      </c>
      <c r="D357" t="s">
        <v>7639</v>
      </c>
      <c r="E357" t="s">
        <v>7640</v>
      </c>
      <c r="F357" t="s">
        <v>7641</v>
      </c>
      <c r="G357" t="s">
        <v>7642</v>
      </c>
      <c r="H357" t="s">
        <v>7643</v>
      </c>
      <c r="I357" t="s">
        <v>7644</v>
      </c>
      <c r="J357" t="s">
        <v>7645</v>
      </c>
      <c r="K357" t="s">
        <v>7646</v>
      </c>
      <c r="L357" t="s">
        <v>7647</v>
      </c>
      <c r="M357" t="s">
        <v>7648</v>
      </c>
      <c r="N357" t="s">
        <v>7649</v>
      </c>
      <c r="O357">
        <f>-735.566955761149 -5.05382247450416 -496.479850836237</f>
        <v>-1237.1006290718901</v>
      </c>
      <c r="P357">
        <f>-760.925101642343 -20.7661854105277 -215.964795655477</f>
        <v>-997.65608270834764</v>
      </c>
      <c r="Q357" t="s">
        <v>7650</v>
      </c>
      <c r="R357" t="s">
        <v>7651</v>
      </c>
      <c r="S357" t="s">
        <v>7652</v>
      </c>
      <c r="T357" t="s">
        <v>7653</v>
      </c>
      <c r="U357" t="s">
        <v>7654</v>
      </c>
      <c r="V357" t="s">
        <v>7655</v>
      </c>
      <c r="W357" t="s">
        <v>7656</v>
      </c>
      <c r="X357" t="s">
        <v>7657</v>
      </c>
      <c r="Y357" t="s">
        <v>7658</v>
      </c>
    </row>
    <row r="358" spans="1:25" x14ac:dyDescent="0.3">
      <c r="A358">
        <v>17850</v>
      </c>
      <c r="B358" t="s">
        <v>7659</v>
      </c>
      <c r="C358" t="s">
        <v>7660</v>
      </c>
      <c r="D358" t="s">
        <v>7661</v>
      </c>
      <c r="E358" t="s">
        <v>7662</v>
      </c>
      <c r="F358" t="s">
        <v>7663</v>
      </c>
      <c r="G358" t="s">
        <v>7664</v>
      </c>
      <c r="H358" t="s">
        <v>7665</v>
      </c>
      <c r="I358" t="s">
        <v>7666</v>
      </c>
      <c r="J358" t="s">
        <v>7667</v>
      </c>
      <c r="K358" t="s">
        <v>7668</v>
      </c>
      <c r="L358" t="s">
        <v>7669</v>
      </c>
      <c r="M358" t="s">
        <v>7670</v>
      </c>
      <c r="N358" t="s">
        <v>7671</v>
      </c>
      <c r="O358">
        <f>-735.215274257738 -5.08007779402078 -496.569327907451</f>
        <v>-1236.8646799592098</v>
      </c>
      <c r="P358">
        <f>-760.512949169016 -20.9250069933676 -216.056204026335</f>
        <v>-997.49416018871852</v>
      </c>
      <c r="Q358" t="s">
        <v>7672</v>
      </c>
      <c r="R358" t="s">
        <v>7673</v>
      </c>
      <c r="S358" t="s">
        <v>7674</v>
      </c>
      <c r="T358" t="s">
        <v>7675</v>
      </c>
      <c r="U358" t="s">
        <v>7676</v>
      </c>
      <c r="V358" t="s">
        <v>7677</v>
      </c>
      <c r="W358" t="s">
        <v>7678</v>
      </c>
      <c r="X358" t="s">
        <v>7679</v>
      </c>
      <c r="Y358" t="s">
        <v>7680</v>
      </c>
    </row>
    <row r="359" spans="1:25" x14ac:dyDescent="0.3">
      <c r="A359">
        <v>17900</v>
      </c>
      <c r="B359" t="s">
        <v>7681</v>
      </c>
      <c r="C359" t="s">
        <v>7682</v>
      </c>
      <c r="D359" t="s">
        <v>7683</v>
      </c>
      <c r="E359" t="s">
        <v>7684</v>
      </c>
      <c r="F359" t="s">
        <v>7685</v>
      </c>
      <c r="G359" t="s">
        <v>7686</v>
      </c>
      <c r="H359" t="s">
        <v>7687</v>
      </c>
      <c r="I359" t="s">
        <v>7688</v>
      </c>
      <c r="J359" t="s">
        <v>7689</v>
      </c>
      <c r="K359" t="s">
        <v>7690</v>
      </c>
      <c r="L359" t="s">
        <v>7691</v>
      </c>
      <c r="M359" t="s">
        <v>7692</v>
      </c>
      <c r="N359" t="s">
        <v>7693</v>
      </c>
      <c r="O359">
        <f>-734.317823208503 -5.30714669486974 -496.678960093427</f>
        <v>-1236.3039299967998</v>
      </c>
      <c r="P359">
        <f>-759.303637524519 -21.7297424743447 -216.171183960154</f>
        <v>-997.20456395901761</v>
      </c>
      <c r="Q359" t="s">
        <v>7694</v>
      </c>
      <c r="R359" t="s">
        <v>7695</v>
      </c>
      <c r="S359" t="s">
        <v>7696</v>
      </c>
      <c r="T359" t="s">
        <v>7697</v>
      </c>
      <c r="U359" t="s">
        <v>7698</v>
      </c>
      <c r="V359" t="s">
        <v>7699</v>
      </c>
      <c r="W359" t="s">
        <v>7700</v>
      </c>
      <c r="X359" t="s">
        <v>7701</v>
      </c>
      <c r="Y359" t="s">
        <v>7702</v>
      </c>
    </row>
    <row r="360" spans="1:25" x14ac:dyDescent="0.3">
      <c r="A360">
        <v>17950</v>
      </c>
      <c r="B360" t="s">
        <v>7703</v>
      </c>
      <c r="C360" t="s">
        <v>7704</v>
      </c>
      <c r="D360" t="s">
        <v>7705</v>
      </c>
      <c r="E360" t="s">
        <v>7706</v>
      </c>
      <c r="F360" t="s">
        <v>7707</v>
      </c>
      <c r="G360" t="s">
        <v>7708</v>
      </c>
      <c r="H360" t="s">
        <v>7709</v>
      </c>
      <c r="I360" t="s">
        <v>7710</v>
      </c>
      <c r="J360" t="s">
        <v>7711</v>
      </c>
      <c r="K360" t="s">
        <v>7712</v>
      </c>
      <c r="L360" t="s">
        <v>7713</v>
      </c>
      <c r="M360" t="s">
        <v>7714</v>
      </c>
      <c r="N360" t="s">
        <v>7715</v>
      </c>
      <c r="O360">
        <f>-733.963259417569 -5.48413486244317 -496.668579404398</f>
        <v>-1236.1159736844102</v>
      </c>
      <c r="P360">
        <f>-758.688890550553 -22.145716553827 -216.151842427197</f>
        <v>-996.98644953157702</v>
      </c>
      <c r="Q360" t="s">
        <v>7716</v>
      </c>
      <c r="R360" t="s">
        <v>7717</v>
      </c>
      <c r="S360" t="s">
        <v>7718</v>
      </c>
      <c r="T360" t="s">
        <v>7719</v>
      </c>
      <c r="U360" t="s">
        <v>7720</v>
      </c>
      <c r="V360" t="s">
        <v>7721</v>
      </c>
      <c r="W360" t="s">
        <v>7722</v>
      </c>
      <c r="X360" t="s">
        <v>7723</v>
      </c>
      <c r="Y360" t="s">
        <v>7724</v>
      </c>
    </row>
    <row r="361" spans="1:25" x14ac:dyDescent="0.3">
      <c r="A361">
        <v>18000</v>
      </c>
      <c r="B361" t="s">
        <v>7725</v>
      </c>
      <c r="C361" t="s">
        <v>7726</v>
      </c>
      <c r="D361" t="s">
        <v>7727</v>
      </c>
      <c r="E361" t="s">
        <v>7728</v>
      </c>
      <c r="F361" t="s">
        <v>7729</v>
      </c>
      <c r="G361" t="s">
        <v>7730</v>
      </c>
      <c r="H361" t="s">
        <v>7731</v>
      </c>
      <c r="I361" t="s">
        <v>7732</v>
      </c>
      <c r="J361" t="s">
        <v>7733</v>
      </c>
      <c r="K361" t="s">
        <v>7734</v>
      </c>
      <c r="L361" t="s">
        <v>7735</v>
      </c>
      <c r="M361" t="s">
        <v>7736</v>
      </c>
      <c r="N361" t="s">
        <v>7737</v>
      </c>
      <c r="O361">
        <f>-733.613635181968 -5.62103306000972 -496.639455814223</f>
        <v>-1235.8741240562008</v>
      </c>
      <c r="P361">
        <f>-758.052169714812 -22.4588964860618 -216.108287386516</f>
        <v>-996.6193535873897</v>
      </c>
      <c r="Q361" t="s">
        <v>7738</v>
      </c>
      <c r="R361" t="s">
        <v>7739</v>
      </c>
      <c r="S361" t="s">
        <v>7740</v>
      </c>
      <c r="T361" t="s">
        <v>7741</v>
      </c>
      <c r="U361" t="s">
        <v>7742</v>
      </c>
      <c r="V361" t="s">
        <v>7743</v>
      </c>
      <c r="W361" t="s">
        <v>7744</v>
      </c>
      <c r="X361" t="s">
        <v>7745</v>
      </c>
      <c r="Y361" t="s">
        <v>7746</v>
      </c>
    </row>
    <row r="362" spans="1:25" x14ac:dyDescent="0.3">
      <c r="A362">
        <v>18050</v>
      </c>
      <c r="B362" t="s">
        <v>7747</v>
      </c>
      <c r="C362" t="s">
        <v>7748</v>
      </c>
      <c r="D362" t="s">
        <v>7749</v>
      </c>
      <c r="E362" t="s">
        <v>7750</v>
      </c>
      <c r="F362" t="s">
        <v>7751</v>
      </c>
      <c r="G362" t="s">
        <v>7752</v>
      </c>
      <c r="H362" t="s">
        <v>7753</v>
      </c>
      <c r="I362" t="s">
        <v>7754</v>
      </c>
      <c r="J362" t="s">
        <v>7755</v>
      </c>
      <c r="K362" t="s">
        <v>7756</v>
      </c>
      <c r="L362" t="s">
        <v>7757</v>
      </c>
      <c r="M362" t="s">
        <v>7758</v>
      </c>
      <c r="N362" t="s">
        <v>7759</v>
      </c>
      <c r="O362">
        <f>-732.907439290122 -5.7844027994156 -496.695820731454</f>
        <v>-1235.3876628209916</v>
      </c>
      <c r="P362">
        <f>-757.011561182872 -23.2641962550526 -216.174839596695</f>
        <v>-996.4505970346197</v>
      </c>
      <c r="Q362" t="s">
        <v>7760</v>
      </c>
      <c r="R362" t="s">
        <v>7761</v>
      </c>
      <c r="S362" t="s">
        <v>7762</v>
      </c>
      <c r="T362" t="s">
        <v>7763</v>
      </c>
      <c r="U362" t="s">
        <v>7764</v>
      </c>
      <c r="V362" t="s">
        <v>7765</v>
      </c>
      <c r="W362" t="s">
        <v>7766</v>
      </c>
      <c r="X362" t="s">
        <v>7767</v>
      </c>
      <c r="Y362" t="s">
        <v>7768</v>
      </c>
    </row>
    <row r="363" spans="1:25" x14ac:dyDescent="0.3">
      <c r="A363">
        <v>18100</v>
      </c>
      <c r="B363" t="s">
        <v>7769</v>
      </c>
      <c r="C363" t="s">
        <v>7770</v>
      </c>
      <c r="D363" t="s">
        <v>7771</v>
      </c>
      <c r="E363" t="s">
        <v>7772</v>
      </c>
      <c r="F363" t="s">
        <v>7773</v>
      </c>
      <c r="G363" t="s">
        <v>7774</v>
      </c>
      <c r="H363" t="s">
        <v>7775</v>
      </c>
      <c r="I363" t="s">
        <v>7776</v>
      </c>
      <c r="J363" t="s">
        <v>7777</v>
      </c>
      <c r="K363" t="s">
        <v>7778</v>
      </c>
      <c r="L363" t="s">
        <v>7779</v>
      </c>
      <c r="M363" t="s">
        <v>7780</v>
      </c>
      <c r="N363" t="s">
        <v>7781</v>
      </c>
      <c r="O363">
        <f>-732.470595324341 -5.81236937527524 -496.605082257359</f>
        <v>-1234.8880469569754</v>
      </c>
      <c r="P363">
        <f>-755.771370946995 -23.4683616274413 -216.027231065909</f>
        <v>-995.26696364034524</v>
      </c>
      <c r="Q363" t="s">
        <v>7782</v>
      </c>
      <c r="R363" t="s">
        <v>7783</v>
      </c>
      <c r="S363" t="s">
        <v>7784</v>
      </c>
      <c r="T363" t="s">
        <v>7785</v>
      </c>
      <c r="U363" t="s">
        <v>7786</v>
      </c>
      <c r="V363" t="s">
        <v>7787</v>
      </c>
      <c r="W363" t="s">
        <v>7788</v>
      </c>
      <c r="X363" t="s">
        <v>7789</v>
      </c>
      <c r="Y363" t="s">
        <v>7790</v>
      </c>
    </row>
    <row r="364" spans="1:25" x14ac:dyDescent="0.3">
      <c r="A364">
        <v>18150</v>
      </c>
      <c r="B364" t="s">
        <v>7791</v>
      </c>
      <c r="C364" t="s">
        <v>7792</v>
      </c>
      <c r="D364" t="s">
        <v>7793</v>
      </c>
      <c r="E364" t="s">
        <v>7794</v>
      </c>
      <c r="F364" t="s">
        <v>7795</v>
      </c>
      <c r="G364" t="s">
        <v>7796</v>
      </c>
      <c r="H364" t="s">
        <v>7797</v>
      </c>
      <c r="I364" t="s">
        <v>7798</v>
      </c>
      <c r="J364" t="s">
        <v>7799</v>
      </c>
      <c r="K364" t="s">
        <v>7800</v>
      </c>
      <c r="L364" t="s">
        <v>7801</v>
      </c>
      <c r="M364" t="s">
        <v>7802</v>
      </c>
      <c r="N364" t="s">
        <v>7803</v>
      </c>
      <c r="O364">
        <f>-732.485494706732 -5.74598655300019 -496.611435976953</f>
        <v>-1234.842917236685</v>
      </c>
      <c r="P364">
        <f>-755.142507980187 -23.5557363081818 -215.990624392257</f>
        <v>-994.68886868062589</v>
      </c>
      <c r="Q364" t="s">
        <v>7804</v>
      </c>
      <c r="R364" t="s">
        <v>7805</v>
      </c>
      <c r="S364" t="s">
        <v>7806</v>
      </c>
      <c r="T364" t="s">
        <v>7807</v>
      </c>
      <c r="U364" t="s">
        <v>7808</v>
      </c>
      <c r="V364" t="s">
        <v>7809</v>
      </c>
      <c r="W364" t="s">
        <v>7810</v>
      </c>
      <c r="X364" t="s">
        <v>7811</v>
      </c>
      <c r="Y364" t="s">
        <v>7812</v>
      </c>
    </row>
    <row r="365" spans="1:25" x14ac:dyDescent="0.3">
      <c r="A365">
        <v>18200</v>
      </c>
      <c r="B365" t="s">
        <v>7813</v>
      </c>
      <c r="C365" t="s">
        <v>7814</v>
      </c>
      <c r="D365" t="s">
        <v>7815</v>
      </c>
      <c r="E365" t="s">
        <v>7816</v>
      </c>
      <c r="F365" t="s">
        <v>7817</v>
      </c>
      <c r="G365" t="s">
        <v>7818</v>
      </c>
      <c r="H365" t="s">
        <v>7819</v>
      </c>
      <c r="I365" t="s">
        <v>7820</v>
      </c>
      <c r="J365" t="s">
        <v>7821</v>
      </c>
      <c r="K365" t="s">
        <v>7822</v>
      </c>
      <c r="L365" t="s">
        <v>7823</v>
      </c>
      <c r="M365" t="s">
        <v>7824</v>
      </c>
      <c r="N365" t="s">
        <v>7825</v>
      </c>
      <c r="O365">
        <f>-732.413097688937 -5.47142207548404 -496.644738120938</f>
        <v>-1234.5292578853591</v>
      </c>
      <c r="P365">
        <f>-754.313153336793 -23.5244693164054 -215.979314525547</f>
        <v>-993.81693717874543</v>
      </c>
      <c r="Q365" t="s">
        <v>7826</v>
      </c>
      <c r="R365" t="s">
        <v>7827</v>
      </c>
      <c r="S365" t="s">
        <v>7828</v>
      </c>
      <c r="T365" t="s">
        <v>7829</v>
      </c>
      <c r="U365" t="s">
        <v>7830</v>
      </c>
      <c r="V365" t="s">
        <v>7831</v>
      </c>
      <c r="W365" t="s">
        <v>7832</v>
      </c>
      <c r="X365" t="s">
        <v>7833</v>
      </c>
      <c r="Y365" t="s">
        <v>7834</v>
      </c>
    </row>
    <row r="366" spans="1:25" x14ac:dyDescent="0.3">
      <c r="A366">
        <v>18250</v>
      </c>
      <c r="B366" t="s">
        <v>7835</v>
      </c>
      <c r="C366" t="s">
        <v>7836</v>
      </c>
      <c r="D366" t="s">
        <v>7837</v>
      </c>
      <c r="E366" t="s">
        <v>7838</v>
      </c>
      <c r="F366" t="s">
        <v>7839</v>
      </c>
      <c r="G366" t="s">
        <v>7840</v>
      </c>
      <c r="H366" t="s">
        <v>7841</v>
      </c>
      <c r="I366" t="s">
        <v>7842</v>
      </c>
      <c r="J366" t="s">
        <v>7843</v>
      </c>
      <c r="K366" t="s">
        <v>7844</v>
      </c>
      <c r="L366" t="s">
        <v>7845</v>
      </c>
      <c r="M366" t="s">
        <v>7846</v>
      </c>
      <c r="N366" t="s">
        <v>7847</v>
      </c>
      <c r="O366">
        <f>-732.380980324382 -5.28336179230428 -496.664013456179</f>
        <v>-1234.3283555728653</v>
      </c>
      <c r="P366">
        <f>-754.082311426382 -23.3430533243425 -215.983501159629</f>
        <v>-993.40886591035348</v>
      </c>
      <c r="Q366" t="s">
        <v>7848</v>
      </c>
      <c r="R366" t="s">
        <v>7849</v>
      </c>
      <c r="S366" t="s">
        <v>7850</v>
      </c>
      <c r="T366" t="s">
        <v>7851</v>
      </c>
      <c r="U366" t="s">
        <v>7852</v>
      </c>
      <c r="V366" t="s">
        <v>7853</v>
      </c>
      <c r="W366" t="s">
        <v>7854</v>
      </c>
      <c r="X366" t="s">
        <v>7855</v>
      </c>
      <c r="Y366" t="s">
        <v>7856</v>
      </c>
    </row>
    <row r="367" spans="1:25" x14ac:dyDescent="0.3">
      <c r="A367">
        <v>18300</v>
      </c>
      <c r="B367" t="s">
        <v>7857</v>
      </c>
      <c r="C367" t="s">
        <v>7858</v>
      </c>
      <c r="D367" t="s">
        <v>7859</v>
      </c>
      <c r="E367" t="s">
        <v>7860</v>
      </c>
      <c r="F367" t="s">
        <v>7861</v>
      </c>
      <c r="G367" t="s">
        <v>7862</v>
      </c>
      <c r="H367" t="s">
        <v>7863</v>
      </c>
      <c r="I367" t="s">
        <v>7864</v>
      </c>
      <c r="J367" t="s">
        <v>7865</v>
      </c>
      <c r="K367" t="s">
        <v>7866</v>
      </c>
      <c r="L367" t="s">
        <v>7867</v>
      </c>
      <c r="M367" t="s">
        <v>7868</v>
      </c>
      <c r="N367" t="s">
        <v>7869</v>
      </c>
      <c r="O367">
        <f>-732.567080123134 -4.7919883964189 -496.636639444633</f>
        <v>-1233.9957079641858</v>
      </c>
      <c r="P367">
        <f>-754.372363834498 -22.8531906488115 -215.964309478707</f>
        <v>-993.18986396201649</v>
      </c>
      <c r="Q367" t="s">
        <v>7870</v>
      </c>
      <c r="R367" t="s">
        <v>7871</v>
      </c>
      <c r="S367" t="s">
        <v>7872</v>
      </c>
      <c r="T367" t="s">
        <v>7873</v>
      </c>
      <c r="U367" t="s">
        <v>7874</v>
      </c>
      <c r="V367" t="s">
        <v>7875</v>
      </c>
      <c r="W367" t="s">
        <v>7876</v>
      </c>
      <c r="X367" t="s">
        <v>7877</v>
      </c>
      <c r="Y367" t="s">
        <v>7878</v>
      </c>
    </row>
    <row r="368" spans="1:25" x14ac:dyDescent="0.3">
      <c r="A368">
        <v>18350</v>
      </c>
      <c r="B368" t="s">
        <v>7879</v>
      </c>
      <c r="C368" t="s">
        <v>7880</v>
      </c>
      <c r="D368" t="s">
        <v>7881</v>
      </c>
      <c r="E368" t="s">
        <v>7882</v>
      </c>
      <c r="F368" t="s">
        <v>7883</v>
      </c>
      <c r="G368" t="s">
        <v>7884</v>
      </c>
      <c r="H368" t="s">
        <v>7885</v>
      </c>
      <c r="I368" t="s">
        <v>7886</v>
      </c>
      <c r="J368" t="s">
        <v>7887</v>
      </c>
      <c r="K368" t="s">
        <v>7888</v>
      </c>
      <c r="L368" t="s">
        <v>7889</v>
      </c>
      <c r="M368" t="s">
        <v>7890</v>
      </c>
      <c r="N368" t="s">
        <v>7891</v>
      </c>
      <c r="O368">
        <f>-732.699261097309 -4.60831390423846 -496.57883510628</f>
        <v>-1233.8864101078275</v>
      </c>
      <c r="P368">
        <f>-754.735304462087 -22.5629292884046 -215.917782665532</f>
        <v>-993.21601641602365</v>
      </c>
      <c r="Q368" t="s">
        <v>7892</v>
      </c>
      <c r="R368" t="s">
        <v>7893</v>
      </c>
      <c r="S368" t="s">
        <v>7894</v>
      </c>
      <c r="T368" t="s">
        <v>7895</v>
      </c>
      <c r="U368" t="s">
        <v>7896</v>
      </c>
      <c r="V368" t="s">
        <v>7897</v>
      </c>
      <c r="W368" t="s">
        <v>7898</v>
      </c>
      <c r="X368" t="s">
        <v>7899</v>
      </c>
      <c r="Y368" t="s">
        <v>7900</v>
      </c>
    </row>
    <row r="369" spans="1:25" x14ac:dyDescent="0.3">
      <c r="A369">
        <v>18400</v>
      </c>
      <c r="B369" t="s">
        <v>7901</v>
      </c>
      <c r="C369" t="s">
        <v>7902</v>
      </c>
      <c r="D369" t="s">
        <v>7903</v>
      </c>
      <c r="E369" t="s">
        <v>7904</v>
      </c>
      <c r="F369" t="s">
        <v>7905</v>
      </c>
      <c r="G369" t="s">
        <v>7906</v>
      </c>
      <c r="H369" t="s">
        <v>7907</v>
      </c>
      <c r="I369" t="s">
        <v>7908</v>
      </c>
      <c r="J369" t="s">
        <v>7909</v>
      </c>
      <c r="K369" t="s">
        <v>7910</v>
      </c>
      <c r="L369" t="s">
        <v>7911</v>
      </c>
      <c r="M369" t="s">
        <v>7912</v>
      </c>
      <c r="N369" t="s">
        <v>7913</v>
      </c>
      <c r="O369">
        <f>-733.240860718078 -4.23045121096425 -496.393071685112</f>
        <v>-1233.8643836141541</v>
      </c>
      <c r="P369">
        <f>-755.754103344214 -22.1818024069764 -215.769672840225</f>
        <v>-993.70557859141536</v>
      </c>
      <c r="Q369" t="s">
        <v>7914</v>
      </c>
      <c r="R369" t="s">
        <v>7915</v>
      </c>
      <c r="S369" t="s">
        <v>7916</v>
      </c>
      <c r="T369" t="s">
        <v>7917</v>
      </c>
      <c r="U369" t="s">
        <v>7918</v>
      </c>
      <c r="V369" t="s">
        <v>7919</v>
      </c>
      <c r="W369" t="s">
        <v>7920</v>
      </c>
      <c r="X369" t="s">
        <v>7921</v>
      </c>
      <c r="Y369" t="s">
        <v>7922</v>
      </c>
    </row>
    <row r="370" spans="1:25" x14ac:dyDescent="0.3">
      <c r="A370">
        <v>18450</v>
      </c>
      <c r="B370" t="s">
        <v>7923</v>
      </c>
      <c r="C370" t="s">
        <v>7924</v>
      </c>
      <c r="D370" t="s">
        <v>7925</v>
      </c>
      <c r="E370" t="s">
        <v>7926</v>
      </c>
      <c r="F370" t="s">
        <v>7927</v>
      </c>
      <c r="G370" t="s">
        <v>7928</v>
      </c>
      <c r="H370" t="s">
        <v>7929</v>
      </c>
      <c r="I370" t="s">
        <v>7930</v>
      </c>
      <c r="J370" t="s">
        <v>7931</v>
      </c>
      <c r="K370" t="s">
        <v>7932</v>
      </c>
      <c r="L370" t="s">
        <v>7933</v>
      </c>
      <c r="M370" t="s">
        <v>7934</v>
      </c>
      <c r="N370" t="s">
        <v>7935</v>
      </c>
      <c r="O370">
        <f>-733.661387190879 -4.04206195228358 -496.307346307975</f>
        <v>-1234.0107954511377</v>
      </c>
      <c r="P370">
        <f>-756.19843444987 -22.0677372942857 -215.690587021975</f>
        <v>-993.95675876613075</v>
      </c>
      <c r="Q370" t="s">
        <v>7936</v>
      </c>
      <c r="R370" t="s">
        <v>7937</v>
      </c>
      <c r="S370" t="s">
        <v>7938</v>
      </c>
      <c r="T370" t="s">
        <v>7939</v>
      </c>
      <c r="U370" t="s">
        <v>7940</v>
      </c>
      <c r="V370" t="s">
        <v>7941</v>
      </c>
      <c r="W370" t="s">
        <v>7942</v>
      </c>
      <c r="X370" t="s">
        <v>7943</v>
      </c>
      <c r="Y370" t="s">
        <v>7944</v>
      </c>
    </row>
    <row r="371" spans="1:25" x14ac:dyDescent="0.3">
      <c r="A371">
        <v>18500</v>
      </c>
      <c r="B371" t="s">
        <v>7945</v>
      </c>
      <c r="C371" t="s">
        <v>7946</v>
      </c>
      <c r="D371" t="s">
        <v>7947</v>
      </c>
      <c r="E371" t="s">
        <v>7948</v>
      </c>
      <c r="F371" t="s">
        <v>7949</v>
      </c>
      <c r="G371" t="s">
        <v>7950</v>
      </c>
      <c r="H371" t="s">
        <v>7951</v>
      </c>
      <c r="I371" t="s">
        <v>7952</v>
      </c>
      <c r="J371" t="s">
        <v>7953</v>
      </c>
      <c r="K371" t="s">
        <v>7954</v>
      </c>
      <c r="L371" t="s">
        <v>7955</v>
      </c>
      <c r="M371" t="s">
        <v>7956</v>
      </c>
      <c r="N371" t="s">
        <v>7957</v>
      </c>
      <c r="O371">
        <f>-734.480957370145 -3.83294970996394 -496.215514118138</f>
        <v>-1234.5294211982468</v>
      </c>
      <c r="P371">
        <f>-756.589928472839 -21.8336798126747 -215.563250117727</f>
        <v>-993.98685840324072</v>
      </c>
      <c r="Q371" t="s">
        <v>7958</v>
      </c>
      <c r="R371" t="s">
        <v>7959</v>
      </c>
      <c r="S371" t="s">
        <v>7960</v>
      </c>
      <c r="T371" t="s">
        <v>7961</v>
      </c>
      <c r="U371" t="s">
        <v>7962</v>
      </c>
      <c r="V371" t="s">
        <v>7963</v>
      </c>
      <c r="W371" t="s">
        <v>7964</v>
      </c>
      <c r="X371" t="s">
        <v>7965</v>
      </c>
      <c r="Y371" t="s">
        <v>7966</v>
      </c>
    </row>
    <row r="372" spans="1:25" x14ac:dyDescent="0.3">
      <c r="A372">
        <v>18550</v>
      </c>
      <c r="B372" t="s">
        <v>7967</v>
      </c>
      <c r="C372" t="s">
        <v>7968</v>
      </c>
      <c r="D372" t="s">
        <v>7969</v>
      </c>
      <c r="E372" t="s">
        <v>7970</v>
      </c>
      <c r="F372" t="s">
        <v>7971</v>
      </c>
      <c r="G372" t="s">
        <v>7972</v>
      </c>
      <c r="H372" t="s">
        <v>7973</v>
      </c>
      <c r="I372" t="s">
        <v>7974</v>
      </c>
      <c r="J372" t="s">
        <v>7975</v>
      </c>
      <c r="K372" t="s">
        <v>7976</v>
      </c>
      <c r="L372" t="s">
        <v>7977</v>
      </c>
      <c r="M372" t="s">
        <v>7978</v>
      </c>
      <c r="N372" t="s">
        <v>7979</v>
      </c>
      <c r="O372">
        <f>-734.948791624676 -3.62651531165807 -496.255278073348</f>
        <v>-1234.8305850096822</v>
      </c>
      <c r="P372">
        <f>-756.446644785464 -21.9248412297009 -215.574828397027</f>
        <v>-993.94631441219178</v>
      </c>
      <c r="Q372" t="s">
        <v>7980</v>
      </c>
      <c r="R372" t="s">
        <v>7981</v>
      </c>
      <c r="S372" t="s">
        <v>7982</v>
      </c>
      <c r="T372" t="s">
        <v>7983</v>
      </c>
      <c r="U372" t="s">
        <v>7984</v>
      </c>
      <c r="V372" t="s">
        <v>7985</v>
      </c>
      <c r="W372" t="s">
        <v>7986</v>
      </c>
      <c r="X372" t="s">
        <v>7987</v>
      </c>
      <c r="Y372" t="s">
        <v>7988</v>
      </c>
    </row>
    <row r="373" spans="1:25" x14ac:dyDescent="0.3">
      <c r="A373">
        <v>18600</v>
      </c>
      <c r="B373" t="s">
        <v>7989</v>
      </c>
      <c r="C373" t="s">
        <v>7990</v>
      </c>
      <c r="D373" t="s">
        <v>7991</v>
      </c>
      <c r="E373" t="s">
        <v>7992</v>
      </c>
      <c r="F373" t="s">
        <v>7993</v>
      </c>
      <c r="G373" t="s">
        <v>7994</v>
      </c>
      <c r="H373" t="s">
        <v>7995</v>
      </c>
      <c r="I373" t="s">
        <v>7996</v>
      </c>
      <c r="J373" t="s">
        <v>7997</v>
      </c>
      <c r="K373" t="s">
        <v>7998</v>
      </c>
      <c r="L373" t="s">
        <v>7999</v>
      </c>
      <c r="M373" t="s">
        <v>8000</v>
      </c>
      <c r="N373" t="s">
        <v>8001</v>
      </c>
      <c r="O373">
        <f>-735.848623349719 -2.91104718671522 -496.520974550748</f>
        <v>-1235.2806450871822</v>
      </c>
      <c r="P373">
        <f>-755.967885723023 -22.2639055346579 -215.808948718121</f>
        <v>-994.04073997580178</v>
      </c>
      <c r="Q373" t="s">
        <v>8002</v>
      </c>
      <c r="R373" t="s">
        <v>8003</v>
      </c>
      <c r="S373" t="s">
        <v>8004</v>
      </c>
      <c r="T373" t="s">
        <v>8005</v>
      </c>
      <c r="U373" t="s">
        <v>8006</v>
      </c>
      <c r="V373" t="s">
        <v>8007</v>
      </c>
      <c r="W373" t="s">
        <v>8008</v>
      </c>
      <c r="X373" t="s">
        <v>8009</v>
      </c>
      <c r="Y373" t="s">
        <v>8010</v>
      </c>
    </row>
    <row r="374" spans="1:25" x14ac:dyDescent="0.3">
      <c r="A374">
        <v>18650</v>
      </c>
      <c r="B374" t="s">
        <v>8011</v>
      </c>
      <c r="C374" t="s">
        <v>8012</v>
      </c>
      <c r="D374" t="s">
        <v>8013</v>
      </c>
      <c r="E374" t="s">
        <v>8014</v>
      </c>
      <c r="F374" t="s">
        <v>8015</v>
      </c>
      <c r="G374" t="s">
        <v>8016</v>
      </c>
      <c r="H374" t="s">
        <v>8017</v>
      </c>
      <c r="I374" t="s">
        <v>8018</v>
      </c>
      <c r="J374" t="s">
        <v>8019</v>
      </c>
      <c r="K374" t="s">
        <v>8020</v>
      </c>
      <c r="L374" t="s">
        <v>8021</v>
      </c>
      <c r="M374" t="s">
        <v>8022</v>
      </c>
      <c r="N374" t="s">
        <v>8023</v>
      </c>
      <c r="O374">
        <f>-736.019932454289 -2.54473964050544 -496.813378126749</f>
        <v>-1235.3780502215434</v>
      </c>
      <c r="P374">
        <f>-755.706103320276 -22.6620932158933 -216.124458062633</f>
        <v>-994.49265459880235</v>
      </c>
      <c r="Q374" t="s">
        <v>8024</v>
      </c>
      <c r="R374" t="s">
        <v>8025</v>
      </c>
      <c r="S374" t="s">
        <v>8026</v>
      </c>
      <c r="T374" t="s">
        <v>8027</v>
      </c>
      <c r="U374" t="s">
        <v>8028</v>
      </c>
      <c r="V374" t="s">
        <v>8029</v>
      </c>
      <c r="W374" t="s">
        <v>8030</v>
      </c>
      <c r="X374" t="s">
        <v>8031</v>
      </c>
      <c r="Y374" t="s">
        <v>8032</v>
      </c>
    </row>
    <row r="375" spans="1:25" x14ac:dyDescent="0.3">
      <c r="A375">
        <v>18700</v>
      </c>
      <c r="B375" t="s">
        <v>8033</v>
      </c>
      <c r="C375" t="s">
        <v>8034</v>
      </c>
      <c r="D375" t="s">
        <v>8035</v>
      </c>
      <c r="E375" t="s">
        <v>8036</v>
      </c>
      <c r="F375" t="s">
        <v>8037</v>
      </c>
      <c r="G375" t="s">
        <v>8038</v>
      </c>
      <c r="H375" t="s">
        <v>8039</v>
      </c>
      <c r="I375" t="s">
        <v>8040</v>
      </c>
      <c r="J375" t="s">
        <v>8041</v>
      </c>
      <c r="K375" t="s">
        <v>8042</v>
      </c>
      <c r="L375" t="s">
        <v>8043</v>
      </c>
      <c r="M375" t="s">
        <v>8044</v>
      </c>
      <c r="N375" t="s">
        <v>8045</v>
      </c>
      <c r="O375">
        <f>-735.702773487137 -1.70375432440187 -497.75206367736</f>
        <v>-1235.158591488899</v>
      </c>
      <c r="P375">
        <f>-754.8889677159 -23.4430322257058 -217.14939397386</f>
        <v>-995.48139391546579</v>
      </c>
      <c r="Q375" t="s">
        <v>8046</v>
      </c>
      <c r="R375" t="s">
        <v>8047</v>
      </c>
      <c r="S375" t="s">
        <v>8048</v>
      </c>
      <c r="T375" t="s">
        <v>8049</v>
      </c>
      <c r="U375" t="s">
        <v>8050</v>
      </c>
      <c r="V375" t="s">
        <v>8051</v>
      </c>
      <c r="W375" t="s">
        <v>8052</v>
      </c>
      <c r="X375" t="s">
        <v>8053</v>
      </c>
      <c r="Y375" t="s">
        <v>8054</v>
      </c>
    </row>
    <row r="376" spans="1:25" x14ac:dyDescent="0.3">
      <c r="A376">
        <v>18750</v>
      </c>
      <c r="B376" t="s">
        <v>8055</v>
      </c>
      <c r="C376" t="s">
        <v>8056</v>
      </c>
      <c r="D376" t="s">
        <v>8057</v>
      </c>
      <c r="E376" t="s">
        <v>8058</v>
      </c>
      <c r="F376" t="s">
        <v>8059</v>
      </c>
      <c r="G376" t="s">
        <v>8060</v>
      </c>
      <c r="H376" t="s">
        <v>8061</v>
      </c>
      <c r="I376" t="s">
        <v>8062</v>
      </c>
      <c r="J376" t="s">
        <v>8063</v>
      </c>
      <c r="K376" t="s">
        <v>8064</v>
      </c>
      <c r="L376" t="s">
        <v>8065</v>
      </c>
      <c r="M376" t="s">
        <v>8066</v>
      </c>
      <c r="N376" t="s">
        <v>8067</v>
      </c>
      <c r="O376">
        <f>-735.481929710912 -1.38765434286643 -498.192321093519</f>
        <v>-1235.0619051472975</v>
      </c>
      <c r="P376">
        <f>-754.439420566613 -24.2312365160917 -217.661831494298</f>
        <v>-996.33248857700266</v>
      </c>
      <c r="Q376" t="s">
        <v>8068</v>
      </c>
      <c r="R376" t="s">
        <v>8069</v>
      </c>
      <c r="S376" t="s">
        <v>8070</v>
      </c>
      <c r="T376" t="s">
        <v>8071</v>
      </c>
      <c r="U376" t="s">
        <v>8072</v>
      </c>
      <c r="V376" t="s">
        <v>8073</v>
      </c>
      <c r="W376" t="s">
        <v>8074</v>
      </c>
      <c r="X376" t="s">
        <v>8075</v>
      </c>
      <c r="Y376" t="s">
        <v>8076</v>
      </c>
    </row>
    <row r="377" spans="1:25" x14ac:dyDescent="0.3">
      <c r="A377">
        <v>18800</v>
      </c>
      <c r="B377" t="s">
        <v>8077</v>
      </c>
      <c r="C377" t="s">
        <v>8078</v>
      </c>
      <c r="D377" t="s">
        <v>8079</v>
      </c>
      <c r="E377" t="s">
        <v>8080</v>
      </c>
      <c r="F377" t="s">
        <v>8081</v>
      </c>
      <c r="G377" t="s">
        <v>8082</v>
      </c>
      <c r="H377" t="s">
        <v>8083</v>
      </c>
      <c r="I377" t="s">
        <v>8084</v>
      </c>
      <c r="J377" t="s">
        <v>8085</v>
      </c>
      <c r="K377" t="s">
        <v>8086</v>
      </c>
      <c r="L377" t="s">
        <v>8087</v>
      </c>
      <c r="M377" t="s">
        <v>8088</v>
      </c>
      <c r="N377" t="s">
        <v>8089</v>
      </c>
      <c r="O377">
        <f>-735.068139219753 -0.579290783327451 -499.137618798259</f>
        <v>-1234.7850488013394</v>
      </c>
      <c r="P377">
        <f>-753.616396794427 -26.0400813674792 -218.805198203426</f>
        <v>-998.46167636533221</v>
      </c>
      <c r="Q377" t="s">
        <v>8090</v>
      </c>
      <c r="R377" t="s">
        <v>8091</v>
      </c>
      <c r="S377" t="s">
        <v>8092</v>
      </c>
      <c r="T377" t="s">
        <v>8093</v>
      </c>
      <c r="U377" t="s">
        <v>8094</v>
      </c>
      <c r="V377" t="s">
        <v>8095</v>
      </c>
      <c r="W377" t="s">
        <v>8096</v>
      </c>
      <c r="X377" t="s">
        <v>8097</v>
      </c>
      <c r="Y377" t="s">
        <v>8098</v>
      </c>
    </row>
    <row r="378" spans="1:25" x14ac:dyDescent="0.3">
      <c r="A378">
        <v>18850</v>
      </c>
      <c r="B378" t="s">
        <v>8099</v>
      </c>
      <c r="C378" t="s">
        <v>8100</v>
      </c>
      <c r="D378" t="s">
        <v>8101</v>
      </c>
      <c r="E378" t="s">
        <v>8102</v>
      </c>
      <c r="F378" t="s">
        <v>8103</v>
      </c>
      <c r="G378" t="s">
        <v>8104</v>
      </c>
      <c r="H378" t="s">
        <v>8105</v>
      </c>
      <c r="I378" t="s">
        <v>8106</v>
      </c>
      <c r="J378" t="s">
        <v>8107</v>
      </c>
      <c r="K378" t="s">
        <v>8108</v>
      </c>
      <c r="L378" t="s">
        <v>8109</v>
      </c>
      <c r="M378" t="s">
        <v>8110</v>
      </c>
      <c r="N378" t="s">
        <v>8111</v>
      </c>
      <c r="O378">
        <f>-735.012211878998 -0.0583016139967185 -499.642360161326</f>
        <v>-1234.7128736543207</v>
      </c>
      <c r="P378">
        <f>-753.024334586661 -26.6131825405889 -219.376372614786</f>
        <v>-999.01388974203587</v>
      </c>
      <c r="Q378" t="s">
        <v>8112</v>
      </c>
      <c r="R378" t="s">
        <v>8113</v>
      </c>
      <c r="S378" t="s">
        <v>8114</v>
      </c>
      <c r="T378" t="s">
        <v>8115</v>
      </c>
      <c r="U378" t="s">
        <v>8116</v>
      </c>
      <c r="V378" t="s">
        <v>8117</v>
      </c>
      <c r="W378" t="s">
        <v>8118</v>
      </c>
      <c r="X378" t="s">
        <v>8119</v>
      </c>
      <c r="Y378" t="s">
        <v>8120</v>
      </c>
    </row>
    <row r="379" spans="1:25" x14ac:dyDescent="0.3">
      <c r="A379">
        <v>18900</v>
      </c>
      <c r="B379" t="s">
        <v>8121</v>
      </c>
      <c r="C379" t="s">
        <v>8122</v>
      </c>
      <c r="D379" t="s">
        <v>8123</v>
      </c>
      <c r="E379" t="s">
        <v>8124</v>
      </c>
      <c r="F379" t="s">
        <v>8125</v>
      </c>
      <c r="G379" t="s">
        <v>8126</v>
      </c>
      <c r="H379" t="s">
        <v>8127</v>
      </c>
      <c r="I379" t="s">
        <v>8128</v>
      </c>
      <c r="J379" t="s">
        <v>8129</v>
      </c>
      <c r="K379" t="s">
        <v>8130</v>
      </c>
      <c r="L379" t="s">
        <v>8131</v>
      </c>
      <c r="M379" t="s">
        <v>8132</v>
      </c>
      <c r="N379" t="s">
        <v>8133</v>
      </c>
      <c r="O379" t="s">
        <v>8134</v>
      </c>
      <c r="P379">
        <f>-751.591839914395 -26.8338608261288 -220.161091564496</f>
        <v>-998.5867923050198</v>
      </c>
      <c r="Q379" t="s">
        <v>8135</v>
      </c>
      <c r="R379" t="s">
        <v>8136</v>
      </c>
      <c r="S379" t="s">
        <v>8137</v>
      </c>
      <c r="T379" t="s">
        <v>8138</v>
      </c>
      <c r="U379" t="s">
        <v>8139</v>
      </c>
      <c r="V379" t="s">
        <v>8140</v>
      </c>
      <c r="W379" t="s">
        <v>8141</v>
      </c>
      <c r="X379" t="s">
        <v>8142</v>
      </c>
      <c r="Y379" t="s">
        <v>8143</v>
      </c>
    </row>
    <row r="380" spans="1:25" x14ac:dyDescent="0.3">
      <c r="A380">
        <v>18950</v>
      </c>
      <c r="B380" t="s">
        <v>8144</v>
      </c>
      <c r="C380" t="s">
        <v>8145</v>
      </c>
      <c r="D380" t="s">
        <v>8146</v>
      </c>
      <c r="E380" t="s">
        <v>8147</v>
      </c>
      <c r="F380" t="s">
        <v>8148</v>
      </c>
      <c r="G380" t="s">
        <v>8149</v>
      </c>
      <c r="H380" t="s">
        <v>8150</v>
      </c>
      <c r="I380" t="s">
        <v>8151</v>
      </c>
      <c r="J380" t="s">
        <v>8152</v>
      </c>
      <c r="K380" t="s">
        <v>8153</v>
      </c>
      <c r="L380" t="s">
        <v>8154</v>
      </c>
      <c r="M380" t="s">
        <v>8155</v>
      </c>
      <c r="N380" t="s">
        <v>8156</v>
      </c>
      <c r="O380" t="s">
        <v>8157</v>
      </c>
      <c r="P380">
        <f>-750.843390393086 -27.1390783682064 -220.51847938469</f>
        <v>-998.50094814598242</v>
      </c>
      <c r="Q380" t="s">
        <v>8158</v>
      </c>
      <c r="R380" t="s">
        <v>8159</v>
      </c>
      <c r="S380" t="s">
        <v>8160</v>
      </c>
      <c r="T380" t="s">
        <v>8161</v>
      </c>
      <c r="U380" t="s">
        <v>8162</v>
      </c>
      <c r="V380" t="s">
        <v>8163</v>
      </c>
      <c r="W380" t="s">
        <v>8164</v>
      </c>
      <c r="X380" t="s">
        <v>8165</v>
      </c>
      <c r="Y380" t="s">
        <v>8166</v>
      </c>
    </row>
    <row r="381" spans="1:25" x14ac:dyDescent="0.3">
      <c r="A381">
        <v>19000</v>
      </c>
      <c r="B381" t="s">
        <v>8167</v>
      </c>
      <c r="C381" t="s">
        <v>8168</v>
      </c>
      <c r="D381" t="s">
        <v>8169</v>
      </c>
      <c r="E381" t="s">
        <v>8170</v>
      </c>
      <c r="F381" t="s">
        <v>8171</v>
      </c>
      <c r="G381" t="s">
        <v>8172</v>
      </c>
      <c r="H381" t="s">
        <v>8173</v>
      </c>
      <c r="I381" t="s">
        <v>8174</v>
      </c>
      <c r="J381" t="s">
        <v>8175</v>
      </c>
      <c r="K381" t="s">
        <v>8176</v>
      </c>
      <c r="L381" t="s">
        <v>8177</v>
      </c>
      <c r="M381" t="s">
        <v>8178</v>
      </c>
      <c r="N381" t="s">
        <v>8179</v>
      </c>
      <c r="O381" t="s">
        <v>8180</v>
      </c>
      <c r="P381">
        <f>-750.05630994535 -27.4545988240363 -220.925104924957</f>
        <v>-998.43601369434327</v>
      </c>
      <c r="Q381" t="s">
        <v>8181</v>
      </c>
      <c r="R381" t="s">
        <v>8182</v>
      </c>
      <c r="S381" t="s">
        <v>8183</v>
      </c>
      <c r="T381" t="s">
        <v>8184</v>
      </c>
      <c r="U381" t="s">
        <v>8185</v>
      </c>
      <c r="V381" t="s">
        <v>8186</v>
      </c>
      <c r="W381" t="s">
        <v>8187</v>
      </c>
      <c r="X381" t="s">
        <v>8188</v>
      </c>
      <c r="Y381" t="s">
        <v>8189</v>
      </c>
    </row>
    <row r="382" spans="1:25" x14ac:dyDescent="0.3">
      <c r="A382">
        <v>19050</v>
      </c>
      <c r="B382" t="s">
        <v>8190</v>
      </c>
      <c r="C382" t="s">
        <v>8191</v>
      </c>
      <c r="D382" t="s">
        <v>8192</v>
      </c>
      <c r="E382" t="s">
        <v>8193</v>
      </c>
      <c r="F382" t="s">
        <v>8194</v>
      </c>
      <c r="G382" t="s">
        <v>8195</v>
      </c>
      <c r="H382" t="s">
        <v>8196</v>
      </c>
      <c r="I382" t="s">
        <v>8197</v>
      </c>
      <c r="J382" t="s">
        <v>8198</v>
      </c>
      <c r="K382" t="s">
        <v>8199</v>
      </c>
      <c r="L382" t="s">
        <v>8200</v>
      </c>
      <c r="M382" t="s">
        <v>8201</v>
      </c>
      <c r="N382" t="s">
        <v>8202</v>
      </c>
      <c r="O382" t="s">
        <v>8203</v>
      </c>
      <c r="P382">
        <f>-748.997486929859 -28.333225877212 -221.67826125724</f>
        <v>-999.00897406431102</v>
      </c>
      <c r="Q382" t="s">
        <v>8204</v>
      </c>
      <c r="R382" t="s">
        <v>8205</v>
      </c>
      <c r="S382" t="s">
        <v>8206</v>
      </c>
      <c r="T382" t="s">
        <v>8207</v>
      </c>
      <c r="U382" t="s">
        <v>8208</v>
      </c>
      <c r="V382" t="s">
        <v>8209</v>
      </c>
      <c r="W382" t="s">
        <v>8210</v>
      </c>
      <c r="X382" t="s">
        <v>8211</v>
      </c>
      <c r="Y382" t="s">
        <v>8212</v>
      </c>
    </row>
    <row r="383" spans="1:25" x14ac:dyDescent="0.3">
      <c r="A383">
        <v>19100</v>
      </c>
      <c r="B383" t="s">
        <v>8213</v>
      </c>
      <c r="C383" t="s">
        <v>8214</v>
      </c>
      <c r="D383" t="s">
        <v>8215</v>
      </c>
      <c r="E383" t="s">
        <v>8216</v>
      </c>
      <c r="F383" t="s">
        <v>8217</v>
      </c>
      <c r="G383" t="s">
        <v>8218</v>
      </c>
      <c r="H383" t="s">
        <v>8219</v>
      </c>
      <c r="I383" t="s">
        <v>8220</v>
      </c>
      <c r="J383" t="s">
        <v>8221</v>
      </c>
      <c r="K383" t="s">
        <v>8222</v>
      </c>
      <c r="L383" t="s">
        <v>8223</v>
      </c>
      <c r="M383" t="s">
        <v>8224</v>
      </c>
      <c r="N383" t="s">
        <v>8225</v>
      </c>
      <c r="O383" t="s">
        <v>8226</v>
      </c>
      <c r="P383">
        <f>-748.231514183784 -28.378382837112 -222.104311519985</f>
        <v>-998.71420854088103</v>
      </c>
      <c r="Q383" t="s">
        <v>8227</v>
      </c>
      <c r="R383" t="s">
        <v>8228</v>
      </c>
      <c r="S383" t="s">
        <v>8229</v>
      </c>
      <c r="T383" t="s">
        <v>8230</v>
      </c>
      <c r="U383" t="s">
        <v>8231</v>
      </c>
      <c r="V383" t="s">
        <v>8232</v>
      </c>
      <c r="W383" t="s">
        <v>8233</v>
      </c>
      <c r="X383" t="s">
        <v>8234</v>
      </c>
      <c r="Y383" t="s">
        <v>8235</v>
      </c>
    </row>
    <row r="384" spans="1:25" x14ac:dyDescent="0.3">
      <c r="A384">
        <v>19150</v>
      </c>
      <c r="B384" t="s">
        <v>8236</v>
      </c>
      <c r="C384" t="s">
        <v>8237</v>
      </c>
      <c r="D384" t="s">
        <v>8238</v>
      </c>
      <c r="E384" t="s">
        <v>8239</v>
      </c>
      <c r="F384" t="s">
        <v>8240</v>
      </c>
      <c r="G384" t="s">
        <v>8241</v>
      </c>
      <c r="H384" t="s">
        <v>8242</v>
      </c>
      <c r="I384" t="s">
        <v>8243</v>
      </c>
      <c r="J384" t="s">
        <v>8244</v>
      </c>
      <c r="K384" t="s">
        <v>8245</v>
      </c>
      <c r="L384" t="s">
        <v>8246</v>
      </c>
      <c r="M384" t="s">
        <v>8247</v>
      </c>
      <c r="N384" t="s">
        <v>8248</v>
      </c>
      <c r="O384" t="s">
        <v>8249</v>
      </c>
      <c r="P384">
        <f>-747.851337936462 -28.3065676345664 -222.174452690347</f>
        <v>-998.33235826137536</v>
      </c>
      <c r="Q384" t="s">
        <v>8250</v>
      </c>
      <c r="R384" t="s">
        <v>8251</v>
      </c>
      <c r="S384" t="s">
        <v>8252</v>
      </c>
      <c r="T384" t="s">
        <v>8253</v>
      </c>
      <c r="U384" t="s">
        <v>8254</v>
      </c>
      <c r="V384" t="s">
        <v>8255</v>
      </c>
      <c r="W384" t="s">
        <v>8256</v>
      </c>
      <c r="X384" t="s">
        <v>8257</v>
      </c>
      <c r="Y384" t="s">
        <v>8258</v>
      </c>
    </row>
    <row r="385" spans="1:25" x14ac:dyDescent="0.3">
      <c r="A385">
        <v>19200</v>
      </c>
      <c r="B385" t="s">
        <v>8259</v>
      </c>
      <c r="C385" t="s">
        <v>8260</v>
      </c>
      <c r="D385" t="s">
        <v>8261</v>
      </c>
      <c r="E385" t="s">
        <v>8262</v>
      </c>
      <c r="F385" t="s">
        <v>8263</v>
      </c>
      <c r="G385" t="s">
        <v>8264</v>
      </c>
      <c r="H385" t="s">
        <v>8265</v>
      </c>
      <c r="I385" t="s">
        <v>8266</v>
      </c>
      <c r="J385" t="s">
        <v>8267</v>
      </c>
      <c r="K385" t="s">
        <v>8268</v>
      </c>
      <c r="L385" t="s">
        <v>8269</v>
      </c>
      <c r="M385" t="s">
        <v>8270</v>
      </c>
      <c r="N385" t="s">
        <v>8271</v>
      </c>
      <c r="O385" t="s">
        <v>8272</v>
      </c>
      <c r="P385">
        <f>-747.301293274826 -27.9256368026206 -222.250989171126</f>
        <v>-997.47791924857256</v>
      </c>
      <c r="Q385" t="s">
        <v>8273</v>
      </c>
      <c r="R385" t="s">
        <v>8274</v>
      </c>
      <c r="S385" t="s">
        <v>8275</v>
      </c>
      <c r="T385" t="s">
        <v>8276</v>
      </c>
      <c r="U385" t="s">
        <v>8277</v>
      </c>
      <c r="V385" t="s">
        <v>8278</v>
      </c>
      <c r="W385" t="s">
        <v>8279</v>
      </c>
      <c r="X385" t="s">
        <v>8280</v>
      </c>
      <c r="Y385" t="s">
        <v>8281</v>
      </c>
    </row>
    <row r="386" spans="1:25" x14ac:dyDescent="0.3">
      <c r="A386">
        <v>19250</v>
      </c>
      <c r="B386" t="s">
        <v>8282</v>
      </c>
      <c r="C386" t="s">
        <v>8283</v>
      </c>
      <c r="D386" t="s">
        <v>8284</v>
      </c>
      <c r="E386" t="s">
        <v>8285</v>
      </c>
      <c r="F386" t="s">
        <v>8286</v>
      </c>
      <c r="G386" t="s">
        <v>8287</v>
      </c>
      <c r="H386" t="s">
        <v>8288</v>
      </c>
      <c r="I386" t="s">
        <v>8289</v>
      </c>
      <c r="J386" t="s">
        <v>8290</v>
      </c>
      <c r="K386" t="s">
        <v>8291</v>
      </c>
      <c r="L386" t="s">
        <v>8292</v>
      </c>
      <c r="M386" t="s">
        <v>8293</v>
      </c>
      <c r="N386" t="s">
        <v>8294</v>
      </c>
      <c r="O386" t="s">
        <v>8295</v>
      </c>
      <c r="P386">
        <f>-746.984739897031 -27.9786914512672 -222.307183990002</f>
        <v>-997.2706153383001</v>
      </c>
      <c r="Q386" t="s">
        <v>8296</v>
      </c>
      <c r="R386" t="s">
        <v>8297</v>
      </c>
      <c r="S386" t="s">
        <v>8298</v>
      </c>
      <c r="T386" t="s">
        <v>8299</v>
      </c>
      <c r="U386" t="s">
        <v>8300</v>
      </c>
      <c r="V386" t="s">
        <v>8301</v>
      </c>
      <c r="W386" t="s">
        <v>8302</v>
      </c>
      <c r="X386" t="s">
        <v>8303</v>
      </c>
      <c r="Y386" t="s">
        <v>8304</v>
      </c>
    </row>
    <row r="387" spans="1:25" x14ac:dyDescent="0.3">
      <c r="A387">
        <v>19300</v>
      </c>
      <c r="B387" t="s">
        <v>8305</v>
      </c>
      <c r="C387" t="s">
        <v>8306</v>
      </c>
      <c r="D387" t="s">
        <v>8307</v>
      </c>
      <c r="E387" t="s">
        <v>8308</v>
      </c>
      <c r="F387" t="s">
        <v>8309</v>
      </c>
      <c r="G387" t="s">
        <v>8310</v>
      </c>
      <c r="H387" t="s">
        <v>8311</v>
      </c>
      <c r="I387" t="s">
        <v>8312</v>
      </c>
      <c r="J387" t="s">
        <v>8313</v>
      </c>
      <c r="K387" t="s">
        <v>8314</v>
      </c>
      <c r="L387" t="s">
        <v>8315</v>
      </c>
      <c r="M387" t="s">
        <v>8316</v>
      </c>
      <c r="N387" t="s">
        <v>8317</v>
      </c>
      <c r="O387" t="s">
        <v>8318</v>
      </c>
      <c r="P387">
        <f>-746.244576032762 -28.3546658614059 -222.468897820686</f>
        <v>-997.06813971485394</v>
      </c>
      <c r="Q387" t="s">
        <v>8319</v>
      </c>
      <c r="R387" t="s">
        <v>8320</v>
      </c>
      <c r="S387" t="s">
        <v>8321</v>
      </c>
      <c r="T387" t="s">
        <v>8322</v>
      </c>
      <c r="U387" t="s">
        <v>8323</v>
      </c>
      <c r="V387" t="s">
        <v>8324</v>
      </c>
      <c r="W387" t="s">
        <v>8325</v>
      </c>
      <c r="X387" t="s">
        <v>8326</v>
      </c>
      <c r="Y387" t="s">
        <v>8327</v>
      </c>
    </row>
    <row r="388" spans="1:25" x14ac:dyDescent="0.3">
      <c r="A388">
        <v>19350</v>
      </c>
      <c r="B388" t="s">
        <v>8328</v>
      </c>
      <c r="C388" t="s">
        <v>8329</v>
      </c>
      <c r="D388" t="s">
        <v>8330</v>
      </c>
      <c r="E388" t="s">
        <v>8331</v>
      </c>
      <c r="F388" t="s">
        <v>8332</v>
      </c>
      <c r="G388" t="s">
        <v>8333</v>
      </c>
      <c r="H388" t="s">
        <v>8334</v>
      </c>
      <c r="I388" t="s">
        <v>8335</v>
      </c>
      <c r="J388" t="s">
        <v>8336</v>
      </c>
      <c r="K388" t="s">
        <v>8337</v>
      </c>
      <c r="L388" t="s">
        <v>8338</v>
      </c>
      <c r="M388" t="s">
        <v>8339</v>
      </c>
      <c r="N388" t="s">
        <v>8340</v>
      </c>
      <c r="O388" t="s">
        <v>8341</v>
      </c>
      <c r="P388">
        <f>-745.667167497491 -28.4564948672391 -222.493185817743</f>
        <v>-996.61684818247318</v>
      </c>
      <c r="Q388" t="s">
        <v>8342</v>
      </c>
      <c r="R388" t="s">
        <v>8343</v>
      </c>
      <c r="S388" t="s">
        <v>8344</v>
      </c>
      <c r="T388" t="s">
        <v>8345</v>
      </c>
      <c r="U388" t="s">
        <v>8346</v>
      </c>
      <c r="V388" t="s">
        <v>8347</v>
      </c>
      <c r="W388" t="s">
        <v>8348</v>
      </c>
      <c r="X388" t="s">
        <v>8349</v>
      </c>
      <c r="Y388" t="s">
        <v>8350</v>
      </c>
    </row>
    <row r="389" spans="1:25" x14ac:dyDescent="0.3">
      <c r="A389">
        <v>19400</v>
      </c>
      <c r="B389" t="s">
        <v>8351</v>
      </c>
      <c r="C389" t="s">
        <v>8352</v>
      </c>
      <c r="D389" t="s">
        <v>8353</v>
      </c>
      <c r="E389" t="s">
        <v>8354</v>
      </c>
      <c r="F389" t="s">
        <v>8355</v>
      </c>
      <c r="G389" t="s">
        <v>8356</v>
      </c>
      <c r="H389" t="s">
        <v>8357</v>
      </c>
      <c r="I389" t="s">
        <v>8358</v>
      </c>
      <c r="J389" t="s">
        <v>8359</v>
      </c>
      <c r="K389" t="s">
        <v>8360</v>
      </c>
      <c r="L389" t="s">
        <v>8361</v>
      </c>
      <c r="M389" t="s">
        <v>8362</v>
      </c>
      <c r="N389" t="s">
        <v>8363</v>
      </c>
      <c r="O389" t="s">
        <v>8364</v>
      </c>
      <c r="P389">
        <f>-744.595662308904 -28.5814456449311 -222.492388366482</f>
        <v>-995.66949632031719</v>
      </c>
      <c r="Q389" t="s">
        <v>8365</v>
      </c>
      <c r="R389" t="s">
        <v>8366</v>
      </c>
      <c r="S389" t="s">
        <v>8367</v>
      </c>
      <c r="T389" t="s">
        <v>8368</v>
      </c>
      <c r="U389" t="s">
        <v>8369</v>
      </c>
      <c r="V389" t="s">
        <v>8370</v>
      </c>
      <c r="W389" t="s">
        <v>8371</v>
      </c>
      <c r="X389" t="s">
        <v>8372</v>
      </c>
      <c r="Y389" t="s">
        <v>8373</v>
      </c>
    </row>
    <row r="390" spans="1:25" x14ac:dyDescent="0.3">
      <c r="A390">
        <v>19450</v>
      </c>
      <c r="B390" t="s">
        <v>8374</v>
      </c>
      <c r="C390" t="s">
        <v>8375</v>
      </c>
      <c r="D390" t="s">
        <v>8376</v>
      </c>
      <c r="E390" t="s">
        <v>8377</v>
      </c>
      <c r="F390" t="s">
        <v>8378</v>
      </c>
      <c r="G390" t="s">
        <v>8379</v>
      </c>
      <c r="H390" t="s">
        <v>8380</v>
      </c>
      <c r="I390" t="s">
        <v>8381</v>
      </c>
      <c r="J390" t="s">
        <v>8382</v>
      </c>
      <c r="K390" t="s">
        <v>8383</v>
      </c>
      <c r="L390" t="s">
        <v>8384</v>
      </c>
      <c r="M390" t="s">
        <v>8385</v>
      </c>
      <c r="N390" t="s">
        <v>8386</v>
      </c>
      <c r="O390" t="s">
        <v>8387</v>
      </c>
      <c r="P390">
        <f>-744.124440799478 -28.5571707637523 -222.48574347231</f>
        <v>-995.16735503554025</v>
      </c>
      <c r="Q390" t="s">
        <v>8388</v>
      </c>
      <c r="R390" t="s">
        <v>8389</v>
      </c>
      <c r="S390" t="s">
        <v>8390</v>
      </c>
      <c r="T390" t="s">
        <v>8391</v>
      </c>
      <c r="U390" t="s">
        <v>8392</v>
      </c>
      <c r="V390" t="s">
        <v>8393</v>
      </c>
      <c r="W390" t="s">
        <v>8394</v>
      </c>
      <c r="X390" t="s">
        <v>8395</v>
      </c>
      <c r="Y390" t="s">
        <v>8396</v>
      </c>
    </row>
    <row r="391" spans="1:25" x14ac:dyDescent="0.3">
      <c r="A391">
        <v>19500</v>
      </c>
      <c r="B391" t="s">
        <v>8397</v>
      </c>
      <c r="C391" t="s">
        <v>8398</v>
      </c>
      <c r="D391" t="s">
        <v>8399</v>
      </c>
      <c r="E391" t="s">
        <v>8400</v>
      </c>
      <c r="F391" t="s">
        <v>8401</v>
      </c>
      <c r="G391" t="s">
        <v>8402</v>
      </c>
      <c r="H391" t="s">
        <v>8403</v>
      </c>
      <c r="I391" t="s">
        <v>8404</v>
      </c>
      <c r="J391" t="s">
        <v>8405</v>
      </c>
      <c r="K391" t="s">
        <v>8406</v>
      </c>
      <c r="L391" t="s">
        <v>8407</v>
      </c>
      <c r="M391" t="s">
        <v>8408</v>
      </c>
      <c r="N391" t="s">
        <v>8409</v>
      </c>
      <c r="O391" t="s">
        <v>8410</v>
      </c>
      <c r="P391">
        <f>-743.233222382756 -28.9066827036038 -222.774340877995</f>
        <v>-994.91424596435479</v>
      </c>
      <c r="Q391" t="s">
        <v>8411</v>
      </c>
      <c r="R391" t="s">
        <v>8412</v>
      </c>
      <c r="S391" t="s">
        <v>8413</v>
      </c>
      <c r="T391" t="s">
        <v>8414</v>
      </c>
      <c r="U391" t="s">
        <v>8415</v>
      </c>
      <c r="V391" t="s">
        <v>8416</v>
      </c>
      <c r="W391" t="s">
        <v>8417</v>
      </c>
      <c r="X391" t="s">
        <v>8418</v>
      </c>
      <c r="Y391" t="s">
        <v>8419</v>
      </c>
    </row>
    <row r="392" spans="1:25" x14ac:dyDescent="0.3">
      <c r="A392">
        <v>19550</v>
      </c>
      <c r="B392" t="s">
        <v>8420</v>
      </c>
      <c r="C392" t="s">
        <v>8421</v>
      </c>
      <c r="D392" t="s">
        <v>8422</v>
      </c>
      <c r="E392" t="s">
        <v>8423</v>
      </c>
      <c r="F392" t="s">
        <v>8424</v>
      </c>
      <c r="G392" t="s">
        <v>8425</v>
      </c>
      <c r="H392" t="s">
        <v>8426</v>
      </c>
      <c r="I392" t="s">
        <v>8427</v>
      </c>
      <c r="J392" t="s">
        <v>8428</v>
      </c>
      <c r="K392" t="s">
        <v>8429</v>
      </c>
      <c r="L392" t="s">
        <v>8430</v>
      </c>
      <c r="M392" t="s">
        <v>8431</v>
      </c>
      <c r="N392" t="s">
        <v>8432</v>
      </c>
      <c r="O392" t="s">
        <v>8433</v>
      </c>
      <c r="P392">
        <f>-742.97114079017 -28.9438841620015 -222.877280886829</f>
        <v>-994.79230583900051</v>
      </c>
      <c r="Q392" t="s">
        <v>8434</v>
      </c>
      <c r="R392" t="s">
        <v>8435</v>
      </c>
      <c r="S392" t="s">
        <v>8436</v>
      </c>
      <c r="T392" t="s">
        <v>8437</v>
      </c>
      <c r="U392" t="s">
        <v>8438</v>
      </c>
      <c r="V392" t="s">
        <v>8439</v>
      </c>
      <c r="W392" t="s">
        <v>8440</v>
      </c>
      <c r="X392" t="s">
        <v>8441</v>
      </c>
      <c r="Y392" t="s">
        <v>8442</v>
      </c>
    </row>
    <row r="393" spans="1:25" x14ac:dyDescent="0.3">
      <c r="A393">
        <v>19600</v>
      </c>
      <c r="B393" t="s">
        <v>8443</v>
      </c>
      <c r="C393" t="s">
        <v>8444</v>
      </c>
      <c r="D393" t="s">
        <v>8445</v>
      </c>
      <c r="E393" t="s">
        <v>8446</v>
      </c>
      <c r="F393" t="s">
        <v>8447</v>
      </c>
      <c r="G393" t="s">
        <v>8448</v>
      </c>
      <c r="H393" t="s">
        <v>8449</v>
      </c>
      <c r="I393" t="s">
        <v>8450</v>
      </c>
      <c r="J393" t="s">
        <v>8451</v>
      </c>
      <c r="K393" t="s">
        <v>8452</v>
      </c>
      <c r="L393" t="s">
        <v>8453</v>
      </c>
      <c r="M393" t="s">
        <v>8454</v>
      </c>
      <c r="N393" t="s">
        <v>8455</v>
      </c>
      <c r="O393" t="s">
        <v>8456</v>
      </c>
      <c r="P393">
        <f>-742.783398791501 -28.9105299348248 -222.985821307353</f>
        <v>-994.67975003367883</v>
      </c>
      <c r="Q393" t="s">
        <v>8457</v>
      </c>
      <c r="R393" t="s">
        <v>8458</v>
      </c>
      <c r="S393" t="s">
        <v>8459</v>
      </c>
      <c r="T393" t="s">
        <v>8460</v>
      </c>
      <c r="U393" t="s">
        <v>8461</v>
      </c>
      <c r="V393" t="s">
        <v>8462</v>
      </c>
      <c r="W393" t="s">
        <v>8463</v>
      </c>
      <c r="X393" t="s">
        <v>8464</v>
      </c>
      <c r="Y393" t="s">
        <v>8465</v>
      </c>
    </row>
    <row r="394" spans="1:25" x14ac:dyDescent="0.3">
      <c r="A394">
        <v>19650</v>
      </c>
      <c r="B394" t="s">
        <v>8466</v>
      </c>
      <c r="C394" t="s">
        <v>8467</v>
      </c>
      <c r="D394" t="s">
        <v>8468</v>
      </c>
      <c r="E394" t="s">
        <v>8469</v>
      </c>
      <c r="F394" t="s">
        <v>8470</v>
      </c>
      <c r="G394" t="s">
        <v>8471</v>
      </c>
      <c r="H394" t="s">
        <v>8472</v>
      </c>
      <c r="I394" t="s">
        <v>8473</v>
      </c>
      <c r="J394" t="s">
        <v>8474</v>
      </c>
      <c r="K394" t="s">
        <v>8475</v>
      </c>
      <c r="L394" t="s">
        <v>8476</v>
      </c>
      <c r="M394" t="s">
        <v>8477</v>
      </c>
      <c r="N394" t="s">
        <v>8478</v>
      </c>
      <c r="O394" t="s">
        <v>8479</v>
      </c>
      <c r="P394">
        <f>-742.947229594285 -28.7352323954869 -223.02689509599</f>
        <v>-994.70935708576189</v>
      </c>
      <c r="Q394" t="s">
        <v>8480</v>
      </c>
      <c r="R394" t="s">
        <v>8481</v>
      </c>
      <c r="S394" t="s">
        <v>8482</v>
      </c>
      <c r="T394" t="s">
        <v>8483</v>
      </c>
      <c r="U394" t="s">
        <v>8484</v>
      </c>
      <c r="V394" t="s">
        <v>8485</v>
      </c>
      <c r="W394" t="s">
        <v>8486</v>
      </c>
      <c r="X394" t="s">
        <v>8487</v>
      </c>
      <c r="Y394" t="s">
        <v>8488</v>
      </c>
    </row>
    <row r="395" spans="1:25" x14ac:dyDescent="0.3">
      <c r="A395">
        <v>19700</v>
      </c>
      <c r="B395" t="s">
        <v>8489</v>
      </c>
      <c r="C395" t="s">
        <v>8490</v>
      </c>
      <c r="D395" t="s">
        <v>8491</v>
      </c>
      <c r="E395" t="s">
        <v>8492</v>
      </c>
      <c r="F395" t="s">
        <v>8493</v>
      </c>
      <c r="G395" t="s">
        <v>8494</v>
      </c>
      <c r="H395" t="s">
        <v>8495</v>
      </c>
      <c r="I395" t="s">
        <v>8496</v>
      </c>
      <c r="J395" t="s">
        <v>8497</v>
      </c>
      <c r="K395" t="s">
        <v>8498</v>
      </c>
      <c r="L395" t="s">
        <v>8499</v>
      </c>
      <c r="M395" t="s">
        <v>8500</v>
      </c>
      <c r="N395" t="s">
        <v>8501</v>
      </c>
      <c r="O395" t="s">
        <v>8502</v>
      </c>
      <c r="P395">
        <f>-743.720400208815 -27.9522768005588 -223.052958633842</f>
        <v>-994.72563564321581</v>
      </c>
      <c r="Q395" t="s">
        <v>8503</v>
      </c>
      <c r="R395" t="s">
        <v>8504</v>
      </c>
      <c r="S395" t="s">
        <v>8505</v>
      </c>
      <c r="T395" t="s">
        <v>8506</v>
      </c>
      <c r="U395" t="s">
        <v>8507</v>
      </c>
      <c r="V395" t="s">
        <v>8508</v>
      </c>
      <c r="W395" t="s">
        <v>8509</v>
      </c>
      <c r="X395" t="s">
        <v>8510</v>
      </c>
      <c r="Y395" t="s">
        <v>8511</v>
      </c>
    </row>
    <row r="396" spans="1:25" x14ac:dyDescent="0.3">
      <c r="A396">
        <v>19750</v>
      </c>
      <c r="B396" t="s">
        <v>8512</v>
      </c>
      <c r="C396" t="s">
        <v>8513</v>
      </c>
      <c r="D396" t="s">
        <v>8514</v>
      </c>
      <c r="E396" t="s">
        <v>8515</v>
      </c>
      <c r="F396" t="s">
        <v>8516</v>
      </c>
      <c r="G396" t="s">
        <v>8517</v>
      </c>
      <c r="H396" t="s">
        <v>8518</v>
      </c>
      <c r="I396" t="s">
        <v>8519</v>
      </c>
      <c r="J396" t="s">
        <v>8520</v>
      </c>
      <c r="K396" t="s">
        <v>8521</v>
      </c>
      <c r="L396" t="s">
        <v>8522</v>
      </c>
      <c r="M396" t="s">
        <v>8523</v>
      </c>
      <c r="N396" t="s">
        <v>8524</v>
      </c>
      <c r="O396" t="s">
        <v>8525</v>
      </c>
      <c r="P396">
        <f>-744.100189339843 -27.481781149924 -223.0431097405</f>
        <v>-994.62508023026703</v>
      </c>
      <c r="Q396" t="s">
        <v>8526</v>
      </c>
      <c r="R396" t="s">
        <v>8527</v>
      </c>
      <c r="S396" t="s">
        <v>8528</v>
      </c>
      <c r="T396" t="s">
        <v>8529</v>
      </c>
      <c r="U396" t="s">
        <v>8530</v>
      </c>
      <c r="V396" t="s">
        <v>8531</v>
      </c>
      <c r="W396" t="s">
        <v>8532</v>
      </c>
      <c r="X396" t="s">
        <v>8533</v>
      </c>
      <c r="Y396" t="s">
        <v>8534</v>
      </c>
    </row>
    <row r="397" spans="1:25" x14ac:dyDescent="0.3">
      <c r="A397">
        <v>19800</v>
      </c>
      <c r="B397" t="s">
        <v>8535</v>
      </c>
      <c r="C397" t="s">
        <v>8536</v>
      </c>
      <c r="D397" t="s">
        <v>8537</v>
      </c>
      <c r="E397" t="s">
        <v>8538</v>
      </c>
      <c r="F397" t="s">
        <v>8539</v>
      </c>
      <c r="G397" t="s">
        <v>8540</v>
      </c>
      <c r="H397" t="s">
        <v>8541</v>
      </c>
      <c r="I397" t="s">
        <v>8542</v>
      </c>
      <c r="J397" t="s">
        <v>8543</v>
      </c>
      <c r="K397" t="s">
        <v>8544</v>
      </c>
      <c r="L397" t="s">
        <v>8545</v>
      </c>
      <c r="M397" t="s">
        <v>8546</v>
      </c>
      <c r="N397" t="s">
        <v>8547</v>
      </c>
      <c r="O397" t="s">
        <v>8548</v>
      </c>
      <c r="P397">
        <f>-744.563828634046 -26.8999102488351 -222.980634112994</f>
        <v>-994.44437299587514</v>
      </c>
      <c r="Q397" t="s">
        <v>8549</v>
      </c>
      <c r="R397" t="s">
        <v>8550</v>
      </c>
      <c r="S397" t="s">
        <v>8551</v>
      </c>
      <c r="T397" t="s">
        <v>8552</v>
      </c>
      <c r="U397" t="s">
        <v>8553</v>
      </c>
      <c r="V397" t="s">
        <v>8554</v>
      </c>
      <c r="W397" t="s">
        <v>8555</v>
      </c>
      <c r="X397" t="s">
        <v>8556</v>
      </c>
      <c r="Y397" t="s">
        <v>8557</v>
      </c>
    </row>
    <row r="398" spans="1:25" x14ac:dyDescent="0.3">
      <c r="A398">
        <v>19850</v>
      </c>
      <c r="B398" t="s">
        <v>8558</v>
      </c>
      <c r="C398" t="s">
        <v>8559</v>
      </c>
      <c r="D398" t="s">
        <v>8560</v>
      </c>
      <c r="E398" t="s">
        <v>8561</v>
      </c>
      <c r="F398" t="s">
        <v>8562</v>
      </c>
      <c r="G398" t="s">
        <v>8563</v>
      </c>
      <c r="H398" t="s">
        <v>8564</v>
      </c>
      <c r="I398" t="s">
        <v>8565</v>
      </c>
      <c r="J398" t="s">
        <v>8566</v>
      </c>
      <c r="K398" t="s">
        <v>8567</v>
      </c>
      <c r="L398" t="s">
        <v>8568</v>
      </c>
      <c r="M398" t="s">
        <v>8569</v>
      </c>
      <c r="N398" t="s">
        <v>8570</v>
      </c>
      <c r="O398" t="s">
        <v>8571</v>
      </c>
      <c r="P398">
        <f>-744.775973000484 -26.464874695351 -222.942910752232</f>
        <v>-994.18375844806701</v>
      </c>
      <c r="Q398" t="s">
        <v>8572</v>
      </c>
      <c r="R398" t="s">
        <v>8573</v>
      </c>
      <c r="S398" t="s">
        <v>8574</v>
      </c>
      <c r="T398" t="s">
        <v>8575</v>
      </c>
      <c r="U398" t="s">
        <v>8576</v>
      </c>
      <c r="V398" t="s">
        <v>8577</v>
      </c>
      <c r="W398" t="s">
        <v>8578</v>
      </c>
      <c r="X398" t="s">
        <v>8579</v>
      </c>
      <c r="Y398" t="s">
        <v>8580</v>
      </c>
    </row>
    <row r="399" spans="1:25" x14ac:dyDescent="0.3">
      <c r="A399">
        <v>19900</v>
      </c>
      <c r="B399" t="s">
        <v>8581</v>
      </c>
      <c r="C399" t="s">
        <v>8582</v>
      </c>
      <c r="D399" t="s">
        <v>8583</v>
      </c>
      <c r="E399" t="s">
        <v>8584</v>
      </c>
      <c r="F399" t="s">
        <v>8585</v>
      </c>
      <c r="G399" t="s">
        <v>8586</v>
      </c>
      <c r="H399" t="s">
        <v>8587</v>
      </c>
      <c r="I399" t="s">
        <v>8588</v>
      </c>
      <c r="J399" t="s">
        <v>8589</v>
      </c>
      <c r="K399" t="s">
        <v>8590</v>
      </c>
      <c r="L399" t="s">
        <v>8591</v>
      </c>
      <c r="M399" t="s">
        <v>8592</v>
      </c>
      <c r="N399" t="s">
        <v>8593</v>
      </c>
      <c r="O399" t="s">
        <v>8594</v>
      </c>
      <c r="P399">
        <f>-745.003242699195 -25.5342361242206 -223.010837130004</f>
        <v>-993.54831595341955</v>
      </c>
      <c r="Q399" t="s">
        <v>8595</v>
      </c>
      <c r="R399" t="s">
        <v>8596</v>
      </c>
      <c r="S399" t="s">
        <v>8597</v>
      </c>
      <c r="T399" t="s">
        <v>8598</v>
      </c>
      <c r="U399" t="s">
        <v>8599</v>
      </c>
      <c r="V399" t="s">
        <v>8600</v>
      </c>
      <c r="W399" t="s">
        <v>8601</v>
      </c>
      <c r="X399" t="s">
        <v>8602</v>
      </c>
      <c r="Y399" t="s">
        <v>8603</v>
      </c>
    </row>
    <row r="400" spans="1:25" x14ac:dyDescent="0.3">
      <c r="A400">
        <v>19950</v>
      </c>
      <c r="B400" t="s">
        <v>8604</v>
      </c>
      <c r="C400" t="s">
        <v>8605</v>
      </c>
      <c r="D400" t="s">
        <v>8606</v>
      </c>
      <c r="E400" t="s">
        <v>8607</v>
      </c>
      <c r="F400" t="s">
        <v>8608</v>
      </c>
      <c r="G400" t="s">
        <v>8609</v>
      </c>
      <c r="H400" t="s">
        <v>8610</v>
      </c>
      <c r="I400" t="s">
        <v>8611</v>
      </c>
      <c r="J400" t="s">
        <v>8612</v>
      </c>
      <c r="K400" t="s">
        <v>8613</v>
      </c>
      <c r="L400" t="s">
        <v>8614</v>
      </c>
      <c r="M400" t="s">
        <v>8615</v>
      </c>
      <c r="N400" t="s">
        <v>8616</v>
      </c>
      <c r="O400" t="s">
        <v>8617</v>
      </c>
      <c r="P400">
        <f>-745.068487786826 -25.2205049604675 -223.065699543989</f>
        <v>-993.3546922912825</v>
      </c>
      <c r="Q400" t="s">
        <v>8618</v>
      </c>
      <c r="R400" t="s">
        <v>8619</v>
      </c>
      <c r="S400" t="s">
        <v>8620</v>
      </c>
      <c r="T400" t="s">
        <v>8621</v>
      </c>
      <c r="U400" t="s">
        <v>8622</v>
      </c>
      <c r="V400" t="s">
        <v>8623</v>
      </c>
      <c r="W400" t="s">
        <v>8624</v>
      </c>
      <c r="X400" t="s">
        <v>8625</v>
      </c>
      <c r="Y400" t="s">
        <v>8626</v>
      </c>
    </row>
    <row r="401" spans="1:25" x14ac:dyDescent="0.3">
      <c r="A401">
        <v>20000</v>
      </c>
      <c r="B401" t="s">
        <v>8627</v>
      </c>
      <c r="C401" t="s">
        <v>8628</v>
      </c>
      <c r="D401" t="s">
        <v>8629</v>
      </c>
      <c r="E401" t="s">
        <v>8630</v>
      </c>
      <c r="F401" t="s">
        <v>8631</v>
      </c>
      <c r="G401" t="s">
        <v>8632</v>
      </c>
      <c r="H401" t="s">
        <v>8633</v>
      </c>
      <c r="I401" t="s">
        <v>8634</v>
      </c>
      <c r="J401" t="s">
        <v>8635</v>
      </c>
      <c r="K401" t="s">
        <v>8636</v>
      </c>
      <c r="L401" t="s">
        <v>8637</v>
      </c>
      <c r="M401" t="s">
        <v>8638</v>
      </c>
      <c r="N401" t="s">
        <v>8639</v>
      </c>
      <c r="O401" t="s">
        <v>8640</v>
      </c>
      <c r="P401">
        <f>-744.841181125258 -24.5552018883093 -223.127148970868</f>
        <v>-992.52353198443529</v>
      </c>
      <c r="Q401" t="s">
        <v>8641</v>
      </c>
      <c r="R401" t="s">
        <v>8642</v>
      </c>
      <c r="S401" t="s">
        <v>8643</v>
      </c>
      <c r="T401" t="s">
        <v>8644</v>
      </c>
      <c r="U401" t="s">
        <v>8645</v>
      </c>
      <c r="V401" t="s">
        <v>8646</v>
      </c>
      <c r="W401" t="s">
        <v>8647</v>
      </c>
      <c r="X401" t="s">
        <v>8648</v>
      </c>
      <c r="Y401" t="s">
        <v>8649</v>
      </c>
    </row>
    <row r="402" spans="1:25" x14ac:dyDescent="0.3">
      <c r="A402">
        <v>20050</v>
      </c>
      <c r="B402" t="s">
        <v>8650</v>
      </c>
      <c r="C402" t="s">
        <v>8651</v>
      </c>
      <c r="D402" t="s">
        <v>8652</v>
      </c>
      <c r="E402" t="s">
        <v>8653</v>
      </c>
      <c r="F402" t="s">
        <v>8654</v>
      </c>
      <c r="G402" t="s">
        <v>8655</v>
      </c>
      <c r="H402" t="s">
        <v>8656</v>
      </c>
      <c r="I402" t="s">
        <v>8657</v>
      </c>
      <c r="J402" t="s">
        <v>8658</v>
      </c>
      <c r="K402" t="s">
        <v>8659</v>
      </c>
      <c r="L402" t="s">
        <v>8660</v>
      </c>
      <c r="M402" t="s">
        <v>8661</v>
      </c>
      <c r="N402" t="s">
        <v>8662</v>
      </c>
      <c r="O402" t="s">
        <v>8663</v>
      </c>
      <c r="P402">
        <f>-744.681947590928 -24.1709815177965 -223.108248470795</f>
        <v>-991.96117757951947</v>
      </c>
      <c r="Q402" t="s">
        <v>8664</v>
      </c>
      <c r="R402" t="s">
        <v>8665</v>
      </c>
      <c r="S402" t="s">
        <v>8666</v>
      </c>
      <c r="T402" t="s">
        <v>8667</v>
      </c>
      <c r="U402" t="s">
        <v>8668</v>
      </c>
      <c r="V402" t="s">
        <v>8669</v>
      </c>
      <c r="W402" t="s">
        <v>8670</v>
      </c>
      <c r="X402" t="s">
        <v>8671</v>
      </c>
      <c r="Y402" t="s">
        <v>8672</v>
      </c>
    </row>
    <row r="403" spans="1:25" x14ac:dyDescent="0.3">
      <c r="A403">
        <v>20100</v>
      </c>
      <c r="B403" t="s">
        <v>8673</v>
      </c>
      <c r="C403" t="s">
        <v>8674</v>
      </c>
      <c r="D403" t="s">
        <v>8675</v>
      </c>
      <c r="E403" t="s">
        <v>8676</v>
      </c>
      <c r="F403" t="s">
        <v>8677</v>
      </c>
      <c r="G403" t="s">
        <v>8678</v>
      </c>
      <c r="H403" t="s">
        <v>8679</v>
      </c>
      <c r="I403" t="s">
        <v>8680</v>
      </c>
      <c r="J403" t="s">
        <v>8681</v>
      </c>
      <c r="K403" t="s">
        <v>8682</v>
      </c>
      <c r="L403" t="s">
        <v>8683</v>
      </c>
      <c r="M403" t="s">
        <v>8684</v>
      </c>
      <c r="N403" t="s">
        <v>8685</v>
      </c>
      <c r="O403" t="s">
        <v>8686</v>
      </c>
      <c r="P403">
        <f>-744.049016056409 -23.968976409715 -223.160465376041</f>
        <v>-991.1784578421649</v>
      </c>
      <c r="Q403" t="s">
        <v>8687</v>
      </c>
      <c r="R403" t="s">
        <v>8688</v>
      </c>
      <c r="S403" t="s">
        <v>8689</v>
      </c>
      <c r="T403" t="s">
        <v>8690</v>
      </c>
      <c r="U403" t="s">
        <v>8691</v>
      </c>
      <c r="V403" t="s">
        <v>8692</v>
      </c>
      <c r="W403" t="s">
        <v>8693</v>
      </c>
      <c r="X403" t="s">
        <v>8694</v>
      </c>
      <c r="Y403" t="s">
        <v>8695</v>
      </c>
    </row>
    <row r="404" spans="1:25" x14ac:dyDescent="0.3">
      <c r="A404">
        <v>20150</v>
      </c>
      <c r="B404" t="s">
        <v>8696</v>
      </c>
      <c r="C404" t="s">
        <v>8697</v>
      </c>
      <c r="D404" t="s">
        <v>8698</v>
      </c>
      <c r="E404" t="s">
        <v>8699</v>
      </c>
      <c r="F404" t="s">
        <v>8700</v>
      </c>
      <c r="G404" t="s">
        <v>8701</v>
      </c>
      <c r="H404" t="s">
        <v>8702</v>
      </c>
      <c r="I404" t="s">
        <v>8703</v>
      </c>
      <c r="J404" t="s">
        <v>8704</v>
      </c>
      <c r="K404" t="s">
        <v>8705</v>
      </c>
      <c r="L404" t="s">
        <v>8706</v>
      </c>
      <c r="M404" t="s">
        <v>8707</v>
      </c>
      <c r="N404" t="s">
        <v>8708</v>
      </c>
      <c r="O404" t="s">
        <v>8709</v>
      </c>
      <c r="P404">
        <f>-743.662779967249 -23.8131789842173 -223.185950918553</f>
        <v>-990.66190987001926</v>
      </c>
      <c r="Q404" t="s">
        <v>8710</v>
      </c>
      <c r="R404" t="s">
        <v>8711</v>
      </c>
      <c r="S404" t="s">
        <v>8712</v>
      </c>
      <c r="T404" t="s">
        <v>8713</v>
      </c>
      <c r="U404" t="s">
        <v>8714</v>
      </c>
      <c r="V404" t="s">
        <v>8715</v>
      </c>
      <c r="W404" t="s">
        <v>8716</v>
      </c>
      <c r="X404" t="s">
        <v>8717</v>
      </c>
      <c r="Y404" t="s">
        <v>8718</v>
      </c>
    </row>
    <row r="405" spans="1:25" x14ac:dyDescent="0.3">
      <c r="A405">
        <v>20200</v>
      </c>
      <c r="B405" t="s">
        <v>8719</v>
      </c>
      <c r="C405" t="s">
        <v>8720</v>
      </c>
      <c r="D405" t="s">
        <v>8721</v>
      </c>
      <c r="E405" t="s">
        <v>8722</v>
      </c>
      <c r="F405" t="s">
        <v>8723</v>
      </c>
      <c r="G405" t="s">
        <v>8724</v>
      </c>
      <c r="H405" t="s">
        <v>8725</v>
      </c>
      <c r="I405" t="s">
        <v>8726</v>
      </c>
      <c r="J405" t="s">
        <v>8727</v>
      </c>
      <c r="K405" t="s">
        <v>8728</v>
      </c>
      <c r="L405" t="s">
        <v>8729</v>
      </c>
      <c r="M405" t="s">
        <v>8730</v>
      </c>
      <c r="N405" t="s">
        <v>8731</v>
      </c>
      <c r="O405" t="s">
        <v>8732</v>
      </c>
      <c r="P405">
        <f>-742.783504781796 -22.9361211075643 -222.949371811075</f>
        <v>-988.66899770043528</v>
      </c>
      <c r="Q405" t="s">
        <v>8733</v>
      </c>
      <c r="R405" t="s">
        <v>8734</v>
      </c>
      <c r="S405" t="s">
        <v>8735</v>
      </c>
      <c r="T405" t="s">
        <v>8736</v>
      </c>
      <c r="U405" t="s">
        <v>8737</v>
      </c>
      <c r="V405" t="s">
        <v>8738</v>
      </c>
      <c r="W405" t="s">
        <v>8739</v>
      </c>
      <c r="X405" t="s">
        <v>8740</v>
      </c>
      <c r="Y405" t="s">
        <v>8741</v>
      </c>
    </row>
    <row r="406" spans="1:25" x14ac:dyDescent="0.3">
      <c r="A406">
        <v>20250</v>
      </c>
      <c r="B406" t="s">
        <v>8742</v>
      </c>
      <c r="C406" t="s">
        <v>8743</v>
      </c>
      <c r="D406" t="s">
        <v>8744</v>
      </c>
      <c r="E406" t="s">
        <v>8745</v>
      </c>
      <c r="F406" t="s">
        <v>8746</v>
      </c>
      <c r="G406" t="s">
        <v>8747</v>
      </c>
      <c r="H406" t="s">
        <v>8748</v>
      </c>
      <c r="I406" t="s">
        <v>8749</v>
      </c>
      <c r="J406" t="s">
        <v>8750</v>
      </c>
      <c r="K406" t="s">
        <v>8751</v>
      </c>
      <c r="L406" t="s">
        <v>8752</v>
      </c>
      <c r="M406" t="s">
        <v>8753</v>
      </c>
      <c r="N406" t="s">
        <v>8754</v>
      </c>
      <c r="O406" t="s">
        <v>8755</v>
      </c>
      <c r="P406">
        <f>-742.519670318355 -22.8245254938954 -222.843899042359</f>
        <v>-988.1880948546094</v>
      </c>
      <c r="Q406" t="s">
        <v>8756</v>
      </c>
      <c r="R406" t="s">
        <v>8757</v>
      </c>
      <c r="S406" t="s">
        <v>8758</v>
      </c>
      <c r="T406" t="s">
        <v>8759</v>
      </c>
      <c r="U406" t="s">
        <v>8760</v>
      </c>
      <c r="V406" t="s">
        <v>8761</v>
      </c>
      <c r="W406" t="s">
        <v>8762</v>
      </c>
      <c r="X406" t="s">
        <v>8763</v>
      </c>
      <c r="Y406" t="s">
        <v>8764</v>
      </c>
    </row>
    <row r="407" spans="1:25" x14ac:dyDescent="0.3">
      <c r="A407">
        <v>20300</v>
      </c>
      <c r="B407" t="s">
        <v>8765</v>
      </c>
      <c r="C407" t="s">
        <v>8766</v>
      </c>
      <c r="D407" t="s">
        <v>8767</v>
      </c>
      <c r="E407" t="s">
        <v>8768</v>
      </c>
      <c r="F407" t="s">
        <v>8769</v>
      </c>
      <c r="G407" t="s">
        <v>8770</v>
      </c>
      <c r="H407" t="s">
        <v>8771</v>
      </c>
      <c r="I407" t="s">
        <v>8772</v>
      </c>
      <c r="J407" t="s">
        <v>8773</v>
      </c>
      <c r="K407" t="s">
        <v>8774</v>
      </c>
      <c r="L407" t="s">
        <v>8775</v>
      </c>
      <c r="M407" t="s">
        <v>8776</v>
      </c>
      <c r="N407" t="s">
        <v>8777</v>
      </c>
      <c r="O407" t="s">
        <v>8778</v>
      </c>
      <c r="P407">
        <f>-742.107343996906 -22.300260544798 -222.71532423188</f>
        <v>-987.12292877358402</v>
      </c>
      <c r="Q407" t="s">
        <v>8779</v>
      </c>
      <c r="R407" t="s">
        <v>8780</v>
      </c>
      <c r="S407" t="s">
        <v>8781</v>
      </c>
      <c r="T407" t="s">
        <v>8782</v>
      </c>
      <c r="U407" t="s">
        <v>8783</v>
      </c>
      <c r="V407" t="s">
        <v>8784</v>
      </c>
      <c r="W407" t="s">
        <v>8785</v>
      </c>
      <c r="X407" t="s">
        <v>8786</v>
      </c>
      <c r="Y407" t="s">
        <v>8787</v>
      </c>
    </row>
    <row r="408" spans="1:25" x14ac:dyDescent="0.3">
      <c r="A408">
        <v>20350</v>
      </c>
      <c r="B408" t="s">
        <v>8788</v>
      </c>
      <c r="C408" t="s">
        <v>8789</v>
      </c>
      <c r="D408" t="s">
        <v>8790</v>
      </c>
      <c r="E408" t="s">
        <v>8791</v>
      </c>
      <c r="F408" t="s">
        <v>8792</v>
      </c>
      <c r="G408" t="s">
        <v>8793</v>
      </c>
      <c r="H408" t="s">
        <v>8794</v>
      </c>
      <c r="I408" t="s">
        <v>8795</v>
      </c>
      <c r="J408" t="s">
        <v>8796</v>
      </c>
      <c r="K408" t="s">
        <v>8797</v>
      </c>
      <c r="L408" t="s">
        <v>8798</v>
      </c>
      <c r="M408" t="s">
        <v>8799</v>
      </c>
      <c r="N408" t="s">
        <v>8800</v>
      </c>
      <c r="O408" t="s">
        <v>8801</v>
      </c>
      <c r="P408">
        <f>-741.990010734281 -21.9455998264496 -222.611399190418</f>
        <v>-986.54700975114861</v>
      </c>
      <c r="Q408" t="s">
        <v>8802</v>
      </c>
      <c r="R408" t="s">
        <v>8803</v>
      </c>
      <c r="S408" t="s">
        <v>8804</v>
      </c>
      <c r="T408" t="s">
        <v>8805</v>
      </c>
      <c r="U408" t="s">
        <v>8806</v>
      </c>
      <c r="V408" t="s">
        <v>8807</v>
      </c>
      <c r="W408" t="s">
        <v>8808</v>
      </c>
      <c r="X408" t="s">
        <v>8809</v>
      </c>
      <c r="Y408" t="s">
        <v>8810</v>
      </c>
    </row>
    <row r="409" spans="1:25" x14ac:dyDescent="0.3">
      <c r="A409">
        <v>20400</v>
      </c>
      <c r="B409" t="s">
        <v>8811</v>
      </c>
      <c r="C409" t="s">
        <v>8812</v>
      </c>
      <c r="D409" t="s">
        <v>8813</v>
      </c>
      <c r="E409" t="s">
        <v>8814</v>
      </c>
      <c r="F409" t="s">
        <v>8815</v>
      </c>
      <c r="G409" t="s">
        <v>8816</v>
      </c>
      <c r="H409" t="s">
        <v>8817</v>
      </c>
      <c r="I409" t="s">
        <v>8818</v>
      </c>
      <c r="J409" t="s">
        <v>8819</v>
      </c>
      <c r="K409" t="s">
        <v>8820</v>
      </c>
      <c r="L409" t="s">
        <v>8821</v>
      </c>
      <c r="M409" t="s">
        <v>8822</v>
      </c>
      <c r="N409" t="s">
        <v>8823</v>
      </c>
      <c r="O409" t="s">
        <v>8824</v>
      </c>
      <c r="P409">
        <f>-741.712321349639 -20.9907315092967 -222.262230122155</f>
        <v>-984.96528298109058</v>
      </c>
      <c r="Q409" t="s">
        <v>8825</v>
      </c>
      <c r="R409" t="s">
        <v>8826</v>
      </c>
      <c r="S409" t="s">
        <v>8827</v>
      </c>
      <c r="T409" t="s">
        <v>8828</v>
      </c>
      <c r="U409" t="s">
        <v>8829</v>
      </c>
      <c r="V409" t="s">
        <v>8830</v>
      </c>
      <c r="W409" t="s">
        <v>8831</v>
      </c>
      <c r="X409" t="s">
        <v>8832</v>
      </c>
      <c r="Y409" t="s">
        <v>8833</v>
      </c>
    </row>
    <row r="410" spans="1:25" x14ac:dyDescent="0.3">
      <c r="A410">
        <v>20450</v>
      </c>
      <c r="B410" t="s">
        <v>8834</v>
      </c>
      <c r="C410" t="s">
        <v>8835</v>
      </c>
      <c r="D410" t="s">
        <v>8836</v>
      </c>
      <c r="E410" t="s">
        <v>8837</v>
      </c>
      <c r="F410" t="s">
        <v>8838</v>
      </c>
      <c r="G410" t="s">
        <v>8839</v>
      </c>
      <c r="H410" t="s">
        <v>8840</v>
      </c>
      <c r="I410" t="s">
        <v>8841</v>
      </c>
      <c r="J410" t="s">
        <v>8842</v>
      </c>
      <c r="K410" t="s">
        <v>8843</v>
      </c>
      <c r="L410" t="s">
        <v>8844</v>
      </c>
      <c r="M410" t="s">
        <v>8845</v>
      </c>
      <c r="N410" t="s">
        <v>8846</v>
      </c>
      <c r="O410" t="s">
        <v>8847</v>
      </c>
      <c r="P410">
        <f>-741.718061941201 -20.6848191501515 -222.123002317493</f>
        <v>-984.5258834088454</v>
      </c>
      <c r="Q410" t="s">
        <v>8848</v>
      </c>
      <c r="R410" t="s">
        <v>8849</v>
      </c>
      <c r="S410" t="s">
        <v>8850</v>
      </c>
      <c r="T410" t="s">
        <v>8851</v>
      </c>
      <c r="U410" t="s">
        <v>8852</v>
      </c>
      <c r="V410" t="s">
        <v>8853</v>
      </c>
      <c r="W410" t="s">
        <v>8854</v>
      </c>
      <c r="X410" t="s">
        <v>8855</v>
      </c>
      <c r="Y410" t="s">
        <v>8856</v>
      </c>
    </row>
    <row r="411" spans="1:25" x14ac:dyDescent="0.3">
      <c r="A411">
        <v>20500</v>
      </c>
      <c r="B411" t="s">
        <v>8857</v>
      </c>
      <c r="C411" t="s">
        <v>8858</v>
      </c>
      <c r="D411" t="s">
        <v>8859</v>
      </c>
      <c r="E411" t="s">
        <v>8860</v>
      </c>
      <c r="F411" t="s">
        <v>8861</v>
      </c>
      <c r="G411" t="s">
        <v>8862</v>
      </c>
      <c r="H411" t="s">
        <v>8863</v>
      </c>
      <c r="I411" t="s">
        <v>8864</v>
      </c>
      <c r="J411" t="s">
        <v>8865</v>
      </c>
      <c r="K411" t="s">
        <v>8866</v>
      </c>
      <c r="L411" t="s">
        <v>8867</v>
      </c>
      <c r="M411" t="s">
        <v>8868</v>
      </c>
      <c r="N411" t="s">
        <v>8869</v>
      </c>
      <c r="O411" t="s">
        <v>8870</v>
      </c>
      <c r="P411">
        <f>-742.015517588549 -20.0455745310962 -221.963513648852</f>
        <v>-984.02460576849717</v>
      </c>
      <c r="Q411" t="s">
        <v>8871</v>
      </c>
      <c r="R411" t="s">
        <v>8872</v>
      </c>
      <c r="S411" t="s">
        <v>8873</v>
      </c>
      <c r="T411" t="s">
        <v>8874</v>
      </c>
      <c r="U411" t="s">
        <v>8875</v>
      </c>
      <c r="V411" t="s">
        <v>8876</v>
      </c>
      <c r="W411" t="s">
        <v>8877</v>
      </c>
      <c r="X411" t="s">
        <v>8878</v>
      </c>
      <c r="Y411" t="s">
        <v>8879</v>
      </c>
    </row>
    <row r="412" spans="1:25" x14ac:dyDescent="0.3">
      <c r="A412">
        <v>20550</v>
      </c>
      <c r="B412" t="s">
        <v>8880</v>
      </c>
      <c r="C412" t="s">
        <v>8881</v>
      </c>
      <c r="D412" t="s">
        <v>8882</v>
      </c>
      <c r="E412" t="s">
        <v>8883</v>
      </c>
      <c r="F412" t="s">
        <v>8884</v>
      </c>
      <c r="G412" t="s">
        <v>8885</v>
      </c>
      <c r="H412" t="s">
        <v>8886</v>
      </c>
      <c r="I412" t="s">
        <v>8887</v>
      </c>
      <c r="J412" t="s">
        <v>8888</v>
      </c>
      <c r="K412" t="s">
        <v>8889</v>
      </c>
      <c r="L412" t="s">
        <v>8890</v>
      </c>
      <c r="M412" t="s">
        <v>8891</v>
      </c>
      <c r="N412" t="s">
        <v>8892</v>
      </c>
      <c r="O412" t="s">
        <v>8893</v>
      </c>
      <c r="P412">
        <f>-742.137800539854 -19.827388774364 -221.917283066541</f>
        <v>-983.88247238075894</v>
      </c>
      <c r="Q412" t="s">
        <v>8894</v>
      </c>
      <c r="R412" t="s">
        <v>8895</v>
      </c>
      <c r="S412" t="s">
        <v>8896</v>
      </c>
      <c r="T412" t="s">
        <v>8897</v>
      </c>
      <c r="U412" t="s">
        <v>8898</v>
      </c>
      <c r="V412" t="s">
        <v>8899</v>
      </c>
      <c r="W412" t="s">
        <v>8900</v>
      </c>
      <c r="X412" t="s">
        <v>8901</v>
      </c>
      <c r="Y412" t="s">
        <v>8902</v>
      </c>
    </row>
    <row r="413" spans="1:25" x14ac:dyDescent="0.3">
      <c r="A413">
        <v>20600</v>
      </c>
      <c r="B413" t="s">
        <v>8903</v>
      </c>
      <c r="C413" t="s">
        <v>8904</v>
      </c>
      <c r="D413" t="s">
        <v>8905</v>
      </c>
      <c r="E413" t="s">
        <v>8906</v>
      </c>
      <c r="F413" t="s">
        <v>8907</v>
      </c>
      <c r="G413" t="s">
        <v>8908</v>
      </c>
      <c r="H413" t="s">
        <v>8909</v>
      </c>
      <c r="I413" t="s">
        <v>8910</v>
      </c>
      <c r="J413" t="s">
        <v>8911</v>
      </c>
      <c r="K413" t="s">
        <v>8912</v>
      </c>
      <c r="L413" t="s">
        <v>8913</v>
      </c>
      <c r="M413" t="s">
        <v>8914</v>
      </c>
      <c r="N413" t="s">
        <v>8915</v>
      </c>
      <c r="O413" t="s">
        <v>8916</v>
      </c>
      <c r="P413">
        <f>-742.186305617727 -19.2994923010842 -221.9791804771</f>
        <v>-983.4649783959112</v>
      </c>
      <c r="Q413" t="s">
        <v>8917</v>
      </c>
      <c r="R413" t="s">
        <v>8918</v>
      </c>
      <c r="S413" t="s">
        <v>8919</v>
      </c>
      <c r="T413" t="s">
        <v>8920</v>
      </c>
      <c r="U413" t="s">
        <v>8921</v>
      </c>
      <c r="V413" t="s">
        <v>8922</v>
      </c>
      <c r="W413" t="s">
        <v>8923</v>
      </c>
      <c r="X413" t="s">
        <v>8924</v>
      </c>
      <c r="Y413" t="s">
        <v>8925</v>
      </c>
    </row>
    <row r="414" spans="1:25" x14ac:dyDescent="0.3">
      <c r="A414">
        <v>20650</v>
      </c>
      <c r="B414" t="s">
        <v>8926</v>
      </c>
      <c r="C414" t="s">
        <v>8927</v>
      </c>
      <c r="D414" t="s">
        <v>8928</v>
      </c>
      <c r="E414" t="s">
        <v>8929</v>
      </c>
      <c r="F414" t="s">
        <v>8930</v>
      </c>
      <c r="G414" t="s">
        <v>8931</v>
      </c>
      <c r="H414" t="s">
        <v>8932</v>
      </c>
      <c r="I414" t="s">
        <v>8933</v>
      </c>
      <c r="J414" t="s">
        <v>8934</v>
      </c>
      <c r="K414" t="s">
        <v>8935</v>
      </c>
      <c r="L414" t="s">
        <v>8936</v>
      </c>
      <c r="M414" t="s">
        <v>8937</v>
      </c>
      <c r="N414" t="s">
        <v>8938</v>
      </c>
      <c r="O414" t="s">
        <v>8939</v>
      </c>
      <c r="P414">
        <f>-742.092484884376 -19.2658669371078 -222.116701500875</f>
        <v>-983.4750533223588</v>
      </c>
      <c r="Q414" t="s">
        <v>8940</v>
      </c>
      <c r="R414" t="s">
        <v>8941</v>
      </c>
      <c r="S414" t="s">
        <v>8942</v>
      </c>
      <c r="T414" t="s">
        <v>8943</v>
      </c>
      <c r="U414" t="s">
        <v>8944</v>
      </c>
      <c r="V414" t="s">
        <v>8945</v>
      </c>
      <c r="W414" t="s">
        <v>8946</v>
      </c>
      <c r="X414" t="s">
        <v>8947</v>
      </c>
      <c r="Y414" t="s">
        <v>8948</v>
      </c>
    </row>
    <row r="415" spans="1:25" x14ac:dyDescent="0.3">
      <c r="A415">
        <v>20700</v>
      </c>
      <c r="B415" t="s">
        <v>8949</v>
      </c>
      <c r="C415" t="s">
        <v>8950</v>
      </c>
      <c r="D415" t="s">
        <v>8951</v>
      </c>
      <c r="E415" t="s">
        <v>8952</v>
      </c>
      <c r="F415" t="s">
        <v>8953</v>
      </c>
      <c r="G415" t="s">
        <v>8954</v>
      </c>
      <c r="H415" t="s">
        <v>8955</v>
      </c>
      <c r="I415" t="s">
        <v>8956</v>
      </c>
      <c r="J415" t="s">
        <v>8957</v>
      </c>
      <c r="K415" t="s">
        <v>8958</v>
      </c>
      <c r="L415" t="s">
        <v>8959</v>
      </c>
      <c r="M415" t="s">
        <v>8960</v>
      </c>
      <c r="N415" t="s">
        <v>8961</v>
      </c>
      <c r="O415" t="s">
        <v>8962</v>
      </c>
      <c r="P415">
        <f>-741.770065487213 -20.0182960335624 -222.359093106369</f>
        <v>-984.14745462714427</v>
      </c>
      <c r="Q415" t="s">
        <v>8963</v>
      </c>
      <c r="R415" t="s">
        <v>8964</v>
      </c>
      <c r="S415" t="s">
        <v>8965</v>
      </c>
      <c r="T415" t="s">
        <v>8966</v>
      </c>
      <c r="U415" t="s">
        <v>8967</v>
      </c>
      <c r="V415" t="s">
        <v>8968</v>
      </c>
      <c r="W415" t="s">
        <v>8969</v>
      </c>
      <c r="X415" t="s">
        <v>8970</v>
      </c>
      <c r="Y415" t="s">
        <v>8971</v>
      </c>
    </row>
    <row r="416" spans="1:25" x14ac:dyDescent="0.3">
      <c r="A416">
        <v>20750</v>
      </c>
      <c r="B416" t="s">
        <v>8972</v>
      </c>
      <c r="C416" t="s">
        <v>8973</v>
      </c>
      <c r="D416" t="s">
        <v>8974</v>
      </c>
      <c r="E416" t="s">
        <v>8975</v>
      </c>
      <c r="F416" t="s">
        <v>8976</v>
      </c>
      <c r="G416" t="s">
        <v>8977</v>
      </c>
      <c r="H416" t="s">
        <v>8978</v>
      </c>
      <c r="I416" t="s">
        <v>8979</v>
      </c>
      <c r="J416" t="s">
        <v>8980</v>
      </c>
      <c r="K416" t="s">
        <v>8981</v>
      </c>
      <c r="L416" t="s">
        <v>8982</v>
      </c>
      <c r="M416" t="s">
        <v>8983</v>
      </c>
      <c r="N416" t="s">
        <v>8984</v>
      </c>
      <c r="O416" t="s">
        <v>8985</v>
      </c>
      <c r="P416">
        <f>-741.516899061367 -20.474104145803 -222.24379451531</f>
        <v>-984.23479772248004</v>
      </c>
      <c r="Q416" t="s">
        <v>8986</v>
      </c>
      <c r="R416" t="s">
        <v>8987</v>
      </c>
      <c r="S416" t="s">
        <v>8988</v>
      </c>
      <c r="T416" t="s">
        <v>8989</v>
      </c>
      <c r="U416" t="s">
        <v>8990</v>
      </c>
      <c r="V416" t="s">
        <v>8991</v>
      </c>
      <c r="W416" t="s">
        <v>8992</v>
      </c>
      <c r="X416" t="s">
        <v>8993</v>
      </c>
      <c r="Y416" t="s">
        <v>8994</v>
      </c>
    </row>
    <row r="417" spans="1:25" x14ac:dyDescent="0.3">
      <c r="A417">
        <v>20800</v>
      </c>
      <c r="B417" t="s">
        <v>8995</v>
      </c>
      <c r="C417" t="s">
        <v>8996</v>
      </c>
      <c r="D417" t="s">
        <v>8997</v>
      </c>
      <c r="E417" t="s">
        <v>8998</v>
      </c>
      <c r="F417" t="s">
        <v>8999</v>
      </c>
      <c r="G417" t="s">
        <v>9000</v>
      </c>
      <c r="H417" t="s">
        <v>9001</v>
      </c>
      <c r="I417" t="s">
        <v>9002</v>
      </c>
      <c r="J417" t="s">
        <v>9003</v>
      </c>
      <c r="K417" t="s">
        <v>9004</v>
      </c>
      <c r="L417" t="s">
        <v>9005</v>
      </c>
      <c r="M417" t="s">
        <v>9006</v>
      </c>
      <c r="N417" t="s">
        <v>9007</v>
      </c>
      <c r="O417" t="s">
        <v>9008</v>
      </c>
      <c r="P417">
        <f>-740.337997572171 -19.9491988049092 -221.858805447804</f>
        <v>-982.14600182488425</v>
      </c>
      <c r="Q417" t="s">
        <v>9009</v>
      </c>
      <c r="R417" t="s">
        <v>9010</v>
      </c>
      <c r="S417" t="s">
        <v>9011</v>
      </c>
      <c r="T417" t="s">
        <v>9012</v>
      </c>
      <c r="U417" t="s">
        <v>9013</v>
      </c>
      <c r="V417" t="s">
        <v>9014</v>
      </c>
      <c r="W417" t="s">
        <v>9015</v>
      </c>
      <c r="X417" t="s">
        <v>9016</v>
      </c>
      <c r="Y417" t="s">
        <v>9017</v>
      </c>
    </row>
    <row r="418" spans="1:25" x14ac:dyDescent="0.3">
      <c r="A418">
        <v>20850</v>
      </c>
      <c r="B418" t="s">
        <v>9018</v>
      </c>
      <c r="C418" t="s">
        <v>9019</v>
      </c>
      <c r="D418" t="s">
        <v>9020</v>
      </c>
      <c r="E418" t="s">
        <v>9021</v>
      </c>
      <c r="F418" t="s">
        <v>9022</v>
      </c>
      <c r="G418" t="s">
        <v>9023</v>
      </c>
      <c r="H418" t="s">
        <v>9024</v>
      </c>
      <c r="I418" t="s">
        <v>9025</v>
      </c>
      <c r="J418" t="s">
        <v>9026</v>
      </c>
      <c r="K418" t="s">
        <v>9027</v>
      </c>
      <c r="L418" t="s">
        <v>9028</v>
      </c>
      <c r="M418" t="s">
        <v>9029</v>
      </c>
      <c r="N418" t="s">
        <v>9030</v>
      </c>
      <c r="O418" t="s">
        <v>9031</v>
      </c>
      <c r="P418">
        <f>-739.686311560412 -19.292792735107 -221.980806661141</f>
        <v>-980.95991095666</v>
      </c>
      <c r="Q418" t="s">
        <v>9032</v>
      </c>
      <c r="R418" t="s">
        <v>9033</v>
      </c>
      <c r="S418" t="s">
        <v>9034</v>
      </c>
      <c r="T418" t="s">
        <v>9035</v>
      </c>
      <c r="U418" t="s">
        <v>9036</v>
      </c>
      <c r="V418" t="s">
        <v>9037</v>
      </c>
      <c r="W418" t="s">
        <v>9038</v>
      </c>
      <c r="X418" t="s">
        <v>9039</v>
      </c>
      <c r="Y418" t="s">
        <v>9040</v>
      </c>
    </row>
    <row r="419" spans="1:25" x14ac:dyDescent="0.3">
      <c r="A419">
        <v>20900</v>
      </c>
      <c r="B419" t="s">
        <v>9041</v>
      </c>
      <c r="C419" t="s">
        <v>9042</v>
      </c>
      <c r="D419" t="s">
        <v>9043</v>
      </c>
      <c r="E419" t="s">
        <v>9044</v>
      </c>
      <c r="F419" t="s">
        <v>9045</v>
      </c>
      <c r="G419" t="s">
        <v>9046</v>
      </c>
      <c r="H419" t="s">
        <v>9047</v>
      </c>
      <c r="I419" t="s">
        <v>9048</v>
      </c>
      <c r="J419" t="s">
        <v>9049</v>
      </c>
      <c r="K419" t="s">
        <v>9050</v>
      </c>
      <c r="L419" t="s">
        <v>9051</v>
      </c>
      <c r="M419" t="s">
        <v>9052</v>
      </c>
      <c r="N419" t="s">
        <v>9053</v>
      </c>
      <c r="O419" t="s">
        <v>9054</v>
      </c>
      <c r="P419">
        <f>-738.67818022136 -20.1462094787978 -223.385621072078</f>
        <v>-982.21001077223582</v>
      </c>
      <c r="Q419" t="s">
        <v>9055</v>
      </c>
      <c r="R419" t="s">
        <v>9056</v>
      </c>
      <c r="S419" t="s">
        <v>9057</v>
      </c>
      <c r="T419" t="s">
        <v>9058</v>
      </c>
      <c r="U419" t="s">
        <v>9059</v>
      </c>
      <c r="V419" t="s">
        <v>9060</v>
      </c>
      <c r="W419" t="s">
        <v>9061</v>
      </c>
      <c r="X419" t="s">
        <v>9062</v>
      </c>
      <c r="Y419" t="s">
        <v>9063</v>
      </c>
    </row>
    <row r="420" spans="1:25" x14ac:dyDescent="0.3">
      <c r="A420">
        <v>20950</v>
      </c>
      <c r="B420" t="s">
        <v>9064</v>
      </c>
      <c r="C420" t="s">
        <v>9065</v>
      </c>
      <c r="D420" t="s">
        <v>9066</v>
      </c>
      <c r="E420" t="s">
        <v>9067</v>
      </c>
      <c r="F420" t="s">
        <v>9068</v>
      </c>
      <c r="G420" t="s">
        <v>9069</v>
      </c>
      <c r="H420" t="s">
        <v>9070</v>
      </c>
      <c r="I420" t="s">
        <v>9071</v>
      </c>
      <c r="J420" t="s">
        <v>9072</v>
      </c>
      <c r="K420" t="s">
        <v>9073</v>
      </c>
      <c r="L420" t="s">
        <v>9074</v>
      </c>
      <c r="M420" t="s">
        <v>9075</v>
      </c>
      <c r="N420" t="s">
        <v>9076</v>
      </c>
      <c r="O420" t="s">
        <v>9077</v>
      </c>
      <c r="P420">
        <f>-738.466712801699 -21.2653755630508 -224.268729900938</f>
        <v>-984.00081826568794</v>
      </c>
      <c r="Q420" t="s">
        <v>9078</v>
      </c>
      <c r="R420" t="s">
        <v>9079</v>
      </c>
      <c r="S420" t="s">
        <v>9080</v>
      </c>
      <c r="T420" t="s">
        <v>9081</v>
      </c>
      <c r="U420" t="s">
        <v>9082</v>
      </c>
      <c r="V420" t="s">
        <v>9083</v>
      </c>
      <c r="W420" t="s">
        <v>9084</v>
      </c>
      <c r="X420" t="s">
        <v>9085</v>
      </c>
      <c r="Y420" t="s">
        <v>9086</v>
      </c>
    </row>
    <row r="421" spans="1:25" x14ac:dyDescent="0.3">
      <c r="A421">
        <v>21000</v>
      </c>
      <c r="B421" t="s">
        <v>9087</v>
      </c>
      <c r="C421" t="s">
        <v>9088</v>
      </c>
      <c r="D421" t="s">
        <v>9089</v>
      </c>
      <c r="E421" t="s">
        <v>9090</v>
      </c>
      <c r="F421" t="s">
        <v>9091</v>
      </c>
      <c r="G421" t="s">
        <v>9092</v>
      </c>
      <c r="H421" t="s">
        <v>9093</v>
      </c>
      <c r="I421" t="s">
        <v>9094</v>
      </c>
      <c r="J421" t="s">
        <v>9095</v>
      </c>
      <c r="K421" t="s">
        <v>9096</v>
      </c>
      <c r="L421" t="s">
        <v>9097</v>
      </c>
      <c r="M421" t="s">
        <v>9098</v>
      </c>
      <c r="N421" t="s">
        <v>9099</v>
      </c>
      <c r="O421" t="s">
        <v>9100</v>
      </c>
      <c r="P421">
        <f>-736.870231900489 -23.5328074515828 -226.068523814134</f>
        <v>-986.47156316620578</v>
      </c>
      <c r="Q421" t="s">
        <v>9101</v>
      </c>
      <c r="R421" t="s">
        <v>9102</v>
      </c>
      <c r="S421" t="s">
        <v>9103</v>
      </c>
      <c r="T421" t="s">
        <v>9104</v>
      </c>
      <c r="U421" t="s">
        <v>9105</v>
      </c>
      <c r="V421" t="s">
        <v>9106</v>
      </c>
      <c r="W421" t="s">
        <v>9107</v>
      </c>
      <c r="X421" t="s">
        <v>9108</v>
      </c>
      <c r="Y421" t="s">
        <v>9109</v>
      </c>
    </row>
    <row r="422" spans="1:25" x14ac:dyDescent="0.3">
      <c r="A422">
        <v>21050</v>
      </c>
      <c r="B422" t="s">
        <v>9110</v>
      </c>
      <c r="C422" t="s">
        <v>9111</v>
      </c>
      <c r="D422" t="s">
        <v>9112</v>
      </c>
      <c r="E422" t="s">
        <v>9113</v>
      </c>
      <c r="F422" t="s">
        <v>9114</v>
      </c>
      <c r="G422" t="s">
        <v>9115</v>
      </c>
      <c r="H422" t="s">
        <v>9116</v>
      </c>
      <c r="I422" t="s">
        <v>9117</v>
      </c>
      <c r="J422" t="s">
        <v>9118</v>
      </c>
      <c r="K422" t="s">
        <v>9119</v>
      </c>
      <c r="L422" t="s">
        <v>9120</v>
      </c>
      <c r="M422" t="s">
        <v>9121</v>
      </c>
      <c r="N422" t="s">
        <v>9122</v>
      </c>
      <c r="O422" t="s">
        <v>9123</v>
      </c>
      <c r="P422">
        <f>-735.866024607883 -24.7287352083238 -226.980391364727</f>
        <v>-987.57515118093374</v>
      </c>
      <c r="Q422" t="s">
        <v>9124</v>
      </c>
      <c r="R422" t="s">
        <v>9125</v>
      </c>
      <c r="S422" t="s">
        <v>9126</v>
      </c>
      <c r="T422" t="s">
        <v>9127</v>
      </c>
      <c r="U422" t="s">
        <v>9128</v>
      </c>
      <c r="V422" t="s">
        <v>9129</v>
      </c>
      <c r="W422" t="s">
        <v>9130</v>
      </c>
      <c r="X422" t="s">
        <v>9131</v>
      </c>
      <c r="Y422" t="s">
        <v>9132</v>
      </c>
    </row>
    <row r="423" spans="1:25" x14ac:dyDescent="0.3">
      <c r="A423">
        <v>21100</v>
      </c>
      <c r="B423" t="s">
        <v>9133</v>
      </c>
      <c r="C423" t="s">
        <v>9134</v>
      </c>
      <c r="D423" t="s">
        <v>9135</v>
      </c>
      <c r="E423" t="s">
        <v>9136</v>
      </c>
      <c r="F423" t="s">
        <v>9137</v>
      </c>
      <c r="G423" t="s">
        <v>9138</v>
      </c>
      <c r="H423" t="s">
        <v>9139</v>
      </c>
      <c r="I423" t="s">
        <v>9140</v>
      </c>
      <c r="J423" t="s">
        <v>9141</v>
      </c>
      <c r="K423" t="s">
        <v>9142</v>
      </c>
      <c r="L423" t="s">
        <v>9143</v>
      </c>
      <c r="M423" t="s">
        <v>9144</v>
      </c>
      <c r="N423" t="s">
        <v>9145</v>
      </c>
      <c r="O423" t="s">
        <v>9146</v>
      </c>
      <c r="P423">
        <f>-734.107305964941 -26.9491259229815 -228.435243088892</f>
        <v>-989.49167497681447</v>
      </c>
      <c r="Q423" t="s">
        <v>9147</v>
      </c>
      <c r="R423" t="s">
        <v>9148</v>
      </c>
      <c r="S423" t="s">
        <v>9149</v>
      </c>
      <c r="T423" t="s">
        <v>9150</v>
      </c>
      <c r="U423" t="s">
        <v>9151</v>
      </c>
      <c r="V423" t="s">
        <v>9152</v>
      </c>
      <c r="W423" t="s">
        <v>9153</v>
      </c>
      <c r="X423" t="s">
        <v>9154</v>
      </c>
      <c r="Y423" t="s">
        <v>9155</v>
      </c>
    </row>
    <row r="424" spans="1:25" x14ac:dyDescent="0.3">
      <c r="A424">
        <v>21150</v>
      </c>
      <c r="B424" t="s">
        <v>9156</v>
      </c>
      <c r="C424" t="s">
        <v>9157</v>
      </c>
      <c r="D424" t="s">
        <v>9158</v>
      </c>
      <c r="E424" t="s">
        <v>9159</v>
      </c>
      <c r="F424" t="s">
        <v>9160</v>
      </c>
      <c r="G424" t="s">
        <v>9161</v>
      </c>
      <c r="H424" t="s">
        <v>9162</v>
      </c>
      <c r="I424" t="s">
        <v>9163</v>
      </c>
      <c r="J424" t="s">
        <v>9164</v>
      </c>
      <c r="K424" t="s">
        <v>9165</v>
      </c>
      <c r="L424" t="s">
        <v>9166</v>
      </c>
      <c r="M424" t="s">
        <v>9167</v>
      </c>
      <c r="N424" t="s">
        <v>9168</v>
      </c>
      <c r="O424" t="s">
        <v>9169</v>
      </c>
      <c r="P424">
        <f>-733.54512303567 -28.1342369039742 -228.789567109691</f>
        <v>-990.46892704933521</v>
      </c>
      <c r="Q424" t="s">
        <v>9170</v>
      </c>
      <c r="R424" t="s">
        <v>9171</v>
      </c>
      <c r="S424" t="s">
        <v>9172</v>
      </c>
      <c r="T424" t="s">
        <v>9173</v>
      </c>
      <c r="U424" t="s">
        <v>9174</v>
      </c>
      <c r="V424" t="s">
        <v>9175</v>
      </c>
      <c r="W424" t="s">
        <v>9176</v>
      </c>
      <c r="X424" t="s">
        <v>9177</v>
      </c>
      <c r="Y424" t="s">
        <v>9178</v>
      </c>
    </row>
    <row r="425" spans="1:25" x14ac:dyDescent="0.3">
      <c r="A425">
        <v>21200</v>
      </c>
      <c r="B425" t="s">
        <v>9179</v>
      </c>
      <c r="C425" t="s">
        <v>9180</v>
      </c>
      <c r="D425" t="s">
        <v>9181</v>
      </c>
      <c r="E425" t="s">
        <v>9182</v>
      </c>
      <c r="F425" t="s">
        <v>9183</v>
      </c>
      <c r="G425" t="s">
        <v>9184</v>
      </c>
      <c r="H425" t="s">
        <v>9185</v>
      </c>
      <c r="I425" t="s">
        <v>9186</v>
      </c>
      <c r="J425" t="s">
        <v>9187</v>
      </c>
      <c r="K425" t="s">
        <v>9188</v>
      </c>
      <c r="L425" t="s">
        <v>9189</v>
      </c>
      <c r="M425" t="s">
        <v>9190</v>
      </c>
      <c r="N425" t="s">
        <v>9191</v>
      </c>
      <c r="O425" t="s">
        <v>9192</v>
      </c>
      <c r="P425">
        <f>-733.250506184696 -30.1358315807092 -228.73926902059</f>
        <v>-992.12560678599516</v>
      </c>
      <c r="Q425" t="s">
        <v>9193</v>
      </c>
      <c r="R425" t="s">
        <v>9194</v>
      </c>
      <c r="S425" t="s">
        <v>9195</v>
      </c>
      <c r="T425" t="s">
        <v>9196</v>
      </c>
      <c r="U425" t="s">
        <v>9197</v>
      </c>
      <c r="V425" t="s">
        <v>9198</v>
      </c>
      <c r="W425" t="s">
        <v>9199</v>
      </c>
      <c r="X425" t="s">
        <v>9200</v>
      </c>
      <c r="Y425" t="s">
        <v>9201</v>
      </c>
    </row>
    <row r="426" spans="1:25" x14ac:dyDescent="0.3">
      <c r="A426">
        <v>21250</v>
      </c>
      <c r="B426" t="s">
        <v>9202</v>
      </c>
      <c r="C426" t="s">
        <v>9203</v>
      </c>
      <c r="D426" t="s">
        <v>9204</v>
      </c>
      <c r="E426" t="s">
        <v>9205</v>
      </c>
      <c r="F426" t="s">
        <v>9206</v>
      </c>
      <c r="G426" t="s">
        <v>9207</v>
      </c>
      <c r="H426" t="s">
        <v>9208</v>
      </c>
      <c r="I426" t="s">
        <v>9209</v>
      </c>
      <c r="J426" t="s">
        <v>9210</v>
      </c>
      <c r="K426" t="s">
        <v>9211</v>
      </c>
      <c r="L426" t="s">
        <v>9212</v>
      </c>
      <c r="M426" t="s">
        <v>9213</v>
      </c>
      <c r="N426" t="s">
        <v>9214</v>
      </c>
      <c r="O426" t="s">
        <v>9215</v>
      </c>
      <c r="P426">
        <f>-733.733505570944 -30.2838173912578 -228.504962136951</f>
        <v>-992.52228509915278</v>
      </c>
      <c r="Q426" t="s">
        <v>9216</v>
      </c>
      <c r="R426" t="s">
        <v>9217</v>
      </c>
      <c r="S426" t="s">
        <v>9218</v>
      </c>
      <c r="T426" t="s">
        <v>9219</v>
      </c>
      <c r="U426" t="s">
        <v>9220</v>
      </c>
      <c r="V426" t="s">
        <v>9221</v>
      </c>
      <c r="W426" t="s">
        <v>9222</v>
      </c>
      <c r="X426" t="s">
        <v>9223</v>
      </c>
      <c r="Y426" t="s">
        <v>9224</v>
      </c>
    </row>
    <row r="427" spans="1:25" x14ac:dyDescent="0.3">
      <c r="A427">
        <v>21300</v>
      </c>
      <c r="B427" t="s">
        <v>9225</v>
      </c>
      <c r="C427" t="s">
        <v>9226</v>
      </c>
      <c r="D427" t="s">
        <v>9227</v>
      </c>
      <c r="E427" t="s">
        <v>9228</v>
      </c>
      <c r="F427" t="s">
        <v>9229</v>
      </c>
      <c r="G427" t="s">
        <v>9230</v>
      </c>
      <c r="H427" t="s">
        <v>9231</v>
      </c>
      <c r="I427" t="s">
        <v>9232</v>
      </c>
      <c r="J427" t="s">
        <v>9233</v>
      </c>
      <c r="K427" t="s">
        <v>9234</v>
      </c>
      <c r="L427" t="s">
        <v>9235</v>
      </c>
      <c r="M427" t="s">
        <v>9236</v>
      </c>
      <c r="N427" t="s">
        <v>9237</v>
      </c>
      <c r="O427" t="s">
        <v>9238</v>
      </c>
      <c r="P427">
        <f>-735.584344188059 -29.8735101028524 -228.11540719834</f>
        <v>-993.57326148925142</v>
      </c>
      <c r="Q427" t="s">
        <v>9239</v>
      </c>
      <c r="R427" t="s">
        <v>9240</v>
      </c>
      <c r="S427" t="s">
        <v>9241</v>
      </c>
      <c r="T427" t="s">
        <v>9242</v>
      </c>
      <c r="U427" t="s">
        <v>9243</v>
      </c>
      <c r="V427" t="s">
        <v>9244</v>
      </c>
      <c r="W427" t="s">
        <v>9245</v>
      </c>
      <c r="X427" t="s">
        <v>9246</v>
      </c>
      <c r="Y427" t="s">
        <v>9247</v>
      </c>
    </row>
    <row r="428" spans="1:25" x14ac:dyDescent="0.3">
      <c r="A428">
        <v>21350</v>
      </c>
      <c r="B428" t="s">
        <v>9248</v>
      </c>
      <c r="C428" t="s">
        <v>9249</v>
      </c>
      <c r="D428" t="s">
        <v>9250</v>
      </c>
      <c r="E428" t="s">
        <v>9251</v>
      </c>
      <c r="F428" t="s">
        <v>9252</v>
      </c>
      <c r="G428" t="s">
        <v>9253</v>
      </c>
      <c r="H428" t="s">
        <v>9254</v>
      </c>
      <c r="I428" t="s">
        <v>9255</v>
      </c>
      <c r="J428" t="s">
        <v>9256</v>
      </c>
      <c r="K428" t="s">
        <v>9257</v>
      </c>
      <c r="L428" t="s">
        <v>9258</v>
      </c>
      <c r="M428" t="s">
        <v>9259</v>
      </c>
      <c r="N428" t="s">
        <v>9260</v>
      </c>
      <c r="O428" t="s">
        <v>9261</v>
      </c>
      <c r="P428">
        <f>-736.623649716878 -29.8448589767611 -228.029207725043</f>
        <v>-994.4977164186821</v>
      </c>
      <c r="Q428" t="s">
        <v>9262</v>
      </c>
      <c r="R428" t="s">
        <v>9263</v>
      </c>
      <c r="S428" t="s">
        <v>9264</v>
      </c>
      <c r="T428" t="s">
        <v>9265</v>
      </c>
      <c r="U428" t="s">
        <v>9266</v>
      </c>
      <c r="V428" t="s">
        <v>9267</v>
      </c>
      <c r="W428" t="s">
        <v>9268</v>
      </c>
      <c r="X428" t="s">
        <v>9269</v>
      </c>
      <c r="Y428" t="s">
        <v>9270</v>
      </c>
    </row>
    <row r="429" spans="1:25" x14ac:dyDescent="0.3">
      <c r="A429">
        <v>21400</v>
      </c>
      <c r="B429" t="s">
        <v>9271</v>
      </c>
      <c r="C429" t="s">
        <v>9272</v>
      </c>
      <c r="D429" t="s">
        <v>9273</v>
      </c>
      <c r="E429" t="s">
        <v>9274</v>
      </c>
      <c r="F429" t="s">
        <v>9275</v>
      </c>
      <c r="G429" t="s">
        <v>9276</v>
      </c>
      <c r="H429" t="s">
        <v>9277</v>
      </c>
      <c r="I429" t="s">
        <v>9278</v>
      </c>
      <c r="J429" t="s">
        <v>9279</v>
      </c>
      <c r="K429" t="s">
        <v>9280</v>
      </c>
      <c r="L429" t="s">
        <v>9281</v>
      </c>
      <c r="M429" t="s">
        <v>9282</v>
      </c>
      <c r="N429" t="s">
        <v>9283</v>
      </c>
      <c r="O429" t="s">
        <v>9284</v>
      </c>
      <c r="P429">
        <f>-738.069291606035 -30.0973044986104 -228.107663024805</f>
        <v>-996.27425912945034</v>
      </c>
      <c r="Q429" t="s">
        <v>9285</v>
      </c>
      <c r="R429" t="s">
        <v>9286</v>
      </c>
      <c r="S429" t="s">
        <v>9287</v>
      </c>
      <c r="T429" t="s">
        <v>9288</v>
      </c>
      <c r="U429" t="s">
        <v>9289</v>
      </c>
      <c r="V429" t="s">
        <v>9290</v>
      </c>
      <c r="W429" t="s">
        <v>9291</v>
      </c>
      <c r="X429" t="s">
        <v>9292</v>
      </c>
      <c r="Y429" t="s">
        <v>9293</v>
      </c>
    </row>
    <row r="430" spans="1:25" x14ac:dyDescent="0.3">
      <c r="A430">
        <v>21450</v>
      </c>
      <c r="B430" t="s">
        <v>9294</v>
      </c>
      <c r="C430" t="s">
        <v>9295</v>
      </c>
      <c r="D430" t="s">
        <v>9296</v>
      </c>
      <c r="E430" t="s">
        <v>9297</v>
      </c>
      <c r="F430" t="s">
        <v>9298</v>
      </c>
      <c r="G430" t="s">
        <v>9299</v>
      </c>
      <c r="H430" t="s">
        <v>9300</v>
      </c>
      <c r="I430" t="s">
        <v>9301</v>
      </c>
      <c r="J430" t="s">
        <v>9302</v>
      </c>
      <c r="K430" t="s">
        <v>9303</v>
      </c>
      <c r="L430" t="s">
        <v>9304</v>
      </c>
      <c r="M430" t="s">
        <v>9305</v>
      </c>
      <c r="N430" t="s">
        <v>9306</v>
      </c>
      <c r="O430" t="s">
        <v>9307</v>
      </c>
      <c r="P430">
        <f>-738.517061759894 -30.1379320133817 -228.185715416943</f>
        <v>-996.84070919021872</v>
      </c>
      <c r="Q430" t="s">
        <v>9308</v>
      </c>
      <c r="R430" t="s">
        <v>9309</v>
      </c>
      <c r="S430" t="s">
        <v>9310</v>
      </c>
      <c r="T430" t="s">
        <v>9311</v>
      </c>
      <c r="U430" t="s">
        <v>9312</v>
      </c>
      <c r="V430" t="s">
        <v>9313</v>
      </c>
      <c r="W430" t="s">
        <v>9314</v>
      </c>
      <c r="X430" t="s">
        <v>9315</v>
      </c>
      <c r="Y430" t="s">
        <v>9316</v>
      </c>
    </row>
    <row r="431" spans="1:25" x14ac:dyDescent="0.3">
      <c r="A431">
        <v>21500</v>
      </c>
      <c r="B431" t="s">
        <v>9317</v>
      </c>
      <c r="C431" t="s">
        <v>9318</v>
      </c>
      <c r="D431" t="s">
        <v>9319</v>
      </c>
      <c r="E431" t="s">
        <v>9320</v>
      </c>
      <c r="F431" t="s">
        <v>9321</v>
      </c>
      <c r="G431" t="s">
        <v>9322</v>
      </c>
      <c r="H431" t="s">
        <v>9323</v>
      </c>
      <c r="I431" t="s">
        <v>9324</v>
      </c>
      <c r="J431" t="s">
        <v>9325</v>
      </c>
      <c r="K431" t="s">
        <v>9326</v>
      </c>
      <c r="L431" t="s">
        <v>9327</v>
      </c>
      <c r="M431" t="s">
        <v>9328</v>
      </c>
      <c r="N431" t="s">
        <v>9329</v>
      </c>
      <c r="O431" t="s">
        <v>9330</v>
      </c>
      <c r="P431">
        <f>-738.664458682315 -29.9502209147681 -228.427432683305</f>
        <v>-997.0421122803881</v>
      </c>
      <c r="Q431" t="s">
        <v>9331</v>
      </c>
      <c r="R431" t="s">
        <v>9332</v>
      </c>
      <c r="S431" t="s">
        <v>9333</v>
      </c>
      <c r="T431" t="s">
        <v>9334</v>
      </c>
      <c r="U431" t="s">
        <v>9335</v>
      </c>
      <c r="V431" t="s">
        <v>9336</v>
      </c>
      <c r="W431" t="s">
        <v>9337</v>
      </c>
      <c r="X431" t="s">
        <v>9338</v>
      </c>
      <c r="Y431" t="s">
        <v>9339</v>
      </c>
    </row>
    <row r="432" spans="1:25" x14ac:dyDescent="0.3">
      <c r="A432">
        <v>21550</v>
      </c>
      <c r="B432" t="s">
        <v>9340</v>
      </c>
      <c r="C432" t="s">
        <v>9341</v>
      </c>
      <c r="D432" t="s">
        <v>9342</v>
      </c>
      <c r="E432" t="s">
        <v>9343</v>
      </c>
      <c r="F432" t="s">
        <v>9344</v>
      </c>
      <c r="G432" t="s">
        <v>9345</v>
      </c>
      <c r="H432" t="s">
        <v>9346</v>
      </c>
      <c r="I432" t="s">
        <v>9347</v>
      </c>
      <c r="J432" t="s">
        <v>9348</v>
      </c>
      <c r="K432" t="s">
        <v>9349</v>
      </c>
      <c r="L432" t="s">
        <v>9350</v>
      </c>
      <c r="M432" t="s">
        <v>9351</v>
      </c>
      <c r="N432" t="s">
        <v>9352</v>
      </c>
      <c r="O432" t="s">
        <v>9353</v>
      </c>
      <c r="P432">
        <f>-738.553587670058 -29.9365045575059 -228.577159398047</f>
        <v>-997.06725162561099</v>
      </c>
      <c r="Q432" t="s">
        <v>9354</v>
      </c>
      <c r="R432" t="s">
        <v>9355</v>
      </c>
      <c r="S432" t="s">
        <v>9356</v>
      </c>
      <c r="T432" t="s">
        <v>9357</v>
      </c>
      <c r="U432" t="s">
        <v>9358</v>
      </c>
      <c r="V432" t="s">
        <v>9359</v>
      </c>
      <c r="W432" t="s">
        <v>9360</v>
      </c>
      <c r="X432" t="s">
        <v>9361</v>
      </c>
      <c r="Y432" t="s">
        <v>9362</v>
      </c>
    </row>
    <row r="433" spans="1:25" x14ac:dyDescent="0.3">
      <c r="A433">
        <v>21600</v>
      </c>
      <c r="B433" t="s">
        <v>9363</v>
      </c>
      <c r="C433" t="s">
        <v>9364</v>
      </c>
      <c r="D433" t="s">
        <v>9365</v>
      </c>
      <c r="E433" t="s">
        <v>9366</v>
      </c>
      <c r="F433" t="s">
        <v>9367</v>
      </c>
      <c r="G433" t="s">
        <v>9368</v>
      </c>
      <c r="H433" t="s">
        <v>9369</v>
      </c>
      <c r="I433" t="s">
        <v>9370</v>
      </c>
      <c r="J433" t="s">
        <v>9371</v>
      </c>
      <c r="K433" t="s">
        <v>9372</v>
      </c>
      <c r="L433" t="s">
        <v>9373</v>
      </c>
      <c r="M433" t="s">
        <v>9374</v>
      </c>
      <c r="N433" t="s">
        <v>9375</v>
      </c>
      <c r="O433" t="s">
        <v>9376</v>
      </c>
      <c r="P433">
        <f>-738.310235461765 -30.0733636094835 -228.973790129173</f>
        <v>-997.35738920042161</v>
      </c>
      <c r="Q433" t="s">
        <v>9377</v>
      </c>
      <c r="R433" t="s">
        <v>9378</v>
      </c>
      <c r="S433" t="s">
        <v>9379</v>
      </c>
      <c r="T433" t="s">
        <v>9380</v>
      </c>
      <c r="U433" t="s">
        <v>9381</v>
      </c>
      <c r="V433" t="s">
        <v>9382</v>
      </c>
      <c r="W433" t="s">
        <v>9383</v>
      </c>
      <c r="X433" t="s">
        <v>9384</v>
      </c>
      <c r="Y433" t="s">
        <v>9385</v>
      </c>
    </row>
    <row r="434" spans="1:25" x14ac:dyDescent="0.3">
      <c r="A434">
        <v>21650</v>
      </c>
      <c r="B434" t="s">
        <v>9386</v>
      </c>
      <c r="C434" t="s">
        <v>9387</v>
      </c>
      <c r="D434" t="s">
        <v>9388</v>
      </c>
      <c r="E434" t="s">
        <v>9389</v>
      </c>
      <c r="F434" t="s">
        <v>9390</v>
      </c>
      <c r="G434" t="s">
        <v>9391</v>
      </c>
      <c r="H434" t="s">
        <v>9392</v>
      </c>
      <c r="I434" t="s">
        <v>9393</v>
      </c>
      <c r="J434" t="s">
        <v>9394</v>
      </c>
      <c r="K434" t="s">
        <v>9395</v>
      </c>
      <c r="L434" t="s">
        <v>9396</v>
      </c>
      <c r="M434" t="s">
        <v>9397</v>
      </c>
      <c r="N434" t="s">
        <v>9398</v>
      </c>
      <c r="O434" t="s">
        <v>9399</v>
      </c>
      <c r="P434">
        <f>-738.189435815692 -30.2244892997589 -229.210253674647</f>
        <v>-997.62417879009797</v>
      </c>
      <c r="Q434" t="s">
        <v>9400</v>
      </c>
      <c r="R434" t="s">
        <v>9401</v>
      </c>
      <c r="S434" t="s">
        <v>9402</v>
      </c>
      <c r="T434" t="s">
        <v>9403</v>
      </c>
      <c r="U434" t="s">
        <v>9404</v>
      </c>
      <c r="V434" t="s">
        <v>9405</v>
      </c>
      <c r="W434" t="s">
        <v>9406</v>
      </c>
      <c r="X434" t="s">
        <v>9407</v>
      </c>
      <c r="Y434" t="s">
        <v>9408</v>
      </c>
    </row>
    <row r="435" spans="1:25" x14ac:dyDescent="0.3">
      <c r="A435">
        <v>21700</v>
      </c>
      <c r="B435" t="s">
        <v>9409</v>
      </c>
      <c r="C435" t="s">
        <v>9410</v>
      </c>
      <c r="D435" t="s">
        <v>9411</v>
      </c>
      <c r="E435" t="s">
        <v>9412</v>
      </c>
      <c r="F435" t="s">
        <v>9413</v>
      </c>
      <c r="G435" t="s">
        <v>9414</v>
      </c>
      <c r="H435" t="s">
        <v>9415</v>
      </c>
      <c r="I435" t="s">
        <v>9416</v>
      </c>
      <c r="J435" t="s">
        <v>9417</v>
      </c>
      <c r="K435" t="s">
        <v>9418</v>
      </c>
      <c r="L435" t="s">
        <v>9419</v>
      </c>
      <c r="M435" t="s">
        <v>9420</v>
      </c>
      <c r="N435" t="s">
        <v>9421</v>
      </c>
      <c r="O435" t="s">
        <v>9422</v>
      </c>
      <c r="P435">
        <f>-737.759884416076 -30.3781967977166 -229.670160141593</f>
        <v>-997.80824135538558</v>
      </c>
      <c r="Q435" t="s">
        <v>9423</v>
      </c>
      <c r="R435" t="s">
        <v>9424</v>
      </c>
      <c r="S435" t="s">
        <v>9425</v>
      </c>
      <c r="T435" t="s">
        <v>9426</v>
      </c>
      <c r="U435" t="s">
        <v>9427</v>
      </c>
      <c r="V435" t="s">
        <v>9428</v>
      </c>
      <c r="W435" t="s">
        <v>9429</v>
      </c>
      <c r="X435" t="s">
        <v>9430</v>
      </c>
      <c r="Y435" t="s">
        <v>9431</v>
      </c>
    </row>
    <row r="436" spans="1:25" x14ac:dyDescent="0.3">
      <c r="A436">
        <v>21750</v>
      </c>
      <c r="B436" t="s">
        <v>9432</v>
      </c>
      <c r="C436" t="s">
        <v>9433</v>
      </c>
      <c r="D436" t="s">
        <v>9434</v>
      </c>
      <c r="E436" t="s">
        <v>9435</v>
      </c>
      <c r="F436" t="s">
        <v>9436</v>
      </c>
      <c r="G436" t="s">
        <v>9437</v>
      </c>
      <c r="H436" t="s">
        <v>9438</v>
      </c>
      <c r="I436" t="s">
        <v>9439</v>
      </c>
      <c r="J436" t="s">
        <v>9440</v>
      </c>
      <c r="K436" t="s">
        <v>9441</v>
      </c>
      <c r="L436" t="s">
        <v>9442</v>
      </c>
      <c r="M436" t="s">
        <v>9443</v>
      </c>
      <c r="N436" t="s">
        <v>9444</v>
      </c>
      <c r="O436" t="s">
        <v>9445</v>
      </c>
      <c r="P436">
        <f>-737.424223970979 -30.4056166324644 -229.828936591854</f>
        <v>-997.65877719529749</v>
      </c>
      <c r="Q436" t="s">
        <v>9446</v>
      </c>
      <c r="R436" t="s">
        <v>9447</v>
      </c>
      <c r="S436" t="s">
        <v>9448</v>
      </c>
      <c r="T436" t="s">
        <v>9449</v>
      </c>
      <c r="U436" t="s">
        <v>9450</v>
      </c>
      <c r="V436" t="s">
        <v>9451</v>
      </c>
      <c r="W436" t="s">
        <v>9452</v>
      </c>
      <c r="X436" t="s">
        <v>9453</v>
      </c>
      <c r="Y436" t="s">
        <v>9454</v>
      </c>
    </row>
    <row r="437" spans="1:25" x14ac:dyDescent="0.3">
      <c r="A437">
        <v>21800</v>
      </c>
      <c r="B437" t="s">
        <v>9455</v>
      </c>
      <c r="C437" t="s">
        <v>9456</v>
      </c>
      <c r="D437" t="s">
        <v>9457</v>
      </c>
      <c r="E437" t="s">
        <v>9458</v>
      </c>
      <c r="F437" t="s">
        <v>9459</v>
      </c>
      <c r="G437" t="s">
        <v>9460</v>
      </c>
      <c r="H437" t="s">
        <v>9461</v>
      </c>
      <c r="I437" t="s">
        <v>9462</v>
      </c>
      <c r="J437" t="s">
        <v>9463</v>
      </c>
      <c r="K437" t="s">
        <v>9464</v>
      </c>
      <c r="L437" t="s">
        <v>9465</v>
      </c>
      <c r="M437" t="s">
        <v>9466</v>
      </c>
      <c r="N437" t="s">
        <v>9467</v>
      </c>
      <c r="O437" t="s">
        <v>9468</v>
      </c>
      <c r="P437">
        <f>-736.963306251845 -30.2171985804068 -229.956306051128</f>
        <v>-997.13681088337978</v>
      </c>
      <c r="Q437" t="s">
        <v>9469</v>
      </c>
      <c r="R437" t="s">
        <v>9470</v>
      </c>
      <c r="S437" t="s">
        <v>9471</v>
      </c>
      <c r="T437" t="s">
        <v>9472</v>
      </c>
      <c r="U437" t="s">
        <v>9473</v>
      </c>
      <c r="V437" t="s">
        <v>9474</v>
      </c>
      <c r="W437" t="s">
        <v>9475</v>
      </c>
      <c r="X437" t="s">
        <v>9476</v>
      </c>
      <c r="Y437" t="s">
        <v>9477</v>
      </c>
    </row>
    <row r="438" spans="1:25" x14ac:dyDescent="0.3">
      <c r="A438">
        <v>21850</v>
      </c>
      <c r="B438" t="s">
        <v>9478</v>
      </c>
      <c r="C438" t="s">
        <v>9479</v>
      </c>
      <c r="D438" t="s">
        <v>9480</v>
      </c>
      <c r="E438" t="s">
        <v>9481</v>
      </c>
      <c r="F438" t="s">
        <v>9482</v>
      </c>
      <c r="G438" t="s">
        <v>9483</v>
      </c>
      <c r="H438" t="s">
        <v>9484</v>
      </c>
      <c r="I438" t="s">
        <v>9485</v>
      </c>
      <c r="J438" t="s">
        <v>9486</v>
      </c>
      <c r="K438" t="s">
        <v>9487</v>
      </c>
      <c r="L438" t="s">
        <v>9488</v>
      </c>
      <c r="M438" t="s">
        <v>9489</v>
      </c>
      <c r="N438" t="s">
        <v>9490</v>
      </c>
      <c r="O438" t="s">
        <v>9491</v>
      </c>
      <c r="P438">
        <f>-736.745415215428 -29.9161068280828 -229.976523807482</f>
        <v>-996.63804585099274</v>
      </c>
      <c r="Q438" t="s">
        <v>9492</v>
      </c>
      <c r="R438" t="s">
        <v>9493</v>
      </c>
      <c r="S438" t="s">
        <v>9494</v>
      </c>
      <c r="T438" t="s">
        <v>9495</v>
      </c>
      <c r="U438" t="s">
        <v>9496</v>
      </c>
      <c r="V438" t="s">
        <v>9497</v>
      </c>
      <c r="W438" t="s">
        <v>9498</v>
      </c>
      <c r="X438" t="s">
        <v>9499</v>
      </c>
      <c r="Y438" t="s">
        <v>9500</v>
      </c>
    </row>
    <row r="439" spans="1:25" x14ac:dyDescent="0.3">
      <c r="A439">
        <v>21900</v>
      </c>
      <c r="B439" t="s">
        <v>9501</v>
      </c>
      <c r="C439" t="s">
        <v>9502</v>
      </c>
      <c r="D439" t="s">
        <v>9503</v>
      </c>
      <c r="E439" t="s">
        <v>9504</v>
      </c>
      <c r="F439" t="s">
        <v>9505</v>
      </c>
      <c r="G439" t="s">
        <v>9506</v>
      </c>
      <c r="H439" t="s">
        <v>9507</v>
      </c>
      <c r="I439" t="s">
        <v>9508</v>
      </c>
      <c r="J439" t="s">
        <v>9509</v>
      </c>
      <c r="K439" t="s">
        <v>9510</v>
      </c>
      <c r="L439" t="s">
        <v>9511</v>
      </c>
      <c r="M439" t="s">
        <v>9512</v>
      </c>
      <c r="N439" t="s">
        <v>9513</v>
      </c>
      <c r="O439" t="s">
        <v>9514</v>
      </c>
      <c r="P439">
        <f>-736.137822169679 -29.6406475094127 -230.138145371561</f>
        <v>-995.91661505065269</v>
      </c>
      <c r="Q439" t="s">
        <v>9515</v>
      </c>
      <c r="R439" t="s">
        <v>9516</v>
      </c>
      <c r="S439" t="s">
        <v>9517</v>
      </c>
      <c r="T439" t="s">
        <v>9518</v>
      </c>
      <c r="U439" t="s">
        <v>9519</v>
      </c>
      <c r="V439" t="s">
        <v>9520</v>
      </c>
      <c r="W439" t="s">
        <v>9521</v>
      </c>
      <c r="X439" t="s">
        <v>9522</v>
      </c>
      <c r="Y439" t="s">
        <v>9523</v>
      </c>
    </row>
    <row r="440" spans="1:25" x14ac:dyDescent="0.3">
      <c r="A440">
        <v>21950</v>
      </c>
      <c r="B440" t="s">
        <v>9524</v>
      </c>
      <c r="C440" t="s">
        <v>9525</v>
      </c>
      <c r="D440" t="s">
        <v>9526</v>
      </c>
      <c r="E440" t="s">
        <v>9527</v>
      </c>
      <c r="F440" t="s">
        <v>9528</v>
      </c>
      <c r="G440" t="s">
        <v>9529</v>
      </c>
      <c r="H440" t="s">
        <v>9530</v>
      </c>
      <c r="I440" t="s">
        <v>9531</v>
      </c>
      <c r="J440" t="s">
        <v>9532</v>
      </c>
      <c r="K440" t="s">
        <v>9533</v>
      </c>
      <c r="L440" t="s">
        <v>9534</v>
      </c>
      <c r="M440" t="s">
        <v>9535</v>
      </c>
      <c r="N440" t="s">
        <v>9536</v>
      </c>
      <c r="O440" t="s">
        <v>9537</v>
      </c>
      <c r="P440">
        <f>-735.802826950748 -29.7425599800281 -230.230934939191</f>
        <v>-995.77632186996709</v>
      </c>
      <c r="Q440" t="s">
        <v>9538</v>
      </c>
      <c r="R440" t="s">
        <v>9539</v>
      </c>
      <c r="S440" t="s">
        <v>9540</v>
      </c>
      <c r="T440" t="s">
        <v>9541</v>
      </c>
      <c r="U440" t="s">
        <v>9542</v>
      </c>
      <c r="V440" t="s">
        <v>9543</v>
      </c>
      <c r="W440" t="s">
        <v>9544</v>
      </c>
      <c r="X440" t="s">
        <v>9545</v>
      </c>
      <c r="Y440" t="s">
        <v>9546</v>
      </c>
    </row>
    <row r="441" spans="1:25" x14ac:dyDescent="0.3">
      <c r="A441">
        <v>22000</v>
      </c>
      <c r="B441" t="s">
        <v>9547</v>
      </c>
      <c r="C441" t="s">
        <v>9548</v>
      </c>
      <c r="D441" t="s">
        <v>9549</v>
      </c>
      <c r="E441" t="s">
        <v>9550</v>
      </c>
      <c r="F441" t="s">
        <v>9551</v>
      </c>
      <c r="G441" t="s">
        <v>9552</v>
      </c>
      <c r="H441" t="s">
        <v>9553</v>
      </c>
      <c r="I441" t="s">
        <v>9554</v>
      </c>
      <c r="J441" t="s">
        <v>9555</v>
      </c>
      <c r="K441" t="s">
        <v>9556</v>
      </c>
      <c r="L441" t="s">
        <v>9557</v>
      </c>
      <c r="M441" t="s">
        <v>9558</v>
      </c>
      <c r="N441" t="s">
        <v>9559</v>
      </c>
      <c r="O441" t="s">
        <v>9560</v>
      </c>
      <c r="P441">
        <f>-734.905914717505 -30.0669452972752 -230.238350582389</f>
        <v>-995.21121059716916</v>
      </c>
      <c r="Q441" t="s">
        <v>9561</v>
      </c>
      <c r="R441" t="s">
        <v>9562</v>
      </c>
      <c r="S441" t="s">
        <v>9563</v>
      </c>
      <c r="T441" t="s">
        <v>9564</v>
      </c>
      <c r="U441" t="s">
        <v>9565</v>
      </c>
      <c r="V441" t="s">
        <v>9566</v>
      </c>
      <c r="W441" t="s">
        <v>9567</v>
      </c>
      <c r="X441" t="s">
        <v>9568</v>
      </c>
      <c r="Y441" t="s">
        <v>9569</v>
      </c>
    </row>
    <row r="442" spans="1:25" x14ac:dyDescent="0.3">
      <c r="A442">
        <v>22050</v>
      </c>
      <c r="B442" t="s">
        <v>9570</v>
      </c>
      <c r="C442" t="s">
        <v>9571</v>
      </c>
      <c r="D442" t="s">
        <v>9572</v>
      </c>
      <c r="E442" t="s">
        <v>9573</v>
      </c>
      <c r="F442" t="s">
        <v>9574</v>
      </c>
      <c r="G442" t="s">
        <v>9575</v>
      </c>
      <c r="H442" t="s">
        <v>9576</v>
      </c>
      <c r="I442" t="s">
        <v>9577</v>
      </c>
      <c r="J442" t="s">
        <v>9578</v>
      </c>
      <c r="K442" t="s">
        <v>9579</v>
      </c>
      <c r="L442" t="s">
        <v>9580</v>
      </c>
      <c r="M442" t="s">
        <v>9581</v>
      </c>
      <c r="N442" t="s">
        <v>9582</v>
      </c>
      <c r="O442" t="s">
        <v>9583</v>
      </c>
      <c r="P442">
        <f>-734.420746588897 -29.9571149930616 -230.121874948006</f>
        <v>-994.49973652996459</v>
      </c>
      <c r="Q442" t="s">
        <v>9584</v>
      </c>
      <c r="R442" t="s">
        <v>9585</v>
      </c>
      <c r="S442" t="s">
        <v>9586</v>
      </c>
      <c r="T442" t="s">
        <v>9587</v>
      </c>
      <c r="U442" t="s">
        <v>9588</v>
      </c>
      <c r="V442" t="s">
        <v>9589</v>
      </c>
      <c r="W442" t="s">
        <v>9590</v>
      </c>
      <c r="X442" t="s">
        <v>9591</v>
      </c>
      <c r="Y442" t="s">
        <v>9592</v>
      </c>
    </row>
    <row r="443" spans="1:25" x14ac:dyDescent="0.3">
      <c r="A443">
        <v>22100</v>
      </c>
      <c r="B443" t="s">
        <v>9593</v>
      </c>
      <c r="C443" t="s">
        <v>9594</v>
      </c>
      <c r="D443" t="s">
        <v>9595</v>
      </c>
      <c r="E443" t="s">
        <v>9596</v>
      </c>
      <c r="F443" t="s">
        <v>9597</v>
      </c>
      <c r="G443" t="s">
        <v>9598</v>
      </c>
      <c r="H443" t="s">
        <v>9599</v>
      </c>
      <c r="I443" t="s">
        <v>9600</v>
      </c>
      <c r="J443" t="s">
        <v>9601</v>
      </c>
      <c r="K443" t="s">
        <v>9602</v>
      </c>
      <c r="L443" t="s">
        <v>9603</v>
      </c>
      <c r="M443" t="s">
        <v>9604</v>
      </c>
      <c r="N443" t="s">
        <v>9605</v>
      </c>
      <c r="O443" t="s">
        <v>9606</v>
      </c>
      <c r="P443">
        <f>-733.965757299477 -29.6987005964115 -229.968385360109</f>
        <v>-993.6328432559975</v>
      </c>
      <c r="Q443" t="s">
        <v>9607</v>
      </c>
      <c r="R443" t="s">
        <v>9608</v>
      </c>
      <c r="S443" t="s">
        <v>9609</v>
      </c>
      <c r="T443" t="s">
        <v>9610</v>
      </c>
      <c r="U443" t="s">
        <v>9611</v>
      </c>
      <c r="V443" t="s">
        <v>9612</v>
      </c>
      <c r="W443" t="s">
        <v>9613</v>
      </c>
      <c r="X443" t="s">
        <v>9614</v>
      </c>
      <c r="Y443" t="s">
        <v>9615</v>
      </c>
    </row>
    <row r="444" spans="1:25" x14ac:dyDescent="0.3">
      <c r="A444">
        <v>22150</v>
      </c>
      <c r="B444" t="s">
        <v>9616</v>
      </c>
      <c r="C444" t="s">
        <v>9617</v>
      </c>
      <c r="D444" t="s">
        <v>9618</v>
      </c>
      <c r="E444" t="s">
        <v>9619</v>
      </c>
      <c r="F444" t="s">
        <v>9620</v>
      </c>
      <c r="G444" t="s">
        <v>9621</v>
      </c>
      <c r="H444" t="s">
        <v>9622</v>
      </c>
      <c r="I444" t="s">
        <v>9623</v>
      </c>
      <c r="J444" t="s">
        <v>9624</v>
      </c>
      <c r="K444" t="s">
        <v>9625</v>
      </c>
      <c r="L444" t="s">
        <v>9626</v>
      </c>
      <c r="M444" t="s">
        <v>9627</v>
      </c>
      <c r="N444" t="s">
        <v>9628</v>
      </c>
      <c r="O444" t="s">
        <v>9629</v>
      </c>
      <c r="P444">
        <f>-733.264989001492 -29.6248075320382 -229.731497617343</f>
        <v>-992.62129415087315</v>
      </c>
      <c r="Q444" t="s">
        <v>9630</v>
      </c>
      <c r="R444" t="s">
        <v>9631</v>
      </c>
      <c r="S444" t="s">
        <v>9632</v>
      </c>
      <c r="T444" t="s">
        <v>9633</v>
      </c>
      <c r="U444" t="s">
        <v>9634</v>
      </c>
      <c r="V444" t="s">
        <v>9635</v>
      </c>
      <c r="W444" t="s">
        <v>9636</v>
      </c>
      <c r="X444" t="s">
        <v>9637</v>
      </c>
      <c r="Y444" t="s">
        <v>9638</v>
      </c>
    </row>
    <row r="445" spans="1:25" x14ac:dyDescent="0.3">
      <c r="A445">
        <v>22200</v>
      </c>
      <c r="B445" t="s">
        <v>9639</v>
      </c>
      <c r="C445" t="s">
        <v>9640</v>
      </c>
      <c r="D445" t="s">
        <v>9641</v>
      </c>
      <c r="E445" t="s">
        <v>9642</v>
      </c>
      <c r="F445" t="s">
        <v>9643</v>
      </c>
      <c r="G445" t="s">
        <v>9644</v>
      </c>
      <c r="H445" t="s">
        <v>9645</v>
      </c>
      <c r="I445" t="s">
        <v>9646</v>
      </c>
      <c r="J445" t="s">
        <v>9647</v>
      </c>
      <c r="K445" t="s">
        <v>9648</v>
      </c>
      <c r="L445" t="s">
        <v>9649</v>
      </c>
      <c r="M445" t="s">
        <v>9650</v>
      </c>
      <c r="N445" t="s">
        <v>9651</v>
      </c>
      <c r="O445" t="s">
        <v>9652</v>
      </c>
      <c r="P445">
        <f>-732.842035742723 -29.6964831426581 -229.59913131345</f>
        <v>-992.13765019883112</v>
      </c>
      <c r="Q445" t="s">
        <v>9653</v>
      </c>
      <c r="R445" t="s">
        <v>9654</v>
      </c>
      <c r="S445" t="s">
        <v>9655</v>
      </c>
      <c r="T445" t="s">
        <v>9656</v>
      </c>
      <c r="U445" t="s">
        <v>9657</v>
      </c>
      <c r="V445" t="s">
        <v>9658</v>
      </c>
      <c r="W445" t="s">
        <v>9659</v>
      </c>
      <c r="X445" t="s">
        <v>9660</v>
      </c>
      <c r="Y445" t="s">
        <v>9661</v>
      </c>
    </row>
    <row r="446" spans="1:25" x14ac:dyDescent="0.3">
      <c r="A446">
        <v>22250</v>
      </c>
      <c r="B446" t="s">
        <v>9662</v>
      </c>
      <c r="C446" t="s">
        <v>9663</v>
      </c>
      <c r="D446" t="s">
        <v>9664</v>
      </c>
      <c r="E446" t="s">
        <v>9665</v>
      </c>
      <c r="F446" t="s">
        <v>9666</v>
      </c>
      <c r="G446" t="s">
        <v>9667</v>
      </c>
      <c r="H446" t="s">
        <v>9668</v>
      </c>
      <c r="I446" t="s">
        <v>9669</v>
      </c>
      <c r="J446" t="s">
        <v>9670</v>
      </c>
      <c r="K446" t="s">
        <v>9671</v>
      </c>
      <c r="L446" t="s">
        <v>9672</v>
      </c>
      <c r="M446" t="s">
        <v>9673</v>
      </c>
      <c r="N446" t="s">
        <v>9674</v>
      </c>
      <c r="O446" t="s">
        <v>9675</v>
      </c>
      <c r="P446">
        <f>-732.761111443764 -29.6559748051566 -229.520597805734</f>
        <v>-991.9376840546546</v>
      </c>
      <c r="Q446" t="s">
        <v>9676</v>
      </c>
      <c r="R446" t="s">
        <v>9677</v>
      </c>
      <c r="S446" t="s">
        <v>9678</v>
      </c>
      <c r="T446" t="s">
        <v>9679</v>
      </c>
      <c r="U446" t="s">
        <v>9680</v>
      </c>
      <c r="V446" t="s">
        <v>9681</v>
      </c>
      <c r="W446" t="s">
        <v>9682</v>
      </c>
      <c r="X446" t="s">
        <v>9683</v>
      </c>
      <c r="Y446" t="s">
        <v>9684</v>
      </c>
    </row>
    <row r="447" spans="1:25" x14ac:dyDescent="0.3">
      <c r="A447">
        <v>22300</v>
      </c>
      <c r="B447" t="s">
        <v>9685</v>
      </c>
      <c r="C447" t="s">
        <v>9686</v>
      </c>
      <c r="D447" t="s">
        <v>9687</v>
      </c>
      <c r="E447" t="s">
        <v>9688</v>
      </c>
      <c r="F447" t="s">
        <v>9689</v>
      </c>
      <c r="G447" t="s">
        <v>9690</v>
      </c>
      <c r="H447" t="s">
        <v>9691</v>
      </c>
      <c r="I447" t="s">
        <v>9692</v>
      </c>
      <c r="J447" t="s">
        <v>9693</v>
      </c>
      <c r="K447" t="s">
        <v>9694</v>
      </c>
      <c r="L447" t="s">
        <v>9695</v>
      </c>
      <c r="M447" t="s">
        <v>9696</v>
      </c>
      <c r="N447" t="s">
        <v>9697</v>
      </c>
      <c r="O447" t="s">
        <v>9698</v>
      </c>
      <c r="P447">
        <f>-732.473259086161 -29.1780694530896 -229.328261413675</f>
        <v>-990.97958995292561</v>
      </c>
      <c r="Q447" t="s">
        <v>9699</v>
      </c>
      <c r="R447" t="s">
        <v>9700</v>
      </c>
      <c r="S447" t="s">
        <v>9701</v>
      </c>
      <c r="T447" t="s">
        <v>9702</v>
      </c>
      <c r="U447" t="s">
        <v>9703</v>
      </c>
      <c r="V447" t="s">
        <v>9704</v>
      </c>
      <c r="W447" t="s">
        <v>9705</v>
      </c>
      <c r="X447" t="s">
        <v>9706</v>
      </c>
      <c r="Y447" t="s">
        <v>9707</v>
      </c>
    </row>
    <row r="448" spans="1:25" x14ac:dyDescent="0.3">
      <c r="A448">
        <v>22350</v>
      </c>
      <c r="B448" t="s">
        <v>9708</v>
      </c>
      <c r="C448" t="s">
        <v>9709</v>
      </c>
      <c r="D448" t="s">
        <v>9710</v>
      </c>
      <c r="E448" t="s">
        <v>9711</v>
      </c>
      <c r="F448" t="s">
        <v>9712</v>
      </c>
      <c r="G448" t="s">
        <v>9713</v>
      </c>
      <c r="H448" t="s">
        <v>9714</v>
      </c>
      <c r="I448" t="s">
        <v>9715</v>
      </c>
      <c r="J448" t="s">
        <v>9716</v>
      </c>
      <c r="K448" t="s">
        <v>9717</v>
      </c>
      <c r="L448" t="s">
        <v>9718</v>
      </c>
      <c r="M448" t="s">
        <v>9719</v>
      </c>
      <c r="N448" t="s">
        <v>9720</v>
      </c>
      <c r="O448" t="s">
        <v>9721</v>
      </c>
      <c r="P448">
        <f>-732.313622229411 -28.9112706284604 -229.261668002443</f>
        <v>-990.4865608603144</v>
      </c>
      <c r="Q448" t="s">
        <v>9722</v>
      </c>
      <c r="R448" t="s">
        <v>9723</v>
      </c>
      <c r="S448" t="s">
        <v>9724</v>
      </c>
      <c r="T448" t="s">
        <v>9725</v>
      </c>
      <c r="U448" t="s">
        <v>9726</v>
      </c>
      <c r="V448" t="s">
        <v>9727</v>
      </c>
      <c r="W448" t="s">
        <v>9728</v>
      </c>
      <c r="X448" t="s">
        <v>9729</v>
      </c>
      <c r="Y448" t="s">
        <v>9730</v>
      </c>
    </row>
    <row r="449" spans="1:25" x14ac:dyDescent="0.3">
      <c r="A449">
        <v>22400</v>
      </c>
      <c r="B449" t="s">
        <v>9731</v>
      </c>
      <c r="C449" t="s">
        <v>9732</v>
      </c>
      <c r="D449" t="s">
        <v>9733</v>
      </c>
      <c r="E449" t="s">
        <v>9734</v>
      </c>
      <c r="F449" t="s">
        <v>9735</v>
      </c>
      <c r="G449" t="s">
        <v>9736</v>
      </c>
      <c r="H449" t="s">
        <v>9737</v>
      </c>
      <c r="I449" t="s">
        <v>9738</v>
      </c>
      <c r="J449" t="s">
        <v>9739</v>
      </c>
      <c r="K449" t="s">
        <v>9740</v>
      </c>
      <c r="L449" t="s">
        <v>9741</v>
      </c>
      <c r="M449" t="s">
        <v>9742</v>
      </c>
      <c r="N449" t="s">
        <v>9743</v>
      </c>
      <c r="O449" t="s">
        <v>9744</v>
      </c>
      <c r="P449">
        <f>-731.90099395702 -28.6704386590507 -229.392050720557</f>
        <v>-989.96348333662763</v>
      </c>
      <c r="Q449" t="s">
        <v>9745</v>
      </c>
      <c r="R449" t="s">
        <v>9746</v>
      </c>
      <c r="S449" t="s">
        <v>9747</v>
      </c>
      <c r="T449" t="s">
        <v>9748</v>
      </c>
      <c r="U449" t="s">
        <v>9749</v>
      </c>
      <c r="V449" t="s">
        <v>9750</v>
      </c>
      <c r="W449" t="s">
        <v>9751</v>
      </c>
      <c r="X449" t="s">
        <v>9752</v>
      </c>
      <c r="Y449" t="s">
        <v>9753</v>
      </c>
    </row>
    <row r="450" spans="1:25" x14ac:dyDescent="0.3">
      <c r="A450">
        <v>22450</v>
      </c>
      <c r="B450" t="s">
        <v>9754</v>
      </c>
      <c r="C450" t="s">
        <v>9755</v>
      </c>
      <c r="D450" t="s">
        <v>9756</v>
      </c>
      <c r="E450" t="s">
        <v>9757</v>
      </c>
      <c r="F450" t="s">
        <v>9758</v>
      </c>
      <c r="G450" t="s">
        <v>9759</v>
      </c>
      <c r="H450" t="s">
        <v>9760</v>
      </c>
      <c r="I450" t="s">
        <v>9761</v>
      </c>
      <c r="J450" t="s">
        <v>9762</v>
      </c>
      <c r="K450" t="s">
        <v>9763</v>
      </c>
      <c r="L450" t="s">
        <v>9764</v>
      </c>
      <c r="M450" t="s">
        <v>9765</v>
      </c>
      <c r="N450" t="s">
        <v>9766</v>
      </c>
      <c r="O450" t="s">
        <v>9767</v>
      </c>
      <c r="P450">
        <f>-731.520610355865 -28.6676914471327 -229.532355555845</f>
        <v>-989.72065735884269</v>
      </c>
      <c r="Q450" t="s">
        <v>9768</v>
      </c>
      <c r="R450" t="s">
        <v>9769</v>
      </c>
      <c r="S450" t="s">
        <v>9770</v>
      </c>
      <c r="T450" t="s">
        <v>9771</v>
      </c>
      <c r="U450" t="s">
        <v>9772</v>
      </c>
      <c r="V450" t="s">
        <v>9773</v>
      </c>
      <c r="W450" t="s">
        <v>9774</v>
      </c>
      <c r="X450" t="s">
        <v>9775</v>
      </c>
      <c r="Y450" t="s">
        <v>9776</v>
      </c>
    </row>
    <row r="451" spans="1:25" x14ac:dyDescent="0.3">
      <c r="A451">
        <v>22500</v>
      </c>
      <c r="B451" t="s">
        <v>9777</v>
      </c>
      <c r="C451" t="s">
        <v>9778</v>
      </c>
      <c r="D451" t="s">
        <v>9779</v>
      </c>
      <c r="E451" t="s">
        <v>9780</v>
      </c>
      <c r="F451" t="s">
        <v>9781</v>
      </c>
      <c r="G451" t="s">
        <v>9782</v>
      </c>
      <c r="H451" t="s">
        <v>9783</v>
      </c>
      <c r="I451" t="s">
        <v>9784</v>
      </c>
      <c r="J451" t="s">
        <v>9785</v>
      </c>
      <c r="K451" t="s">
        <v>9786</v>
      </c>
      <c r="L451" t="s">
        <v>9787</v>
      </c>
      <c r="M451" t="s">
        <v>9788</v>
      </c>
      <c r="N451" t="s">
        <v>9789</v>
      </c>
      <c r="O451" t="s">
        <v>9790</v>
      </c>
      <c r="P451">
        <f>-730.570334588308 -29.1349376248468 -229.863394549564</f>
        <v>-989.56866676271875</v>
      </c>
      <c r="Q451" t="s">
        <v>9791</v>
      </c>
      <c r="R451" t="s">
        <v>9792</v>
      </c>
      <c r="S451" t="s">
        <v>9793</v>
      </c>
      <c r="T451" t="s">
        <v>9794</v>
      </c>
      <c r="U451" t="s">
        <v>9795</v>
      </c>
      <c r="V451" t="s">
        <v>9796</v>
      </c>
      <c r="W451" t="s">
        <v>9797</v>
      </c>
      <c r="X451" t="s">
        <v>9798</v>
      </c>
      <c r="Y451" t="s">
        <v>9799</v>
      </c>
    </row>
    <row r="452" spans="1:25" x14ac:dyDescent="0.3">
      <c r="A452">
        <v>22550</v>
      </c>
      <c r="B452" t="s">
        <v>9800</v>
      </c>
      <c r="C452" t="s">
        <v>9801</v>
      </c>
      <c r="D452" t="s">
        <v>9802</v>
      </c>
      <c r="E452" t="s">
        <v>9803</v>
      </c>
      <c r="F452" t="s">
        <v>9804</v>
      </c>
      <c r="G452" t="s">
        <v>9805</v>
      </c>
      <c r="H452" t="s">
        <v>9806</v>
      </c>
      <c r="I452" t="s">
        <v>9807</v>
      </c>
      <c r="J452" t="s">
        <v>9808</v>
      </c>
      <c r="K452" t="s">
        <v>9809</v>
      </c>
      <c r="L452" t="s">
        <v>9810</v>
      </c>
      <c r="M452" t="s">
        <v>9811</v>
      </c>
      <c r="N452" t="s">
        <v>9812</v>
      </c>
      <c r="O452" t="s">
        <v>9813</v>
      </c>
      <c r="P452">
        <f>-730.112104785962 -29.4388308406244 -230.03290011706</f>
        <v>-989.58383574364632</v>
      </c>
      <c r="Q452" t="s">
        <v>9814</v>
      </c>
      <c r="R452" t="s">
        <v>9815</v>
      </c>
      <c r="S452" t="s">
        <v>9816</v>
      </c>
      <c r="T452" t="s">
        <v>9817</v>
      </c>
      <c r="U452" t="s">
        <v>9818</v>
      </c>
      <c r="V452" t="s">
        <v>9819</v>
      </c>
      <c r="W452" t="s">
        <v>9820</v>
      </c>
      <c r="X452" t="s">
        <v>9821</v>
      </c>
      <c r="Y452" t="s">
        <v>9822</v>
      </c>
    </row>
    <row r="453" spans="1:25" x14ac:dyDescent="0.3">
      <c r="A453">
        <v>22600</v>
      </c>
      <c r="B453" t="s">
        <v>9823</v>
      </c>
      <c r="C453" t="s">
        <v>9824</v>
      </c>
      <c r="D453" t="s">
        <v>9825</v>
      </c>
      <c r="E453" t="s">
        <v>9826</v>
      </c>
      <c r="F453" t="s">
        <v>9827</v>
      </c>
      <c r="G453" t="s">
        <v>9828</v>
      </c>
      <c r="H453" t="s">
        <v>9829</v>
      </c>
      <c r="I453" t="s">
        <v>9830</v>
      </c>
      <c r="J453" t="s">
        <v>9831</v>
      </c>
      <c r="K453" t="s">
        <v>9832</v>
      </c>
      <c r="L453" t="s">
        <v>9833</v>
      </c>
      <c r="M453" t="s">
        <v>9834</v>
      </c>
      <c r="N453" t="s">
        <v>9835</v>
      </c>
      <c r="O453" t="s">
        <v>9836</v>
      </c>
      <c r="P453">
        <f>-729.243992353205 -29.6061161063983 -230.284818914985</f>
        <v>-989.13492737458841</v>
      </c>
      <c r="Q453" t="s">
        <v>9837</v>
      </c>
      <c r="R453" t="s">
        <v>9838</v>
      </c>
      <c r="S453" t="s">
        <v>9839</v>
      </c>
      <c r="T453" t="s">
        <v>9840</v>
      </c>
      <c r="U453" t="s">
        <v>9841</v>
      </c>
      <c r="V453" t="s">
        <v>9842</v>
      </c>
      <c r="W453" t="s">
        <v>9843</v>
      </c>
      <c r="X453" t="s">
        <v>9844</v>
      </c>
      <c r="Y453" t="s">
        <v>9845</v>
      </c>
    </row>
    <row r="454" spans="1:25" x14ac:dyDescent="0.3">
      <c r="A454">
        <v>22650</v>
      </c>
      <c r="B454" t="s">
        <v>9846</v>
      </c>
      <c r="C454" t="s">
        <v>9847</v>
      </c>
      <c r="D454" t="s">
        <v>9848</v>
      </c>
      <c r="E454" t="s">
        <v>9849</v>
      </c>
      <c r="F454" t="s">
        <v>9850</v>
      </c>
      <c r="G454" t="s">
        <v>9851</v>
      </c>
      <c r="H454" t="s">
        <v>9852</v>
      </c>
      <c r="I454" t="s">
        <v>9853</v>
      </c>
      <c r="J454" t="s">
        <v>9854</v>
      </c>
      <c r="K454" t="s">
        <v>9855</v>
      </c>
      <c r="L454" t="s">
        <v>9856</v>
      </c>
      <c r="M454" t="s">
        <v>9857</v>
      </c>
      <c r="N454" t="s">
        <v>9858</v>
      </c>
      <c r="O454" t="s">
        <v>9859</v>
      </c>
      <c r="P454">
        <f>-728.79122281929 -29.7601195289249 -230.485650131853</f>
        <v>-989.03699248006797</v>
      </c>
      <c r="Q454" t="s">
        <v>9860</v>
      </c>
      <c r="R454" t="s">
        <v>9861</v>
      </c>
      <c r="S454" t="s">
        <v>9862</v>
      </c>
      <c r="T454" t="s">
        <v>9863</v>
      </c>
      <c r="U454" t="s">
        <v>9864</v>
      </c>
      <c r="V454" t="s">
        <v>9865</v>
      </c>
      <c r="W454" t="s">
        <v>9866</v>
      </c>
      <c r="X454" t="s">
        <v>9867</v>
      </c>
      <c r="Y454" t="s">
        <v>9868</v>
      </c>
    </row>
    <row r="455" spans="1:25" x14ac:dyDescent="0.3">
      <c r="A455">
        <v>22700</v>
      </c>
      <c r="B455" t="s">
        <v>9869</v>
      </c>
      <c r="C455" t="s">
        <v>9870</v>
      </c>
      <c r="D455" t="s">
        <v>9871</v>
      </c>
      <c r="E455" t="s">
        <v>9872</v>
      </c>
      <c r="F455" t="s">
        <v>9873</v>
      </c>
      <c r="G455" t="s">
        <v>9874</v>
      </c>
      <c r="H455" t="s">
        <v>9875</v>
      </c>
      <c r="I455" t="s">
        <v>9876</v>
      </c>
      <c r="J455" t="s">
        <v>9877</v>
      </c>
      <c r="K455" t="s">
        <v>9878</v>
      </c>
      <c r="L455" t="s">
        <v>9879</v>
      </c>
      <c r="M455" t="s">
        <v>9880</v>
      </c>
      <c r="N455" t="s">
        <v>9881</v>
      </c>
      <c r="O455" t="s">
        <v>9882</v>
      </c>
      <c r="P455">
        <f>-727.937088071826 -30.1778556047184 -230.93952969646</f>
        <v>-989.05447337300438</v>
      </c>
      <c r="Q455" t="s">
        <v>9883</v>
      </c>
      <c r="R455" t="s">
        <v>9884</v>
      </c>
      <c r="S455" t="s">
        <v>9885</v>
      </c>
      <c r="T455" t="s">
        <v>9886</v>
      </c>
      <c r="U455" t="s">
        <v>9887</v>
      </c>
      <c r="V455" t="s">
        <v>9888</v>
      </c>
      <c r="W455" t="s">
        <v>9889</v>
      </c>
      <c r="X455" t="s">
        <v>9890</v>
      </c>
      <c r="Y455" t="s">
        <v>9891</v>
      </c>
    </row>
    <row r="456" spans="1:25" x14ac:dyDescent="0.3">
      <c r="A456">
        <v>22750</v>
      </c>
      <c r="B456" t="s">
        <v>9892</v>
      </c>
      <c r="C456" t="s">
        <v>9893</v>
      </c>
      <c r="D456" t="s">
        <v>9894</v>
      </c>
      <c r="E456" t="s">
        <v>9895</v>
      </c>
      <c r="F456" t="s">
        <v>9896</v>
      </c>
      <c r="G456" t="s">
        <v>9897</v>
      </c>
      <c r="H456" t="s">
        <v>9898</v>
      </c>
      <c r="I456" t="s">
        <v>9899</v>
      </c>
      <c r="J456" t="s">
        <v>9900</v>
      </c>
      <c r="K456" t="s">
        <v>9901</v>
      </c>
      <c r="L456" t="s">
        <v>9902</v>
      </c>
      <c r="M456" t="s">
        <v>9903</v>
      </c>
      <c r="N456" t="s">
        <v>9904</v>
      </c>
      <c r="O456" t="s">
        <v>9905</v>
      </c>
      <c r="P456">
        <f>-727.54260968403 -30.4168246774909 -231.094830464433</f>
        <v>-989.05426482595396</v>
      </c>
      <c r="Q456" t="s">
        <v>9906</v>
      </c>
      <c r="R456" t="s">
        <v>9907</v>
      </c>
      <c r="S456" t="s">
        <v>9908</v>
      </c>
      <c r="T456" t="s">
        <v>9909</v>
      </c>
      <c r="U456" t="s">
        <v>9910</v>
      </c>
      <c r="V456" t="s">
        <v>9911</v>
      </c>
      <c r="W456" t="s">
        <v>9912</v>
      </c>
      <c r="X456" t="s">
        <v>9913</v>
      </c>
      <c r="Y456" t="s">
        <v>9914</v>
      </c>
    </row>
    <row r="457" spans="1:25" x14ac:dyDescent="0.3">
      <c r="A457">
        <v>22800</v>
      </c>
      <c r="B457" t="s">
        <v>9915</v>
      </c>
      <c r="C457" t="s">
        <v>9916</v>
      </c>
      <c r="D457" t="s">
        <v>9917</v>
      </c>
      <c r="E457" t="s">
        <v>9918</v>
      </c>
      <c r="F457" t="s">
        <v>9919</v>
      </c>
      <c r="G457" t="s">
        <v>9920</v>
      </c>
      <c r="H457" t="s">
        <v>9921</v>
      </c>
      <c r="I457" t="s">
        <v>9922</v>
      </c>
      <c r="J457" t="s">
        <v>9923</v>
      </c>
      <c r="K457" t="s">
        <v>9924</v>
      </c>
      <c r="L457" t="s">
        <v>9925</v>
      </c>
      <c r="M457" t="s">
        <v>9926</v>
      </c>
      <c r="N457" t="s">
        <v>9927</v>
      </c>
      <c r="O457" t="s">
        <v>9928</v>
      </c>
      <c r="P457">
        <f>-726.787379417225 -30.4170345794898 -231.276995934961</f>
        <v>-988.4814099316759</v>
      </c>
      <c r="Q457" t="s">
        <v>9929</v>
      </c>
      <c r="R457" t="s">
        <v>9930</v>
      </c>
      <c r="S457" t="s">
        <v>9931</v>
      </c>
      <c r="T457" t="s">
        <v>9932</v>
      </c>
      <c r="U457" t="s">
        <v>9933</v>
      </c>
      <c r="V457" t="s">
        <v>9934</v>
      </c>
      <c r="W457" t="s">
        <v>9935</v>
      </c>
      <c r="X457" t="s">
        <v>9936</v>
      </c>
      <c r="Y457" t="s">
        <v>9937</v>
      </c>
    </row>
    <row r="458" spans="1:25" x14ac:dyDescent="0.3">
      <c r="A458">
        <v>22850</v>
      </c>
      <c r="B458" t="s">
        <v>9938</v>
      </c>
      <c r="C458" t="s">
        <v>9939</v>
      </c>
      <c r="D458" t="s">
        <v>9940</v>
      </c>
      <c r="E458" t="s">
        <v>9941</v>
      </c>
      <c r="F458" t="s">
        <v>9942</v>
      </c>
      <c r="G458" t="s">
        <v>9943</v>
      </c>
      <c r="H458" t="s">
        <v>9944</v>
      </c>
      <c r="I458" t="s">
        <v>9945</v>
      </c>
      <c r="J458" t="s">
        <v>9946</v>
      </c>
      <c r="K458" t="s">
        <v>9947</v>
      </c>
      <c r="L458" t="s">
        <v>9948</v>
      </c>
      <c r="M458" t="s">
        <v>9949</v>
      </c>
      <c r="N458" t="s">
        <v>9950</v>
      </c>
      <c r="O458" t="s">
        <v>9951</v>
      </c>
      <c r="P458">
        <f>-726.574092291419 -30.2563968495758 -231.315005729615</f>
        <v>-988.14549487060981</v>
      </c>
      <c r="Q458" t="s">
        <v>9952</v>
      </c>
      <c r="R458" t="s">
        <v>9953</v>
      </c>
      <c r="S458" t="s">
        <v>9954</v>
      </c>
      <c r="T458" t="s">
        <v>9955</v>
      </c>
      <c r="U458" t="s">
        <v>9956</v>
      </c>
      <c r="V458" t="s">
        <v>9957</v>
      </c>
      <c r="W458" t="s">
        <v>9958</v>
      </c>
      <c r="X458" t="s">
        <v>9959</v>
      </c>
      <c r="Y458" t="s">
        <v>9960</v>
      </c>
    </row>
    <row r="459" spans="1:25" x14ac:dyDescent="0.3">
      <c r="A459">
        <v>22900</v>
      </c>
      <c r="B459" t="s">
        <v>9961</v>
      </c>
      <c r="C459" t="s">
        <v>9962</v>
      </c>
      <c r="D459" t="s">
        <v>9963</v>
      </c>
      <c r="E459" t="s">
        <v>9964</v>
      </c>
      <c r="F459" t="s">
        <v>9965</v>
      </c>
      <c r="G459" t="s">
        <v>9966</v>
      </c>
      <c r="H459" t="s">
        <v>9967</v>
      </c>
      <c r="I459" t="s">
        <v>9968</v>
      </c>
      <c r="J459" t="s">
        <v>9969</v>
      </c>
      <c r="K459" t="s">
        <v>9970</v>
      </c>
      <c r="L459" t="s">
        <v>9971</v>
      </c>
      <c r="M459" t="s">
        <v>9972</v>
      </c>
      <c r="N459" t="s">
        <v>9973</v>
      </c>
      <c r="O459" t="s">
        <v>9974</v>
      </c>
      <c r="P459">
        <f>-726.05474810065 -29.8798234812064 -231.293839969007</f>
        <v>-987.22841155086337</v>
      </c>
      <c r="Q459" t="s">
        <v>9975</v>
      </c>
      <c r="R459" t="s">
        <v>9976</v>
      </c>
      <c r="S459" t="s">
        <v>9977</v>
      </c>
      <c r="T459" t="s">
        <v>9978</v>
      </c>
      <c r="U459" t="s">
        <v>9979</v>
      </c>
      <c r="V459" t="s">
        <v>9980</v>
      </c>
      <c r="W459" t="s">
        <v>9981</v>
      </c>
      <c r="X459" t="s">
        <v>9982</v>
      </c>
      <c r="Y459" t="s">
        <v>9983</v>
      </c>
    </row>
    <row r="460" spans="1:25" x14ac:dyDescent="0.3">
      <c r="A460">
        <v>22950</v>
      </c>
      <c r="B460" t="s">
        <v>9984</v>
      </c>
      <c r="C460" t="s">
        <v>9985</v>
      </c>
      <c r="D460" t="s">
        <v>9986</v>
      </c>
      <c r="E460" t="s">
        <v>9987</v>
      </c>
      <c r="F460" t="s">
        <v>9988</v>
      </c>
      <c r="G460" t="s">
        <v>9989</v>
      </c>
      <c r="H460" t="s">
        <v>9990</v>
      </c>
      <c r="I460" t="s">
        <v>9991</v>
      </c>
      <c r="J460" t="s">
        <v>9992</v>
      </c>
      <c r="K460" t="s">
        <v>9993</v>
      </c>
      <c r="L460" t="s">
        <v>9994</v>
      </c>
      <c r="M460" t="s">
        <v>9995</v>
      </c>
      <c r="N460" t="s">
        <v>9996</v>
      </c>
      <c r="O460" t="s">
        <v>9997</v>
      </c>
      <c r="P460">
        <f>-725.764617480845 -29.692008065763 -231.275085202816</f>
        <v>-986.73171074942411</v>
      </c>
      <c r="Q460" t="s">
        <v>9998</v>
      </c>
      <c r="R460" t="s">
        <v>9999</v>
      </c>
      <c r="S460" t="s">
        <v>10000</v>
      </c>
      <c r="T460" t="s">
        <v>10001</v>
      </c>
      <c r="U460" t="s">
        <v>10002</v>
      </c>
      <c r="V460" t="s">
        <v>10003</v>
      </c>
      <c r="W460" t="s">
        <v>10004</v>
      </c>
      <c r="X460" t="s">
        <v>10005</v>
      </c>
      <c r="Y460" t="s">
        <v>10006</v>
      </c>
    </row>
    <row r="461" spans="1:25" x14ac:dyDescent="0.3">
      <c r="A461">
        <v>23000</v>
      </c>
      <c r="B461" t="s">
        <v>10007</v>
      </c>
      <c r="C461" t="s">
        <v>10008</v>
      </c>
      <c r="D461" t="s">
        <v>10009</v>
      </c>
      <c r="E461" t="s">
        <v>10010</v>
      </c>
      <c r="F461" t="s">
        <v>10011</v>
      </c>
      <c r="G461" t="s">
        <v>10012</v>
      </c>
      <c r="H461" t="s">
        <v>10013</v>
      </c>
      <c r="I461" t="s">
        <v>10014</v>
      </c>
      <c r="J461" t="s">
        <v>10015</v>
      </c>
      <c r="K461" t="s">
        <v>10016</v>
      </c>
      <c r="L461" t="s">
        <v>10017</v>
      </c>
      <c r="M461" t="s">
        <v>10018</v>
      </c>
      <c r="N461" t="s">
        <v>10019</v>
      </c>
      <c r="O461" t="s">
        <v>10020</v>
      </c>
      <c r="P461">
        <f>-725.22647064038 -29.4377504585259 -231.18035884022</f>
        <v>-985.84457993912588</v>
      </c>
      <c r="Q461" t="s">
        <v>10021</v>
      </c>
      <c r="R461" t="s">
        <v>10022</v>
      </c>
      <c r="S461" t="s">
        <v>10023</v>
      </c>
      <c r="T461" t="s">
        <v>10024</v>
      </c>
      <c r="U461" t="s">
        <v>10025</v>
      </c>
      <c r="V461" t="s">
        <v>10026</v>
      </c>
      <c r="W461" t="s">
        <v>10027</v>
      </c>
      <c r="X461" t="s">
        <v>10028</v>
      </c>
      <c r="Y461" t="s">
        <v>10029</v>
      </c>
    </row>
    <row r="462" spans="1:25" x14ac:dyDescent="0.3">
      <c r="A462">
        <v>23050</v>
      </c>
      <c r="B462" t="s">
        <v>10030</v>
      </c>
      <c r="C462" t="s">
        <v>10031</v>
      </c>
      <c r="D462" t="s">
        <v>10032</v>
      </c>
      <c r="E462" t="s">
        <v>10033</v>
      </c>
      <c r="F462" t="s">
        <v>10034</v>
      </c>
      <c r="G462" t="s">
        <v>10035</v>
      </c>
      <c r="H462" t="s">
        <v>10036</v>
      </c>
      <c r="I462" t="s">
        <v>10037</v>
      </c>
      <c r="J462" t="s">
        <v>10038</v>
      </c>
      <c r="K462" t="s">
        <v>10039</v>
      </c>
      <c r="L462" t="s">
        <v>10040</v>
      </c>
      <c r="M462" t="s">
        <v>10041</v>
      </c>
      <c r="N462" t="s">
        <v>10042</v>
      </c>
      <c r="O462" t="s">
        <v>10043</v>
      </c>
      <c r="P462">
        <f>-724.988309419936 -29.2409518593429 -231.09903903545</f>
        <v>-985.32830031472884</v>
      </c>
      <c r="Q462" t="s">
        <v>10044</v>
      </c>
      <c r="R462" t="s">
        <v>10045</v>
      </c>
      <c r="S462" t="s">
        <v>10046</v>
      </c>
      <c r="T462" t="s">
        <v>10047</v>
      </c>
      <c r="U462" t="s">
        <v>10048</v>
      </c>
      <c r="V462" t="s">
        <v>10049</v>
      </c>
      <c r="W462" t="s">
        <v>10050</v>
      </c>
      <c r="X462" t="s">
        <v>10051</v>
      </c>
      <c r="Y462" t="s">
        <v>10052</v>
      </c>
    </row>
    <row r="463" spans="1:25" x14ac:dyDescent="0.3">
      <c r="A463">
        <v>23100</v>
      </c>
      <c r="B463" t="s">
        <v>10053</v>
      </c>
      <c r="C463" t="s">
        <v>10054</v>
      </c>
      <c r="D463" t="s">
        <v>10055</v>
      </c>
      <c r="E463" t="s">
        <v>10056</v>
      </c>
      <c r="F463" t="s">
        <v>10057</v>
      </c>
      <c r="G463" t="s">
        <v>10058</v>
      </c>
      <c r="H463" t="s">
        <v>10059</v>
      </c>
      <c r="I463" t="s">
        <v>10060</v>
      </c>
      <c r="J463" t="s">
        <v>10061</v>
      </c>
      <c r="K463" t="s">
        <v>10062</v>
      </c>
      <c r="L463" t="s">
        <v>10063</v>
      </c>
      <c r="M463" t="s">
        <v>10064</v>
      </c>
      <c r="N463" t="s">
        <v>10065</v>
      </c>
      <c r="O463" t="s">
        <v>10066</v>
      </c>
      <c r="P463">
        <f>-724.518523424057 -28.9353211517985 -230.91532985295</f>
        <v>-984.36917442880542</v>
      </c>
      <c r="Q463" t="s">
        <v>10067</v>
      </c>
      <c r="R463" t="s">
        <v>10068</v>
      </c>
      <c r="S463" t="s">
        <v>10069</v>
      </c>
      <c r="T463" t="s">
        <v>10070</v>
      </c>
      <c r="U463" t="s">
        <v>10071</v>
      </c>
      <c r="V463" t="s">
        <v>10072</v>
      </c>
      <c r="W463" t="s">
        <v>10073</v>
      </c>
      <c r="X463" t="s">
        <v>10074</v>
      </c>
      <c r="Y463" t="s">
        <v>10075</v>
      </c>
    </row>
    <row r="464" spans="1:25" x14ac:dyDescent="0.3">
      <c r="A464">
        <v>23150</v>
      </c>
      <c r="B464" t="s">
        <v>10076</v>
      </c>
      <c r="C464" t="s">
        <v>10077</v>
      </c>
      <c r="D464" t="s">
        <v>10078</v>
      </c>
      <c r="E464" t="s">
        <v>10079</v>
      </c>
      <c r="F464" t="s">
        <v>10080</v>
      </c>
      <c r="G464" t="s">
        <v>10081</v>
      </c>
      <c r="H464" t="s">
        <v>10082</v>
      </c>
      <c r="I464" t="s">
        <v>10083</v>
      </c>
      <c r="J464" t="s">
        <v>10084</v>
      </c>
      <c r="K464" t="s">
        <v>10085</v>
      </c>
      <c r="L464" t="s">
        <v>10086</v>
      </c>
      <c r="M464" t="s">
        <v>10087</v>
      </c>
      <c r="N464" t="s">
        <v>10088</v>
      </c>
      <c r="O464" t="s">
        <v>10089</v>
      </c>
      <c r="P464">
        <f>-724.248718608455 -28.8477532165803 -230.824751779375</f>
        <v>-983.92122360441022</v>
      </c>
      <c r="Q464" t="s">
        <v>10090</v>
      </c>
      <c r="R464" t="s">
        <v>10091</v>
      </c>
      <c r="S464" t="s">
        <v>10092</v>
      </c>
      <c r="T464" t="s">
        <v>10093</v>
      </c>
      <c r="U464" t="s">
        <v>10094</v>
      </c>
      <c r="V464" t="s">
        <v>10095</v>
      </c>
      <c r="W464" t="s">
        <v>10096</v>
      </c>
      <c r="X464" t="s">
        <v>10097</v>
      </c>
      <c r="Y464" t="s">
        <v>10098</v>
      </c>
    </row>
    <row r="465" spans="1:25" x14ac:dyDescent="0.3">
      <c r="A465">
        <v>23200</v>
      </c>
      <c r="B465" t="s">
        <v>10099</v>
      </c>
      <c r="C465" t="s">
        <v>10100</v>
      </c>
      <c r="D465" t="s">
        <v>10101</v>
      </c>
      <c r="E465" t="s">
        <v>10102</v>
      </c>
      <c r="F465" t="s">
        <v>10103</v>
      </c>
      <c r="G465" t="s">
        <v>10104</v>
      </c>
      <c r="H465" t="s">
        <v>10105</v>
      </c>
      <c r="I465" t="s">
        <v>10106</v>
      </c>
      <c r="J465" t="s">
        <v>10107</v>
      </c>
      <c r="K465" t="s">
        <v>10108</v>
      </c>
      <c r="L465" t="s">
        <v>10109</v>
      </c>
      <c r="M465" t="s">
        <v>10110</v>
      </c>
      <c r="N465" t="s">
        <v>10111</v>
      </c>
      <c r="O465" t="s">
        <v>10112</v>
      </c>
      <c r="P465">
        <f>-723.820076235307 -28.9902092547502 -230.688901462346</f>
        <v>-983.49918695240331</v>
      </c>
      <c r="Q465" t="s">
        <v>10113</v>
      </c>
      <c r="R465" t="s">
        <v>10114</v>
      </c>
      <c r="S465" t="s">
        <v>10115</v>
      </c>
      <c r="T465" t="s">
        <v>10116</v>
      </c>
      <c r="U465" t="s">
        <v>10117</v>
      </c>
      <c r="V465" t="s">
        <v>10118</v>
      </c>
      <c r="W465" t="s">
        <v>10119</v>
      </c>
      <c r="X465" t="s">
        <v>10120</v>
      </c>
      <c r="Y465" t="s">
        <v>10121</v>
      </c>
    </row>
    <row r="466" spans="1:25" x14ac:dyDescent="0.3">
      <c r="A466">
        <v>23250</v>
      </c>
      <c r="B466" t="s">
        <v>10122</v>
      </c>
      <c r="C466" t="s">
        <v>10123</v>
      </c>
      <c r="D466" t="s">
        <v>10124</v>
      </c>
      <c r="E466" t="s">
        <v>10125</v>
      </c>
      <c r="F466" t="s">
        <v>10126</v>
      </c>
      <c r="G466" t="s">
        <v>10127</v>
      </c>
      <c r="H466" t="s">
        <v>10128</v>
      </c>
      <c r="I466" t="s">
        <v>10129</v>
      </c>
      <c r="J466" t="s">
        <v>10130</v>
      </c>
      <c r="K466" t="s">
        <v>10131</v>
      </c>
      <c r="L466" t="s">
        <v>10132</v>
      </c>
      <c r="M466" t="s">
        <v>10133</v>
      </c>
      <c r="N466" t="s">
        <v>10134</v>
      </c>
      <c r="O466" t="s">
        <v>10135</v>
      </c>
      <c r="P466">
        <f>-723.616008236023 -29.1364730637933 -230.673279039816</f>
        <v>-983.42576033963246</v>
      </c>
      <c r="Q466" t="s">
        <v>10136</v>
      </c>
      <c r="R466" t="s">
        <v>10137</v>
      </c>
      <c r="S466" t="s">
        <v>10138</v>
      </c>
      <c r="T466" t="s">
        <v>10139</v>
      </c>
      <c r="U466" t="s">
        <v>10140</v>
      </c>
      <c r="V466" t="s">
        <v>10141</v>
      </c>
      <c r="W466" t="s">
        <v>10142</v>
      </c>
      <c r="X466" t="s">
        <v>10143</v>
      </c>
      <c r="Y466" t="s">
        <v>10144</v>
      </c>
    </row>
    <row r="467" spans="1:25" x14ac:dyDescent="0.3">
      <c r="A467">
        <v>23300</v>
      </c>
      <c r="B467" t="s">
        <v>10145</v>
      </c>
      <c r="C467" t="s">
        <v>10146</v>
      </c>
      <c r="D467" t="s">
        <v>10147</v>
      </c>
      <c r="E467" t="s">
        <v>10148</v>
      </c>
      <c r="F467" t="s">
        <v>10149</v>
      </c>
      <c r="G467" t="s">
        <v>10150</v>
      </c>
      <c r="H467" t="s">
        <v>10151</v>
      </c>
      <c r="I467" t="s">
        <v>10152</v>
      </c>
      <c r="J467" t="s">
        <v>10153</v>
      </c>
      <c r="K467" t="s">
        <v>10154</v>
      </c>
      <c r="L467" t="s">
        <v>10155</v>
      </c>
      <c r="M467" t="s">
        <v>10156</v>
      </c>
      <c r="N467" t="s">
        <v>10157</v>
      </c>
      <c r="O467" t="s">
        <v>10158</v>
      </c>
      <c r="P467">
        <f>-723.007226297972 -29.12270211227 -230.606917134218</f>
        <v>-982.73684554446004</v>
      </c>
      <c r="Q467" t="s">
        <v>10159</v>
      </c>
      <c r="R467" t="s">
        <v>10160</v>
      </c>
      <c r="S467" t="s">
        <v>10161</v>
      </c>
      <c r="T467" t="s">
        <v>10162</v>
      </c>
      <c r="U467" t="s">
        <v>10163</v>
      </c>
      <c r="V467" t="s">
        <v>10164</v>
      </c>
      <c r="W467" t="s">
        <v>10165</v>
      </c>
      <c r="X467" t="s">
        <v>10166</v>
      </c>
      <c r="Y467" t="s">
        <v>10167</v>
      </c>
    </row>
    <row r="468" spans="1:25" x14ac:dyDescent="0.3">
      <c r="A468">
        <v>23350</v>
      </c>
      <c r="B468" t="s">
        <v>10168</v>
      </c>
      <c r="C468" t="s">
        <v>10169</v>
      </c>
      <c r="D468" t="s">
        <v>10170</v>
      </c>
      <c r="E468" t="s">
        <v>10171</v>
      </c>
      <c r="F468" t="s">
        <v>10172</v>
      </c>
      <c r="G468" t="s">
        <v>10173</v>
      </c>
      <c r="H468" t="s">
        <v>10174</v>
      </c>
      <c r="I468" t="s">
        <v>10175</v>
      </c>
      <c r="J468" t="s">
        <v>10176</v>
      </c>
      <c r="K468" t="s">
        <v>10177</v>
      </c>
      <c r="L468" t="s">
        <v>10178</v>
      </c>
      <c r="M468" t="s">
        <v>10179</v>
      </c>
      <c r="N468" t="s">
        <v>10180</v>
      </c>
      <c r="O468" t="s">
        <v>10181</v>
      </c>
      <c r="P468">
        <f>-722.772014366097 -29.1062519038994 -230.562633166045</f>
        <v>-982.44089943604138</v>
      </c>
      <c r="Q468" t="s">
        <v>10182</v>
      </c>
      <c r="R468" t="s">
        <v>10183</v>
      </c>
      <c r="S468" t="s">
        <v>10184</v>
      </c>
      <c r="T468" t="s">
        <v>10185</v>
      </c>
      <c r="U468" t="s">
        <v>10186</v>
      </c>
      <c r="V468" t="s">
        <v>10187</v>
      </c>
      <c r="W468" t="s">
        <v>10188</v>
      </c>
      <c r="X468" t="s">
        <v>10189</v>
      </c>
      <c r="Y468" t="s">
        <v>10190</v>
      </c>
    </row>
    <row r="469" spans="1:25" x14ac:dyDescent="0.3">
      <c r="A469">
        <v>23400</v>
      </c>
      <c r="B469" t="s">
        <v>10191</v>
      </c>
      <c r="C469" t="s">
        <v>10192</v>
      </c>
      <c r="D469" t="s">
        <v>10193</v>
      </c>
      <c r="E469" t="s">
        <v>10194</v>
      </c>
      <c r="F469" t="s">
        <v>10195</v>
      </c>
      <c r="G469" t="s">
        <v>10196</v>
      </c>
      <c r="H469" t="s">
        <v>10197</v>
      </c>
      <c r="I469" t="s">
        <v>10198</v>
      </c>
      <c r="J469" t="s">
        <v>10199</v>
      </c>
      <c r="K469" t="s">
        <v>10200</v>
      </c>
      <c r="L469" t="s">
        <v>10201</v>
      </c>
      <c r="M469" t="s">
        <v>10202</v>
      </c>
      <c r="N469" t="s">
        <v>10203</v>
      </c>
      <c r="O469" t="s">
        <v>10204</v>
      </c>
      <c r="P469">
        <f>-722.343542534612 -29.2124686636589 -230.446966193694</f>
        <v>-982.00297739196492</v>
      </c>
      <c r="Q469" t="s">
        <v>10205</v>
      </c>
      <c r="R469" t="s">
        <v>10206</v>
      </c>
      <c r="S469" t="s">
        <v>10207</v>
      </c>
      <c r="T469" t="s">
        <v>10208</v>
      </c>
      <c r="U469" t="s">
        <v>10209</v>
      </c>
      <c r="V469" t="s">
        <v>10210</v>
      </c>
      <c r="W469" t="s">
        <v>10211</v>
      </c>
      <c r="X469" t="s">
        <v>10212</v>
      </c>
      <c r="Y469" t="s">
        <v>10213</v>
      </c>
    </row>
    <row r="470" spans="1:25" x14ac:dyDescent="0.3">
      <c r="A470">
        <v>23450</v>
      </c>
      <c r="B470" t="s">
        <v>10214</v>
      </c>
      <c r="C470" t="s">
        <v>10215</v>
      </c>
      <c r="D470" t="s">
        <v>10216</v>
      </c>
      <c r="E470" t="s">
        <v>10217</v>
      </c>
      <c r="F470" t="s">
        <v>10218</v>
      </c>
      <c r="G470" t="s">
        <v>10219</v>
      </c>
      <c r="H470" t="s">
        <v>10220</v>
      </c>
      <c r="I470" t="s">
        <v>10221</v>
      </c>
      <c r="J470" t="s">
        <v>10222</v>
      </c>
      <c r="K470" t="s">
        <v>10223</v>
      </c>
      <c r="L470" t="s">
        <v>10224</v>
      </c>
      <c r="M470" t="s">
        <v>10225</v>
      </c>
      <c r="N470" t="s">
        <v>10226</v>
      </c>
      <c r="O470" t="s">
        <v>10227</v>
      </c>
      <c r="P470">
        <f>-722.149827968248 -29.2470864051761 -230.403528777055</f>
        <v>-981.80044315047917</v>
      </c>
      <c r="Q470" t="s">
        <v>10228</v>
      </c>
      <c r="R470" t="s">
        <v>10229</v>
      </c>
      <c r="S470" t="s">
        <v>10230</v>
      </c>
      <c r="T470" t="s">
        <v>10231</v>
      </c>
      <c r="U470" t="s">
        <v>10232</v>
      </c>
      <c r="V470" t="s">
        <v>10233</v>
      </c>
      <c r="W470" t="s">
        <v>10234</v>
      </c>
      <c r="X470" t="s">
        <v>10235</v>
      </c>
      <c r="Y470" t="s">
        <v>10236</v>
      </c>
    </row>
    <row r="471" spans="1:25" x14ac:dyDescent="0.3">
      <c r="A471">
        <v>23500</v>
      </c>
      <c r="B471" t="s">
        <v>10237</v>
      </c>
      <c r="C471" t="s">
        <v>10238</v>
      </c>
      <c r="D471" t="s">
        <v>10239</v>
      </c>
      <c r="E471" t="s">
        <v>10240</v>
      </c>
      <c r="F471" t="s">
        <v>10241</v>
      </c>
      <c r="G471" t="s">
        <v>10242</v>
      </c>
      <c r="H471" t="s">
        <v>10243</v>
      </c>
      <c r="I471" t="s">
        <v>10244</v>
      </c>
      <c r="J471" t="s">
        <v>10245</v>
      </c>
      <c r="K471" t="s">
        <v>10246</v>
      </c>
      <c r="L471" t="s">
        <v>10247</v>
      </c>
      <c r="M471" t="s">
        <v>10248</v>
      </c>
      <c r="N471" t="s">
        <v>10249</v>
      </c>
      <c r="O471" t="s">
        <v>10250</v>
      </c>
      <c r="P471">
        <f>-722.14267516191 -29.2051199072507 -230.2289845209</f>
        <v>-981.57677959006071</v>
      </c>
      <c r="Q471" t="s">
        <v>10251</v>
      </c>
      <c r="R471" t="s">
        <v>10252</v>
      </c>
      <c r="S471" t="s">
        <v>10253</v>
      </c>
      <c r="T471" t="s">
        <v>10254</v>
      </c>
      <c r="U471" t="s">
        <v>10255</v>
      </c>
      <c r="V471" t="s">
        <v>10256</v>
      </c>
      <c r="W471" t="s">
        <v>10257</v>
      </c>
      <c r="X471" t="s">
        <v>10258</v>
      </c>
      <c r="Y471" t="s">
        <v>10259</v>
      </c>
    </row>
    <row r="472" spans="1:25" x14ac:dyDescent="0.3">
      <c r="A472">
        <v>23550</v>
      </c>
      <c r="B472" t="s">
        <v>10260</v>
      </c>
      <c r="C472" t="s">
        <v>10261</v>
      </c>
      <c r="D472" t="s">
        <v>10262</v>
      </c>
      <c r="E472" t="s">
        <v>10263</v>
      </c>
      <c r="F472" t="s">
        <v>10264</v>
      </c>
      <c r="G472" t="s">
        <v>10265</v>
      </c>
      <c r="H472" t="s">
        <v>10266</v>
      </c>
      <c r="I472" t="s">
        <v>10267</v>
      </c>
      <c r="J472" t="s">
        <v>10268</v>
      </c>
      <c r="K472" t="s">
        <v>10269</v>
      </c>
      <c r="L472" t="s">
        <v>10270</v>
      </c>
      <c r="M472" t="s">
        <v>10271</v>
      </c>
      <c r="N472" t="s">
        <v>10272</v>
      </c>
      <c r="O472" t="s">
        <v>10273</v>
      </c>
      <c r="P472">
        <f>-722.258347770945 -29.1555300144882 -230.073793326756</f>
        <v>-981.48767111218922</v>
      </c>
      <c r="Q472" t="s">
        <v>10274</v>
      </c>
      <c r="R472" t="s">
        <v>10275</v>
      </c>
      <c r="S472" t="s">
        <v>10276</v>
      </c>
      <c r="T472" t="s">
        <v>10277</v>
      </c>
      <c r="U472" t="s">
        <v>10278</v>
      </c>
      <c r="V472" t="s">
        <v>10279</v>
      </c>
      <c r="W472" t="s">
        <v>10280</v>
      </c>
      <c r="X472" t="s">
        <v>10281</v>
      </c>
      <c r="Y472" t="s">
        <v>10282</v>
      </c>
    </row>
    <row r="473" spans="1:25" x14ac:dyDescent="0.3">
      <c r="A473">
        <v>23600</v>
      </c>
      <c r="B473" t="s">
        <v>10283</v>
      </c>
      <c r="C473" t="s">
        <v>10284</v>
      </c>
      <c r="D473" t="s">
        <v>10285</v>
      </c>
      <c r="E473" t="s">
        <v>10286</v>
      </c>
      <c r="F473" t="s">
        <v>10287</v>
      </c>
      <c r="G473" t="s">
        <v>10288</v>
      </c>
      <c r="H473" t="s">
        <v>10289</v>
      </c>
      <c r="I473" t="s">
        <v>10290</v>
      </c>
      <c r="J473" t="s">
        <v>10291</v>
      </c>
      <c r="K473" t="s">
        <v>10292</v>
      </c>
      <c r="L473" t="s">
        <v>10293</v>
      </c>
      <c r="M473" t="s">
        <v>10294</v>
      </c>
      <c r="N473" t="s">
        <v>10295</v>
      </c>
      <c r="O473" t="s">
        <v>10296</v>
      </c>
      <c r="P473">
        <f>-722.717044913214 -28.5696264415733 -229.652864954066</f>
        <v>-980.93953630885323</v>
      </c>
      <c r="Q473" t="s">
        <v>10297</v>
      </c>
      <c r="R473" t="s">
        <v>10298</v>
      </c>
      <c r="S473" t="s">
        <v>10299</v>
      </c>
      <c r="T473" t="s">
        <v>10300</v>
      </c>
      <c r="U473" t="s">
        <v>10301</v>
      </c>
      <c r="V473" t="s">
        <v>10302</v>
      </c>
      <c r="W473" t="s">
        <v>10303</v>
      </c>
      <c r="X473" t="s">
        <v>10304</v>
      </c>
      <c r="Y473" t="s">
        <v>10305</v>
      </c>
    </row>
    <row r="474" spans="1:25" x14ac:dyDescent="0.3">
      <c r="A474">
        <v>23650</v>
      </c>
      <c r="B474" t="s">
        <v>10306</v>
      </c>
      <c r="C474" t="s">
        <v>10307</v>
      </c>
      <c r="D474" t="s">
        <v>10308</v>
      </c>
      <c r="E474" t="s">
        <v>10309</v>
      </c>
      <c r="F474" t="s">
        <v>10310</v>
      </c>
      <c r="G474" t="s">
        <v>10311</v>
      </c>
      <c r="H474" t="s">
        <v>10312</v>
      </c>
      <c r="I474" t="s">
        <v>10313</v>
      </c>
      <c r="J474" t="s">
        <v>10314</v>
      </c>
      <c r="K474" t="s">
        <v>10315</v>
      </c>
      <c r="L474" t="s">
        <v>10316</v>
      </c>
      <c r="M474" t="s">
        <v>10317</v>
      </c>
      <c r="N474" t="s">
        <v>10318</v>
      </c>
      <c r="O474" t="s">
        <v>10319</v>
      </c>
      <c r="P474">
        <f>-722.980764943921 -28.2160702208334 -229.421480800579</f>
        <v>-980.61831596533352</v>
      </c>
      <c r="Q474" t="s">
        <v>10320</v>
      </c>
      <c r="R474" t="s">
        <v>10321</v>
      </c>
      <c r="S474" t="s">
        <v>10322</v>
      </c>
      <c r="T474" t="s">
        <v>10323</v>
      </c>
      <c r="U474" t="s">
        <v>10324</v>
      </c>
      <c r="V474" t="s">
        <v>10325</v>
      </c>
      <c r="W474" t="s">
        <v>10326</v>
      </c>
      <c r="X474" t="s">
        <v>10327</v>
      </c>
      <c r="Y474" t="s">
        <v>10328</v>
      </c>
    </row>
    <row r="475" spans="1:25" x14ac:dyDescent="0.3">
      <c r="A475">
        <v>23700</v>
      </c>
      <c r="B475" t="s">
        <v>10329</v>
      </c>
      <c r="C475" t="s">
        <v>10330</v>
      </c>
      <c r="D475" t="s">
        <v>10331</v>
      </c>
      <c r="E475" t="s">
        <v>10332</v>
      </c>
      <c r="F475" t="s">
        <v>10333</v>
      </c>
      <c r="G475" t="s">
        <v>10334</v>
      </c>
      <c r="H475" t="s">
        <v>10335</v>
      </c>
      <c r="I475" t="s">
        <v>10336</v>
      </c>
      <c r="J475" t="s">
        <v>10337</v>
      </c>
      <c r="K475" t="s">
        <v>10338</v>
      </c>
      <c r="L475" t="s">
        <v>10339</v>
      </c>
      <c r="M475" t="s">
        <v>10340</v>
      </c>
      <c r="N475" t="s">
        <v>10341</v>
      </c>
      <c r="O475" t="s">
        <v>10342</v>
      </c>
      <c r="P475">
        <f>-723.262539078463 -27.2688184686176 -229.099127774956</f>
        <v>-979.63048532203652</v>
      </c>
      <c r="Q475" t="s">
        <v>10343</v>
      </c>
      <c r="R475" t="s">
        <v>10344</v>
      </c>
      <c r="S475" t="s">
        <v>10345</v>
      </c>
      <c r="T475" t="s">
        <v>10346</v>
      </c>
      <c r="U475" t="s">
        <v>10347</v>
      </c>
      <c r="V475" t="s">
        <v>10348</v>
      </c>
      <c r="W475" t="s">
        <v>10349</v>
      </c>
      <c r="X475" t="s">
        <v>10350</v>
      </c>
      <c r="Y475" t="s">
        <v>10351</v>
      </c>
    </row>
    <row r="476" spans="1:25" x14ac:dyDescent="0.3">
      <c r="A476">
        <v>23750</v>
      </c>
      <c r="B476" t="s">
        <v>10352</v>
      </c>
      <c r="C476" t="s">
        <v>10353</v>
      </c>
      <c r="D476" t="s">
        <v>10354</v>
      </c>
      <c r="E476" t="s">
        <v>10355</v>
      </c>
      <c r="F476" t="s">
        <v>10356</v>
      </c>
      <c r="G476" t="s">
        <v>10357</v>
      </c>
      <c r="H476" t="s">
        <v>10358</v>
      </c>
      <c r="I476" t="s">
        <v>10359</v>
      </c>
      <c r="J476" t="s">
        <v>10360</v>
      </c>
      <c r="K476" t="s">
        <v>10361</v>
      </c>
      <c r="L476" t="s">
        <v>10362</v>
      </c>
      <c r="M476" t="s">
        <v>10363</v>
      </c>
      <c r="N476" t="s">
        <v>10364</v>
      </c>
      <c r="O476" t="s">
        <v>10365</v>
      </c>
      <c r="P476">
        <f>-723.299417279221 -27.0112530256044 -229.041814508718</f>
        <v>-979.35248481354347</v>
      </c>
      <c r="Q476" t="s">
        <v>10366</v>
      </c>
      <c r="R476" t="s">
        <v>10367</v>
      </c>
      <c r="S476" t="s">
        <v>10368</v>
      </c>
      <c r="T476" t="s">
        <v>10369</v>
      </c>
      <c r="U476" t="s">
        <v>10370</v>
      </c>
      <c r="V476" t="s">
        <v>10371</v>
      </c>
      <c r="W476" t="s">
        <v>10372</v>
      </c>
      <c r="X476" t="s">
        <v>10373</v>
      </c>
      <c r="Y476" t="s">
        <v>10374</v>
      </c>
    </row>
    <row r="477" spans="1:25" x14ac:dyDescent="0.3">
      <c r="A477">
        <v>23800</v>
      </c>
      <c r="B477" t="s">
        <v>10375</v>
      </c>
      <c r="C477" t="s">
        <v>10376</v>
      </c>
      <c r="D477" t="s">
        <v>10377</v>
      </c>
      <c r="E477" t="s">
        <v>10378</v>
      </c>
      <c r="F477" t="s">
        <v>10379</v>
      </c>
      <c r="G477" t="s">
        <v>10380</v>
      </c>
      <c r="H477" t="s">
        <v>10381</v>
      </c>
      <c r="I477" t="s">
        <v>10382</v>
      </c>
      <c r="J477" t="s">
        <v>10383</v>
      </c>
      <c r="K477" t="s">
        <v>10384</v>
      </c>
      <c r="L477" t="s">
        <v>10385</v>
      </c>
      <c r="M477" t="s">
        <v>10386</v>
      </c>
      <c r="N477" t="s">
        <v>10387</v>
      </c>
      <c r="O477" t="s">
        <v>10388</v>
      </c>
      <c r="P477">
        <f>-723.555960466173 -27.0095233888148 -229.184641477673</f>
        <v>-979.7501253326609</v>
      </c>
      <c r="Q477" t="s">
        <v>10389</v>
      </c>
      <c r="R477" t="s">
        <v>10390</v>
      </c>
      <c r="S477" t="s">
        <v>10391</v>
      </c>
      <c r="T477" t="s">
        <v>10392</v>
      </c>
      <c r="U477" t="s">
        <v>10393</v>
      </c>
      <c r="V477" t="s">
        <v>10394</v>
      </c>
      <c r="W477" t="s">
        <v>10395</v>
      </c>
      <c r="X477" t="s">
        <v>10396</v>
      </c>
      <c r="Y477" t="s">
        <v>10397</v>
      </c>
    </row>
    <row r="478" spans="1:25" x14ac:dyDescent="0.3">
      <c r="A478">
        <v>23850</v>
      </c>
      <c r="B478" t="s">
        <v>10398</v>
      </c>
      <c r="C478" t="s">
        <v>10399</v>
      </c>
      <c r="D478" t="s">
        <v>10400</v>
      </c>
      <c r="E478" t="s">
        <v>10401</v>
      </c>
      <c r="F478" t="s">
        <v>10402</v>
      </c>
      <c r="G478" t="s">
        <v>10403</v>
      </c>
      <c r="H478" t="s">
        <v>10404</v>
      </c>
      <c r="I478" t="s">
        <v>10405</v>
      </c>
      <c r="J478" t="s">
        <v>10406</v>
      </c>
      <c r="K478" t="s">
        <v>10407</v>
      </c>
      <c r="L478" t="s">
        <v>10408</v>
      </c>
      <c r="M478" t="s">
        <v>10409</v>
      </c>
      <c r="N478" t="s">
        <v>10410</v>
      </c>
      <c r="O478" t="s">
        <v>10411</v>
      </c>
      <c r="P478">
        <f>-723.451870270369 -27.1137456582101 -229.415190568076</f>
        <v>-979.98080649665508</v>
      </c>
      <c r="Q478" t="s">
        <v>10412</v>
      </c>
      <c r="R478" t="s">
        <v>10413</v>
      </c>
      <c r="S478" t="s">
        <v>10414</v>
      </c>
      <c r="T478" t="s">
        <v>10415</v>
      </c>
      <c r="U478" t="s">
        <v>10416</v>
      </c>
      <c r="V478" t="s">
        <v>10417</v>
      </c>
      <c r="W478" t="s">
        <v>10418</v>
      </c>
      <c r="X478" t="s">
        <v>10419</v>
      </c>
      <c r="Y478" t="s">
        <v>10420</v>
      </c>
    </row>
    <row r="479" spans="1:25" x14ac:dyDescent="0.3">
      <c r="A479">
        <v>23900</v>
      </c>
      <c r="B479" t="s">
        <v>10421</v>
      </c>
      <c r="C479" t="s">
        <v>10422</v>
      </c>
      <c r="D479" t="s">
        <v>10423</v>
      </c>
      <c r="E479" t="s">
        <v>10424</v>
      </c>
      <c r="F479" t="s">
        <v>10425</v>
      </c>
      <c r="G479" t="s">
        <v>10426</v>
      </c>
      <c r="H479" t="s">
        <v>10427</v>
      </c>
      <c r="I479" t="s">
        <v>10428</v>
      </c>
      <c r="J479" t="s">
        <v>10429</v>
      </c>
      <c r="K479" t="s">
        <v>10430</v>
      </c>
      <c r="L479" t="s">
        <v>10431</v>
      </c>
      <c r="M479" t="s">
        <v>10432</v>
      </c>
      <c r="N479" t="s">
        <v>10433</v>
      </c>
      <c r="O479" t="s">
        <v>10434</v>
      </c>
      <c r="P479">
        <f>-723.256309096212 -27.3080210889823 -229.684858006436</f>
        <v>-980.24918819163031</v>
      </c>
      <c r="Q479" t="s">
        <v>10435</v>
      </c>
      <c r="R479" t="s">
        <v>10436</v>
      </c>
      <c r="S479" t="s">
        <v>10437</v>
      </c>
      <c r="T479" t="s">
        <v>10438</v>
      </c>
      <c r="U479" t="s">
        <v>10439</v>
      </c>
      <c r="V479" t="s">
        <v>10440</v>
      </c>
      <c r="W479" t="s">
        <v>10441</v>
      </c>
      <c r="X479" t="s">
        <v>10442</v>
      </c>
      <c r="Y479" t="s">
        <v>10443</v>
      </c>
    </row>
    <row r="480" spans="1:25" x14ac:dyDescent="0.3">
      <c r="A480">
        <v>23950</v>
      </c>
      <c r="B480" t="s">
        <v>10444</v>
      </c>
      <c r="C480" t="s">
        <v>10445</v>
      </c>
      <c r="D480" t="s">
        <v>10446</v>
      </c>
      <c r="E480" t="s">
        <v>10447</v>
      </c>
      <c r="F480" t="s">
        <v>10448</v>
      </c>
      <c r="G480" t="s">
        <v>10449</v>
      </c>
      <c r="H480" t="s">
        <v>10450</v>
      </c>
      <c r="I480" t="s">
        <v>10451</v>
      </c>
      <c r="J480" t="s">
        <v>10452</v>
      </c>
      <c r="K480" t="s">
        <v>10453</v>
      </c>
      <c r="L480" t="s">
        <v>10454</v>
      </c>
      <c r="M480" t="s">
        <v>10455</v>
      </c>
      <c r="N480" t="s">
        <v>10456</v>
      </c>
      <c r="O480" t="s">
        <v>10457</v>
      </c>
      <c r="P480">
        <f>-722.580467203456 -27.7428607102697 -230.142231077796</f>
        <v>-980.46555899152168</v>
      </c>
      <c r="Q480" t="s">
        <v>10458</v>
      </c>
      <c r="R480" t="s">
        <v>10459</v>
      </c>
      <c r="S480" t="s">
        <v>10460</v>
      </c>
      <c r="T480" t="s">
        <v>10461</v>
      </c>
      <c r="U480" t="s">
        <v>10462</v>
      </c>
      <c r="V480" t="s">
        <v>10463</v>
      </c>
      <c r="W480" t="s">
        <v>10464</v>
      </c>
      <c r="X480" t="s">
        <v>10465</v>
      </c>
      <c r="Y480" t="s">
        <v>10466</v>
      </c>
    </row>
    <row r="481" spans="1:25" x14ac:dyDescent="0.3">
      <c r="A481">
        <v>24000</v>
      </c>
      <c r="B481" t="s">
        <v>10467</v>
      </c>
      <c r="C481" t="s">
        <v>10468</v>
      </c>
      <c r="D481" t="s">
        <v>10469</v>
      </c>
      <c r="E481" t="s">
        <v>10470</v>
      </c>
      <c r="F481" t="s">
        <v>10471</v>
      </c>
      <c r="G481" t="s">
        <v>10472</v>
      </c>
      <c r="H481" t="s">
        <v>10473</v>
      </c>
      <c r="I481" t="s">
        <v>10474</v>
      </c>
      <c r="J481" t="s">
        <v>10475</v>
      </c>
      <c r="K481" t="s">
        <v>10476</v>
      </c>
      <c r="L481" t="s">
        <v>10477</v>
      </c>
      <c r="M481" t="s">
        <v>10478</v>
      </c>
      <c r="N481" t="s">
        <v>10479</v>
      </c>
      <c r="O481" t="s">
        <v>10480</v>
      </c>
      <c r="P481">
        <f>-722.099668633253 -27.6624289681829 -230.434558502382</f>
        <v>-980.19665610381799</v>
      </c>
      <c r="Q481" t="s">
        <v>10481</v>
      </c>
      <c r="R481" t="s">
        <v>10482</v>
      </c>
      <c r="S481" t="s">
        <v>10483</v>
      </c>
      <c r="T481" t="s">
        <v>10484</v>
      </c>
      <c r="U481" t="s">
        <v>10485</v>
      </c>
      <c r="V481" t="s">
        <v>10486</v>
      </c>
      <c r="W481" t="s">
        <v>10487</v>
      </c>
      <c r="X481" t="s">
        <v>10488</v>
      </c>
      <c r="Y481" t="s">
        <v>10489</v>
      </c>
    </row>
    <row r="482" spans="1:25" x14ac:dyDescent="0.3">
      <c r="A482">
        <v>24050</v>
      </c>
      <c r="B482" t="s">
        <v>10490</v>
      </c>
      <c r="C482" t="s">
        <v>10491</v>
      </c>
      <c r="D482" t="s">
        <v>10492</v>
      </c>
      <c r="E482" t="s">
        <v>10493</v>
      </c>
      <c r="F482" t="s">
        <v>10494</v>
      </c>
      <c r="G482" t="s">
        <v>10495</v>
      </c>
      <c r="H482" t="s">
        <v>10496</v>
      </c>
      <c r="I482" t="s">
        <v>10497</v>
      </c>
      <c r="J482" t="s">
        <v>10498</v>
      </c>
      <c r="K482" t="s">
        <v>10499</v>
      </c>
      <c r="L482" t="s">
        <v>10500</v>
      </c>
      <c r="M482" t="s">
        <v>10501</v>
      </c>
      <c r="N482" t="s">
        <v>10502</v>
      </c>
      <c r="O482" t="s">
        <v>10503</v>
      </c>
      <c r="P482">
        <f>-721.897644244099 -27.6635133166319 -230.572936009693</f>
        <v>-980.13409357042383</v>
      </c>
      <c r="Q482" t="s">
        <v>10504</v>
      </c>
      <c r="R482" t="s">
        <v>10505</v>
      </c>
      <c r="S482" t="s">
        <v>10506</v>
      </c>
      <c r="T482" t="s">
        <v>10507</v>
      </c>
      <c r="U482" t="s">
        <v>10508</v>
      </c>
      <c r="V482" t="s">
        <v>10509</v>
      </c>
      <c r="W482" t="s">
        <v>10510</v>
      </c>
      <c r="X482" t="s">
        <v>10511</v>
      </c>
      <c r="Y482" t="s">
        <v>10512</v>
      </c>
    </row>
    <row r="483" spans="1:25" x14ac:dyDescent="0.3">
      <c r="A483">
        <v>24100</v>
      </c>
      <c r="B483" t="s">
        <v>10513</v>
      </c>
      <c r="C483" t="s">
        <v>10514</v>
      </c>
      <c r="D483" t="s">
        <v>10515</v>
      </c>
      <c r="E483" t="s">
        <v>10516</v>
      </c>
      <c r="F483" t="s">
        <v>10517</v>
      </c>
      <c r="G483" t="s">
        <v>10518</v>
      </c>
      <c r="H483" t="s">
        <v>10519</v>
      </c>
      <c r="I483" t="s">
        <v>10520</v>
      </c>
      <c r="J483" t="s">
        <v>10521</v>
      </c>
      <c r="K483" t="s">
        <v>10522</v>
      </c>
      <c r="L483" t="s">
        <v>10523</v>
      </c>
      <c r="M483" t="s">
        <v>10524</v>
      </c>
      <c r="N483" t="s">
        <v>10525</v>
      </c>
      <c r="O483" t="s">
        <v>10526</v>
      </c>
      <c r="P483">
        <f>-721.779738195511 -27.8538583632892 -230.901565238978</f>
        <v>-980.53516179777819</v>
      </c>
      <c r="Q483" t="s">
        <v>10527</v>
      </c>
      <c r="R483" t="s">
        <v>10528</v>
      </c>
      <c r="S483" t="s">
        <v>10529</v>
      </c>
      <c r="T483" t="s">
        <v>10530</v>
      </c>
      <c r="U483" t="s">
        <v>10531</v>
      </c>
      <c r="V483" t="s">
        <v>10532</v>
      </c>
      <c r="W483" t="s">
        <v>10533</v>
      </c>
      <c r="X483" t="s">
        <v>10534</v>
      </c>
      <c r="Y483" t="s">
        <v>10535</v>
      </c>
    </row>
    <row r="484" spans="1:25" x14ac:dyDescent="0.3">
      <c r="A484">
        <v>24150</v>
      </c>
      <c r="B484" t="s">
        <v>10536</v>
      </c>
      <c r="C484" t="s">
        <v>10537</v>
      </c>
      <c r="D484" t="s">
        <v>10538</v>
      </c>
      <c r="E484" t="s">
        <v>10539</v>
      </c>
      <c r="F484" t="s">
        <v>10540</v>
      </c>
      <c r="G484" t="s">
        <v>10541</v>
      </c>
      <c r="H484" t="s">
        <v>10542</v>
      </c>
      <c r="I484" t="s">
        <v>10543</v>
      </c>
      <c r="J484" t="s">
        <v>10544</v>
      </c>
      <c r="K484" t="s">
        <v>10545</v>
      </c>
      <c r="L484" t="s">
        <v>10546</v>
      </c>
      <c r="M484" t="s">
        <v>10547</v>
      </c>
      <c r="N484" t="s">
        <v>10548</v>
      </c>
      <c r="O484" t="s">
        <v>10549</v>
      </c>
      <c r="P484">
        <f>-721.856857015022 -27.8265120502053 -231.038580259001</f>
        <v>-980.72194932422838</v>
      </c>
      <c r="Q484" t="s">
        <v>10550</v>
      </c>
      <c r="R484" t="s">
        <v>10551</v>
      </c>
      <c r="S484" t="s">
        <v>10552</v>
      </c>
      <c r="T484" t="s">
        <v>10553</v>
      </c>
      <c r="U484" t="s">
        <v>10554</v>
      </c>
      <c r="V484" t="s">
        <v>10555</v>
      </c>
      <c r="W484" t="s">
        <v>10556</v>
      </c>
      <c r="X484" t="s">
        <v>10557</v>
      </c>
      <c r="Y484" t="s">
        <v>10558</v>
      </c>
    </row>
    <row r="485" spans="1:25" x14ac:dyDescent="0.3">
      <c r="A485">
        <v>24200</v>
      </c>
      <c r="B485" t="s">
        <v>10559</v>
      </c>
      <c r="C485" t="s">
        <v>10560</v>
      </c>
      <c r="D485" t="s">
        <v>10561</v>
      </c>
      <c r="E485" t="s">
        <v>10562</v>
      </c>
      <c r="F485" t="s">
        <v>10563</v>
      </c>
      <c r="G485" t="s">
        <v>10564</v>
      </c>
      <c r="H485" t="s">
        <v>10565</v>
      </c>
      <c r="I485" t="s">
        <v>10566</v>
      </c>
      <c r="J485" t="s">
        <v>10567</v>
      </c>
      <c r="K485" t="s">
        <v>10568</v>
      </c>
      <c r="L485" t="s">
        <v>10569</v>
      </c>
      <c r="M485" t="s">
        <v>10570</v>
      </c>
      <c r="N485" t="s">
        <v>10571</v>
      </c>
      <c r="O485" t="s">
        <v>10572</v>
      </c>
      <c r="P485">
        <f>-722.139220896853 -27.4960472975715 -230.995850450474</f>
        <v>-980.63111864489849</v>
      </c>
      <c r="Q485" t="s">
        <v>10573</v>
      </c>
      <c r="R485" t="s">
        <v>10574</v>
      </c>
      <c r="S485" t="s">
        <v>10575</v>
      </c>
      <c r="T485" t="s">
        <v>10576</v>
      </c>
      <c r="U485" t="s">
        <v>10577</v>
      </c>
      <c r="V485" t="s">
        <v>10578</v>
      </c>
      <c r="W485" t="s">
        <v>10579</v>
      </c>
      <c r="X485" t="s">
        <v>10580</v>
      </c>
      <c r="Y485" t="s">
        <v>10581</v>
      </c>
    </row>
    <row r="486" spans="1:25" x14ac:dyDescent="0.3">
      <c r="A486">
        <v>24250</v>
      </c>
      <c r="B486" t="s">
        <v>10582</v>
      </c>
      <c r="C486" t="s">
        <v>10583</v>
      </c>
      <c r="D486" t="s">
        <v>10584</v>
      </c>
      <c r="E486" t="s">
        <v>10585</v>
      </c>
      <c r="F486" t="s">
        <v>10586</v>
      </c>
      <c r="G486" t="s">
        <v>10587</v>
      </c>
      <c r="H486" t="s">
        <v>10588</v>
      </c>
      <c r="I486" t="s">
        <v>10589</v>
      </c>
      <c r="J486" t="s">
        <v>10590</v>
      </c>
      <c r="K486" t="s">
        <v>10591</v>
      </c>
      <c r="L486" t="s">
        <v>10592</v>
      </c>
      <c r="M486" t="s">
        <v>10593</v>
      </c>
      <c r="N486" t="s">
        <v>10594</v>
      </c>
      <c r="O486" t="s">
        <v>10595</v>
      </c>
      <c r="P486">
        <f>-722.12597981902 -27.2660874647038 -230.896728975415</f>
        <v>-980.28879625913873</v>
      </c>
      <c r="Q486" t="s">
        <v>10596</v>
      </c>
      <c r="R486" t="s">
        <v>10597</v>
      </c>
      <c r="S486" t="s">
        <v>10598</v>
      </c>
      <c r="T486" t="s">
        <v>10599</v>
      </c>
      <c r="U486" t="s">
        <v>10600</v>
      </c>
      <c r="V486" t="s">
        <v>10601</v>
      </c>
      <c r="W486" t="s">
        <v>10602</v>
      </c>
      <c r="X486" t="s">
        <v>10603</v>
      </c>
      <c r="Y486" t="s">
        <v>10604</v>
      </c>
    </row>
    <row r="487" spans="1:25" x14ac:dyDescent="0.3">
      <c r="A487">
        <v>24300</v>
      </c>
      <c r="B487" t="s">
        <v>10605</v>
      </c>
      <c r="C487" t="s">
        <v>10606</v>
      </c>
      <c r="D487" t="s">
        <v>10607</v>
      </c>
      <c r="E487" t="s">
        <v>10608</v>
      </c>
      <c r="F487" t="s">
        <v>10609</v>
      </c>
      <c r="G487" t="s">
        <v>10610</v>
      </c>
      <c r="H487" t="s">
        <v>10611</v>
      </c>
      <c r="I487" t="s">
        <v>10612</v>
      </c>
      <c r="J487" t="s">
        <v>10613</v>
      </c>
      <c r="K487" t="s">
        <v>10614</v>
      </c>
      <c r="L487" t="s">
        <v>10615</v>
      </c>
      <c r="M487" t="s">
        <v>10616</v>
      </c>
      <c r="N487" t="s">
        <v>10617</v>
      </c>
      <c r="O487" t="s">
        <v>10618</v>
      </c>
      <c r="P487">
        <f>-722.350911381372 -26.9420395790512 -230.640199599057</f>
        <v>-979.93315055948028</v>
      </c>
      <c r="Q487" t="s">
        <v>10619</v>
      </c>
      <c r="R487" t="s">
        <v>10620</v>
      </c>
      <c r="S487" t="s">
        <v>10621</v>
      </c>
      <c r="T487" t="s">
        <v>10622</v>
      </c>
      <c r="U487" t="s">
        <v>10623</v>
      </c>
      <c r="V487" t="s">
        <v>10624</v>
      </c>
      <c r="W487" t="s">
        <v>10625</v>
      </c>
      <c r="X487" t="s">
        <v>10626</v>
      </c>
      <c r="Y487" t="s">
        <v>10627</v>
      </c>
    </row>
    <row r="488" spans="1:25" x14ac:dyDescent="0.3">
      <c r="A488">
        <v>24350</v>
      </c>
      <c r="B488" t="s">
        <v>10628</v>
      </c>
      <c r="C488" t="s">
        <v>10629</v>
      </c>
      <c r="D488" t="s">
        <v>10630</v>
      </c>
      <c r="E488" t="s">
        <v>10631</v>
      </c>
      <c r="F488" t="s">
        <v>10632</v>
      </c>
      <c r="G488" t="s">
        <v>10633</v>
      </c>
      <c r="H488" t="s">
        <v>10634</v>
      </c>
      <c r="I488" t="s">
        <v>10635</v>
      </c>
      <c r="J488" t="s">
        <v>10636</v>
      </c>
      <c r="K488" t="s">
        <v>10637</v>
      </c>
      <c r="L488" t="s">
        <v>10638</v>
      </c>
      <c r="M488" t="s">
        <v>10639</v>
      </c>
      <c r="N488" t="s">
        <v>10640</v>
      </c>
      <c r="O488" t="s">
        <v>10641</v>
      </c>
      <c r="P488">
        <f>-722.545221165219 -26.8743856763776 -230.459242826963</f>
        <v>-979.87884966855961</v>
      </c>
      <c r="Q488" t="s">
        <v>10642</v>
      </c>
      <c r="R488" t="s">
        <v>10643</v>
      </c>
      <c r="S488" t="s">
        <v>10644</v>
      </c>
      <c r="T488" t="s">
        <v>10645</v>
      </c>
      <c r="U488" t="s">
        <v>10646</v>
      </c>
      <c r="V488" t="s">
        <v>10647</v>
      </c>
      <c r="W488" t="s">
        <v>10648</v>
      </c>
      <c r="X488" t="s">
        <v>10649</v>
      </c>
      <c r="Y488" t="s">
        <v>10650</v>
      </c>
    </row>
    <row r="489" spans="1:25" x14ac:dyDescent="0.3">
      <c r="A489">
        <v>24400</v>
      </c>
      <c r="B489" t="s">
        <v>10651</v>
      </c>
      <c r="C489" t="s">
        <v>10652</v>
      </c>
      <c r="D489" t="s">
        <v>10653</v>
      </c>
      <c r="E489" t="s">
        <v>10654</v>
      </c>
      <c r="F489" t="s">
        <v>10655</v>
      </c>
      <c r="G489" t="s">
        <v>10656</v>
      </c>
      <c r="H489" t="s">
        <v>10657</v>
      </c>
      <c r="I489" t="s">
        <v>10658</v>
      </c>
      <c r="J489" t="s">
        <v>10659</v>
      </c>
      <c r="K489" t="s">
        <v>10660</v>
      </c>
      <c r="L489" t="s">
        <v>10661</v>
      </c>
      <c r="M489" t="s">
        <v>10662</v>
      </c>
      <c r="N489" t="s">
        <v>10663</v>
      </c>
      <c r="O489" t="s">
        <v>10664</v>
      </c>
      <c r="P489">
        <f>-723.154743718272 -26.434752909699 -230.013834259326</f>
        <v>-979.60333088729703</v>
      </c>
      <c r="Q489" t="s">
        <v>10665</v>
      </c>
      <c r="R489" t="s">
        <v>10666</v>
      </c>
      <c r="S489" t="s">
        <v>10667</v>
      </c>
      <c r="T489" t="s">
        <v>10668</v>
      </c>
      <c r="U489" t="s">
        <v>10669</v>
      </c>
      <c r="V489" t="s">
        <v>10670</v>
      </c>
      <c r="W489" t="s">
        <v>10671</v>
      </c>
      <c r="X489" t="s">
        <v>10672</v>
      </c>
      <c r="Y489" t="s">
        <v>10673</v>
      </c>
    </row>
    <row r="490" spans="1:25" x14ac:dyDescent="0.3">
      <c r="A490">
        <v>24450</v>
      </c>
      <c r="B490" t="s">
        <v>10674</v>
      </c>
      <c r="C490" t="s">
        <v>10675</v>
      </c>
      <c r="D490" t="s">
        <v>10676</v>
      </c>
      <c r="E490" t="s">
        <v>10677</v>
      </c>
      <c r="F490" t="s">
        <v>10678</v>
      </c>
      <c r="G490" t="s">
        <v>10679</v>
      </c>
      <c r="H490" t="s">
        <v>10680</v>
      </c>
      <c r="I490" t="s">
        <v>10681</v>
      </c>
      <c r="J490" t="s">
        <v>10682</v>
      </c>
      <c r="K490" t="s">
        <v>10683</v>
      </c>
      <c r="L490" t="s">
        <v>10684</v>
      </c>
      <c r="M490" t="s">
        <v>10685</v>
      </c>
      <c r="N490" t="s">
        <v>10686</v>
      </c>
      <c r="O490" t="s">
        <v>10687</v>
      </c>
      <c r="P490">
        <f>-723.788949315587 -26.2428485803907 -229.764091968932</f>
        <v>-979.79588986490978</v>
      </c>
      <c r="Q490" t="s">
        <v>10688</v>
      </c>
      <c r="R490" t="s">
        <v>10689</v>
      </c>
      <c r="S490" t="s">
        <v>10690</v>
      </c>
      <c r="T490" t="s">
        <v>10691</v>
      </c>
      <c r="U490" t="s">
        <v>10692</v>
      </c>
      <c r="V490" t="s">
        <v>10693</v>
      </c>
      <c r="W490" t="s">
        <v>10694</v>
      </c>
      <c r="X490" t="s">
        <v>10695</v>
      </c>
      <c r="Y490" t="s">
        <v>10696</v>
      </c>
    </row>
    <row r="491" spans="1:25" x14ac:dyDescent="0.3">
      <c r="A491">
        <v>24500</v>
      </c>
      <c r="B491" t="s">
        <v>10697</v>
      </c>
      <c r="C491" t="s">
        <v>10698</v>
      </c>
      <c r="D491" t="s">
        <v>10699</v>
      </c>
      <c r="E491" t="s">
        <v>10700</v>
      </c>
      <c r="F491" t="s">
        <v>10701</v>
      </c>
      <c r="G491" t="s">
        <v>10702</v>
      </c>
      <c r="H491" t="s">
        <v>10703</v>
      </c>
      <c r="I491" t="s">
        <v>10704</v>
      </c>
      <c r="J491" t="s">
        <v>10705</v>
      </c>
      <c r="K491" t="s">
        <v>10706</v>
      </c>
      <c r="L491" t="s">
        <v>10707</v>
      </c>
      <c r="M491" t="s">
        <v>10708</v>
      </c>
      <c r="N491" t="s">
        <v>10709</v>
      </c>
      <c r="O491" t="s">
        <v>10710</v>
      </c>
      <c r="P491">
        <f>-725.010787129215 -25.9826895975405 -229.336891455027</f>
        <v>-980.33036818178243</v>
      </c>
      <c r="Q491" t="s">
        <v>10711</v>
      </c>
      <c r="R491" t="s">
        <v>10712</v>
      </c>
      <c r="S491" t="s">
        <v>10713</v>
      </c>
      <c r="T491" t="s">
        <v>10714</v>
      </c>
      <c r="U491" t="s">
        <v>10715</v>
      </c>
      <c r="V491" t="s">
        <v>10716</v>
      </c>
      <c r="W491" t="s">
        <v>10717</v>
      </c>
      <c r="X491" t="s">
        <v>10718</v>
      </c>
      <c r="Y491" t="s">
        <v>10719</v>
      </c>
    </row>
    <row r="492" spans="1:25" x14ac:dyDescent="0.3">
      <c r="A492">
        <v>24550</v>
      </c>
      <c r="B492" t="s">
        <v>10720</v>
      </c>
      <c r="C492" t="s">
        <v>10721</v>
      </c>
      <c r="D492" t="s">
        <v>10722</v>
      </c>
      <c r="E492" t="s">
        <v>10723</v>
      </c>
      <c r="F492" t="s">
        <v>10724</v>
      </c>
      <c r="G492" t="s">
        <v>10725</v>
      </c>
      <c r="H492" t="s">
        <v>10726</v>
      </c>
      <c r="I492" t="s">
        <v>10727</v>
      </c>
      <c r="J492" t="s">
        <v>10728</v>
      </c>
      <c r="K492" t="s">
        <v>10729</v>
      </c>
      <c r="L492" t="s">
        <v>10730</v>
      </c>
      <c r="M492" t="s">
        <v>10731</v>
      </c>
      <c r="N492" t="s">
        <v>10732</v>
      </c>
      <c r="O492" t="s">
        <v>10733</v>
      </c>
      <c r="P492">
        <f>-725.555798222963 -26.0881378871045 -229.222415510709</f>
        <v>-980.86635162077641</v>
      </c>
      <c r="Q492" t="s">
        <v>10734</v>
      </c>
      <c r="R492" t="s">
        <v>10735</v>
      </c>
      <c r="S492" t="s">
        <v>10736</v>
      </c>
      <c r="T492" t="s">
        <v>10737</v>
      </c>
      <c r="U492" t="s">
        <v>10738</v>
      </c>
      <c r="V492" t="s">
        <v>10739</v>
      </c>
      <c r="W492" t="s">
        <v>10740</v>
      </c>
      <c r="X492" t="s">
        <v>10741</v>
      </c>
      <c r="Y492" t="s">
        <v>10742</v>
      </c>
    </row>
    <row r="493" spans="1:25" x14ac:dyDescent="0.3">
      <c r="A493">
        <v>24600</v>
      </c>
      <c r="B493" t="s">
        <v>10743</v>
      </c>
      <c r="C493" t="s">
        <v>10744</v>
      </c>
      <c r="D493" t="s">
        <v>10745</v>
      </c>
      <c r="E493" t="s">
        <v>10746</v>
      </c>
      <c r="F493" t="s">
        <v>10747</v>
      </c>
      <c r="G493" t="s">
        <v>10748</v>
      </c>
      <c r="H493" t="s">
        <v>10749</v>
      </c>
      <c r="I493" t="s">
        <v>10750</v>
      </c>
      <c r="J493" t="s">
        <v>10751</v>
      </c>
      <c r="K493" t="s">
        <v>10752</v>
      </c>
      <c r="L493" t="s">
        <v>10753</v>
      </c>
      <c r="M493" t="s">
        <v>10754</v>
      </c>
      <c r="N493" t="s">
        <v>10755</v>
      </c>
      <c r="O493" t="s">
        <v>10756</v>
      </c>
      <c r="P493">
        <f>-726.945013898475 -26.034845871028 -228.933499515673</f>
        <v>-981.91335928517606</v>
      </c>
      <c r="Q493" t="s">
        <v>10757</v>
      </c>
      <c r="R493" t="s">
        <v>10758</v>
      </c>
      <c r="S493" t="s">
        <v>10759</v>
      </c>
      <c r="T493" t="s">
        <v>10760</v>
      </c>
      <c r="U493" t="s">
        <v>10761</v>
      </c>
      <c r="V493" t="s">
        <v>10762</v>
      </c>
      <c r="W493" t="s">
        <v>10763</v>
      </c>
      <c r="X493" t="s">
        <v>10764</v>
      </c>
      <c r="Y493" t="s">
        <v>10765</v>
      </c>
    </row>
    <row r="494" spans="1:25" x14ac:dyDescent="0.3">
      <c r="A494">
        <v>24650</v>
      </c>
      <c r="B494" t="s">
        <v>10766</v>
      </c>
      <c r="C494" t="s">
        <v>10767</v>
      </c>
      <c r="D494" t="s">
        <v>10768</v>
      </c>
      <c r="E494" t="s">
        <v>10769</v>
      </c>
      <c r="F494" t="s">
        <v>10770</v>
      </c>
      <c r="G494" t="s">
        <v>10771</v>
      </c>
      <c r="H494" t="s">
        <v>10772</v>
      </c>
      <c r="I494" t="s">
        <v>10773</v>
      </c>
      <c r="J494" t="s">
        <v>10774</v>
      </c>
      <c r="K494" t="s">
        <v>10775</v>
      </c>
      <c r="L494" t="s">
        <v>10776</v>
      </c>
      <c r="M494" t="s">
        <v>10777</v>
      </c>
      <c r="N494" t="s">
        <v>10778</v>
      </c>
      <c r="O494" t="s">
        <v>10779</v>
      </c>
      <c r="P494">
        <f>-727.833473435848 -25.6436720326703 -228.697942563447</f>
        <v>-982.17508803196529</v>
      </c>
      <c r="Q494" t="s">
        <v>10780</v>
      </c>
      <c r="R494" t="s">
        <v>10781</v>
      </c>
      <c r="S494" t="s">
        <v>10782</v>
      </c>
      <c r="T494" t="s">
        <v>10783</v>
      </c>
      <c r="U494" t="s">
        <v>10784</v>
      </c>
      <c r="V494" t="s">
        <v>10785</v>
      </c>
      <c r="W494" t="s">
        <v>10786</v>
      </c>
      <c r="X494" t="s">
        <v>10787</v>
      </c>
      <c r="Y494" t="s">
        <v>10788</v>
      </c>
    </row>
    <row r="495" spans="1:25" x14ac:dyDescent="0.3">
      <c r="A495">
        <v>24700</v>
      </c>
      <c r="B495" t="s">
        <v>10789</v>
      </c>
      <c r="C495" t="s">
        <v>10790</v>
      </c>
      <c r="D495" t="s">
        <v>10791</v>
      </c>
      <c r="E495" t="s">
        <v>10792</v>
      </c>
      <c r="F495" t="s">
        <v>10793</v>
      </c>
      <c r="G495" t="s">
        <v>10794</v>
      </c>
      <c r="H495" t="s">
        <v>10795</v>
      </c>
      <c r="I495" t="s">
        <v>10796</v>
      </c>
      <c r="J495" t="s">
        <v>10797</v>
      </c>
      <c r="K495" t="s">
        <v>10798</v>
      </c>
      <c r="L495" t="s">
        <v>10799</v>
      </c>
      <c r="M495" t="s">
        <v>10800</v>
      </c>
      <c r="N495" t="s">
        <v>10801</v>
      </c>
      <c r="O495" t="s">
        <v>10802</v>
      </c>
      <c r="P495">
        <f>-730.030239985324 -24.6510148686207 -228.012761006185</f>
        <v>-982.69401586012964</v>
      </c>
      <c r="Q495" t="s">
        <v>10803</v>
      </c>
      <c r="R495" t="s">
        <v>10804</v>
      </c>
      <c r="S495" t="s">
        <v>10805</v>
      </c>
      <c r="T495" t="s">
        <v>10806</v>
      </c>
      <c r="U495" t="s">
        <v>10807</v>
      </c>
      <c r="V495" t="s">
        <v>10808</v>
      </c>
      <c r="W495" t="s">
        <v>10809</v>
      </c>
      <c r="X495" t="s">
        <v>10810</v>
      </c>
      <c r="Y495" t="s">
        <v>10811</v>
      </c>
    </row>
    <row r="496" spans="1:25" x14ac:dyDescent="0.3">
      <c r="A496">
        <v>24750</v>
      </c>
      <c r="B496" t="s">
        <v>10812</v>
      </c>
      <c r="C496" t="s">
        <v>10813</v>
      </c>
      <c r="D496" t="s">
        <v>10814</v>
      </c>
      <c r="E496" t="s">
        <v>10815</v>
      </c>
      <c r="F496" t="s">
        <v>10816</v>
      </c>
      <c r="G496" t="s">
        <v>10817</v>
      </c>
      <c r="H496" t="s">
        <v>10818</v>
      </c>
      <c r="I496" t="s">
        <v>10819</v>
      </c>
      <c r="J496" t="s">
        <v>10820</v>
      </c>
      <c r="K496" t="s">
        <v>10821</v>
      </c>
      <c r="L496" t="s">
        <v>10822</v>
      </c>
      <c r="M496" t="s">
        <v>10823</v>
      </c>
      <c r="N496" t="s">
        <v>10824</v>
      </c>
      <c r="O496" t="s">
        <v>10825</v>
      </c>
      <c r="P496">
        <f>-730.778838374796 -24.0018124393023 -227.622590363386</f>
        <v>-982.40324117748423</v>
      </c>
      <c r="Q496" t="s">
        <v>10826</v>
      </c>
      <c r="R496" t="s">
        <v>10827</v>
      </c>
      <c r="S496" t="s">
        <v>10828</v>
      </c>
      <c r="T496" t="s">
        <v>10829</v>
      </c>
      <c r="U496" t="s">
        <v>10830</v>
      </c>
      <c r="V496" t="s">
        <v>10831</v>
      </c>
      <c r="W496" t="s">
        <v>10832</v>
      </c>
      <c r="X496" t="s">
        <v>10833</v>
      </c>
      <c r="Y496" t="s">
        <v>10834</v>
      </c>
    </row>
    <row r="497" spans="1:25" x14ac:dyDescent="0.3">
      <c r="A497">
        <v>24800</v>
      </c>
      <c r="B497" t="s">
        <v>10835</v>
      </c>
      <c r="C497" t="s">
        <v>10836</v>
      </c>
      <c r="D497" t="s">
        <v>10837</v>
      </c>
      <c r="E497" t="s">
        <v>10838</v>
      </c>
      <c r="F497" t="s">
        <v>10839</v>
      </c>
      <c r="G497" t="s">
        <v>10840</v>
      </c>
      <c r="H497" t="s">
        <v>10841</v>
      </c>
      <c r="I497" t="s">
        <v>10842</v>
      </c>
      <c r="J497" t="s">
        <v>10843</v>
      </c>
      <c r="K497" t="s">
        <v>10844</v>
      </c>
      <c r="L497" t="s">
        <v>10845</v>
      </c>
      <c r="M497" t="s">
        <v>10846</v>
      </c>
      <c r="N497" t="s">
        <v>10847</v>
      </c>
      <c r="O497" t="s">
        <v>10848</v>
      </c>
      <c r="P497">
        <f>-731.508056921096 -22.2320852673734 -226.661152796111</f>
        <v>-980.40129498458032</v>
      </c>
      <c r="Q497" t="s">
        <v>10849</v>
      </c>
      <c r="R497" t="s">
        <v>10850</v>
      </c>
      <c r="S497" t="s">
        <v>10851</v>
      </c>
      <c r="T497" t="s">
        <v>10852</v>
      </c>
      <c r="U497" t="s">
        <v>10853</v>
      </c>
      <c r="V497" t="s">
        <v>10854</v>
      </c>
      <c r="W497" t="s">
        <v>10855</v>
      </c>
      <c r="X497" t="s">
        <v>10856</v>
      </c>
      <c r="Y497" t="s">
        <v>10857</v>
      </c>
    </row>
    <row r="498" spans="1:25" x14ac:dyDescent="0.3">
      <c r="A498">
        <v>24850</v>
      </c>
      <c r="B498" t="s">
        <v>10858</v>
      </c>
      <c r="C498" t="s">
        <v>10859</v>
      </c>
      <c r="D498" t="s">
        <v>10860</v>
      </c>
      <c r="E498" t="s">
        <v>10861</v>
      </c>
      <c r="F498" t="s">
        <v>10862</v>
      </c>
      <c r="G498" t="s">
        <v>10863</v>
      </c>
      <c r="H498" t="s">
        <v>10864</v>
      </c>
      <c r="I498" t="s">
        <v>10865</v>
      </c>
      <c r="J498" t="s">
        <v>10866</v>
      </c>
      <c r="K498" t="s">
        <v>10867</v>
      </c>
      <c r="L498" t="s">
        <v>10868</v>
      </c>
      <c r="M498" t="s">
        <v>10869</v>
      </c>
      <c r="N498" t="s">
        <v>10870</v>
      </c>
      <c r="O498" t="s">
        <v>10871</v>
      </c>
      <c r="P498">
        <f>-731.454701866155 -21.7441883093484 -226.256212963112</f>
        <v>-979.45510313861541</v>
      </c>
      <c r="Q498" t="s">
        <v>10872</v>
      </c>
      <c r="R498" t="s">
        <v>10873</v>
      </c>
      <c r="S498" t="s">
        <v>10874</v>
      </c>
      <c r="T498" t="s">
        <v>10875</v>
      </c>
      <c r="U498" t="s">
        <v>10876</v>
      </c>
      <c r="V498" t="s">
        <v>10877</v>
      </c>
      <c r="W498" t="s">
        <v>10878</v>
      </c>
      <c r="X498" t="s">
        <v>10879</v>
      </c>
      <c r="Y498" t="s">
        <v>10880</v>
      </c>
    </row>
    <row r="499" spans="1:25" x14ac:dyDescent="0.3">
      <c r="A499">
        <v>24900</v>
      </c>
      <c r="B499" t="s">
        <v>10881</v>
      </c>
      <c r="C499" t="s">
        <v>10882</v>
      </c>
      <c r="D499" t="s">
        <v>10883</v>
      </c>
      <c r="E499" t="s">
        <v>10884</v>
      </c>
      <c r="F499" t="s">
        <v>10885</v>
      </c>
      <c r="G499" t="s">
        <v>10886</v>
      </c>
      <c r="H499" t="s">
        <v>10887</v>
      </c>
      <c r="I499" t="s">
        <v>10888</v>
      </c>
      <c r="J499" t="s">
        <v>10889</v>
      </c>
      <c r="K499" t="s">
        <v>10890</v>
      </c>
      <c r="L499" t="s">
        <v>10891</v>
      </c>
      <c r="M499" t="s">
        <v>10892</v>
      </c>
      <c r="N499" t="s">
        <v>10893</v>
      </c>
      <c r="O499" t="s">
        <v>10894</v>
      </c>
      <c r="P499">
        <f>-731.376683343854 -21.3711043896267 -225.570759050916</f>
        <v>-978.31854678439663</v>
      </c>
      <c r="Q499" t="s">
        <v>10895</v>
      </c>
      <c r="R499" t="s">
        <v>10896</v>
      </c>
      <c r="S499" t="s">
        <v>10897</v>
      </c>
      <c r="T499" t="s">
        <v>10898</v>
      </c>
      <c r="U499" t="s">
        <v>10899</v>
      </c>
      <c r="V499" t="s">
        <v>10900</v>
      </c>
      <c r="W499" t="s">
        <v>10901</v>
      </c>
      <c r="X499" t="s">
        <v>10902</v>
      </c>
      <c r="Y499" t="s">
        <v>10903</v>
      </c>
    </row>
    <row r="500" spans="1:25" x14ac:dyDescent="0.3">
      <c r="A500">
        <v>24950</v>
      </c>
      <c r="B500" t="s">
        <v>10904</v>
      </c>
      <c r="C500" t="s">
        <v>10905</v>
      </c>
      <c r="D500" t="s">
        <v>10906</v>
      </c>
      <c r="E500" t="s">
        <v>10907</v>
      </c>
      <c r="F500" t="s">
        <v>10908</v>
      </c>
      <c r="G500" t="s">
        <v>10909</v>
      </c>
      <c r="H500" t="s">
        <v>10910</v>
      </c>
      <c r="I500" t="s">
        <v>10911</v>
      </c>
      <c r="J500" t="s">
        <v>10912</v>
      </c>
      <c r="K500" t="s">
        <v>10913</v>
      </c>
      <c r="L500" t="s">
        <v>10914</v>
      </c>
      <c r="M500" t="s">
        <v>10915</v>
      </c>
      <c r="N500" t="s">
        <v>10916</v>
      </c>
      <c r="O500" t="s">
        <v>10917</v>
      </c>
      <c r="P500">
        <f>-731.474466701715 -21.1634127805578 -225.210023150929</f>
        <v>-977.84790263320178</v>
      </c>
      <c r="Q500" t="s">
        <v>10918</v>
      </c>
      <c r="R500" t="s">
        <v>10919</v>
      </c>
      <c r="S500" t="s">
        <v>10920</v>
      </c>
      <c r="T500" t="s">
        <v>10921</v>
      </c>
      <c r="U500" t="s">
        <v>10922</v>
      </c>
      <c r="V500" t="s">
        <v>10923</v>
      </c>
      <c r="W500" t="s">
        <v>10924</v>
      </c>
      <c r="X500" t="s">
        <v>10925</v>
      </c>
      <c r="Y500" t="s">
        <v>10926</v>
      </c>
    </row>
    <row r="501" spans="1:25" x14ac:dyDescent="0.3">
      <c r="A501">
        <v>25000</v>
      </c>
      <c r="B501" t="s">
        <v>10927</v>
      </c>
      <c r="C501" t="s">
        <v>10928</v>
      </c>
      <c r="D501" t="s">
        <v>10929</v>
      </c>
      <c r="E501" t="s">
        <v>10930</v>
      </c>
      <c r="F501" t="s">
        <v>10931</v>
      </c>
      <c r="G501" t="s">
        <v>10932</v>
      </c>
      <c r="H501" t="s">
        <v>10933</v>
      </c>
      <c r="I501" t="s">
        <v>10934</v>
      </c>
      <c r="J501" t="s">
        <v>10935</v>
      </c>
      <c r="K501" t="s">
        <v>10936</v>
      </c>
      <c r="L501" t="s">
        <v>10937</v>
      </c>
      <c r="M501" t="s">
        <v>10938</v>
      </c>
      <c r="N501" t="s">
        <v>10939</v>
      </c>
      <c r="O501" t="s">
        <v>10940</v>
      </c>
      <c r="P501">
        <f>-731.77311433559 -20.3260595203917 -224.513822203795</f>
        <v>-976.61299605977672</v>
      </c>
      <c r="Q501" t="s">
        <v>10941</v>
      </c>
      <c r="R501" t="s">
        <v>10942</v>
      </c>
      <c r="S501" t="s">
        <v>10943</v>
      </c>
      <c r="T501" t="s">
        <v>10944</v>
      </c>
      <c r="U501" t="s">
        <v>10945</v>
      </c>
      <c r="V501" t="s">
        <v>10946</v>
      </c>
      <c r="W501" t="s">
        <v>10947</v>
      </c>
      <c r="X501" t="s">
        <v>10948</v>
      </c>
      <c r="Y501" t="s">
        <v>10949</v>
      </c>
    </row>
    <row r="502" spans="1:25" x14ac:dyDescent="0.3">
      <c r="A502">
        <v>25050</v>
      </c>
      <c r="B502" t="s">
        <v>10950</v>
      </c>
      <c r="C502" t="s">
        <v>10951</v>
      </c>
      <c r="D502" t="s">
        <v>10952</v>
      </c>
      <c r="E502" t="s">
        <v>10953</v>
      </c>
      <c r="F502" t="s">
        <v>10954</v>
      </c>
      <c r="G502" t="s">
        <v>10955</v>
      </c>
      <c r="H502" t="s">
        <v>10956</v>
      </c>
      <c r="I502" t="s">
        <v>10957</v>
      </c>
      <c r="J502" t="s">
        <v>10958</v>
      </c>
      <c r="K502" t="s">
        <v>10959</v>
      </c>
      <c r="L502" t="s">
        <v>10960</v>
      </c>
      <c r="M502" t="s">
        <v>10961</v>
      </c>
      <c r="N502" t="s">
        <v>10962</v>
      </c>
      <c r="O502" t="s">
        <v>10963</v>
      </c>
      <c r="P502">
        <f>-731.633984355705 -19.7691168100075 -224.147287118199</f>
        <v>-975.5503882839115</v>
      </c>
      <c r="Q502" t="s">
        <v>10964</v>
      </c>
      <c r="R502" t="s">
        <v>10965</v>
      </c>
      <c r="S502" t="s">
        <v>10966</v>
      </c>
      <c r="T502" t="s">
        <v>10967</v>
      </c>
      <c r="U502" t="s">
        <v>10968</v>
      </c>
      <c r="V502" t="s">
        <v>10969</v>
      </c>
      <c r="W502" t="s">
        <v>10970</v>
      </c>
      <c r="X502" t="s">
        <v>10971</v>
      </c>
      <c r="Y502" t="s">
        <v>10972</v>
      </c>
    </row>
    <row r="503" spans="1:25" x14ac:dyDescent="0.3">
      <c r="A503">
        <v>25100</v>
      </c>
      <c r="B503" t="s">
        <v>10973</v>
      </c>
      <c r="C503" t="s">
        <v>10974</v>
      </c>
      <c r="D503" t="s">
        <v>10975</v>
      </c>
      <c r="E503" t="s">
        <v>10976</v>
      </c>
      <c r="F503" t="s">
        <v>10977</v>
      </c>
      <c r="G503" t="s">
        <v>10978</v>
      </c>
      <c r="H503" t="s">
        <v>10979</v>
      </c>
      <c r="I503" t="s">
        <v>10980</v>
      </c>
      <c r="J503" t="s">
        <v>10981</v>
      </c>
      <c r="K503" t="s">
        <v>10982</v>
      </c>
      <c r="L503" t="s">
        <v>10983</v>
      </c>
      <c r="M503" t="s">
        <v>10984</v>
      </c>
      <c r="N503" t="s">
        <v>10985</v>
      </c>
      <c r="O503" t="s">
        <v>10986</v>
      </c>
      <c r="P503">
        <f>-731.420027829568 -19.1229056929355 -223.395299274611</f>
        <v>-973.93823279711455</v>
      </c>
      <c r="Q503" t="s">
        <v>10987</v>
      </c>
      <c r="R503" t="s">
        <v>10988</v>
      </c>
      <c r="S503" t="s">
        <v>10989</v>
      </c>
      <c r="T503" t="s">
        <v>10990</v>
      </c>
      <c r="U503" t="s">
        <v>10991</v>
      </c>
      <c r="V503" t="s">
        <v>10992</v>
      </c>
      <c r="W503" t="s">
        <v>10993</v>
      </c>
      <c r="X503" t="s">
        <v>10994</v>
      </c>
      <c r="Y503" t="s">
        <v>10995</v>
      </c>
    </row>
    <row r="504" spans="1:25" x14ac:dyDescent="0.3">
      <c r="A504">
        <v>25150</v>
      </c>
      <c r="B504" t="s">
        <v>10996</v>
      </c>
      <c r="C504" t="s">
        <v>10997</v>
      </c>
      <c r="D504" t="s">
        <v>10998</v>
      </c>
      <c r="E504" t="s">
        <v>10999</v>
      </c>
      <c r="F504" t="s">
        <v>11000</v>
      </c>
      <c r="G504" t="s">
        <v>11001</v>
      </c>
      <c r="H504" t="s">
        <v>11002</v>
      </c>
      <c r="I504" t="s">
        <v>11003</v>
      </c>
      <c r="J504" t="s">
        <v>11004</v>
      </c>
      <c r="K504" t="s">
        <v>11005</v>
      </c>
      <c r="L504" t="s">
        <v>11006</v>
      </c>
      <c r="M504" t="s">
        <v>11007</v>
      </c>
      <c r="N504" t="s">
        <v>11008</v>
      </c>
      <c r="O504" t="s">
        <v>11009</v>
      </c>
      <c r="P504">
        <f>-731.46509574483 -19.022240042485 -223.124084519573</f>
        <v>-973.61142030688802</v>
      </c>
      <c r="Q504" t="s">
        <v>11010</v>
      </c>
      <c r="R504" t="s">
        <v>11011</v>
      </c>
      <c r="S504" t="s">
        <v>11012</v>
      </c>
      <c r="T504" t="s">
        <v>11013</v>
      </c>
      <c r="U504" t="s">
        <v>11014</v>
      </c>
      <c r="V504" t="s">
        <v>11015</v>
      </c>
      <c r="W504" t="s">
        <v>11016</v>
      </c>
      <c r="X504" t="s">
        <v>11017</v>
      </c>
      <c r="Y504" t="s">
        <v>11018</v>
      </c>
    </row>
    <row r="505" spans="1:25" x14ac:dyDescent="0.3">
      <c r="A505">
        <v>25200</v>
      </c>
      <c r="B505" t="s">
        <v>11019</v>
      </c>
      <c r="C505" t="s">
        <v>11020</v>
      </c>
      <c r="D505" t="s">
        <v>11021</v>
      </c>
      <c r="E505" t="s">
        <v>11022</v>
      </c>
      <c r="F505" t="s">
        <v>11023</v>
      </c>
      <c r="G505" t="s">
        <v>11024</v>
      </c>
      <c r="H505" t="s">
        <v>11025</v>
      </c>
      <c r="I505" t="s">
        <v>11026</v>
      </c>
      <c r="J505" t="s">
        <v>11027</v>
      </c>
      <c r="K505" t="s">
        <v>11028</v>
      </c>
      <c r="L505" t="s">
        <v>11029</v>
      </c>
      <c r="M505" t="s">
        <v>11030</v>
      </c>
      <c r="N505" t="s">
        <v>11031</v>
      </c>
      <c r="O505" t="s">
        <v>11032</v>
      </c>
      <c r="P505">
        <f>-731.539926546014 -19.1521673496843 -222.807591246637</f>
        <v>-973.49968514233535</v>
      </c>
      <c r="Q505" t="s">
        <v>11033</v>
      </c>
      <c r="R505" t="s">
        <v>11034</v>
      </c>
      <c r="S505" t="s">
        <v>11035</v>
      </c>
      <c r="T505" t="s">
        <v>11036</v>
      </c>
      <c r="U505" t="s">
        <v>11037</v>
      </c>
      <c r="V505" t="s">
        <v>11038</v>
      </c>
      <c r="W505" t="s">
        <v>11039</v>
      </c>
      <c r="X505" t="s">
        <v>11040</v>
      </c>
      <c r="Y505" t="s">
        <v>11041</v>
      </c>
    </row>
    <row r="506" spans="1:25" x14ac:dyDescent="0.3">
      <c r="A506">
        <v>25250</v>
      </c>
      <c r="B506" t="s">
        <v>11042</v>
      </c>
      <c r="C506" t="s">
        <v>11043</v>
      </c>
      <c r="D506" t="s">
        <v>11044</v>
      </c>
      <c r="E506" t="s">
        <v>11045</v>
      </c>
      <c r="F506" t="s">
        <v>11046</v>
      </c>
      <c r="G506" t="s">
        <v>11047</v>
      </c>
      <c r="H506" t="s">
        <v>11048</v>
      </c>
      <c r="I506" t="s">
        <v>11049</v>
      </c>
      <c r="J506" t="s">
        <v>11050</v>
      </c>
      <c r="K506" t="s">
        <v>11051</v>
      </c>
      <c r="L506" t="s">
        <v>11052</v>
      </c>
      <c r="M506" t="s">
        <v>11053</v>
      </c>
      <c r="N506" t="s">
        <v>11054</v>
      </c>
      <c r="O506" t="s">
        <v>11055</v>
      </c>
      <c r="P506">
        <f>-731.803997202278 -19.3626136697726 -222.718329454261</f>
        <v>-973.88494032631161</v>
      </c>
      <c r="Q506" t="s">
        <v>11056</v>
      </c>
      <c r="R506" t="s">
        <v>11057</v>
      </c>
      <c r="S506" t="s">
        <v>11058</v>
      </c>
      <c r="T506" t="s">
        <v>11059</v>
      </c>
      <c r="U506" t="s">
        <v>11060</v>
      </c>
      <c r="V506" t="s">
        <v>11061</v>
      </c>
      <c r="W506" t="s">
        <v>11062</v>
      </c>
      <c r="X506" t="s">
        <v>11063</v>
      </c>
      <c r="Y506" t="s">
        <v>11064</v>
      </c>
    </row>
    <row r="507" spans="1:25" x14ac:dyDescent="0.3">
      <c r="A507">
        <v>25300</v>
      </c>
      <c r="B507" t="s">
        <v>11065</v>
      </c>
      <c r="C507" t="s">
        <v>11066</v>
      </c>
      <c r="D507" t="s">
        <v>11067</v>
      </c>
      <c r="E507" t="s">
        <v>11068</v>
      </c>
      <c r="F507" t="s">
        <v>11069</v>
      </c>
      <c r="G507" t="s">
        <v>11070</v>
      </c>
      <c r="H507" t="s">
        <v>11071</v>
      </c>
      <c r="I507" t="s">
        <v>11072</v>
      </c>
      <c r="J507" t="s">
        <v>11073</v>
      </c>
      <c r="K507" t="s">
        <v>11074</v>
      </c>
      <c r="L507" t="s">
        <v>11075</v>
      </c>
      <c r="M507" t="s">
        <v>11076</v>
      </c>
      <c r="N507" t="s">
        <v>11077</v>
      </c>
      <c r="O507" t="s">
        <v>11078</v>
      </c>
      <c r="P507">
        <f>-732.521442182442 -19.817532721667 -222.276513123682</f>
        <v>-974.615488027791</v>
      </c>
      <c r="Q507" t="s">
        <v>11079</v>
      </c>
      <c r="R507" t="s">
        <v>11080</v>
      </c>
      <c r="S507" t="s">
        <v>11081</v>
      </c>
      <c r="T507" t="s">
        <v>11082</v>
      </c>
      <c r="U507" t="s">
        <v>11083</v>
      </c>
      <c r="V507" t="s">
        <v>11084</v>
      </c>
      <c r="W507" t="s">
        <v>11085</v>
      </c>
      <c r="X507" t="s">
        <v>11086</v>
      </c>
      <c r="Y507" t="s">
        <v>11087</v>
      </c>
    </row>
    <row r="508" spans="1:25" x14ac:dyDescent="0.3">
      <c r="A508">
        <v>25350</v>
      </c>
      <c r="B508" t="s">
        <v>11088</v>
      </c>
      <c r="C508" t="s">
        <v>11089</v>
      </c>
      <c r="D508" t="s">
        <v>11090</v>
      </c>
      <c r="E508" t="s">
        <v>11091</v>
      </c>
      <c r="F508" t="s">
        <v>11092</v>
      </c>
      <c r="G508" t="s">
        <v>11093</v>
      </c>
      <c r="H508" t="s">
        <v>11094</v>
      </c>
      <c r="I508" t="s">
        <v>11095</v>
      </c>
      <c r="J508" t="s">
        <v>11096</v>
      </c>
      <c r="K508" t="s">
        <v>11097</v>
      </c>
      <c r="L508" t="s">
        <v>11098</v>
      </c>
      <c r="M508" t="s">
        <v>11099</v>
      </c>
      <c r="N508" t="s">
        <v>11100</v>
      </c>
      <c r="O508" t="s">
        <v>11101</v>
      </c>
      <c r="P508">
        <f>-732.804376031239 -20.1967267978059 -222.046240707492</f>
        <v>-975.04734353653691</v>
      </c>
      <c r="Q508" t="s">
        <v>11102</v>
      </c>
      <c r="R508" t="s">
        <v>11103</v>
      </c>
      <c r="S508" t="s">
        <v>11104</v>
      </c>
      <c r="T508" t="s">
        <v>11105</v>
      </c>
      <c r="U508" t="s">
        <v>11106</v>
      </c>
      <c r="V508" t="s">
        <v>11107</v>
      </c>
      <c r="W508" t="s">
        <v>11108</v>
      </c>
      <c r="X508" t="s">
        <v>11109</v>
      </c>
      <c r="Y508" t="s">
        <v>11110</v>
      </c>
    </row>
    <row r="509" spans="1:25" x14ac:dyDescent="0.3">
      <c r="A509">
        <v>25400</v>
      </c>
      <c r="B509" t="s">
        <v>11111</v>
      </c>
      <c r="C509" t="s">
        <v>11112</v>
      </c>
      <c r="D509" t="s">
        <v>11113</v>
      </c>
      <c r="E509" t="s">
        <v>11114</v>
      </c>
      <c r="F509" t="s">
        <v>11115</v>
      </c>
      <c r="G509" t="s">
        <v>11116</v>
      </c>
      <c r="H509" t="s">
        <v>11117</v>
      </c>
      <c r="I509" t="s">
        <v>11118</v>
      </c>
      <c r="J509" t="s">
        <v>11119</v>
      </c>
      <c r="K509" t="s">
        <v>11120</v>
      </c>
      <c r="L509" t="s">
        <v>11121</v>
      </c>
      <c r="M509" t="s">
        <v>11122</v>
      </c>
      <c r="N509" t="s">
        <v>11123</v>
      </c>
      <c r="O509" t="s">
        <v>11124</v>
      </c>
      <c r="P509">
        <f>-733.835364294575 -20.499699040822 -221.394723573984</f>
        <v>-975.729786909381</v>
      </c>
      <c r="Q509" t="s">
        <v>11125</v>
      </c>
      <c r="R509" t="s">
        <v>11126</v>
      </c>
      <c r="S509" t="s">
        <v>11127</v>
      </c>
      <c r="T509" t="s">
        <v>11128</v>
      </c>
      <c r="U509" t="s">
        <v>11129</v>
      </c>
      <c r="V509" t="s">
        <v>11130</v>
      </c>
      <c r="W509" t="s">
        <v>11131</v>
      </c>
      <c r="X509" t="s">
        <v>11132</v>
      </c>
      <c r="Y509" t="s">
        <v>11133</v>
      </c>
    </row>
    <row r="510" spans="1:25" x14ac:dyDescent="0.3">
      <c r="A510">
        <v>25450</v>
      </c>
      <c r="B510" t="s">
        <v>11134</v>
      </c>
      <c r="C510" t="s">
        <v>11135</v>
      </c>
      <c r="D510" t="s">
        <v>11136</v>
      </c>
      <c r="E510" t="s">
        <v>11137</v>
      </c>
      <c r="F510" t="s">
        <v>11138</v>
      </c>
      <c r="G510" t="s">
        <v>11139</v>
      </c>
      <c r="H510" t="s">
        <v>11140</v>
      </c>
      <c r="I510" t="s">
        <v>11141</v>
      </c>
      <c r="J510" t="s">
        <v>11142</v>
      </c>
      <c r="K510" t="s">
        <v>11143</v>
      </c>
      <c r="L510" t="s">
        <v>11144</v>
      </c>
      <c r="M510" t="s">
        <v>11145</v>
      </c>
      <c r="N510" t="s">
        <v>11146</v>
      </c>
      <c r="O510" t="s">
        <v>11147</v>
      </c>
      <c r="P510">
        <f>-734.313947185784 -20.4228381873727 -221.020786618635</f>
        <v>-975.75757199179156</v>
      </c>
      <c r="Q510" t="s">
        <v>11148</v>
      </c>
      <c r="R510" t="s">
        <v>11149</v>
      </c>
      <c r="S510" t="s">
        <v>11150</v>
      </c>
      <c r="T510" t="s">
        <v>11151</v>
      </c>
      <c r="U510" t="s">
        <v>11152</v>
      </c>
      <c r="V510" t="s">
        <v>11153</v>
      </c>
      <c r="W510" t="s">
        <v>11154</v>
      </c>
      <c r="X510" t="s">
        <v>11155</v>
      </c>
      <c r="Y510" t="s">
        <v>11156</v>
      </c>
    </row>
    <row r="511" spans="1:25" x14ac:dyDescent="0.3">
      <c r="A511">
        <v>25500</v>
      </c>
      <c r="B511" t="s">
        <v>11157</v>
      </c>
      <c r="C511" t="s">
        <v>11158</v>
      </c>
      <c r="D511" t="s">
        <v>11159</v>
      </c>
      <c r="E511" t="s">
        <v>11160</v>
      </c>
      <c r="F511" t="s">
        <v>11161</v>
      </c>
      <c r="G511" t="s">
        <v>11162</v>
      </c>
      <c r="H511" t="s">
        <v>11163</v>
      </c>
      <c r="I511" t="s">
        <v>11164</v>
      </c>
      <c r="J511" t="s">
        <v>11165</v>
      </c>
      <c r="K511" t="s">
        <v>11166</v>
      </c>
      <c r="L511" t="s">
        <v>11167</v>
      </c>
      <c r="M511" t="s">
        <v>11168</v>
      </c>
      <c r="N511" t="s">
        <v>11169</v>
      </c>
      <c r="O511" t="s">
        <v>11170</v>
      </c>
      <c r="P511">
        <f>-735.17775562751 -20.1136492852986 -220.346681054673</f>
        <v>-975.63808596748163</v>
      </c>
      <c r="Q511" t="s">
        <v>11171</v>
      </c>
      <c r="R511" t="s">
        <v>11172</v>
      </c>
      <c r="S511" t="s">
        <v>11173</v>
      </c>
      <c r="T511" t="s">
        <v>11174</v>
      </c>
      <c r="U511" t="s">
        <v>11175</v>
      </c>
      <c r="V511" t="s">
        <v>11176</v>
      </c>
      <c r="W511" t="s">
        <v>11177</v>
      </c>
      <c r="X511" t="s">
        <v>11178</v>
      </c>
      <c r="Y511" t="s">
        <v>11179</v>
      </c>
    </row>
    <row r="512" spans="1:25" x14ac:dyDescent="0.3">
      <c r="A512">
        <v>25550</v>
      </c>
      <c r="B512" t="s">
        <v>11180</v>
      </c>
      <c r="C512" t="s">
        <v>11181</v>
      </c>
      <c r="D512" t="s">
        <v>11182</v>
      </c>
      <c r="E512" t="s">
        <v>11183</v>
      </c>
      <c r="F512" t="s">
        <v>11184</v>
      </c>
      <c r="G512" t="s">
        <v>11185</v>
      </c>
      <c r="H512" t="s">
        <v>11186</v>
      </c>
      <c r="I512" t="s">
        <v>11187</v>
      </c>
      <c r="J512" t="s">
        <v>11188</v>
      </c>
      <c r="K512" t="s">
        <v>11189</v>
      </c>
      <c r="L512" t="s">
        <v>11190</v>
      </c>
      <c r="M512" t="s">
        <v>11191</v>
      </c>
      <c r="N512" t="s">
        <v>11192</v>
      </c>
      <c r="O512" t="s">
        <v>11193</v>
      </c>
      <c r="P512">
        <f>-735.432845089235 -19.9792852429398 -220.023254524976</f>
        <v>-975.43538485715078</v>
      </c>
      <c r="Q512" t="s">
        <v>11194</v>
      </c>
      <c r="R512" t="s">
        <v>11195</v>
      </c>
      <c r="S512" t="s">
        <v>11196</v>
      </c>
      <c r="T512" t="s">
        <v>11197</v>
      </c>
      <c r="U512" t="s">
        <v>11198</v>
      </c>
      <c r="V512" t="s">
        <v>11199</v>
      </c>
      <c r="W512" t="s">
        <v>11200</v>
      </c>
      <c r="X512" t="s">
        <v>11201</v>
      </c>
      <c r="Y512" t="s">
        <v>11202</v>
      </c>
    </row>
    <row r="513" spans="1:25" x14ac:dyDescent="0.3">
      <c r="A513">
        <v>25600</v>
      </c>
      <c r="B513" t="s">
        <v>11203</v>
      </c>
      <c r="C513" t="s">
        <v>11204</v>
      </c>
      <c r="D513" t="s">
        <v>11205</v>
      </c>
      <c r="E513" t="s">
        <v>11206</v>
      </c>
      <c r="F513" t="s">
        <v>11207</v>
      </c>
      <c r="G513" t="s">
        <v>11208</v>
      </c>
      <c r="H513" t="s">
        <v>11209</v>
      </c>
      <c r="I513" t="s">
        <v>11210</v>
      </c>
      <c r="J513" t="s">
        <v>11211</v>
      </c>
      <c r="K513" t="s">
        <v>11212</v>
      </c>
      <c r="L513" t="s">
        <v>11213</v>
      </c>
      <c r="M513" t="s">
        <v>11214</v>
      </c>
      <c r="N513" t="s">
        <v>11215</v>
      </c>
      <c r="O513" t="s">
        <v>11216</v>
      </c>
      <c r="P513">
        <f>-735.33461686354 -19.4149459835498 -219.3552716893</f>
        <v>-974.10483453638983</v>
      </c>
      <c r="Q513" t="s">
        <v>11217</v>
      </c>
      <c r="R513" t="s">
        <v>11218</v>
      </c>
      <c r="S513" t="s">
        <v>11219</v>
      </c>
      <c r="T513" t="s">
        <v>11220</v>
      </c>
      <c r="U513" t="s">
        <v>11221</v>
      </c>
      <c r="V513" t="s">
        <v>11222</v>
      </c>
      <c r="W513" t="s">
        <v>11223</v>
      </c>
      <c r="X513" t="s">
        <v>11224</v>
      </c>
      <c r="Y513" t="s">
        <v>11225</v>
      </c>
    </row>
    <row r="514" spans="1:25" x14ac:dyDescent="0.3">
      <c r="A514">
        <v>25650</v>
      </c>
      <c r="B514" t="s">
        <v>11226</v>
      </c>
      <c r="C514" t="s">
        <v>11227</v>
      </c>
      <c r="D514" t="s">
        <v>11228</v>
      </c>
      <c r="E514" t="s">
        <v>11229</v>
      </c>
      <c r="F514" t="s">
        <v>11230</v>
      </c>
      <c r="G514" t="s">
        <v>11231</v>
      </c>
      <c r="H514" t="s">
        <v>11232</v>
      </c>
      <c r="I514" t="s">
        <v>11233</v>
      </c>
      <c r="J514" t="s">
        <v>11234</v>
      </c>
      <c r="K514" t="s">
        <v>11235</v>
      </c>
      <c r="L514" t="s">
        <v>11236</v>
      </c>
      <c r="M514" t="s">
        <v>11237</v>
      </c>
      <c r="N514" t="s">
        <v>11238</v>
      </c>
      <c r="O514" t="s">
        <v>11239</v>
      </c>
      <c r="P514">
        <f>-734.997451347089 -19.155077871721 -219.073564477713</f>
        <v>-973.22609369652309</v>
      </c>
      <c r="Q514" t="s">
        <v>11240</v>
      </c>
      <c r="R514" t="s">
        <v>11241</v>
      </c>
      <c r="S514" t="s">
        <v>11242</v>
      </c>
      <c r="T514" t="s">
        <v>11243</v>
      </c>
      <c r="U514" t="s">
        <v>11244</v>
      </c>
      <c r="V514" t="s">
        <v>11245</v>
      </c>
      <c r="W514" t="s">
        <v>11246</v>
      </c>
      <c r="X514" t="s">
        <v>11247</v>
      </c>
      <c r="Y514" t="s">
        <v>11248</v>
      </c>
    </row>
    <row r="515" spans="1:25" x14ac:dyDescent="0.3">
      <c r="A515">
        <v>25700</v>
      </c>
      <c r="B515" t="s">
        <v>11249</v>
      </c>
      <c r="C515" t="s">
        <v>11250</v>
      </c>
      <c r="D515" t="s">
        <v>11251</v>
      </c>
      <c r="E515" t="s">
        <v>11252</v>
      </c>
      <c r="F515" t="s">
        <v>11253</v>
      </c>
      <c r="G515" t="s">
        <v>11254</v>
      </c>
      <c r="H515" t="s">
        <v>11255</v>
      </c>
      <c r="I515" t="s">
        <v>11256</v>
      </c>
      <c r="J515" t="s">
        <v>11257</v>
      </c>
      <c r="K515" t="s">
        <v>11258</v>
      </c>
      <c r="L515" t="s">
        <v>11259</v>
      </c>
      <c r="M515" t="s">
        <v>11260</v>
      </c>
      <c r="N515" t="s">
        <v>11261</v>
      </c>
      <c r="O515" t="s">
        <v>11262</v>
      </c>
      <c r="P515">
        <f>-733.726228354432 -18.8647889690308 -218.753151303857</f>
        <v>-971.34416862731973</v>
      </c>
      <c r="Q515" t="s">
        <v>11263</v>
      </c>
      <c r="R515" t="s">
        <v>11264</v>
      </c>
      <c r="S515" t="s">
        <v>11265</v>
      </c>
      <c r="T515" t="s">
        <v>11266</v>
      </c>
      <c r="U515" t="s">
        <v>11267</v>
      </c>
      <c r="V515" t="s">
        <v>11268</v>
      </c>
      <c r="W515" t="s">
        <v>11269</v>
      </c>
      <c r="X515" t="s">
        <v>11270</v>
      </c>
      <c r="Y515" t="s">
        <v>11271</v>
      </c>
    </row>
    <row r="516" spans="1:25" x14ac:dyDescent="0.3">
      <c r="A516">
        <v>25750</v>
      </c>
      <c r="B516" t="s">
        <v>11272</v>
      </c>
      <c r="C516" t="s">
        <v>11273</v>
      </c>
      <c r="D516" t="s">
        <v>11274</v>
      </c>
      <c r="E516" t="s">
        <v>11275</v>
      </c>
      <c r="F516" t="s">
        <v>11276</v>
      </c>
      <c r="G516" t="s">
        <v>11277</v>
      </c>
      <c r="H516" t="s">
        <v>11278</v>
      </c>
      <c r="I516" t="s">
        <v>11279</v>
      </c>
      <c r="J516" t="s">
        <v>11280</v>
      </c>
      <c r="K516" t="s">
        <v>11281</v>
      </c>
      <c r="L516" t="s">
        <v>11282</v>
      </c>
      <c r="M516" t="s">
        <v>11283</v>
      </c>
      <c r="N516" t="s">
        <v>11284</v>
      </c>
      <c r="O516" t="s">
        <v>11285</v>
      </c>
      <c r="P516">
        <f>-733.023135486176 -19.0146617139053 -218.656155568377</f>
        <v>-970.6939527684583</v>
      </c>
      <c r="Q516" t="s">
        <v>11286</v>
      </c>
      <c r="R516" t="s">
        <v>11287</v>
      </c>
      <c r="S516" t="s">
        <v>11288</v>
      </c>
      <c r="T516" t="s">
        <v>11289</v>
      </c>
      <c r="U516" t="s">
        <v>11290</v>
      </c>
      <c r="V516" t="s">
        <v>11291</v>
      </c>
      <c r="W516" t="s">
        <v>11292</v>
      </c>
      <c r="X516" t="s">
        <v>11293</v>
      </c>
      <c r="Y516" t="s">
        <v>11294</v>
      </c>
    </row>
    <row r="517" spans="1:25" x14ac:dyDescent="0.3">
      <c r="A517">
        <v>25800</v>
      </c>
      <c r="B517" t="s">
        <v>11295</v>
      </c>
      <c r="C517" t="s">
        <v>11296</v>
      </c>
      <c r="D517" t="s">
        <v>11297</v>
      </c>
      <c r="E517" t="s">
        <v>11298</v>
      </c>
      <c r="F517" t="s">
        <v>11299</v>
      </c>
      <c r="G517" t="s">
        <v>11300</v>
      </c>
      <c r="H517" t="s">
        <v>11301</v>
      </c>
      <c r="I517" t="s">
        <v>11302</v>
      </c>
      <c r="J517" t="s">
        <v>11303</v>
      </c>
      <c r="K517" t="s">
        <v>11304</v>
      </c>
      <c r="L517" t="s">
        <v>11305</v>
      </c>
      <c r="M517" t="s">
        <v>11306</v>
      </c>
      <c r="N517" t="s">
        <v>11307</v>
      </c>
      <c r="O517" t="s">
        <v>11308</v>
      </c>
      <c r="P517">
        <f>-731.331559356722 -19.2479800727342 -218.673768534924</f>
        <v>-969.25330796438016</v>
      </c>
      <c r="Q517" t="s">
        <v>11309</v>
      </c>
      <c r="R517" t="s">
        <v>11310</v>
      </c>
      <c r="S517" t="s">
        <v>11311</v>
      </c>
      <c r="T517" t="s">
        <v>11312</v>
      </c>
      <c r="U517" t="s">
        <v>11313</v>
      </c>
      <c r="V517" t="s">
        <v>11314</v>
      </c>
      <c r="W517" t="s">
        <v>11315</v>
      </c>
      <c r="X517" t="s">
        <v>11316</v>
      </c>
      <c r="Y517" t="s">
        <v>11317</v>
      </c>
    </row>
    <row r="518" spans="1:25" x14ac:dyDescent="0.3">
      <c r="A518">
        <v>25850</v>
      </c>
      <c r="B518" t="s">
        <v>11318</v>
      </c>
      <c r="C518" t="s">
        <v>11319</v>
      </c>
      <c r="D518" t="s">
        <v>11320</v>
      </c>
      <c r="E518" t="s">
        <v>11321</v>
      </c>
      <c r="F518" t="s">
        <v>11322</v>
      </c>
      <c r="G518" t="s">
        <v>11323</v>
      </c>
      <c r="H518" t="s">
        <v>11324</v>
      </c>
      <c r="I518" t="s">
        <v>11325</v>
      </c>
      <c r="J518" t="s">
        <v>11326</v>
      </c>
      <c r="K518" t="s">
        <v>11327</v>
      </c>
      <c r="L518" t="s">
        <v>11328</v>
      </c>
      <c r="M518" t="s">
        <v>11329</v>
      </c>
      <c r="N518" t="s">
        <v>11330</v>
      </c>
      <c r="O518" t="s">
        <v>11331</v>
      </c>
      <c r="P518">
        <f>-730.270166787829 -19.4841042268251 -218.874801539888</f>
        <v>-968.62907255454218</v>
      </c>
      <c r="Q518" t="s">
        <v>11332</v>
      </c>
      <c r="R518" t="s">
        <v>11333</v>
      </c>
      <c r="S518" t="s">
        <v>11334</v>
      </c>
      <c r="T518" t="s">
        <v>11335</v>
      </c>
      <c r="U518" t="s">
        <v>11336</v>
      </c>
      <c r="V518" t="s">
        <v>11337</v>
      </c>
      <c r="W518" t="s">
        <v>11338</v>
      </c>
      <c r="X518" t="s">
        <v>11339</v>
      </c>
      <c r="Y518" t="s">
        <v>11340</v>
      </c>
    </row>
    <row r="519" spans="1:25" x14ac:dyDescent="0.3">
      <c r="A519">
        <v>25900</v>
      </c>
      <c r="B519" t="s">
        <v>11341</v>
      </c>
      <c r="C519" t="s">
        <v>11342</v>
      </c>
      <c r="D519" t="s">
        <v>11343</v>
      </c>
      <c r="E519" t="s">
        <v>11344</v>
      </c>
      <c r="F519" t="s">
        <v>11345</v>
      </c>
      <c r="G519" t="s">
        <v>11346</v>
      </c>
      <c r="H519" t="s">
        <v>11347</v>
      </c>
      <c r="I519" t="s">
        <v>11348</v>
      </c>
      <c r="J519" t="s">
        <v>11349</v>
      </c>
      <c r="K519" t="s">
        <v>11350</v>
      </c>
      <c r="L519" t="s">
        <v>11351</v>
      </c>
      <c r="M519" t="s">
        <v>11352</v>
      </c>
      <c r="N519" t="s">
        <v>11353</v>
      </c>
      <c r="O519" t="s">
        <v>11354</v>
      </c>
      <c r="P519">
        <f>-727.979645781188 -20.419359912798 -219.439180356672</f>
        <v>-967.8381860506579</v>
      </c>
      <c r="Q519" t="s">
        <v>11355</v>
      </c>
      <c r="R519" t="s">
        <v>11356</v>
      </c>
      <c r="S519" t="s">
        <v>11357</v>
      </c>
      <c r="T519" t="s">
        <v>11358</v>
      </c>
      <c r="U519" t="s">
        <v>11359</v>
      </c>
      <c r="V519" t="s">
        <v>11360</v>
      </c>
      <c r="W519" t="s">
        <v>11361</v>
      </c>
      <c r="X519" t="s">
        <v>11362</v>
      </c>
      <c r="Y519" t="s">
        <v>11363</v>
      </c>
    </row>
    <row r="520" spans="1:25" x14ac:dyDescent="0.3">
      <c r="A520">
        <v>25950</v>
      </c>
      <c r="B520" t="s">
        <v>11364</v>
      </c>
      <c r="C520" t="s">
        <v>11365</v>
      </c>
      <c r="D520" t="s">
        <v>11366</v>
      </c>
      <c r="E520" t="s">
        <v>11367</v>
      </c>
      <c r="F520" t="s">
        <v>11368</v>
      </c>
      <c r="G520" t="s">
        <v>11369</v>
      </c>
      <c r="H520" t="s">
        <v>11370</v>
      </c>
      <c r="I520" t="s">
        <v>11371</v>
      </c>
      <c r="J520" t="s">
        <v>11372</v>
      </c>
      <c r="K520" t="s">
        <v>11373</v>
      </c>
      <c r="L520" t="s">
        <v>11374</v>
      </c>
      <c r="M520" t="s">
        <v>11375</v>
      </c>
      <c r="N520" t="s">
        <v>11376</v>
      </c>
      <c r="O520" t="s">
        <v>11377</v>
      </c>
      <c r="P520">
        <f>-726.95899768791 -20.9540056709843 -219.680618903816</f>
        <v>-967.59362226271037</v>
      </c>
      <c r="Q520" t="s">
        <v>11378</v>
      </c>
      <c r="R520" t="s">
        <v>11379</v>
      </c>
      <c r="S520" t="s">
        <v>11380</v>
      </c>
      <c r="T520" t="s">
        <v>11381</v>
      </c>
      <c r="U520" t="s">
        <v>11382</v>
      </c>
      <c r="V520" t="s">
        <v>11383</v>
      </c>
      <c r="W520" t="s">
        <v>11384</v>
      </c>
      <c r="X520" t="s">
        <v>11385</v>
      </c>
      <c r="Y520" t="s">
        <v>11386</v>
      </c>
    </row>
    <row r="521" spans="1:25" x14ac:dyDescent="0.3">
      <c r="A521">
        <v>26000</v>
      </c>
      <c r="B521" t="s">
        <v>11387</v>
      </c>
      <c r="C521" t="s">
        <v>11388</v>
      </c>
      <c r="D521" t="s">
        <v>11389</v>
      </c>
      <c r="E521" t="s">
        <v>11390</v>
      </c>
      <c r="F521" t="s">
        <v>11391</v>
      </c>
      <c r="G521" t="s">
        <v>11392</v>
      </c>
      <c r="H521" t="s">
        <v>11393</v>
      </c>
      <c r="I521" t="s">
        <v>11394</v>
      </c>
      <c r="J521" t="s">
        <v>11395</v>
      </c>
      <c r="K521" t="s">
        <v>11396</v>
      </c>
      <c r="L521" t="s">
        <v>11397</v>
      </c>
      <c r="M521" t="s">
        <v>11398</v>
      </c>
      <c r="N521" t="s">
        <v>11399</v>
      </c>
      <c r="O521" t="s">
        <v>11400</v>
      </c>
      <c r="P521">
        <f>-725.582949444416 -21.8279980219095 -220.233477428867</f>
        <v>-967.64442489519251</v>
      </c>
      <c r="Q521" t="s">
        <v>11401</v>
      </c>
      <c r="R521" t="s">
        <v>11402</v>
      </c>
      <c r="S521" t="s">
        <v>11403</v>
      </c>
      <c r="T521" t="s">
        <v>11404</v>
      </c>
      <c r="U521" t="s">
        <v>11405</v>
      </c>
      <c r="V521" t="s">
        <v>11406</v>
      </c>
      <c r="W521" t="s">
        <v>11407</v>
      </c>
      <c r="X521" t="s">
        <v>11408</v>
      </c>
      <c r="Y521" t="s">
        <v>11409</v>
      </c>
    </row>
    <row r="522" spans="1:25" x14ac:dyDescent="0.3">
      <c r="A522">
        <v>26050</v>
      </c>
      <c r="B522" t="s">
        <v>11410</v>
      </c>
      <c r="C522" t="s">
        <v>11411</v>
      </c>
      <c r="D522" t="s">
        <v>11412</v>
      </c>
      <c r="E522" t="s">
        <v>11413</v>
      </c>
      <c r="F522" t="s">
        <v>11414</v>
      </c>
      <c r="G522" t="s">
        <v>11415</v>
      </c>
      <c r="H522" t="s">
        <v>11416</v>
      </c>
      <c r="I522" t="s">
        <v>11417</v>
      </c>
      <c r="J522" t="s">
        <v>11418</v>
      </c>
      <c r="K522" t="s">
        <v>11419</v>
      </c>
      <c r="L522" t="s">
        <v>11420</v>
      </c>
      <c r="M522" t="s">
        <v>11421</v>
      </c>
      <c r="N522" t="s">
        <v>11422</v>
      </c>
      <c r="O522" t="s">
        <v>11423</v>
      </c>
      <c r="P522">
        <f>-725.254216651956 -22.2166078725202 -220.469820806547</f>
        <v>-967.94064533102312</v>
      </c>
      <c r="Q522" t="s">
        <v>11424</v>
      </c>
      <c r="R522" t="s">
        <v>11425</v>
      </c>
      <c r="S522" t="s">
        <v>11426</v>
      </c>
      <c r="T522" t="s">
        <v>11427</v>
      </c>
      <c r="U522" t="s">
        <v>11428</v>
      </c>
      <c r="V522" t="s">
        <v>11429</v>
      </c>
      <c r="W522" t="s">
        <v>11430</v>
      </c>
      <c r="X522" t="s">
        <v>11431</v>
      </c>
      <c r="Y522" t="s">
        <v>11432</v>
      </c>
    </row>
    <row r="523" spans="1:25" x14ac:dyDescent="0.3">
      <c r="A523">
        <v>26100</v>
      </c>
      <c r="B523" t="s">
        <v>11433</v>
      </c>
      <c r="C523" t="s">
        <v>11434</v>
      </c>
      <c r="D523" t="s">
        <v>11435</v>
      </c>
      <c r="E523" t="s">
        <v>11436</v>
      </c>
      <c r="F523" t="s">
        <v>11437</v>
      </c>
      <c r="G523" t="s">
        <v>11438</v>
      </c>
      <c r="H523" t="s">
        <v>11439</v>
      </c>
      <c r="I523" t="s">
        <v>11440</v>
      </c>
      <c r="J523" t="s">
        <v>11441</v>
      </c>
      <c r="K523" t="s">
        <v>11442</v>
      </c>
      <c r="L523" t="s">
        <v>11443</v>
      </c>
      <c r="M523" t="s">
        <v>11444</v>
      </c>
      <c r="N523" t="s">
        <v>11445</v>
      </c>
      <c r="O523" t="s">
        <v>11446</v>
      </c>
      <c r="P523">
        <f>-724.874929175106 -22.9520670390004 -220.761164818643</f>
        <v>-968.58816103274944</v>
      </c>
      <c r="Q523" t="s">
        <v>11447</v>
      </c>
      <c r="R523" t="s">
        <v>11448</v>
      </c>
      <c r="S523" t="s">
        <v>11449</v>
      </c>
      <c r="T523" t="s">
        <v>11450</v>
      </c>
      <c r="U523" t="s">
        <v>11451</v>
      </c>
      <c r="V523" t="s">
        <v>11452</v>
      </c>
      <c r="W523" t="s">
        <v>11453</v>
      </c>
      <c r="X523" t="s">
        <v>11454</v>
      </c>
      <c r="Y523" t="s">
        <v>11455</v>
      </c>
    </row>
    <row r="524" spans="1:25" x14ac:dyDescent="0.3">
      <c r="A524">
        <v>26150</v>
      </c>
      <c r="B524" t="s">
        <v>11456</v>
      </c>
      <c r="C524" t="s">
        <v>11457</v>
      </c>
      <c r="D524" t="s">
        <v>11458</v>
      </c>
      <c r="E524" t="s">
        <v>11459</v>
      </c>
      <c r="F524" t="s">
        <v>11460</v>
      </c>
      <c r="G524" t="s">
        <v>11461</v>
      </c>
      <c r="H524" t="s">
        <v>11462</v>
      </c>
      <c r="I524" t="s">
        <v>11463</v>
      </c>
      <c r="J524" t="s">
        <v>11464</v>
      </c>
      <c r="K524" t="s">
        <v>11465</v>
      </c>
      <c r="L524" t="s">
        <v>11466</v>
      </c>
      <c r="M524" t="s">
        <v>11467</v>
      </c>
      <c r="N524" t="s">
        <v>11468</v>
      </c>
      <c r="O524" t="s">
        <v>11469</v>
      </c>
      <c r="P524">
        <f>-724.863573077465 -23.2988725501098 -220.901789811833</f>
        <v>-969.06423543940787</v>
      </c>
      <c r="Q524" t="s">
        <v>11470</v>
      </c>
      <c r="R524" t="s">
        <v>11471</v>
      </c>
      <c r="S524" t="s">
        <v>11472</v>
      </c>
      <c r="T524" t="s">
        <v>11473</v>
      </c>
      <c r="U524" t="s">
        <v>11474</v>
      </c>
      <c r="V524" t="s">
        <v>11475</v>
      </c>
      <c r="W524" t="s">
        <v>11476</v>
      </c>
      <c r="X524" t="s">
        <v>11477</v>
      </c>
      <c r="Y524" t="s">
        <v>11478</v>
      </c>
    </row>
    <row r="525" spans="1:25" x14ac:dyDescent="0.3">
      <c r="A525">
        <v>26200</v>
      </c>
      <c r="B525" t="s">
        <v>11479</v>
      </c>
      <c r="C525" t="s">
        <v>11480</v>
      </c>
      <c r="D525" t="s">
        <v>11481</v>
      </c>
      <c r="E525" t="s">
        <v>11482</v>
      </c>
      <c r="F525" t="s">
        <v>11483</v>
      </c>
      <c r="G525" t="s">
        <v>11484</v>
      </c>
      <c r="H525" t="s">
        <v>11485</v>
      </c>
      <c r="I525" t="s">
        <v>11486</v>
      </c>
      <c r="J525" t="s">
        <v>11487</v>
      </c>
      <c r="K525" t="s">
        <v>11488</v>
      </c>
      <c r="L525" t="s">
        <v>11489</v>
      </c>
      <c r="M525" t="s">
        <v>11490</v>
      </c>
      <c r="N525" t="s">
        <v>11491</v>
      </c>
      <c r="O525" t="s">
        <v>11492</v>
      </c>
      <c r="P525">
        <f>-725.28751245155 -24.0553475736438 -221.175550348165</f>
        <v>-970.51841037335873</v>
      </c>
      <c r="Q525" t="s">
        <v>11493</v>
      </c>
      <c r="R525" t="s">
        <v>11494</v>
      </c>
      <c r="S525" t="s">
        <v>11495</v>
      </c>
      <c r="T525" t="s">
        <v>11496</v>
      </c>
      <c r="U525" t="s">
        <v>11497</v>
      </c>
      <c r="V525" t="s">
        <v>11498</v>
      </c>
      <c r="W525" t="s">
        <v>11499</v>
      </c>
      <c r="X525" t="s">
        <v>11500</v>
      </c>
      <c r="Y525" t="s">
        <v>11501</v>
      </c>
    </row>
    <row r="526" spans="1:25" x14ac:dyDescent="0.3">
      <c r="A526">
        <v>26250</v>
      </c>
      <c r="B526" t="s">
        <v>11502</v>
      </c>
      <c r="C526" t="s">
        <v>11503</v>
      </c>
      <c r="D526" t="s">
        <v>11504</v>
      </c>
      <c r="E526" t="s">
        <v>11505</v>
      </c>
      <c r="F526" t="s">
        <v>11506</v>
      </c>
      <c r="G526" t="s">
        <v>11507</v>
      </c>
      <c r="H526" t="s">
        <v>11508</v>
      </c>
      <c r="I526" t="s">
        <v>11509</v>
      </c>
      <c r="J526" t="s">
        <v>11510</v>
      </c>
      <c r="K526" t="s">
        <v>11511</v>
      </c>
      <c r="L526" t="s">
        <v>11512</v>
      </c>
      <c r="M526" t="s">
        <v>11513</v>
      </c>
      <c r="N526" t="s">
        <v>11514</v>
      </c>
      <c r="O526" t="s">
        <v>11515</v>
      </c>
      <c r="P526">
        <f>-725.66015369175 -24.2660581903824 -221.291906884888</f>
        <v>-971.21811876702043</v>
      </c>
      <c r="Q526" t="s">
        <v>11516</v>
      </c>
      <c r="R526" t="s">
        <v>11517</v>
      </c>
      <c r="S526" t="s">
        <v>11518</v>
      </c>
      <c r="T526" t="s">
        <v>11519</v>
      </c>
      <c r="U526" t="s">
        <v>11520</v>
      </c>
      <c r="V526" t="s">
        <v>11521</v>
      </c>
      <c r="W526" t="s">
        <v>11522</v>
      </c>
      <c r="X526" t="s">
        <v>11523</v>
      </c>
      <c r="Y526" t="s">
        <v>11524</v>
      </c>
    </row>
    <row r="527" spans="1:25" x14ac:dyDescent="0.3">
      <c r="A527">
        <v>26300</v>
      </c>
      <c r="B527" t="s">
        <v>11525</v>
      </c>
      <c r="C527" t="s">
        <v>11526</v>
      </c>
      <c r="D527" t="s">
        <v>11527</v>
      </c>
      <c r="E527" t="s">
        <v>11528</v>
      </c>
      <c r="F527" t="s">
        <v>11529</v>
      </c>
      <c r="G527" t="s">
        <v>11530</v>
      </c>
      <c r="H527" t="s">
        <v>11531</v>
      </c>
      <c r="I527" t="s">
        <v>11532</v>
      </c>
      <c r="J527" t="s">
        <v>11533</v>
      </c>
      <c r="K527" t="s">
        <v>11534</v>
      </c>
      <c r="L527" t="s">
        <v>11535</v>
      </c>
      <c r="M527" t="s">
        <v>11536</v>
      </c>
      <c r="N527" t="s">
        <v>11537</v>
      </c>
      <c r="O527" t="s">
        <v>11538</v>
      </c>
      <c r="P527">
        <f>-726.567580072577 -24.2205026778697 -221.433342340768</f>
        <v>-972.22142509121477</v>
      </c>
      <c r="Q527" t="s">
        <v>11539</v>
      </c>
      <c r="R527" t="s">
        <v>11540</v>
      </c>
      <c r="S527" t="s">
        <v>11541</v>
      </c>
      <c r="T527" t="s">
        <v>11542</v>
      </c>
      <c r="U527" t="s">
        <v>11543</v>
      </c>
      <c r="V527" t="s">
        <v>11544</v>
      </c>
      <c r="W527" t="s">
        <v>11545</v>
      </c>
      <c r="X527" t="s">
        <v>11546</v>
      </c>
      <c r="Y527" t="s">
        <v>11547</v>
      </c>
    </row>
    <row r="528" spans="1:25" x14ac:dyDescent="0.3">
      <c r="A528">
        <v>26350</v>
      </c>
      <c r="B528" t="s">
        <v>11548</v>
      </c>
      <c r="C528" t="s">
        <v>11549</v>
      </c>
      <c r="D528" t="s">
        <v>11550</v>
      </c>
      <c r="E528" t="s">
        <v>11551</v>
      </c>
      <c r="F528" t="s">
        <v>11552</v>
      </c>
      <c r="G528" t="s">
        <v>11553</v>
      </c>
      <c r="H528" t="s">
        <v>11554</v>
      </c>
      <c r="I528" t="s">
        <v>11555</v>
      </c>
      <c r="J528" t="s">
        <v>11556</v>
      </c>
      <c r="K528" t="s">
        <v>11557</v>
      </c>
      <c r="L528" t="s">
        <v>11558</v>
      </c>
      <c r="M528" t="s">
        <v>11559</v>
      </c>
      <c r="N528" t="s">
        <v>11560</v>
      </c>
      <c r="O528" t="s">
        <v>11561</v>
      </c>
      <c r="P528">
        <f>-727.060410879224 -24.1747623661706 -221.518404232592</f>
        <v>-972.75357747798671</v>
      </c>
      <c r="Q528" t="s">
        <v>11562</v>
      </c>
      <c r="R528" t="s">
        <v>11563</v>
      </c>
      <c r="S528" t="s">
        <v>11564</v>
      </c>
      <c r="T528" t="s">
        <v>11565</v>
      </c>
      <c r="U528" t="s">
        <v>11566</v>
      </c>
      <c r="V528" t="s">
        <v>11567</v>
      </c>
      <c r="W528" t="s">
        <v>11568</v>
      </c>
      <c r="X528" t="s">
        <v>11569</v>
      </c>
      <c r="Y528" t="s">
        <v>11570</v>
      </c>
    </row>
    <row r="529" spans="1:25" x14ac:dyDescent="0.3">
      <c r="A529">
        <v>26400</v>
      </c>
      <c r="B529" t="s">
        <v>11571</v>
      </c>
      <c r="C529" t="s">
        <v>11572</v>
      </c>
      <c r="D529" t="s">
        <v>11573</v>
      </c>
      <c r="E529" t="s">
        <v>11574</v>
      </c>
      <c r="F529" t="s">
        <v>11575</v>
      </c>
      <c r="G529" t="s">
        <v>11576</v>
      </c>
      <c r="H529" t="s">
        <v>11577</v>
      </c>
      <c r="I529" t="s">
        <v>11578</v>
      </c>
      <c r="J529" t="s">
        <v>11579</v>
      </c>
      <c r="K529" t="s">
        <v>11580</v>
      </c>
      <c r="L529" t="s">
        <v>11581</v>
      </c>
      <c r="M529" t="s">
        <v>11582</v>
      </c>
      <c r="N529" t="s">
        <v>11583</v>
      </c>
      <c r="O529" t="s">
        <v>11584</v>
      </c>
      <c r="P529">
        <f>-728.37607598282 -24.0747762203653 -221.725221710529</f>
        <v>-974.17607391371428</v>
      </c>
      <c r="Q529" t="s">
        <v>11585</v>
      </c>
      <c r="R529" t="s">
        <v>11586</v>
      </c>
      <c r="S529" t="s">
        <v>11587</v>
      </c>
      <c r="T529" t="s">
        <v>11588</v>
      </c>
      <c r="U529" t="s">
        <v>11589</v>
      </c>
      <c r="V529" t="s">
        <v>11590</v>
      </c>
      <c r="W529" t="s">
        <v>11591</v>
      </c>
      <c r="X529" t="s">
        <v>11592</v>
      </c>
      <c r="Y529" t="s">
        <v>11593</v>
      </c>
    </row>
    <row r="530" spans="1:25" x14ac:dyDescent="0.3">
      <c r="A530">
        <v>26450</v>
      </c>
      <c r="B530" t="s">
        <v>11594</v>
      </c>
      <c r="C530" t="s">
        <v>11595</v>
      </c>
      <c r="D530" t="s">
        <v>11596</v>
      </c>
      <c r="E530" t="s">
        <v>11597</v>
      </c>
      <c r="F530" t="s">
        <v>11598</v>
      </c>
      <c r="G530" t="s">
        <v>11599</v>
      </c>
      <c r="H530" t="s">
        <v>11600</v>
      </c>
      <c r="I530" t="s">
        <v>11601</v>
      </c>
      <c r="J530" t="s">
        <v>11602</v>
      </c>
      <c r="K530" t="s">
        <v>11603</v>
      </c>
      <c r="L530" t="s">
        <v>11604</v>
      </c>
      <c r="M530" t="s">
        <v>11605</v>
      </c>
      <c r="N530" t="s">
        <v>11606</v>
      </c>
      <c r="O530" t="s">
        <v>11607</v>
      </c>
      <c r="P530">
        <f>-729.092132780148 -24.0135197511759 -221.756189113976</f>
        <v>-974.86184164529982</v>
      </c>
      <c r="Q530" t="s">
        <v>11608</v>
      </c>
      <c r="R530" t="s">
        <v>11609</v>
      </c>
      <c r="S530" t="s">
        <v>11610</v>
      </c>
      <c r="T530" t="s">
        <v>11611</v>
      </c>
      <c r="U530" t="s">
        <v>11612</v>
      </c>
      <c r="V530" t="s">
        <v>11613</v>
      </c>
      <c r="W530" t="s">
        <v>11614</v>
      </c>
      <c r="X530" t="s">
        <v>11615</v>
      </c>
      <c r="Y530" t="s">
        <v>11616</v>
      </c>
    </row>
    <row r="531" spans="1:25" x14ac:dyDescent="0.3">
      <c r="A531">
        <v>26500</v>
      </c>
      <c r="B531" t="s">
        <v>11617</v>
      </c>
      <c r="C531" t="s">
        <v>11618</v>
      </c>
      <c r="D531" t="s">
        <v>11619</v>
      </c>
      <c r="E531" t="s">
        <v>11620</v>
      </c>
      <c r="F531" t="s">
        <v>11621</v>
      </c>
      <c r="G531" t="s">
        <v>11622</v>
      </c>
      <c r="H531" t="s">
        <v>11623</v>
      </c>
      <c r="I531" t="s">
        <v>11624</v>
      </c>
      <c r="J531" t="s">
        <v>11625</v>
      </c>
      <c r="K531" t="s">
        <v>11626</v>
      </c>
      <c r="L531" t="s">
        <v>11627</v>
      </c>
      <c r="M531" t="s">
        <v>11628</v>
      </c>
      <c r="N531" t="s">
        <v>11629</v>
      </c>
      <c r="O531" t="s">
        <v>11630</v>
      </c>
      <c r="P531">
        <f>-730.559425391175 -24.1271238245322 -221.816873056302</f>
        <v>-976.50342227200917</v>
      </c>
      <c r="Q531" t="s">
        <v>11631</v>
      </c>
      <c r="R531" t="s">
        <v>11632</v>
      </c>
      <c r="S531" t="s">
        <v>11633</v>
      </c>
      <c r="T531" t="s">
        <v>11634</v>
      </c>
      <c r="U531" t="s">
        <v>11635</v>
      </c>
      <c r="V531" t="s">
        <v>11636</v>
      </c>
      <c r="W531" t="s">
        <v>11637</v>
      </c>
      <c r="X531" t="s">
        <v>11638</v>
      </c>
      <c r="Y531" t="s">
        <v>11639</v>
      </c>
    </row>
    <row r="532" spans="1:25" x14ac:dyDescent="0.3">
      <c r="A532">
        <v>26550</v>
      </c>
      <c r="B532" t="s">
        <v>11640</v>
      </c>
      <c r="C532" t="s">
        <v>11641</v>
      </c>
      <c r="D532" t="s">
        <v>11642</v>
      </c>
      <c r="E532" t="s">
        <v>11643</v>
      </c>
      <c r="F532" t="s">
        <v>11644</v>
      </c>
      <c r="G532" t="s">
        <v>11645</v>
      </c>
      <c r="H532" t="s">
        <v>11646</v>
      </c>
      <c r="I532" t="s">
        <v>11647</v>
      </c>
      <c r="J532" t="s">
        <v>11648</v>
      </c>
      <c r="K532" t="s">
        <v>11649</v>
      </c>
      <c r="L532" t="s">
        <v>11650</v>
      </c>
      <c r="M532" t="s">
        <v>11651</v>
      </c>
      <c r="N532" t="s">
        <v>11652</v>
      </c>
      <c r="O532" t="s">
        <v>11653</v>
      </c>
      <c r="P532">
        <f>-731.386817762684 -24.4926047703364 -221.866521430301</f>
        <v>-977.74594396332134</v>
      </c>
      <c r="Q532" t="s">
        <v>11654</v>
      </c>
      <c r="R532" t="s">
        <v>11655</v>
      </c>
      <c r="S532" t="s">
        <v>11656</v>
      </c>
      <c r="T532" t="s">
        <v>11657</v>
      </c>
      <c r="U532" t="s">
        <v>11658</v>
      </c>
      <c r="V532" t="s">
        <v>11659</v>
      </c>
      <c r="W532" t="s">
        <v>11660</v>
      </c>
      <c r="X532" t="s">
        <v>11661</v>
      </c>
      <c r="Y532" t="s">
        <v>11662</v>
      </c>
    </row>
    <row r="533" spans="1:25" x14ac:dyDescent="0.3">
      <c r="A533">
        <v>26600</v>
      </c>
      <c r="B533" t="s">
        <v>11663</v>
      </c>
      <c r="C533" t="s">
        <v>11664</v>
      </c>
      <c r="D533" t="s">
        <v>11665</v>
      </c>
      <c r="E533" t="s">
        <v>11666</v>
      </c>
      <c r="F533" t="s">
        <v>11667</v>
      </c>
      <c r="G533" t="s">
        <v>11668</v>
      </c>
      <c r="H533" t="s">
        <v>11669</v>
      </c>
      <c r="I533" t="s">
        <v>11670</v>
      </c>
      <c r="J533" t="s">
        <v>11671</v>
      </c>
      <c r="K533" t="s">
        <v>11672</v>
      </c>
      <c r="L533" t="s">
        <v>11673</v>
      </c>
      <c r="M533" t="s">
        <v>11674</v>
      </c>
      <c r="N533" t="s">
        <v>11675</v>
      </c>
      <c r="O533" t="s">
        <v>11676</v>
      </c>
      <c r="P533">
        <f>-732.761007632212 -25.2299386865207 -221.70214805081</f>
        <v>-979.69309436954268</v>
      </c>
      <c r="Q533" t="s">
        <v>11677</v>
      </c>
      <c r="R533" t="s">
        <v>11678</v>
      </c>
      <c r="S533" t="s">
        <v>11679</v>
      </c>
      <c r="T533" t="s">
        <v>11680</v>
      </c>
      <c r="U533" t="s">
        <v>11681</v>
      </c>
      <c r="V533" t="s">
        <v>11682</v>
      </c>
      <c r="W533" t="s">
        <v>11683</v>
      </c>
      <c r="X533" t="s">
        <v>11684</v>
      </c>
      <c r="Y533" t="s">
        <v>11685</v>
      </c>
    </row>
    <row r="534" spans="1:25" x14ac:dyDescent="0.3">
      <c r="A534">
        <v>26650</v>
      </c>
      <c r="B534" t="s">
        <v>11686</v>
      </c>
      <c r="C534" t="s">
        <v>11687</v>
      </c>
      <c r="D534" t="s">
        <v>11688</v>
      </c>
      <c r="E534" t="s">
        <v>11689</v>
      </c>
      <c r="F534" t="s">
        <v>11690</v>
      </c>
      <c r="G534" t="s">
        <v>11691</v>
      </c>
      <c r="H534" t="s">
        <v>11692</v>
      </c>
      <c r="I534" t="s">
        <v>11693</v>
      </c>
      <c r="J534" t="s">
        <v>11694</v>
      </c>
      <c r="K534" t="s">
        <v>11695</v>
      </c>
      <c r="L534" t="s">
        <v>11696</v>
      </c>
      <c r="M534" t="s">
        <v>11697</v>
      </c>
      <c r="N534" t="s">
        <v>11698</v>
      </c>
      <c r="O534" t="s">
        <v>11699</v>
      </c>
      <c r="P534">
        <f>-733.354384701381 -25.4143251053656 -221.685709749851</f>
        <v>-980.4544195565976</v>
      </c>
      <c r="Q534" t="s">
        <v>11700</v>
      </c>
      <c r="R534" t="s">
        <v>11701</v>
      </c>
      <c r="S534" t="s">
        <v>11702</v>
      </c>
      <c r="T534" t="s">
        <v>11703</v>
      </c>
      <c r="U534" t="s">
        <v>11704</v>
      </c>
      <c r="V534" t="s">
        <v>11705</v>
      </c>
      <c r="W534" t="s">
        <v>11706</v>
      </c>
      <c r="X534" t="s">
        <v>11707</v>
      </c>
      <c r="Y534" t="s">
        <v>11708</v>
      </c>
    </row>
    <row r="535" spans="1:25" x14ac:dyDescent="0.3">
      <c r="A535">
        <v>26700</v>
      </c>
      <c r="B535" t="s">
        <v>11709</v>
      </c>
      <c r="C535" t="s">
        <v>11710</v>
      </c>
      <c r="D535" t="s">
        <v>11711</v>
      </c>
      <c r="E535" t="s">
        <v>11712</v>
      </c>
      <c r="F535" t="s">
        <v>11713</v>
      </c>
      <c r="G535" t="s">
        <v>11714</v>
      </c>
      <c r="H535" t="s">
        <v>11715</v>
      </c>
      <c r="I535" t="s">
        <v>11716</v>
      </c>
      <c r="J535" t="s">
        <v>11717</v>
      </c>
      <c r="K535" t="s">
        <v>11718</v>
      </c>
      <c r="L535" t="s">
        <v>11719</v>
      </c>
      <c r="M535" t="s">
        <v>11720</v>
      </c>
      <c r="N535" t="s">
        <v>11721</v>
      </c>
      <c r="O535" t="s">
        <v>11722</v>
      </c>
      <c r="P535">
        <f>-734.552345254132 -25.9054895300096 -221.972378522527</f>
        <v>-982.43021330666863</v>
      </c>
      <c r="Q535" t="s">
        <v>11723</v>
      </c>
      <c r="R535" t="s">
        <v>11724</v>
      </c>
      <c r="S535" t="s">
        <v>11725</v>
      </c>
      <c r="T535" t="s">
        <v>11726</v>
      </c>
      <c r="U535" t="s">
        <v>11727</v>
      </c>
      <c r="V535" t="s">
        <v>11728</v>
      </c>
      <c r="W535" t="s">
        <v>11729</v>
      </c>
      <c r="X535" t="s">
        <v>11730</v>
      </c>
      <c r="Y535" t="s">
        <v>11731</v>
      </c>
    </row>
    <row r="536" spans="1:25" x14ac:dyDescent="0.3">
      <c r="A536">
        <v>26750</v>
      </c>
      <c r="B536" t="s">
        <v>11732</v>
      </c>
      <c r="C536" t="s">
        <v>11733</v>
      </c>
      <c r="D536" t="s">
        <v>11734</v>
      </c>
      <c r="E536" t="s">
        <v>11735</v>
      </c>
      <c r="F536" t="s">
        <v>11736</v>
      </c>
      <c r="G536" t="s">
        <v>11737</v>
      </c>
      <c r="H536" t="s">
        <v>11738</v>
      </c>
      <c r="I536" t="s">
        <v>11739</v>
      </c>
      <c r="J536" t="s">
        <v>11740</v>
      </c>
      <c r="K536" t="s">
        <v>11741</v>
      </c>
      <c r="L536" t="s">
        <v>11742</v>
      </c>
      <c r="M536" t="s">
        <v>11743</v>
      </c>
      <c r="N536" t="s">
        <v>11744</v>
      </c>
      <c r="O536" t="s">
        <v>11745</v>
      </c>
      <c r="P536">
        <f>-734.974537290146 -26.4710675611461 -222.130023165615</f>
        <v>-983.5756280169071</v>
      </c>
      <c r="Q536" t="s">
        <v>11746</v>
      </c>
      <c r="R536" t="s">
        <v>11747</v>
      </c>
      <c r="S536" t="s">
        <v>11748</v>
      </c>
      <c r="T536" t="s">
        <v>11749</v>
      </c>
      <c r="U536" t="s">
        <v>11750</v>
      </c>
      <c r="V536" t="s">
        <v>11751</v>
      </c>
      <c r="W536" t="s">
        <v>11752</v>
      </c>
      <c r="X536" t="s">
        <v>11753</v>
      </c>
      <c r="Y536" t="s">
        <v>11754</v>
      </c>
    </row>
    <row r="537" spans="1:25" x14ac:dyDescent="0.3">
      <c r="A537">
        <v>26800</v>
      </c>
      <c r="B537" t="s">
        <v>11755</v>
      </c>
      <c r="C537" t="s">
        <v>11756</v>
      </c>
      <c r="D537" t="s">
        <v>11757</v>
      </c>
      <c r="E537" t="s">
        <v>11758</v>
      </c>
      <c r="F537" t="s">
        <v>11759</v>
      </c>
      <c r="G537" t="s">
        <v>11760</v>
      </c>
      <c r="H537" t="s">
        <v>11761</v>
      </c>
      <c r="I537" t="s">
        <v>11762</v>
      </c>
      <c r="J537" t="s">
        <v>11763</v>
      </c>
      <c r="K537" t="s">
        <v>11764</v>
      </c>
      <c r="L537" t="s">
        <v>11765</v>
      </c>
      <c r="M537" t="s">
        <v>11766</v>
      </c>
      <c r="N537" t="s">
        <v>11767</v>
      </c>
      <c r="O537" t="s">
        <v>11768</v>
      </c>
      <c r="P537">
        <f>-735.341541411456 -27.1663450929987 -222.318319242812</f>
        <v>-984.82620574726661</v>
      </c>
      <c r="Q537" t="s">
        <v>11769</v>
      </c>
      <c r="R537" t="s">
        <v>11770</v>
      </c>
      <c r="S537" t="s">
        <v>11771</v>
      </c>
      <c r="T537" t="s">
        <v>11772</v>
      </c>
      <c r="U537" t="s">
        <v>11773</v>
      </c>
      <c r="V537" t="s">
        <v>11774</v>
      </c>
      <c r="W537" t="s">
        <v>11775</v>
      </c>
      <c r="X537" t="s">
        <v>11776</v>
      </c>
      <c r="Y537" t="s">
        <v>11777</v>
      </c>
    </row>
    <row r="538" spans="1:25" x14ac:dyDescent="0.3">
      <c r="A538">
        <v>26850</v>
      </c>
      <c r="B538" t="s">
        <v>11778</v>
      </c>
      <c r="C538" t="s">
        <v>11779</v>
      </c>
      <c r="D538" t="s">
        <v>11780</v>
      </c>
      <c r="E538" t="s">
        <v>11781</v>
      </c>
      <c r="F538" t="s">
        <v>11782</v>
      </c>
      <c r="G538" t="s">
        <v>11783</v>
      </c>
      <c r="H538" t="s">
        <v>11784</v>
      </c>
      <c r="I538" t="s">
        <v>11785</v>
      </c>
      <c r="J538" t="s">
        <v>11786</v>
      </c>
      <c r="K538" t="s">
        <v>11787</v>
      </c>
      <c r="L538" t="s">
        <v>11788</v>
      </c>
      <c r="M538" t="s">
        <v>11789</v>
      </c>
      <c r="N538" t="s">
        <v>11790</v>
      </c>
      <c r="O538" t="s">
        <v>11791</v>
      </c>
      <c r="P538">
        <f>-735.456664269865 -26.9901260846643 -222.516531936984</f>
        <v>-984.96332229151335</v>
      </c>
      <c r="Q538" t="s">
        <v>11792</v>
      </c>
      <c r="R538" t="s">
        <v>11793</v>
      </c>
      <c r="S538" t="s">
        <v>11794</v>
      </c>
      <c r="T538" t="s">
        <v>11795</v>
      </c>
      <c r="U538" t="s">
        <v>11796</v>
      </c>
      <c r="V538" t="s">
        <v>11797</v>
      </c>
      <c r="W538" t="s">
        <v>11798</v>
      </c>
      <c r="X538" t="s">
        <v>11799</v>
      </c>
      <c r="Y538" t="s">
        <v>11800</v>
      </c>
    </row>
    <row r="539" spans="1:25" x14ac:dyDescent="0.3">
      <c r="A539">
        <v>26900</v>
      </c>
      <c r="B539" t="s">
        <v>11801</v>
      </c>
      <c r="C539" t="s">
        <v>11802</v>
      </c>
      <c r="D539" t="s">
        <v>11803</v>
      </c>
      <c r="E539" t="s">
        <v>11804</v>
      </c>
      <c r="F539" t="s">
        <v>11805</v>
      </c>
      <c r="G539" t="s">
        <v>11806</v>
      </c>
      <c r="H539" t="s">
        <v>11807</v>
      </c>
      <c r="I539" t="s">
        <v>11808</v>
      </c>
      <c r="J539" t="s">
        <v>11809</v>
      </c>
      <c r="K539" t="s">
        <v>11810</v>
      </c>
      <c r="L539" t="s">
        <v>11811</v>
      </c>
      <c r="M539" t="s">
        <v>11812</v>
      </c>
      <c r="N539" t="s">
        <v>11813</v>
      </c>
      <c r="O539" t="s">
        <v>11814</v>
      </c>
      <c r="P539">
        <f>-735.530466623861 -27.0889040154873 -222.764456711689</f>
        <v>-985.38382735103733</v>
      </c>
      <c r="Q539" t="s">
        <v>11815</v>
      </c>
      <c r="R539" t="s">
        <v>11816</v>
      </c>
      <c r="S539" t="s">
        <v>11817</v>
      </c>
      <c r="T539" t="s">
        <v>11818</v>
      </c>
      <c r="U539" t="s">
        <v>11819</v>
      </c>
      <c r="V539" t="s">
        <v>11820</v>
      </c>
      <c r="W539" t="s">
        <v>11821</v>
      </c>
      <c r="X539" t="s">
        <v>11822</v>
      </c>
      <c r="Y539" t="s">
        <v>11823</v>
      </c>
    </row>
    <row r="540" spans="1:25" x14ac:dyDescent="0.3">
      <c r="A540">
        <v>26950</v>
      </c>
      <c r="B540" t="s">
        <v>11824</v>
      </c>
      <c r="C540" t="s">
        <v>11825</v>
      </c>
      <c r="D540" t="s">
        <v>11826</v>
      </c>
      <c r="E540" t="s">
        <v>11827</v>
      </c>
      <c r="F540" t="s">
        <v>11828</v>
      </c>
      <c r="G540" t="s">
        <v>11829</v>
      </c>
      <c r="H540" t="s">
        <v>11830</v>
      </c>
      <c r="I540" t="s">
        <v>11831</v>
      </c>
      <c r="J540" t="s">
        <v>11832</v>
      </c>
      <c r="K540" t="s">
        <v>11833</v>
      </c>
      <c r="L540" t="s">
        <v>11834</v>
      </c>
      <c r="M540" t="s">
        <v>11835</v>
      </c>
      <c r="N540" t="s">
        <v>11836</v>
      </c>
      <c r="O540" t="s">
        <v>11837</v>
      </c>
      <c r="P540">
        <f>-735.637857986764 -28.3194199104153 -223.432839704767</f>
        <v>-987.39011760194626</v>
      </c>
      <c r="Q540" t="s">
        <v>11838</v>
      </c>
      <c r="R540" t="s">
        <v>11839</v>
      </c>
      <c r="S540" t="s">
        <v>11840</v>
      </c>
      <c r="T540" t="s">
        <v>11841</v>
      </c>
      <c r="U540" t="s">
        <v>11842</v>
      </c>
      <c r="V540" t="s">
        <v>11843</v>
      </c>
      <c r="W540" t="s">
        <v>11844</v>
      </c>
      <c r="X540" t="s">
        <v>11845</v>
      </c>
      <c r="Y540" t="s">
        <v>11846</v>
      </c>
    </row>
    <row r="541" spans="1:25" x14ac:dyDescent="0.3">
      <c r="A541">
        <v>27000</v>
      </c>
      <c r="B541" t="s">
        <v>11847</v>
      </c>
      <c r="C541" t="s">
        <v>11848</v>
      </c>
      <c r="D541" t="s">
        <v>11849</v>
      </c>
      <c r="E541" t="s">
        <v>11850</v>
      </c>
      <c r="F541" t="s">
        <v>11851</v>
      </c>
      <c r="G541" t="s">
        <v>11852</v>
      </c>
      <c r="H541" t="s">
        <v>11853</v>
      </c>
      <c r="I541" t="s">
        <v>11854</v>
      </c>
      <c r="J541" t="s">
        <v>11855</v>
      </c>
      <c r="K541" t="s">
        <v>11856</v>
      </c>
      <c r="L541" t="s">
        <v>11857</v>
      </c>
      <c r="M541" t="s">
        <v>11858</v>
      </c>
      <c r="N541" t="s">
        <v>11859</v>
      </c>
      <c r="O541" t="s">
        <v>11860</v>
      </c>
      <c r="P541">
        <f>-735.537699884982 -29.5204410504105 -224.125445116627</f>
        <v>-989.18358605201945</v>
      </c>
      <c r="Q541" t="s">
        <v>11861</v>
      </c>
      <c r="R541" t="s">
        <v>11862</v>
      </c>
      <c r="S541" t="s">
        <v>11863</v>
      </c>
      <c r="T541" t="s">
        <v>11864</v>
      </c>
      <c r="U541" t="s">
        <v>11865</v>
      </c>
      <c r="V541" t="s">
        <v>11866</v>
      </c>
      <c r="W541" t="s">
        <v>11867</v>
      </c>
      <c r="X541" t="s">
        <v>11868</v>
      </c>
      <c r="Y541" t="s">
        <v>11869</v>
      </c>
    </row>
    <row r="542" spans="1:25" x14ac:dyDescent="0.3">
      <c r="A542">
        <v>27050</v>
      </c>
      <c r="B542" t="s">
        <v>11870</v>
      </c>
      <c r="C542" t="s">
        <v>11871</v>
      </c>
      <c r="D542" t="s">
        <v>11872</v>
      </c>
      <c r="E542" t="s">
        <v>11873</v>
      </c>
      <c r="F542" t="s">
        <v>11874</v>
      </c>
      <c r="G542" t="s">
        <v>11875</v>
      </c>
      <c r="H542" t="s">
        <v>11876</v>
      </c>
      <c r="I542" t="s">
        <v>11877</v>
      </c>
      <c r="J542" t="s">
        <v>11878</v>
      </c>
      <c r="K542" t="s">
        <v>11879</v>
      </c>
      <c r="L542" t="s">
        <v>11880</v>
      </c>
      <c r="M542" t="s">
        <v>11881</v>
      </c>
      <c r="N542" t="s">
        <v>11882</v>
      </c>
      <c r="O542" t="s">
        <v>11883</v>
      </c>
      <c r="P542">
        <f>-734.969186291546 -30.0219650217621 -224.807140537975</f>
        <v>-989.79829185128301</v>
      </c>
      <c r="Q542" t="s">
        <v>11884</v>
      </c>
      <c r="R542" t="s">
        <v>11885</v>
      </c>
      <c r="S542" t="s">
        <v>11886</v>
      </c>
      <c r="T542" t="s">
        <v>11887</v>
      </c>
      <c r="U542" t="s">
        <v>11888</v>
      </c>
      <c r="V542" t="s">
        <v>11889</v>
      </c>
      <c r="W542" t="s">
        <v>11890</v>
      </c>
      <c r="X542" t="s">
        <v>11891</v>
      </c>
      <c r="Y542" t="s">
        <v>11892</v>
      </c>
    </row>
    <row r="543" spans="1:25" x14ac:dyDescent="0.3">
      <c r="A543">
        <v>27100</v>
      </c>
      <c r="B543" t="s">
        <v>11893</v>
      </c>
      <c r="C543" t="s">
        <v>11894</v>
      </c>
      <c r="D543" t="s">
        <v>11895</v>
      </c>
      <c r="E543" t="s">
        <v>11896</v>
      </c>
      <c r="F543" t="s">
        <v>11897</v>
      </c>
      <c r="G543" t="s">
        <v>11898</v>
      </c>
      <c r="H543" t="s">
        <v>11899</v>
      </c>
      <c r="I543" t="s">
        <v>11900</v>
      </c>
      <c r="J543" t="s">
        <v>11901</v>
      </c>
      <c r="K543" t="s">
        <v>11902</v>
      </c>
      <c r="L543" t="s">
        <v>11903</v>
      </c>
      <c r="M543" t="s">
        <v>11904</v>
      </c>
      <c r="N543" t="s">
        <v>11905</v>
      </c>
      <c r="O543" t="s">
        <v>11906</v>
      </c>
      <c r="P543">
        <f>-734.354428983045 -30.186775176122 -225.121254156289</f>
        <v>-989.66245831545598</v>
      </c>
      <c r="Q543" t="s">
        <v>11907</v>
      </c>
      <c r="R543" t="s">
        <v>11908</v>
      </c>
      <c r="S543" t="s">
        <v>11909</v>
      </c>
      <c r="T543" t="s">
        <v>11910</v>
      </c>
      <c r="U543" t="s">
        <v>11911</v>
      </c>
      <c r="V543" t="s">
        <v>11912</v>
      </c>
      <c r="W543" t="s">
        <v>11913</v>
      </c>
      <c r="X543" t="s">
        <v>11914</v>
      </c>
      <c r="Y543" t="s">
        <v>11915</v>
      </c>
    </row>
    <row r="544" spans="1:25" x14ac:dyDescent="0.3">
      <c r="A544">
        <v>27150</v>
      </c>
      <c r="B544" t="s">
        <v>11916</v>
      </c>
      <c r="C544" t="s">
        <v>11917</v>
      </c>
      <c r="D544" t="s">
        <v>11918</v>
      </c>
      <c r="E544" t="s">
        <v>11919</v>
      </c>
      <c r="F544" t="s">
        <v>11920</v>
      </c>
      <c r="G544" t="s">
        <v>11921</v>
      </c>
      <c r="H544" t="s">
        <v>11922</v>
      </c>
      <c r="I544" t="s">
        <v>11923</v>
      </c>
      <c r="J544" t="s">
        <v>11924</v>
      </c>
      <c r="K544" t="s">
        <v>11925</v>
      </c>
      <c r="L544" t="s">
        <v>11926</v>
      </c>
      <c r="M544" t="s">
        <v>11927</v>
      </c>
      <c r="N544" t="s">
        <v>11928</v>
      </c>
      <c r="O544" t="s">
        <v>11929</v>
      </c>
      <c r="P544">
        <f>-733.640346308574 -30.5685850274085 -225.428653761463</f>
        <v>-989.63758509744548</v>
      </c>
      <c r="Q544" t="s">
        <v>11930</v>
      </c>
      <c r="R544" t="s">
        <v>11931</v>
      </c>
      <c r="S544" t="s">
        <v>11932</v>
      </c>
      <c r="T544" t="s">
        <v>11933</v>
      </c>
      <c r="U544" t="s">
        <v>11934</v>
      </c>
      <c r="V544" t="s">
        <v>11935</v>
      </c>
      <c r="W544" t="s">
        <v>11936</v>
      </c>
      <c r="X544" t="s">
        <v>11937</v>
      </c>
      <c r="Y544" t="s">
        <v>11938</v>
      </c>
    </row>
    <row r="545" spans="1:25" x14ac:dyDescent="0.3">
      <c r="A545">
        <v>27200</v>
      </c>
      <c r="B545" t="s">
        <v>11939</v>
      </c>
      <c r="C545" t="s">
        <v>11940</v>
      </c>
      <c r="D545" t="s">
        <v>11941</v>
      </c>
      <c r="E545" t="s">
        <v>11942</v>
      </c>
      <c r="F545" t="s">
        <v>11943</v>
      </c>
      <c r="G545" t="s">
        <v>11944</v>
      </c>
      <c r="H545" t="s">
        <v>11945</v>
      </c>
      <c r="I545" t="s">
        <v>11946</v>
      </c>
      <c r="J545" t="s">
        <v>11947</v>
      </c>
      <c r="K545" t="s">
        <v>11948</v>
      </c>
      <c r="L545" t="s">
        <v>11949</v>
      </c>
      <c r="M545" t="s">
        <v>11950</v>
      </c>
      <c r="N545" t="s">
        <v>11951</v>
      </c>
      <c r="O545" t="s">
        <v>11952</v>
      </c>
      <c r="P545">
        <f>-731.829277591459 -30.9291208411371 -225.883034449239</f>
        <v>-988.64143288183504</v>
      </c>
      <c r="Q545" t="s">
        <v>11953</v>
      </c>
      <c r="R545" t="s">
        <v>11954</v>
      </c>
      <c r="S545" t="s">
        <v>11955</v>
      </c>
      <c r="T545" t="s">
        <v>11956</v>
      </c>
      <c r="U545" t="s">
        <v>11957</v>
      </c>
      <c r="V545" t="s">
        <v>11958</v>
      </c>
      <c r="W545" t="s">
        <v>11959</v>
      </c>
      <c r="X545" t="s">
        <v>11960</v>
      </c>
      <c r="Y545" t="s">
        <v>11961</v>
      </c>
    </row>
    <row r="546" spans="1:25" x14ac:dyDescent="0.3">
      <c r="A546">
        <v>27250</v>
      </c>
      <c r="B546" t="s">
        <v>11962</v>
      </c>
      <c r="C546" t="s">
        <v>11963</v>
      </c>
      <c r="D546" t="s">
        <v>11964</v>
      </c>
      <c r="E546" t="s">
        <v>11965</v>
      </c>
      <c r="F546" t="s">
        <v>11966</v>
      </c>
      <c r="G546" t="s">
        <v>11967</v>
      </c>
      <c r="H546" t="s">
        <v>11968</v>
      </c>
      <c r="I546" t="s">
        <v>11969</v>
      </c>
      <c r="J546" t="s">
        <v>11970</v>
      </c>
      <c r="K546" t="s">
        <v>11971</v>
      </c>
      <c r="L546" t="s">
        <v>11972</v>
      </c>
      <c r="M546" t="s">
        <v>11973</v>
      </c>
      <c r="N546" t="s">
        <v>11974</v>
      </c>
      <c r="O546" t="s">
        <v>11975</v>
      </c>
      <c r="P546">
        <f>-730.912830773043 -31.0482255131014 -226.082225937621</f>
        <v>-988.04328222376535</v>
      </c>
      <c r="Q546" t="s">
        <v>11976</v>
      </c>
      <c r="R546" t="s">
        <v>11977</v>
      </c>
      <c r="S546" t="s">
        <v>11978</v>
      </c>
      <c r="T546" t="s">
        <v>11979</v>
      </c>
      <c r="U546" t="s">
        <v>11980</v>
      </c>
      <c r="V546" t="s">
        <v>11981</v>
      </c>
      <c r="W546" t="s">
        <v>11982</v>
      </c>
      <c r="X546" t="s">
        <v>11983</v>
      </c>
      <c r="Y546" t="s">
        <v>11984</v>
      </c>
    </row>
    <row r="547" spans="1:25" x14ac:dyDescent="0.3">
      <c r="A547">
        <v>27300</v>
      </c>
      <c r="B547" t="s">
        <v>11985</v>
      </c>
      <c r="C547" t="s">
        <v>11986</v>
      </c>
      <c r="D547" t="s">
        <v>11987</v>
      </c>
      <c r="E547" t="s">
        <v>11988</v>
      </c>
      <c r="F547" t="s">
        <v>11989</v>
      </c>
      <c r="G547" t="s">
        <v>11990</v>
      </c>
      <c r="H547" t="s">
        <v>11991</v>
      </c>
      <c r="I547" t="s">
        <v>11992</v>
      </c>
      <c r="J547" t="s">
        <v>11993</v>
      </c>
      <c r="K547" t="s">
        <v>11994</v>
      </c>
      <c r="L547" t="s">
        <v>11995</v>
      </c>
      <c r="M547" t="s">
        <v>11996</v>
      </c>
      <c r="N547" t="s">
        <v>11997</v>
      </c>
      <c r="O547" t="s">
        <v>11998</v>
      </c>
      <c r="P547">
        <f>-729.257708864391 -31.2957993656141 -226.352964811694</f>
        <v>-986.9064730416992</v>
      </c>
      <c r="Q547" t="s">
        <v>11999</v>
      </c>
      <c r="R547" t="s">
        <v>12000</v>
      </c>
      <c r="S547" t="s">
        <v>12001</v>
      </c>
      <c r="T547" t="s">
        <v>12002</v>
      </c>
      <c r="U547" t="s">
        <v>12003</v>
      </c>
      <c r="V547" t="s">
        <v>12004</v>
      </c>
      <c r="W547" t="s">
        <v>12005</v>
      </c>
      <c r="X547" t="s">
        <v>12006</v>
      </c>
      <c r="Y547" t="s">
        <v>12007</v>
      </c>
    </row>
    <row r="548" spans="1:25" x14ac:dyDescent="0.3">
      <c r="A548">
        <v>27350</v>
      </c>
      <c r="B548" t="s">
        <v>12008</v>
      </c>
      <c r="C548" t="s">
        <v>12009</v>
      </c>
      <c r="D548" t="s">
        <v>12010</v>
      </c>
      <c r="E548" t="s">
        <v>12011</v>
      </c>
      <c r="F548" t="s">
        <v>12012</v>
      </c>
      <c r="G548" t="s">
        <v>12013</v>
      </c>
      <c r="H548" t="s">
        <v>12014</v>
      </c>
      <c r="I548" t="s">
        <v>12015</v>
      </c>
      <c r="J548" t="s">
        <v>12016</v>
      </c>
      <c r="K548" t="s">
        <v>12017</v>
      </c>
      <c r="L548" t="s">
        <v>12018</v>
      </c>
      <c r="M548" t="s">
        <v>12019</v>
      </c>
      <c r="N548" t="s">
        <v>12020</v>
      </c>
      <c r="O548" t="s">
        <v>12021</v>
      </c>
      <c r="P548">
        <f>-728.453308166645 -31.3408662569962 -226.432021556946</f>
        <v>-986.22619598058714</v>
      </c>
      <c r="Q548" t="s">
        <v>12022</v>
      </c>
      <c r="R548" t="s">
        <v>12023</v>
      </c>
      <c r="S548" t="s">
        <v>12024</v>
      </c>
      <c r="T548" t="s">
        <v>12025</v>
      </c>
      <c r="U548" t="s">
        <v>12026</v>
      </c>
      <c r="V548" t="s">
        <v>12027</v>
      </c>
      <c r="W548" t="s">
        <v>12028</v>
      </c>
      <c r="X548" t="s">
        <v>12029</v>
      </c>
      <c r="Y548" t="s">
        <v>12030</v>
      </c>
    </row>
    <row r="549" spans="1:25" x14ac:dyDescent="0.3">
      <c r="A549">
        <v>27400</v>
      </c>
      <c r="B549" t="s">
        <v>12031</v>
      </c>
      <c r="C549" t="s">
        <v>12032</v>
      </c>
      <c r="D549" t="s">
        <v>12033</v>
      </c>
      <c r="E549" t="s">
        <v>12034</v>
      </c>
      <c r="F549" t="s">
        <v>12035</v>
      </c>
      <c r="G549" t="s">
        <v>12036</v>
      </c>
      <c r="H549" t="s">
        <v>12037</v>
      </c>
      <c r="I549" t="s">
        <v>12038</v>
      </c>
      <c r="J549" t="s">
        <v>12039</v>
      </c>
      <c r="K549" t="s">
        <v>12040</v>
      </c>
      <c r="L549" t="s">
        <v>12041</v>
      </c>
      <c r="M549" t="s">
        <v>12042</v>
      </c>
      <c r="N549" t="s">
        <v>12043</v>
      </c>
      <c r="O549" t="s">
        <v>12044</v>
      </c>
      <c r="P549">
        <f>-726.43151425365 -30.9478715115981 -226.435409966007</f>
        <v>-983.81479573125512</v>
      </c>
      <c r="Q549" t="s">
        <v>12045</v>
      </c>
      <c r="R549" t="s">
        <v>12046</v>
      </c>
      <c r="S549" t="s">
        <v>12047</v>
      </c>
      <c r="T549" t="s">
        <v>12048</v>
      </c>
      <c r="U549" t="s">
        <v>12049</v>
      </c>
      <c r="V549" t="s">
        <v>12050</v>
      </c>
      <c r="W549" t="s">
        <v>12051</v>
      </c>
      <c r="X549" t="s">
        <v>12052</v>
      </c>
      <c r="Y549" t="s">
        <v>12053</v>
      </c>
    </row>
    <row r="550" spans="1:25" x14ac:dyDescent="0.3">
      <c r="A550">
        <v>27450</v>
      </c>
      <c r="B550" t="s">
        <v>12054</v>
      </c>
      <c r="C550" t="s">
        <v>12055</v>
      </c>
      <c r="D550" t="s">
        <v>12056</v>
      </c>
      <c r="E550" t="s">
        <v>12057</v>
      </c>
      <c r="F550" t="s">
        <v>12058</v>
      </c>
      <c r="G550" t="s">
        <v>12059</v>
      </c>
      <c r="H550" t="s">
        <v>12060</v>
      </c>
      <c r="I550" t="s">
        <v>12061</v>
      </c>
      <c r="J550" t="s">
        <v>12062</v>
      </c>
      <c r="K550" t="s">
        <v>12063</v>
      </c>
      <c r="L550" t="s">
        <v>12064</v>
      </c>
      <c r="M550" t="s">
        <v>12065</v>
      </c>
      <c r="N550" t="s">
        <v>12066</v>
      </c>
      <c r="O550" t="s">
        <v>12067</v>
      </c>
      <c r="P550">
        <f>-725.185145986548 -30.8512870793627 -226.415952080865</f>
        <v>-982.45238514677567</v>
      </c>
      <c r="Q550" t="s">
        <v>12068</v>
      </c>
      <c r="R550" t="s">
        <v>12069</v>
      </c>
      <c r="S550" t="s">
        <v>12070</v>
      </c>
      <c r="T550" t="s">
        <v>12071</v>
      </c>
      <c r="U550" t="s">
        <v>12072</v>
      </c>
      <c r="V550" t="s">
        <v>12073</v>
      </c>
      <c r="W550" t="s">
        <v>12074</v>
      </c>
      <c r="X550" t="s">
        <v>12075</v>
      </c>
      <c r="Y550" t="s">
        <v>12076</v>
      </c>
    </row>
    <row r="551" spans="1:25" x14ac:dyDescent="0.3">
      <c r="A551">
        <v>27500</v>
      </c>
      <c r="B551" t="s">
        <v>12077</v>
      </c>
      <c r="C551" t="s">
        <v>12078</v>
      </c>
      <c r="D551" t="s">
        <v>12079</v>
      </c>
      <c r="E551" t="s">
        <v>12080</v>
      </c>
      <c r="F551" t="s">
        <v>12081</v>
      </c>
      <c r="G551" t="s">
        <v>12082</v>
      </c>
      <c r="H551" t="s">
        <v>12083</v>
      </c>
      <c r="I551" t="s">
        <v>12084</v>
      </c>
      <c r="J551" t="s">
        <v>12085</v>
      </c>
      <c r="K551" t="s">
        <v>12086</v>
      </c>
      <c r="L551" t="s">
        <v>12087</v>
      </c>
      <c r="M551" t="s">
        <v>12088</v>
      </c>
      <c r="N551" t="s">
        <v>12089</v>
      </c>
      <c r="O551" t="s">
        <v>12090</v>
      </c>
      <c r="P551">
        <f>-722.338434242836 -30.6245071986307 -226.292236311157</f>
        <v>-979.25517775262369</v>
      </c>
      <c r="Q551" t="s">
        <v>12091</v>
      </c>
      <c r="R551" t="s">
        <v>12092</v>
      </c>
      <c r="S551" t="s">
        <v>12093</v>
      </c>
      <c r="T551" t="s">
        <v>12094</v>
      </c>
      <c r="U551" t="s">
        <v>12095</v>
      </c>
      <c r="V551" t="s">
        <v>12096</v>
      </c>
      <c r="W551" t="s">
        <v>12097</v>
      </c>
      <c r="X551" t="s">
        <v>12098</v>
      </c>
      <c r="Y551" t="s">
        <v>12099</v>
      </c>
    </row>
    <row r="552" spans="1:25" x14ac:dyDescent="0.3">
      <c r="A552">
        <v>27550</v>
      </c>
      <c r="B552" t="s">
        <v>12100</v>
      </c>
      <c r="C552" t="s">
        <v>12101</v>
      </c>
      <c r="D552" t="s">
        <v>12102</v>
      </c>
      <c r="E552" t="s">
        <v>12103</v>
      </c>
      <c r="F552" t="s">
        <v>12104</v>
      </c>
      <c r="G552" t="s">
        <v>12105</v>
      </c>
      <c r="H552" t="s">
        <v>12106</v>
      </c>
      <c r="I552" t="s">
        <v>12107</v>
      </c>
      <c r="J552" t="s">
        <v>12108</v>
      </c>
      <c r="K552" t="s">
        <v>12109</v>
      </c>
      <c r="L552" t="s">
        <v>12110</v>
      </c>
      <c r="M552" t="s">
        <v>12111</v>
      </c>
      <c r="N552" t="s">
        <v>12112</v>
      </c>
      <c r="O552" t="s">
        <v>12113</v>
      </c>
      <c r="P552">
        <f>-721.089223016673 -30.4206210174466 -226.073043058047</f>
        <v>-977.58288709216663</v>
      </c>
      <c r="Q552" t="s">
        <v>12114</v>
      </c>
      <c r="R552" t="s">
        <v>12115</v>
      </c>
      <c r="S552" t="s">
        <v>12116</v>
      </c>
      <c r="T552" t="s">
        <v>12117</v>
      </c>
      <c r="U552" t="s">
        <v>12118</v>
      </c>
      <c r="V552" t="s">
        <v>12119</v>
      </c>
      <c r="W552" t="s">
        <v>12120</v>
      </c>
      <c r="X552" t="s">
        <v>12121</v>
      </c>
      <c r="Y552" t="s">
        <v>12122</v>
      </c>
    </row>
    <row r="553" spans="1:25" x14ac:dyDescent="0.3">
      <c r="A553">
        <v>27600</v>
      </c>
      <c r="B553" t="s">
        <v>12123</v>
      </c>
      <c r="C553" t="s">
        <v>12124</v>
      </c>
      <c r="D553" t="s">
        <v>12125</v>
      </c>
      <c r="E553" t="s">
        <v>12126</v>
      </c>
      <c r="F553" t="s">
        <v>12127</v>
      </c>
      <c r="G553" t="s">
        <v>12128</v>
      </c>
      <c r="H553" t="s">
        <v>12129</v>
      </c>
      <c r="I553" t="s">
        <v>12130</v>
      </c>
      <c r="J553" t="s">
        <v>12131</v>
      </c>
      <c r="K553" t="s">
        <v>12132</v>
      </c>
      <c r="L553" t="s">
        <v>12133</v>
      </c>
      <c r="M553" t="s">
        <v>12134</v>
      </c>
      <c r="N553" t="s">
        <v>12135</v>
      </c>
      <c r="O553" t="s">
        <v>12136</v>
      </c>
      <c r="P553">
        <f>-718.962590999011 -29.3702652397021 -225.435386695415</f>
        <v>-973.76824293412812</v>
      </c>
      <c r="Q553" t="s">
        <v>12137</v>
      </c>
      <c r="R553" t="s">
        <v>12138</v>
      </c>
      <c r="S553" t="s">
        <v>12139</v>
      </c>
      <c r="T553" t="s">
        <v>12140</v>
      </c>
      <c r="U553" t="s">
        <v>12141</v>
      </c>
      <c r="V553" t="s">
        <v>12142</v>
      </c>
      <c r="W553" t="s">
        <v>12143</v>
      </c>
      <c r="X553" t="s">
        <v>12144</v>
      </c>
      <c r="Y553" t="s">
        <v>12145</v>
      </c>
    </row>
    <row r="554" spans="1:25" x14ac:dyDescent="0.3">
      <c r="A554">
        <v>27650</v>
      </c>
      <c r="B554" t="s">
        <v>12146</v>
      </c>
      <c r="C554" t="s">
        <v>12147</v>
      </c>
      <c r="D554" t="s">
        <v>12148</v>
      </c>
      <c r="E554" t="s">
        <v>12149</v>
      </c>
      <c r="F554" t="s">
        <v>12150</v>
      </c>
      <c r="G554" t="s">
        <v>12151</v>
      </c>
      <c r="H554" t="s">
        <v>12152</v>
      </c>
      <c r="I554" t="s">
        <v>12153</v>
      </c>
      <c r="J554" t="s">
        <v>12154</v>
      </c>
      <c r="K554" t="s">
        <v>12155</v>
      </c>
      <c r="L554" t="s">
        <v>12156</v>
      </c>
      <c r="M554" t="s">
        <v>12157</v>
      </c>
      <c r="N554" t="s">
        <v>12158</v>
      </c>
      <c r="O554" t="s">
        <v>12159</v>
      </c>
      <c r="P554">
        <f>-718.067928222536 -28.8450066514406 -225.084948188315</f>
        <v>-971.99788306229163</v>
      </c>
      <c r="Q554" t="s">
        <v>12160</v>
      </c>
      <c r="R554" t="s">
        <v>12161</v>
      </c>
      <c r="S554" t="s">
        <v>12162</v>
      </c>
      <c r="T554" t="s">
        <v>12163</v>
      </c>
      <c r="U554" t="s">
        <v>12164</v>
      </c>
      <c r="V554" t="s">
        <v>12165</v>
      </c>
      <c r="W554" t="s">
        <v>12166</v>
      </c>
      <c r="X554" t="s">
        <v>12167</v>
      </c>
      <c r="Y554" t="s">
        <v>12168</v>
      </c>
    </row>
    <row r="555" spans="1:25" x14ac:dyDescent="0.3">
      <c r="A555">
        <v>27700</v>
      </c>
      <c r="B555" t="s">
        <v>12169</v>
      </c>
      <c r="C555" t="s">
        <v>12170</v>
      </c>
      <c r="D555" t="s">
        <v>12171</v>
      </c>
      <c r="E555" t="s">
        <v>12172</v>
      </c>
      <c r="F555" t="s">
        <v>12173</v>
      </c>
      <c r="G555" t="s">
        <v>12174</v>
      </c>
      <c r="H555" t="s">
        <v>12175</v>
      </c>
      <c r="I555" t="s">
        <v>12176</v>
      </c>
      <c r="J555" t="s">
        <v>12177</v>
      </c>
      <c r="K555" t="s">
        <v>12178</v>
      </c>
      <c r="L555" t="s">
        <v>12179</v>
      </c>
      <c r="M555" t="s">
        <v>12180</v>
      </c>
      <c r="N555" t="s">
        <v>12181</v>
      </c>
      <c r="O555" t="s">
        <v>12182</v>
      </c>
      <c r="P555">
        <f>-716.688194530263 -28.7542562697254 -224.525080030729</f>
        <v>-969.96753083071735</v>
      </c>
      <c r="Q555" t="s">
        <v>12183</v>
      </c>
      <c r="R555" t="s">
        <v>12184</v>
      </c>
      <c r="S555" t="s">
        <v>12185</v>
      </c>
      <c r="T555" t="s">
        <v>12186</v>
      </c>
      <c r="U555" t="s">
        <v>12187</v>
      </c>
      <c r="V555" t="s">
        <v>12188</v>
      </c>
      <c r="W555" t="s">
        <v>12189</v>
      </c>
      <c r="X555" t="s">
        <v>12190</v>
      </c>
      <c r="Y555" t="s">
        <v>12191</v>
      </c>
    </row>
    <row r="556" spans="1:25" x14ac:dyDescent="0.3">
      <c r="A556">
        <v>27750</v>
      </c>
      <c r="B556" t="s">
        <v>12192</v>
      </c>
      <c r="C556" t="s">
        <v>12193</v>
      </c>
      <c r="D556" t="s">
        <v>12194</v>
      </c>
      <c r="E556" t="s">
        <v>12195</v>
      </c>
      <c r="F556" t="s">
        <v>12196</v>
      </c>
      <c r="G556" t="s">
        <v>12197</v>
      </c>
      <c r="H556" t="s">
        <v>12198</v>
      </c>
      <c r="I556" t="s">
        <v>12199</v>
      </c>
      <c r="J556" t="s">
        <v>12200</v>
      </c>
      <c r="K556" t="s">
        <v>12201</v>
      </c>
      <c r="L556" t="s">
        <v>12202</v>
      </c>
      <c r="M556" t="s">
        <v>12203</v>
      </c>
      <c r="N556" t="s">
        <v>12204</v>
      </c>
      <c r="O556" t="s">
        <v>12205</v>
      </c>
      <c r="P556">
        <f>-716.136646551457 -28.7516855683461 -224.284291553015</f>
        <v>-969.17262367281819</v>
      </c>
      <c r="Q556" t="s">
        <v>12206</v>
      </c>
      <c r="R556" t="s">
        <v>12207</v>
      </c>
      <c r="S556" t="s">
        <v>12208</v>
      </c>
      <c r="T556" t="s">
        <v>12209</v>
      </c>
      <c r="U556" t="s">
        <v>12210</v>
      </c>
      <c r="V556" t="s">
        <v>12211</v>
      </c>
      <c r="W556" t="s">
        <v>12212</v>
      </c>
      <c r="X556" t="s">
        <v>12213</v>
      </c>
      <c r="Y556" t="s">
        <v>12214</v>
      </c>
    </row>
    <row r="557" spans="1:25" x14ac:dyDescent="0.3">
      <c r="A557">
        <v>27800</v>
      </c>
      <c r="B557" t="s">
        <v>12215</v>
      </c>
      <c r="C557" t="s">
        <v>12216</v>
      </c>
      <c r="D557" t="s">
        <v>12217</v>
      </c>
      <c r="E557" t="s">
        <v>12218</v>
      </c>
      <c r="F557" t="s">
        <v>12219</v>
      </c>
      <c r="G557" t="s">
        <v>12220</v>
      </c>
      <c r="H557" t="s">
        <v>12221</v>
      </c>
      <c r="I557" t="s">
        <v>12222</v>
      </c>
      <c r="J557" t="s">
        <v>12223</v>
      </c>
      <c r="K557" t="s">
        <v>12224</v>
      </c>
      <c r="L557" t="s">
        <v>12225</v>
      </c>
      <c r="M557" t="s">
        <v>12226</v>
      </c>
      <c r="N557" t="s">
        <v>12227</v>
      </c>
      <c r="O557" t="s">
        <v>12228</v>
      </c>
      <c r="P557">
        <f>-714.861434777075 -28.4129002413995 -223.553695518462</f>
        <v>-966.82803053693647</v>
      </c>
      <c r="Q557" t="s">
        <v>12229</v>
      </c>
      <c r="R557" t="s">
        <v>12230</v>
      </c>
      <c r="S557" t="s">
        <v>12231</v>
      </c>
      <c r="T557" t="s">
        <v>12232</v>
      </c>
      <c r="U557" t="s">
        <v>12233</v>
      </c>
      <c r="V557" t="s">
        <v>12234</v>
      </c>
      <c r="W557" t="s">
        <v>12235</v>
      </c>
      <c r="X557" t="s">
        <v>12236</v>
      </c>
      <c r="Y557" t="s">
        <v>12237</v>
      </c>
    </row>
    <row r="558" spans="1:25" x14ac:dyDescent="0.3">
      <c r="A558">
        <v>27850</v>
      </c>
      <c r="B558" t="s">
        <v>12238</v>
      </c>
      <c r="C558" t="s">
        <v>12239</v>
      </c>
      <c r="D558" t="s">
        <v>12240</v>
      </c>
      <c r="E558" t="s">
        <v>12241</v>
      </c>
      <c r="F558" t="s">
        <v>12242</v>
      </c>
      <c r="G558" t="s">
        <v>12243</v>
      </c>
      <c r="H558" t="s">
        <v>12244</v>
      </c>
      <c r="I558" t="s">
        <v>12245</v>
      </c>
      <c r="J558" t="s">
        <v>12246</v>
      </c>
      <c r="K558" t="s">
        <v>12247</v>
      </c>
      <c r="L558" t="s">
        <v>12248</v>
      </c>
      <c r="M558" t="s">
        <v>12249</v>
      </c>
      <c r="N558" t="s">
        <v>12250</v>
      </c>
      <c r="O558" t="s">
        <v>12251</v>
      </c>
      <c r="P558">
        <f>-714.277394555292 -28.3818502963425 -223.214304728743</f>
        <v>-965.87354958037736</v>
      </c>
      <c r="Q558" t="s">
        <v>12252</v>
      </c>
      <c r="R558" t="s">
        <v>12253</v>
      </c>
      <c r="S558" t="s">
        <v>12254</v>
      </c>
      <c r="T558" t="s">
        <v>12255</v>
      </c>
      <c r="U558" t="s">
        <v>12256</v>
      </c>
      <c r="V558" t="s">
        <v>12257</v>
      </c>
      <c r="W558" t="s">
        <v>12258</v>
      </c>
      <c r="X558" t="s">
        <v>12259</v>
      </c>
      <c r="Y558" t="s">
        <v>12260</v>
      </c>
    </row>
    <row r="559" spans="1:25" x14ac:dyDescent="0.3">
      <c r="A559">
        <v>27900</v>
      </c>
      <c r="B559" t="s">
        <v>12261</v>
      </c>
      <c r="C559" t="s">
        <v>12262</v>
      </c>
      <c r="D559" t="s">
        <v>12263</v>
      </c>
      <c r="E559" t="s">
        <v>12264</v>
      </c>
      <c r="F559" t="s">
        <v>12265</v>
      </c>
      <c r="G559" t="s">
        <v>12266</v>
      </c>
      <c r="H559" t="s">
        <v>12267</v>
      </c>
      <c r="I559" t="s">
        <v>12268</v>
      </c>
      <c r="J559" t="s">
        <v>12269</v>
      </c>
      <c r="K559" t="s">
        <v>12270</v>
      </c>
      <c r="L559" t="s">
        <v>12271</v>
      </c>
      <c r="M559" t="s">
        <v>12272</v>
      </c>
      <c r="N559" t="s">
        <v>12273</v>
      </c>
      <c r="O559" t="s">
        <v>12274</v>
      </c>
      <c r="P559">
        <f>-713.841437574212 -28.2004079258131 -222.856672135661</f>
        <v>-964.89851763568618</v>
      </c>
      <c r="Q559" t="s">
        <v>12275</v>
      </c>
      <c r="R559" t="s">
        <v>12276</v>
      </c>
      <c r="S559" t="s">
        <v>12277</v>
      </c>
      <c r="T559" t="s">
        <v>12278</v>
      </c>
      <c r="U559" t="s">
        <v>12279</v>
      </c>
      <c r="V559" t="s">
        <v>12280</v>
      </c>
      <c r="W559" t="s">
        <v>12281</v>
      </c>
      <c r="X559" t="s">
        <v>12282</v>
      </c>
      <c r="Y559" t="s">
        <v>12283</v>
      </c>
    </row>
    <row r="560" spans="1:25" x14ac:dyDescent="0.3">
      <c r="A560">
        <v>27950</v>
      </c>
      <c r="B560" t="s">
        <v>12284</v>
      </c>
      <c r="C560" t="s">
        <v>12285</v>
      </c>
      <c r="D560" t="s">
        <v>12286</v>
      </c>
      <c r="E560" t="s">
        <v>12287</v>
      </c>
      <c r="F560" t="s">
        <v>12288</v>
      </c>
      <c r="G560" t="s">
        <v>12289</v>
      </c>
      <c r="H560" t="s">
        <v>12290</v>
      </c>
      <c r="I560" t="s">
        <v>12291</v>
      </c>
      <c r="J560" t="s">
        <v>12292</v>
      </c>
      <c r="K560" t="s">
        <v>12293</v>
      </c>
      <c r="L560" t="s">
        <v>12294</v>
      </c>
      <c r="M560" t="s">
        <v>12295</v>
      </c>
      <c r="N560" t="s">
        <v>12296</v>
      </c>
      <c r="O560" t="s">
        <v>12297</v>
      </c>
      <c r="P560">
        <f>-712.825042212771 -27.809123422616 -222.08850183217</f>
        <v>-962.72266746755702</v>
      </c>
      <c r="Q560" t="s">
        <v>12298</v>
      </c>
      <c r="R560" t="s">
        <v>12299</v>
      </c>
      <c r="S560" t="s">
        <v>12300</v>
      </c>
      <c r="T560" t="s">
        <v>12301</v>
      </c>
      <c r="U560" t="s">
        <v>12302</v>
      </c>
      <c r="V560" t="s">
        <v>12303</v>
      </c>
      <c r="W560" t="s">
        <v>12304</v>
      </c>
      <c r="X560" t="s">
        <v>12305</v>
      </c>
      <c r="Y560" t="s">
        <v>12306</v>
      </c>
    </row>
    <row r="561" spans="1:25" x14ac:dyDescent="0.3">
      <c r="A561">
        <v>28000</v>
      </c>
      <c r="B561" t="s">
        <v>12307</v>
      </c>
      <c r="C561" t="s">
        <v>12308</v>
      </c>
      <c r="D561" t="s">
        <v>12309</v>
      </c>
      <c r="E561" t="s">
        <v>12310</v>
      </c>
      <c r="F561" t="s">
        <v>12311</v>
      </c>
      <c r="G561" t="s">
        <v>12312</v>
      </c>
      <c r="H561" t="s">
        <v>12313</v>
      </c>
      <c r="I561" t="s">
        <v>12314</v>
      </c>
      <c r="J561" t="s">
        <v>12315</v>
      </c>
      <c r="K561" t="s">
        <v>12316</v>
      </c>
      <c r="L561" t="s">
        <v>12317</v>
      </c>
      <c r="M561" t="s">
        <v>12318</v>
      </c>
      <c r="N561" t="s">
        <v>12319</v>
      </c>
      <c r="O561" t="s">
        <v>12320</v>
      </c>
      <c r="P561">
        <f>-712.447138575104 -26.9492482253813 -221.137429306173</f>
        <v>-960.53381610665826</v>
      </c>
      <c r="Q561" t="s">
        <v>12321</v>
      </c>
      <c r="R561" t="s">
        <v>12322</v>
      </c>
      <c r="S561" t="s">
        <v>12323</v>
      </c>
      <c r="T561" t="s">
        <v>12324</v>
      </c>
      <c r="U561" t="s">
        <v>12325</v>
      </c>
      <c r="V561" t="s">
        <v>12326</v>
      </c>
      <c r="W561" t="s">
        <v>12327</v>
      </c>
      <c r="X561" t="s">
        <v>12328</v>
      </c>
      <c r="Y561" t="s">
        <v>12329</v>
      </c>
    </row>
    <row r="562" spans="1:25" x14ac:dyDescent="0.3">
      <c r="A562">
        <v>28050</v>
      </c>
      <c r="B562" t="s">
        <v>12330</v>
      </c>
      <c r="C562" t="s">
        <v>12331</v>
      </c>
      <c r="D562" t="s">
        <v>12332</v>
      </c>
      <c r="E562" t="s">
        <v>12333</v>
      </c>
      <c r="F562" t="s">
        <v>12334</v>
      </c>
      <c r="G562" t="s">
        <v>12335</v>
      </c>
      <c r="H562" t="s">
        <v>12336</v>
      </c>
      <c r="I562" t="s">
        <v>12337</v>
      </c>
      <c r="J562" t="s">
        <v>12338</v>
      </c>
      <c r="K562" t="s">
        <v>12339</v>
      </c>
      <c r="L562" t="s">
        <v>12340</v>
      </c>
      <c r="M562" t="s">
        <v>12341</v>
      </c>
      <c r="N562" t="s">
        <v>12342</v>
      </c>
      <c r="O562" t="s">
        <v>12343</v>
      </c>
      <c r="P562">
        <f>-712.468815881596 -26.6037136249911 -220.730179893316</f>
        <v>-959.80270939990305</v>
      </c>
      <c r="Q562" t="s">
        <v>12344</v>
      </c>
      <c r="R562" t="s">
        <v>12345</v>
      </c>
      <c r="S562" t="s">
        <v>12346</v>
      </c>
      <c r="T562" t="s">
        <v>12347</v>
      </c>
      <c r="U562" t="s">
        <v>12348</v>
      </c>
      <c r="V562" t="s">
        <v>12349</v>
      </c>
      <c r="W562" t="s">
        <v>12350</v>
      </c>
      <c r="X562" t="s">
        <v>12351</v>
      </c>
      <c r="Y562" t="s">
        <v>12352</v>
      </c>
    </row>
    <row r="563" spans="1:25" x14ac:dyDescent="0.3">
      <c r="A563">
        <v>28100</v>
      </c>
      <c r="B563" t="s">
        <v>12353</v>
      </c>
      <c r="C563" t="s">
        <v>12354</v>
      </c>
      <c r="D563" t="s">
        <v>12355</v>
      </c>
      <c r="E563" t="s">
        <v>12356</v>
      </c>
      <c r="F563" t="s">
        <v>12357</v>
      </c>
      <c r="G563" t="s">
        <v>12358</v>
      </c>
      <c r="H563" t="s">
        <v>12359</v>
      </c>
      <c r="I563" t="s">
        <v>12360</v>
      </c>
      <c r="J563" t="s">
        <v>12361</v>
      </c>
      <c r="K563" t="s">
        <v>12362</v>
      </c>
      <c r="L563" t="s">
        <v>12363</v>
      </c>
      <c r="M563" t="s">
        <v>12364</v>
      </c>
      <c r="N563" t="s">
        <v>12365</v>
      </c>
      <c r="O563" t="s">
        <v>12366</v>
      </c>
      <c r="P563">
        <f>-712.664979258263 -26.2801913299829 -220.126182252547</f>
        <v>-959.07135284079288</v>
      </c>
      <c r="Q563" t="s">
        <v>12367</v>
      </c>
      <c r="R563" t="s">
        <v>12368</v>
      </c>
      <c r="S563" t="s">
        <v>12369</v>
      </c>
      <c r="T563" t="s">
        <v>12370</v>
      </c>
      <c r="U563" t="s">
        <v>12371</v>
      </c>
      <c r="V563" t="s">
        <v>12372</v>
      </c>
      <c r="W563" t="s">
        <v>12373</v>
      </c>
      <c r="X563" t="s">
        <v>12374</v>
      </c>
      <c r="Y563" t="s">
        <v>12375</v>
      </c>
    </row>
    <row r="564" spans="1:25" x14ac:dyDescent="0.3">
      <c r="A564">
        <v>28150</v>
      </c>
      <c r="B564" t="s">
        <v>12376</v>
      </c>
      <c r="C564" t="s">
        <v>12377</v>
      </c>
      <c r="D564" t="s">
        <v>12378</v>
      </c>
      <c r="E564" t="s">
        <v>12379</v>
      </c>
      <c r="F564" t="s">
        <v>12380</v>
      </c>
      <c r="G564" t="s">
        <v>12381</v>
      </c>
      <c r="H564" t="s">
        <v>12382</v>
      </c>
      <c r="I564" t="s">
        <v>12383</v>
      </c>
      <c r="J564" t="s">
        <v>12384</v>
      </c>
      <c r="K564" t="s">
        <v>12385</v>
      </c>
      <c r="L564" t="s">
        <v>12386</v>
      </c>
      <c r="M564" t="s">
        <v>12387</v>
      </c>
      <c r="N564" t="s">
        <v>12388</v>
      </c>
      <c r="O564" t="s">
        <v>12389</v>
      </c>
      <c r="P564">
        <f>-712.833384197872 -26.1357377014078 -219.950693496097</f>
        <v>-958.91981539537676</v>
      </c>
      <c r="Q564" t="s">
        <v>12390</v>
      </c>
      <c r="R564" t="s">
        <v>12391</v>
      </c>
      <c r="S564" t="s">
        <v>12392</v>
      </c>
      <c r="T564" t="s">
        <v>12393</v>
      </c>
      <c r="U564" t="s">
        <v>12394</v>
      </c>
      <c r="V564" t="s">
        <v>12395</v>
      </c>
      <c r="W564" t="s">
        <v>12396</v>
      </c>
      <c r="X564" t="s">
        <v>12397</v>
      </c>
      <c r="Y564" t="s">
        <v>12398</v>
      </c>
    </row>
    <row r="565" spans="1:25" x14ac:dyDescent="0.3">
      <c r="A565">
        <v>28200</v>
      </c>
      <c r="B565" t="s">
        <v>12399</v>
      </c>
      <c r="C565" t="s">
        <v>12400</v>
      </c>
      <c r="D565" t="s">
        <v>12401</v>
      </c>
      <c r="E565" t="s">
        <v>12402</v>
      </c>
      <c r="F565" t="s">
        <v>12403</v>
      </c>
      <c r="G565" t="s">
        <v>12404</v>
      </c>
      <c r="H565" t="s">
        <v>12405</v>
      </c>
      <c r="I565" t="s">
        <v>12406</v>
      </c>
      <c r="J565" t="s">
        <v>12407</v>
      </c>
      <c r="K565" t="s">
        <v>12408</v>
      </c>
      <c r="L565" t="s">
        <v>12409</v>
      </c>
      <c r="M565" t="s">
        <v>12410</v>
      </c>
      <c r="N565" t="s">
        <v>12411</v>
      </c>
      <c r="O565" t="s">
        <v>12412</v>
      </c>
      <c r="P565">
        <f>-713.23118501705 -26.1948229704251 -220.006093838977</f>
        <v>-959.43210182645214</v>
      </c>
      <c r="Q565" t="s">
        <v>12413</v>
      </c>
      <c r="R565" t="s">
        <v>12414</v>
      </c>
      <c r="S565" t="s">
        <v>12415</v>
      </c>
      <c r="T565" t="s">
        <v>12416</v>
      </c>
      <c r="U565" t="s">
        <v>12417</v>
      </c>
      <c r="V565" t="s">
        <v>12418</v>
      </c>
      <c r="W565" t="s">
        <v>12419</v>
      </c>
      <c r="X565" t="s">
        <v>12420</v>
      </c>
      <c r="Y565" t="s">
        <v>12421</v>
      </c>
    </row>
    <row r="566" spans="1:25" x14ac:dyDescent="0.3">
      <c r="A566">
        <v>28250</v>
      </c>
      <c r="B566" t="s">
        <v>12422</v>
      </c>
      <c r="C566" t="s">
        <v>12423</v>
      </c>
      <c r="D566" t="s">
        <v>12424</v>
      </c>
      <c r="E566" t="s">
        <v>12425</v>
      </c>
      <c r="F566" t="s">
        <v>12426</v>
      </c>
      <c r="G566" t="s">
        <v>12427</v>
      </c>
      <c r="H566" t="s">
        <v>12428</v>
      </c>
      <c r="I566" t="s">
        <v>12429</v>
      </c>
      <c r="J566" t="s">
        <v>12430</v>
      </c>
      <c r="K566" t="s">
        <v>12431</v>
      </c>
      <c r="L566" t="s">
        <v>12432</v>
      </c>
      <c r="M566" t="s">
        <v>12433</v>
      </c>
      <c r="N566" t="s">
        <v>12434</v>
      </c>
      <c r="O566" t="s">
        <v>12435</v>
      </c>
      <c r="P566">
        <f>-713.253487721426 -26.5099432605946 -220.283281295507</f>
        <v>-960.0467122775276</v>
      </c>
      <c r="Q566" t="s">
        <v>12436</v>
      </c>
      <c r="R566" t="s">
        <v>12437</v>
      </c>
      <c r="S566" t="s">
        <v>12438</v>
      </c>
      <c r="T566" t="s">
        <v>12439</v>
      </c>
      <c r="U566" t="s">
        <v>12440</v>
      </c>
      <c r="V566" t="s">
        <v>12441</v>
      </c>
      <c r="W566" t="s">
        <v>12442</v>
      </c>
      <c r="X566" t="s">
        <v>12443</v>
      </c>
      <c r="Y566" t="s">
        <v>12444</v>
      </c>
    </row>
    <row r="567" spans="1:25" x14ac:dyDescent="0.3">
      <c r="A567">
        <v>28300</v>
      </c>
      <c r="B567" t="s">
        <v>12445</v>
      </c>
      <c r="C567" t="s">
        <v>12446</v>
      </c>
      <c r="D567" t="s">
        <v>12447</v>
      </c>
      <c r="E567" t="s">
        <v>12448</v>
      </c>
      <c r="F567" t="s">
        <v>12449</v>
      </c>
      <c r="G567" t="s">
        <v>12450</v>
      </c>
      <c r="H567" t="s">
        <v>12451</v>
      </c>
      <c r="I567" t="s">
        <v>12452</v>
      </c>
      <c r="J567" t="s">
        <v>12453</v>
      </c>
      <c r="K567" t="s">
        <v>12454</v>
      </c>
      <c r="L567" t="s">
        <v>12455</v>
      </c>
      <c r="M567" t="s">
        <v>12456</v>
      </c>
      <c r="N567" t="s">
        <v>12457</v>
      </c>
      <c r="O567" t="s">
        <v>12458</v>
      </c>
      <c r="P567">
        <f>-713.207045407657 -27.6460590653269 -220.950547089426</f>
        <v>-961.80365156240987</v>
      </c>
      <c r="Q567" t="s">
        <v>12459</v>
      </c>
      <c r="R567" t="s">
        <v>12460</v>
      </c>
      <c r="S567" t="s">
        <v>12461</v>
      </c>
      <c r="T567" t="s">
        <v>12462</v>
      </c>
      <c r="U567" t="s">
        <v>12463</v>
      </c>
      <c r="V567" t="s">
        <v>12464</v>
      </c>
      <c r="W567" t="s">
        <v>12465</v>
      </c>
      <c r="X567" t="s">
        <v>12466</v>
      </c>
      <c r="Y567" t="s">
        <v>12467</v>
      </c>
    </row>
    <row r="568" spans="1:25" x14ac:dyDescent="0.3">
      <c r="A568">
        <v>28350</v>
      </c>
      <c r="B568" t="s">
        <v>12468</v>
      </c>
      <c r="C568" t="s">
        <v>12469</v>
      </c>
      <c r="D568" t="s">
        <v>12470</v>
      </c>
      <c r="E568" t="s">
        <v>12471</v>
      </c>
      <c r="F568" t="s">
        <v>12472</v>
      </c>
      <c r="G568" t="s">
        <v>12473</v>
      </c>
      <c r="H568" t="s">
        <v>12474</v>
      </c>
      <c r="I568" t="s">
        <v>12475</v>
      </c>
      <c r="J568" t="s">
        <v>12476</v>
      </c>
      <c r="K568" t="s">
        <v>12477</v>
      </c>
      <c r="L568" t="s">
        <v>12478</v>
      </c>
      <c r="M568" t="s">
        <v>12479</v>
      </c>
      <c r="N568" t="s">
        <v>12480</v>
      </c>
      <c r="O568" t="s">
        <v>12481</v>
      </c>
      <c r="P568">
        <f>-713.268852898416 -28.1477683738224 -221.164007413175</f>
        <v>-962.58062868541333</v>
      </c>
      <c r="Q568" t="s">
        <v>12482</v>
      </c>
      <c r="R568" t="s">
        <v>12483</v>
      </c>
      <c r="S568" t="s">
        <v>12484</v>
      </c>
      <c r="T568" t="s">
        <v>12485</v>
      </c>
      <c r="U568" t="s">
        <v>12486</v>
      </c>
      <c r="V568" t="s">
        <v>12487</v>
      </c>
      <c r="W568" t="s">
        <v>12488</v>
      </c>
      <c r="X568" t="s">
        <v>12489</v>
      </c>
      <c r="Y568" t="s">
        <v>12490</v>
      </c>
    </row>
    <row r="569" spans="1:25" x14ac:dyDescent="0.3">
      <c r="A569">
        <v>28400</v>
      </c>
      <c r="B569" t="s">
        <v>12491</v>
      </c>
      <c r="C569" t="s">
        <v>12492</v>
      </c>
      <c r="D569" t="s">
        <v>12493</v>
      </c>
      <c r="E569" t="s">
        <v>12494</v>
      </c>
      <c r="F569" t="s">
        <v>12495</v>
      </c>
      <c r="G569" t="s">
        <v>12496</v>
      </c>
      <c r="H569" t="s">
        <v>12497</v>
      </c>
      <c r="I569" t="s">
        <v>12498</v>
      </c>
      <c r="J569" t="s">
        <v>12499</v>
      </c>
      <c r="K569" t="s">
        <v>12500</v>
      </c>
      <c r="L569" t="s">
        <v>12501</v>
      </c>
      <c r="M569" t="s">
        <v>12502</v>
      </c>
      <c r="N569" t="s">
        <v>12503</v>
      </c>
      <c r="O569" t="s">
        <v>12504</v>
      </c>
      <c r="P569">
        <f>-713.164221858267 -28.8872606687871 -221.594472442769</f>
        <v>-963.64595496982304</v>
      </c>
      <c r="Q569" t="s">
        <v>12505</v>
      </c>
      <c r="R569" t="s">
        <v>12506</v>
      </c>
      <c r="S569" t="s">
        <v>12507</v>
      </c>
      <c r="T569" t="s">
        <v>12508</v>
      </c>
      <c r="U569" t="s">
        <v>12509</v>
      </c>
      <c r="V569" t="s">
        <v>12510</v>
      </c>
      <c r="W569" t="s">
        <v>12511</v>
      </c>
      <c r="X569" t="s">
        <v>12512</v>
      </c>
      <c r="Y569" t="s">
        <v>12513</v>
      </c>
    </row>
    <row r="570" spans="1:25" x14ac:dyDescent="0.3">
      <c r="A570">
        <v>28450</v>
      </c>
      <c r="B570" t="s">
        <v>12514</v>
      </c>
      <c r="C570" t="s">
        <v>12515</v>
      </c>
      <c r="D570" t="s">
        <v>12516</v>
      </c>
      <c r="E570" t="s">
        <v>12517</v>
      </c>
      <c r="F570" t="s">
        <v>12518</v>
      </c>
      <c r="G570" t="s">
        <v>12519</v>
      </c>
      <c r="H570" t="s">
        <v>12520</v>
      </c>
      <c r="I570" t="s">
        <v>12521</v>
      </c>
      <c r="J570" t="s">
        <v>12522</v>
      </c>
      <c r="K570" t="s">
        <v>12523</v>
      </c>
      <c r="L570" t="s">
        <v>12524</v>
      </c>
      <c r="M570" t="s">
        <v>12525</v>
      </c>
      <c r="N570" t="s">
        <v>12526</v>
      </c>
      <c r="O570" t="s">
        <v>12527</v>
      </c>
      <c r="P570">
        <f>-713.002689914746 -29.2032452779204 -221.895900886729</f>
        <v>-964.10183607939541</v>
      </c>
      <c r="Q570" t="s">
        <v>12528</v>
      </c>
      <c r="R570" t="s">
        <v>12529</v>
      </c>
      <c r="S570" t="s">
        <v>12530</v>
      </c>
      <c r="T570" t="s">
        <v>12531</v>
      </c>
      <c r="U570" t="s">
        <v>12532</v>
      </c>
      <c r="V570" t="s">
        <v>12533</v>
      </c>
      <c r="W570" t="s">
        <v>12534</v>
      </c>
      <c r="X570" t="s">
        <v>12535</v>
      </c>
      <c r="Y570" t="s">
        <v>12536</v>
      </c>
    </row>
    <row r="571" spans="1:25" x14ac:dyDescent="0.3">
      <c r="A571">
        <v>28500</v>
      </c>
      <c r="B571" t="s">
        <v>12537</v>
      </c>
      <c r="C571" t="s">
        <v>12538</v>
      </c>
      <c r="D571" t="s">
        <v>12539</v>
      </c>
      <c r="E571" t="s">
        <v>12540</v>
      </c>
      <c r="F571" t="s">
        <v>12541</v>
      </c>
      <c r="G571" t="s">
        <v>12542</v>
      </c>
      <c r="H571" t="s">
        <v>12543</v>
      </c>
      <c r="I571" t="s">
        <v>12544</v>
      </c>
      <c r="J571" t="s">
        <v>12545</v>
      </c>
      <c r="K571" t="s">
        <v>12546</v>
      </c>
      <c r="L571" t="s">
        <v>12547</v>
      </c>
      <c r="M571" t="s">
        <v>12548</v>
      </c>
      <c r="N571" t="s">
        <v>12549</v>
      </c>
      <c r="O571" t="s">
        <v>12550</v>
      </c>
      <c r="P571">
        <f>-712.091090256132 -29.5784312192709 -222.336943609703</f>
        <v>-964.0064650851059</v>
      </c>
      <c r="Q571" t="s">
        <v>12551</v>
      </c>
      <c r="R571" t="s">
        <v>12552</v>
      </c>
      <c r="S571" t="s">
        <v>12553</v>
      </c>
      <c r="T571" t="s">
        <v>12554</v>
      </c>
      <c r="U571" t="s">
        <v>12555</v>
      </c>
      <c r="V571" t="s">
        <v>12556</v>
      </c>
      <c r="W571" t="s">
        <v>12557</v>
      </c>
      <c r="X571" t="s">
        <v>12558</v>
      </c>
      <c r="Y571" t="s">
        <v>12559</v>
      </c>
    </row>
    <row r="572" spans="1:25" x14ac:dyDescent="0.3">
      <c r="A572">
        <v>28550</v>
      </c>
      <c r="B572" t="s">
        <v>12560</v>
      </c>
      <c r="C572" t="s">
        <v>12561</v>
      </c>
      <c r="D572" t="s">
        <v>12562</v>
      </c>
      <c r="E572" t="s">
        <v>12563</v>
      </c>
      <c r="F572" t="s">
        <v>12564</v>
      </c>
      <c r="G572" t="s">
        <v>12565</v>
      </c>
      <c r="H572" t="s">
        <v>12566</v>
      </c>
      <c r="I572" t="s">
        <v>12567</v>
      </c>
      <c r="J572" t="s">
        <v>12568</v>
      </c>
      <c r="K572" t="s">
        <v>12569</v>
      </c>
      <c r="L572" t="s">
        <v>12570</v>
      </c>
      <c r="M572" t="s">
        <v>12571</v>
      </c>
      <c r="N572" t="s">
        <v>12572</v>
      </c>
      <c r="O572" t="s">
        <v>12573</v>
      </c>
      <c r="P572">
        <f>-711.561837780161 -29.6249811968182 -222.505927433369</f>
        <v>-963.69274641034826</v>
      </c>
      <c r="Q572" t="s">
        <v>12574</v>
      </c>
      <c r="R572" t="s">
        <v>12575</v>
      </c>
      <c r="S572" t="s">
        <v>12576</v>
      </c>
      <c r="T572" t="s">
        <v>12577</v>
      </c>
      <c r="U572" t="s">
        <v>12578</v>
      </c>
      <c r="V572" t="s">
        <v>12579</v>
      </c>
      <c r="W572" t="s">
        <v>12580</v>
      </c>
      <c r="X572" t="s">
        <v>12581</v>
      </c>
      <c r="Y572" t="s">
        <v>12582</v>
      </c>
    </row>
    <row r="573" spans="1:25" x14ac:dyDescent="0.3">
      <c r="A573">
        <v>28600</v>
      </c>
      <c r="B573" t="s">
        <v>12583</v>
      </c>
      <c r="C573" t="s">
        <v>12584</v>
      </c>
      <c r="D573" t="s">
        <v>12585</v>
      </c>
      <c r="E573" t="s">
        <v>12586</v>
      </c>
      <c r="F573" t="s">
        <v>12587</v>
      </c>
      <c r="G573" t="s">
        <v>12588</v>
      </c>
      <c r="H573" t="s">
        <v>12589</v>
      </c>
      <c r="I573" t="s">
        <v>12590</v>
      </c>
      <c r="J573" t="s">
        <v>12591</v>
      </c>
      <c r="K573" t="s">
        <v>12592</v>
      </c>
      <c r="L573" t="s">
        <v>12593</v>
      </c>
      <c r="M573" t="s">
        <v>12594</v>
      </c>
      <c r="N573" t="s">
        <v>12595</v>
      </c>
      <c r="O573" t="s">
        <v>12596</v>
      </c>
      <c r="P573">
        <f>-710.409936460057 -29.2702351263451 -222.711351918608</f>
        <v>-962.39152350501013</v>
      </c>
      <c r="Q573" t="s">
        <v>12597</v>
      </c>
      <c r="R573" t="s">
        <v>12598</v>
      </c>
      <c r="S573" t="s">
        <v>12599</v>
      </c>
      <c r="T573" t="s">
        <v>12600</v>
      </c>
      <c r="U573" t="s">
        <v>12601</v>
      </c>
      <c r="V573" t="s">
        <v>12602</v>
      </c>
      <c r="W573" t="s">
        <v>12603</v>
      </c>
      <c r="X573" t="s">
        <v>12604</v>
      </c>
      <c r="Y573" t="s">
        <v>12605</v>
      </c>
    </row>
    <row r="574" spans="1:25" x14ac:dyDescent="0.3">
      <c r="A574">
        <v>28650</v>
      </c>
      <c r="B574" t="s">
        <v>12606</v>
      </c>
      <c r="C574" t="s">
        <v>12607</v>
      </c>
      <c r="D574" t="s">
        <v>12608</v>
      </c>
      <c r="E574" t="s">
        <v>12609</v>
      </c>
      <c r="F574" t="s">
        <v>12610</v>
      </c>
      <c r="G574" t="s">
        <v>12611</v>
      </c>
      <c r="H574" t="s">
        <v>12612</v>
      </c>
      <c r="I574" t="s">
        <v>12613</v>
      </c>
      <c r="J574" t="s">
        <v>12614</v>
      </c>
      <c r="K574" t="s">
        <v>12615</v>
      </c>
      <c r="L574" t="s">
        <v>12616</v>
      </c>
      <c r="M574" t="s">
        <v>12617</v>
      </c>
      <c r="N574" t="s">
        <v>12618</v>
      </c>
      <c r="O574" t="s">
        <v>12619</v>
      </c>
      <c r="P574">
        <f>-709.6036498981 -29.0044931709842 -222.770937872804</f>
        <v>-961.37908094188822</v>
      </c>
      <c r="Q574" t="s">
        <v>12620</v>
      </c>
      <c r="R574" t="s">
        <v>12621</v>
      </c>
      <c r="S574" t="s">
        <v>12622</v>
      </c>
      <c r="T574" t="s">
        <v>12623</v>
      </c>
      <c r="U574" t="s">
        <v>12624</v>
      </c>
      <c r="V574" t="s">
        <v>12625</v>
      </c>
      <c r="W574" t="s">
        <v>12626</v>
      </c>
      <c r="X574" t="s">
        <v>12627</v>
      </c>
      <c r="Y574" t="s">
        <v>12628</v>
      </c>
    </row>
    <row r="575" spans="1:25" x14ac:dyDescent="0.3">
      <c r="A575">
        <v>28700</v>
      </c>
      <c r="B575" t="s">
        <v>12629</v>
      </c>
      <c r="C575" t="s">
        <v>12630</v>
      </c>
      <c r="D575" t="s">
        <v>12631</v>
      </c>
      <c r="E575" t="s">
        <v>12632</v>
      </c>
      <c r="F575" t="s">
        <v>12633</v>
      </c>
      <c r="G575" t="s">
        <v>12634</v>
      </c>
      <c r="H575" t="s">
        <v>12635</v>
      </c>
      <c r="I575" t="s">
        <v>12636</v>
      </c>
      <c r="J575" t="s">
        <v>12637</v>
      </c>
      <c r="K575" t="s">
        <v>12638</v>
      </c>
      <c r="L575" t="s">
        <v>12639</v>
      </c>
      <c r="M575" t="s">
        <v>12640</v>
      </c>
      <c r="N575" t="s">
        <v>12641</v>
      </c>
      <c r="O575" t="s">
        <v>12642</v>
      </c>
      <c r="P575">
        <f>-707.618264539141 -28.4977661680327 -222.731478771321</f>
        <v>-958.84750947849477</v>
      </c>
      <c r="Q575" t="s">
        <v>12643</v>
      </c>
      <c r="R575" t="s">
        <v>12644</v>
      </c>
      <c r="S575" t="s">
        <v>12645</v>
      </c>
      <c r="T575" t="s">
        <v>12646</v>
      </c>
      <c r="U575" t="s">
        <v>12647</v>
      </c>
      <c r="V575" t="s">
        <v>12648</v>
      </c>
      <c r="W575" t="s">
        <v>12649</v>
      </c>
      <c r="X575" t="s">
        <v>12650</v>
      </c>
      <c r="Y575" t="s">
        <v>12651</v>
      </c>
    </row>
    <row r="576" spans="1:25" x14ac:dyDescent="0.3">
      <c r="A576">
        <v>28750</v>
      </c>
      <c r="B576" t="s">
        <v>12652</v>
      </c>
      <c r="C576" t="s">
        <v>12653</v>
      </c>
      <c r="D576" t="s">
        <v>12654</v>
      </c>
      <c r="E576" t="s">
        <v>12655</v>
      </c>
      <c r="F576" t="s">
        <v>12656</v>
      </c>
      <c r="G576" t="s">
        <v>12657</v>
      </c>
      <c r="H576" t="s">
        <v>12658</v>
      </c>
      <c r="I576" t="s">
        <v>12659</v>
      </c>
      <c r="J576" t="s">
        <v>12660</v>
      </c>
      <c r="K576" t="s">
        <v>12661</v>
      </c>
      <c r="L576" t="s">
        <v>12662</v>
      </c>
      <c r="M576" t="s">
        <v>12663</v>
      </c>
      <c r="N576" t="s">
        <v>12664</v>
      </c>
      <c r="O576" t="s">
        <v>12665</v>
      </c>
      <c r="P576">
        <f>-706.688623333159 -28.2468545754969 -222.705942935733</f>
        <v>-957.64142084438879</v>
      </c>
      <c r="Q576" t="s">
        <v>12666</v>
      </c>
      <c r="R576" t="s">
        <v>12667</v>
      </c>
      <c r="S576" t="s">
        <v>12668</v>
      </c>
      <c r="T576" t="s">
        <v>12669</v>
      </c>
      <c r="U576" t="s">
        <v>12670</v>
      </c>
      <c r="V576" t="s">
        <v>12671</v>
      </c>
      <c r="W576" t="s">
        <v>12672</v>
      </c>
      <c r="X576" t="s">
        <v>12673</v>
      </c>
      <c r="Y576" t="s">
        <v>12674</v>
      </c>
    </row>
    <row r="577" spans="1:25" x14ac:dyDescent="0.3">
      <c r="A577">
        <v>28800</v>
      </c>
      <c r="B577" t="s">
        <v>12675</v>
      </c>
      <c r="C577" t="s">
        <v>12676</v>
      </c>
      <c r="D577" t="s">
        <v>12677</v>
      </c>
      <c r="E577" t="s">
        <v>12678</v>
      </c>
      <c r="F577" t="s">
        <v>12679</v>
      </c>
      <c r="G577" t="s">
        <v>12680</v>
      </c>
      <c r="H577" t="s">
        <v>12681</v>
      </c>
      <c r="I577" t="s">
        <v>12682</v>
      </c>
      <c r="J577" t="s">
        <v>12683</v>
      </c>
      <c r="K577" t="s">
        <v>12684</v>
      </c>
      <c r="L577" t="s">
        <v>12685</v>
      </c>
      <c r="M577" t="s">
        <v>12686</v>
      </c>
      <c r="N577" t="s">
        <v>12687</v>
      </c>
      <c r="O577" t="s">
        <v>12688</v>
      </c>
      <c r="P577">
        <f>-705.097519079258 -27.7132490114886 -222.701868760427</f>
        <v>-955.51263685117362</v>
      </c>
      <c r="Q577" t="s">
        <v>12689</v>
      </c>
      <c r="R577" t="s">
        <v>12690</v>
      </c>
      <c r="S577" t="s">
        <v>12691</v>
      </c>
      <c r="T577" t="s">
        <v>12692</v>
      </c>
      <c r="U577" t="s">
        <v>12693</v>
      </c>
      <c r="V577" t="s">
        <v>12694</v>
      </c>
      <c r="W577" t="s">
        <v>12695</v>
      </c>
      <c r="X577" t="s">
        <v>12696</v>
      </c>
      <c r="Y577" t="s">
        <v>12697</v>
      </c>
    </row>
    <row r="578" spans="1:25" x14ac:dyDescent="0.3">
      <c r="A578">
        <v>28850</v>
      </c>
      <c r="B578" t="s">
        <v>12698</v>
      </c>
      <c r="C578" t="s">
        <v>12699</v>
      </c>
      <c r="D578" t="s">
        <v>12700</v>
      </c>
      <c r="E578" t="s">
        <v>12701</v>
      </c>
      <c r="F578" t="s">
        <v>12702</v>
      </c>
      <c r="G578" t="s">
        <v>12703</v>
      </c>
      <c r="H578" t="s">
        <v>12704</v>
      </c>
      <c r="I578" t="s">
        <v>12705</v>
      </c>
      <c r="J578" t="s">
        <v>12706</v>
      </c>
      <c r="K578" t="s">
        <v>12707</v>
      </c>
      <c r="L578" t="s">
        <v>12708</v>
      </c>
      <c r="M578" t="s">
        <v>12709</v>
      </c>
      <c r="N578" t="s">
        <v>12710</v>
      </c>
      <c r="O578" t="s">
        <v>12711</v>
      </c>
      <c r="P578">
        <f>-704.511923401446 -27.5569339326632 -222.709163739318</f>
        <v>-954.77802107342723</v>
      </c>
      <c r="Q578" t="s">
        <v>12712</v>
      </c>
      <c r="R578" t="s">
        <v>12713</v>
      </c>
      <c r="S578" t="s">
        <v>12714</v>
      </c>
      <c r="T578" t="s">
        <v>12715</v>
      </c>
      <c r="U578" t="s">
        <v>12716</v>
      </c>
      <c r="V578" t="s">
        <v>12717</v>
      </c>
      <c r="W578" t="s">
        <v>12718</v>
      </c>
      <c r="X578" t="s">
        <v>12719</v>
      </c>
      <c r="Y578" t="s">
        <v>12720</v>
      </c>
    </row>
    <row r="579" spans="1:25" x14ac:dyDescent="0.3">
      <c r="A579">
        <v>28900</v>
      </c>
      <c r="B579" t="s">
        <v>12721</v>
      </c>
      <c r="C579" t="s">
        <v>12722</v>
      </c>
      <c r="D579" t="s">
        <v>12723</v>
      </c>
      <c r="E579" t="s">
        <v>12724</v>
      </c>
      <c r="F579" t="s">
        <v>12725</v>
      </c>
      <c r="G579" t="s">
        <v>12726</v>
      </c>
      <c r="H579" t="s">
        <v>12727</v>
      </c>
      <c r="I579" t="s">
        <v>12728</v>
      </c>
      <c r="J579" t="s">
        <v>12729</v>
      </c>
      <c r="K579" t="s">
        <v>12730</v>
      </c>
      <c r="L579" t="s">
        <v>12731</v>
      </c>
      <c r="M579" t="s">
        <v>12732</v>
      </c>
      <c r="N579" t="s">
        <v>12733</v>
      </c>
      <c r="O579" t="s">
        <v>12734</v>
      </c>
      <c r="P579">
        <f>-703.688195274887 -27.0913541641144 -222.629086409962</f>
        <v>-953.4086358489634</v>
      </c>
      <c r="Q579" t="s">
        <v>12735</v>
      </c>
      <c r="R579" t="s">
        <v>12736</v>
      </c>
      <c r="S579" t="s">
        <v>12737</v>
      </c>
      <c r="T579" t="s">
        <v>12738</v>
      </c>
      <c r="U579" t="s">
        <v>12739</v>
      </c>
      <c r="V579" t="s">
        <v>12740</v>
      </c>
      <c r="W579" t="s">
        <v>12741</v>
      </c>
      <c r="X579" t="s">
        <v>12742</v>
      </c>
      <c r="Y579" t="s">
        <v>12743</v>
      </c>
    </row>
    <row r="580" spans="1:25" x14ac:dyDescent="0.3">
      <c r="A580">
        <v>28950</v>
      </c>
      <c r="B580" t="s">
        <v>12744</v>
      </c>
      <c r="C580" t="s">
        <v>12745</v>
      </c>
      <c r="D580" t="s">
        <v>12746</v>
      </c>
      <c r="E580" t="s">
        <v>12747</v>
      </c>
      <c r="F580" t="s">
        <v>12748</v>
      </c>
      <c r="G580" t="s">
        <v>12749</v>
      </c>
      <c r="H580" t="s">
        <v>12750</v>
      </c>
      <c r="I580" t="s">
        <v>12751</v>
      </c>
      <c r="J580" t="s">
        <v>12752</v>
      </c>
      <c r="K580" t="s">
        <v>12753</v>
      </c>
      <c r="L580" t="s">
        <v>12754</v>
      </c>
      <c r="M580" t="s">
        <v>12755</v>
      </c>
      <c r="N580" t="s">
        <v>12756</v>
      </c>
      <c r="O580" t="s">
        <v>12757</v>
      </c>
      <c r="P580">
        <f>-703.636432009567 -26.4317067907559 -222.44454441365</f>
        <v>-952.51268321397288</v>
      </c>
      <c r="Q580" t="s">
        <v>12758</v>
      </c>
      <c r="R580" t="s">
        <v>12759</v>
      </c>
      <c r="S580" t="s">
        <v>12760</v>
      </c>
      <c r="T580" t="s">
        <v>12761</v>
      </c>
      <c r="U580" t="s">
        <v>12762</v>
      </c>
      <c r="V580" t="s">
        <v>12763</v>
      </c>
      <c r="W580" t="s">
        <v>12764</v>
      </c>
      <c r="X580" t="s">
        <v>12765</v>
      </c>
      <c r="Y580" t="s">
        <v>12766</v>
      </c>
    </row>
    <row r="581" spans="1:25" x14ac:dyDescent="0.3">
      <c r="A581">
        <v>29000</v>
      </c>
      <c r="B581" t="s">
        <v>12767</v>
      </c>
      <c r="C581" t="s">
        <v>12768</v>
      </c>
      <c r="D581" t="s">
        <v>12769</v>
      </c>
      <c r="E581" t="s">
        <v>12770</v>
      </c>
      <c r="F581" t="s">
        <v>12771</v>
      </c>
      <c r="G581" t="s">
        <v>12772</v>
      </c>
      <c r="H581" t="s">
        <v>12773</v>
      </c>
      <c r="I581" t="s">
        <v>12774</v>
      </c>
      <c r="J581" t="s">
        <v>12775</v>
      </c>
      <c r="K581" t="s">
        <v>12776</v>
      </c>
      <c r="L581" t="s">
        <v>12777</v>
      </c>
      <c r="M581" t="s">
        <v>12778</v>
      </c>
      <c r="N581" t="s">
        <v>12779</v>
      </c>
      <c r="O581" t="s">
        <v>12780</v>
      </c>
      <c r="P581">
        <f>-703.760924776438 -24.9730495307833 -221.81235967573</f>
        <v>-950.5463339829513</v>
      </c>
      <c r="Q581" t="s">
        <v>12781</v>
      </c>
      <c r="R581" t="s">
        <v>12782</v>
      </c>
      <c r="S581" t="s">
        <v>12783</v>
      </c>
      <c r="T581" t="s">
        <v>12784</v>
      </c>
      <c r="U581" t="s">
        <v>12785</v>
      </c>
      <c r="V581" t="s">
        <v>12786</v>
      </c>
      <c r="W581" t="s">
        <v>12787</v>
      </c>
      <c r="X581" t="s">
        <v>12788</v>
      </c>
      <c r="Y581" t="s">
        <v>12789</v>
      </c>
    </row>
    <row r="582" spans="1:25" x14ac:dyDescent="0.3">
      <c r="A582">
        <v>29050</v>
      </c>
      <c r="B582" t="s">
        <v>12790</v>
      </c>
      <c r="C582" t="s">
        <v>12791</v>
      </c>
      <c r="D582" t="s">
        <v>12792</v>
      </c>
      <c r="E582" t="s">
        <v>12793</v>
      </c>
      <c r="F582" t="s">
        <v>12794</v>
      </c>
      <c r="G582" t="s">
        <v>12795</v>
      </c>
      <c r="H582" t="s">
        <v>12796</v>
      </c>
      <c r="I582" t="s">
        <v>12797</v>
      </c>
      <c r="J582" t="s">
        <v>12798</v>
      </c>
      <c r="K582" t="s">
        <v>12799</v>
      </c>
      <c r="L582" t="s">
        <v>12800</v>
      </c>
      <c r="M582" t="s">
        <v>12801</v>
      </c>
      <c r="N582" t="s">
        <v>12802</v>
      </c>
      <c r="O582" t="s">
        <v>12803</v>
      </c>
      <c r="P582">
        <f>-704.171014754014 -24.2633928268626 -221.337748250729</f>
        <v>-949.77215583160557</v>
      </c>
      <c r="Q582" t="s">
        <v>12804</v>
      </c>
      <c r="R582" t="s">
        <v>12805</v>
      </c>
      <c r="S582" t="s">
        <v>12806</v>
      </c>
      <c r="T582" t="s">
        <v>12807</v>
      </c>
      <c r="U582" t="s">
        <v>12808</v>
      </c>
      <c r="V582" t="s">
        <v>12809</v>
      </c>
      <c r="W582" t="s">
        <v>12810</v>
      </c>
      <c r="X582" t="s">
        <v>12811</v>
      </c>
      <c r="Y582" t="s">
        <v>12812</v>
      </c>
    </row>
    <row r="583" spans="1:25" x14ac:dyDescent="0.3">
      <c r="A583">
        <v>29100</v>
      </c>
      <c r="B583" t="s">
        <v>12813</v>
      </c>
      <c r="C583" t="s">
        <v>12814</v>
      </c>
      <c r="D583" t="s">
        <v>12815</v>
      </c>
      <c r="E583" t="s">
        <v>12816</v>
      </c>
      <c r="F583" t="s">
        <v>12817</v>
      </c>
      <c r="G583" t="s">
        <v>12818</v>
      </c>
      <c r="H583" t="s">
        <v>12819</v>
      </c>
      <c r="I583" t="s">
        <v>12820</v>
      </c>
      <c r="J583" t="s">
        <v>12821</v>
      </c>
      <c r="K583" t="s">
        <v>12822</v>
      </c>
      <c r="L583" t="s">
        <v>12823</v>
      </c>
      <c r="M583" t="s">
        <v>12824</v>
      </c>
      <c r="N583" t="s">
        <v>12825</v>
      </c>
      <c r="O583" t="s">
        <v>12826</v>
      </c>
      <c r="P583">
        <f>-705.372116000901 -22.5038084655109 -219.856432311653</f>
        <v>-947.73235677806497</v>
      </c>
      <c r="Q583" t="s">
        <v>12827</v>
      </c>
      <c r="R583" t="s">
        <v>12828</v>
      </c>
      <c r="S583" t="s">
        <v>12829</v>
      </c>
      <c r="T583" t="s">
        <v>12830</v>
      </c>
      <c r="U583" t="s">
        <v>12831</v>
      </c>
      <c r="V583" t="s">
        <v>12832</v>
      </c>
      <c r="W583" t="s">
        <v>12833</v>
      </c>
      <c r="X583" t="s">
        <v>12834</v>
      </c>
      <c r="Y583" t="s">
        <v>12835</v>
      </c>
    </row>
    <row r="584" spans="1:25" x14ac:dyDescent="0.3">
      <c r="A584">
        <v>29150</v>
      </c>
      <c r="B584" t="s">
        <v>12836</v>
      </c>
      <c r="C584" t="s">
        <v>12837</v>
      </c>
      <c r="D584" t="s">
        <v>12838</v>
      </c>
      <c r="E584" t="s">
        <v>12839</v>
      </c>
      <c r="F584" t="s">
        <v>12840</v>
      </c>
      <c r="G584" t="s">
        <v>12841</v>
      </c>
      <c r="H584" t="s">
        <v>12842</v>
      </c>
      <c r="I584" t="s">
        <v>12843</v>
      </c>
      <c r="J584" t="s">
        <v>12844</v>
      </c>
      <c r="K584" t="s">
        <v>12845</v>
      </c>
      <c r="L584" t="s">
        <v>12846</v>
      </c>
      <c r="M584" t="s">
        <v>12847</v>
      </c>
      <c r="N584" t="s">
        <v>12848</v>
      </c>
      <c r="O584" t="s">
        <v>12849</v>
      </c>
      <c r="P584">
        <f>-706.17641849879 -21.2253701160469 -218.857407623439</f>
        <v>-946.25919623827588</v>
      </c>
      <c r="Q584" t="s">
        <v>12850</v>
      </c>
      <c r="R584" t="s">
        <v>12851</v>
      </c>
      <c r="S584" t="s">
        <v>12852</v>
      </c>
      <c r="T584" t="s">
        <v>12853</v>
      </c>
      <c r="U584" t="s">
        <v>12854</v>
      </c>
      <c r="V584" t="s">
        <v>12855</v>
      </c>
      <c r="W584" t="s">
        <v>12856</v>
      </c>
      <c r="X584" t="s">
        <v>12857</v>
      </c>
      <c r="Y584" t="s">
        <v>12858</v>
      </c>
    </row>
    <row r="585" spans="1:25" x14ac:dyDescent="0.3">
      <c r="A585">
        <v>29200</v>
      </c>
      <c r="B585" t="s">
        <v>12859</v>
      </c>
      <c r="C585" t="s">
        <v>12860</v>
      </c>
      <c r="D585" t="s">
        <v>12861</v>
      </c>
      <c r="E585" t="s">
        <v>12862</v>
      </c>
      <c r="F585" t="s">
        <v>12863</v>
      </c>
      <c r="G585" t="s">
        <v>12864</v>
      </c>
      <c r="H585" t="s">
        <v>12865</v>
      </c>
      <c r="I585" t="s">
        <v>12866</v>
      </c>
      <c r="J585" t="s">
        <v>12867</v>
      </c>
      <c r="K585" t="s">
        <v>12868</v>
      </c>
      <c r="L585" t="s">
        <v>12869</v>
      </c>
      <c r="M585" t="s">
        <v>12870</v>
      </c>
      <c r="N585" t="s">
        <v>12871</v>
      </c>
      <c r="O585" t="s">
        <v>12872</v>
      </c>
      <c r="P585">
        <f>-708.267872427431 -18.2676389409744 -216.74487481192</f>
        <v>-943.28038618032542</v>
      </c>
      <c r="Q585" t="s">
        <v>12873</v>
      </c>
      <c r="R585" t="s">
        <v>12874</v>
      </c>
      <c r="S585" t="s">
        <v>12875</v>
      </c>
      <c r="T585" t="s">
        <v>12876</v>
      </c>
      <c r="U585" t="s">
        <v>12877</v>
      </c>
      <c r="V585" t="s">
        <v>12878</v>
      </c>
      <c r="W585" t="s">
        <v>12879</v>
      </c>
      <c r="X585" t="s">
        <v>12880</v>
      </c>
      <c r="Y585" t="s">
        <v>12881</v>
      </c>
    </row>
    <row r="586" spans="1:25" x14ac:dyDescent="0.3">
      <c r="A586">
        <v>29250</v>
      </c>
      <c r="B586" t="s">
        <v>12882</v>
      </c>
      <c r="C586" t="s">
        <v>12883</v>
      </c>
      <c r="D586" t="s">
        <v>12884</v>
      </c>
      <c r="E586" t="s">
        <v>12885</v>
      </c>
      <c r="F586" t="s">
        <v>12886</v>
      </c>
      <c r="G586" t="s">
        <v>12887</v>
      </c>
      <c r="H586" t="s">
        <v>12888</v>
      </c>
      <c r="I586" t="s">
        <v>12889</v>
      </c>
      <c r="J586" t="s">
        <v>12890</v>
      </c>
      <c r="K586" t="s">
        <v>12891</v>
      </c>
      <c r="L586" t="s">
        <v>12892</v>
      </c>
      <c r="M586" t="s">
        <v>12893</v>
      </c>
      <c r="N586" t="s">
        <v>12894</v>
      </c>
      <c r="O586" t="s">
        <v>12895</v>
      </c>
      <c r="P586">
        <f>-709.377319104023 -17.2622240780215 -215.796333067658</f>
        <v>-942.43587624970246</v>
      </c>
      <c r="Q586" t="s">
        <v>12896</v>
      </c>
      <c r="R586" t="s">
        <v>12897</v>
      </c>
      <c r="S586" t="s">
        <v>12898</v>
      </c>
      <c r="T586" t="s">
        <v>12899</v>
      </c>
      <c r="U586" t="s">
        <v>12900</v>
      </c>
      <c r="V586" t="s">
        <v>12901</v>
      </c>
      <c r="W586" t="s">
        <v>12902</v>
      </c>
      <c r="X586" t="s">
        <v>12903</v>
      </c>
      <c r="Y586" t="s">
        <v>12904</v>
      </c>
    </row>
    <row r="587" spans="1:25" x14ac:dyDescent="0.3">
      <c r="A587">
        <v>29300</v>
      </c>
      <c r="B587" t="s">
        <v>12905</v>
      </c>
      <c r="C587" t="s">
        <v>12906</v>
      </c>
      <c r="D587" t="s">
        <v>12907</v>
      </c>
      <c r="E587" t="s">
        <v>12908</v>
      </c>
      <c r="F587" t="s">
        <v>12909</v>
      </c>
      <c r="G587" t="s">
        <v>12910</v>
      </c>
      <c r="H587" t="s">
        <v>12911</v>
      </c>
      <c r="I587" t="s">
        <v>12912</v>
      </c>
      <c r="J587" t="s">
        <v>12913</v>
      </c>
      <c r="K587" t="s">
        <v>12914</v>
      </c>
      <c r="L587" t="s">
        <v>12915</v>
      </c>
      <c r="M587" t="s">
        <v>12916</v>
      </c>
      <c r="N587" t="s">
        <v>12917</v>
      </c>
      <c r="O587" t="s">
        <v>12918</v>
      </c>
      <c r="P587">
        <f>-711.33434651884 -16.3467448724825 -214.249425190276</f>
        <v>-941.93051658159857</v>
      </c>
      <c r="Q587" t="s">
        <v>12919</v>
      </c>
      <c r="R587" t="s">
        <v>12920</v>
      </c>
      <c r="S587" t="s">
        <v>12921</v>
      </c>
      <c r="T587" t="s">
        <v>12922</v>
      </c>
      <c r="U587" t="s">
        <v>12923</v>
      </c>
      <c r="V587" t="s">
        <v>12924</v>
      </c>
      <c r="W587" t="s">
        <v>12925</v>
      </c>
      <c r="X587" t="s">
        <v>12926</v>
      </c>
      <c r="Y587" t="s">
        <v>12927</v>
      </c>
    </row>
    <row r="588" spans="1:25" x14ac:dyDescent="0.3">
      <c r="A588">
        <v>29350</v>
      </c>
      <c r="B588" t="s">
        <v>12928</v>
      </c>
      <c r="C588" t="s">
        <v>12929</v>
      </c>
      <c r="D588" t="s">
        <v>12930</v>
      </c>
      <c r="E588" t="s">
        <v>12931</v>
      </c>
      <c r="F588" t="s">
        <v>12932</v>
      </c>
      <c r="G588" t="s">
        <v>12933</v>
      </c>
      <c r="H588" t="s">
        <v>12934</v>
      </c>
      <c r="I588" t="s">
        <v>12935</v>
      </c>
      <c r="J588" t="s">
        <v>12936</v>
      </c>
      <c r="K588" t="s">
        <v>12937</v>
      </c>
      <c r="L588" t="s">
        <v>12938</v>
      </c>
      <c r="M588" t="s">
        <v>12939</v>
      </c>
      <c r="N588" t="s">
        <v>12940</v>
      </c>
      <c r="O588" t="s">
        <v>12941</v>
      </c>
      <c r="P588">
        <f>-712.031548718036 -15.6868552639323 -213.550604668174</f>
        <v>-941.26900865014227</v>
      </c>
      <c r="Q588" t="s">
        <v>12942</v>
      </c>
      <c r="R588" t="s">
        <v>12943</v>
      </c>
      <c r="S588" t="s">
        <v>12944</v>
      </c>
      <c r="T588" t="s">
        <v>12945</v>
      </c>
      <c r="U588" t="s">
        <v>12946</v>
      </c>
      <c r="V588" t="s">
        <v>12947</v>
      </c>
      <c r="W588" t="s">
        <v>12948</v>
      </c>
      <c r="X588" t="s">
        <v>12949</v>
      </c>
      <c r="Y588" t="s">
        <v>12950</v>
      </c>
    </row>
    <row r="589" spans="1:25" x14ac:dyDescent="0.3">
      <c r="A589">
        <v>29400</v>
      </c>
      <c r="B589" t="s">
        <v>12951</v>
      </c>
      <c r="C589" t="s">
        <v>12952</v>
      </c>
      <c r="D589" t="s">
        <v>12953</v>
      </c>
      <c r="E589" t="s">
        <v>12954</v>
      </c>
      <c r="F589" t="s">
        <v>12955</v>
      </c>
      <c r="G589" t="s">
        <v>12956</v>
      </c>
      <c r="H589" t="s">
        <v>12957</v>
      </c>
      <c r="I589" t="s">
        <v>12958</v>
      </c>
      <c r="J589" t="s">
        <v>12959</v>
      </c>
      <c r="K589" t="s">
        <v>12960</v>
      </c>
      <c r="L589" t="s">
        <v>12961</v>
      </c>
      <c r="M589" t="s">
        <v>12962</v>
      </c>
      <c r="N589" t="s">
        <v>12963</v>
      </c>
      <c r="O589" t="s">
        <v>12964</v>
      </c>
      <c r="P589">
        <f>-713.277693087992 -14.2420859008141 -212.485464277717</f>
        <v>-940.00524326652317</v>
      </c>
      <c r="Q589" t="s">
        <v>12965</v>
      </c>
      <c r="R589" t="s">
        <v>12966</v>
      </c>
      <c r="S589" t="s">
        <v>12967</v>
      </c>
      <c r="T589" t="s">
        <v>12968</v>
      </c>
      <c r="U589" t="s">
        <v>12969</v>
      </c>
      <c r="V589" t="s">
        <v>12970</v>
      </c>
      <c r="W589" t="s">
        <v>12971</v>
      </c>
      <c r="X589" t="s">
        <v>12972</v>
      </c>
      <c r="Y589" t="s">
        <v>12973</v>
      </c>
    </row>
    <row r="590" spans="1:25" x14ac:dyDescent="0.3">
      <c r="A590">
        <v>29450</v>
      </c>
      <c r="B590" t="s">
        <v>12974</v>
      </c>
      <c r="C590" t="s">
        <v>12975</v>
      </c>
      <c r="D590" t="s">
        <v>12976</v>
      </c>
      <c r="E590" t="s">
        <v>12977</v>
      </c>
      <c r="F590" t="s">
        <v>12978</v>
      </c>
      <c r="G590" t="s">
        <v>12979</v>
      </c>
      <c r="H590" t="s">
        <v>12980</v>
      </c>
      <c r="I590" t="s">
        <v>12981</v>
      </c>
      <c r="J590" t="s">
        <v>12982</v>
      </c>
      <c r="K590" t="s">
        <v>12983</v>
      </c>
      <c r="L590" t="s">
        <v>12984</v>
      </c>
      <c r="M590" t="s">
        <v>12985</v>
      </c>
      <c r="N590" t="s">
        <v>12986</v>
      </c>
      <c r="O590" t="s">
        <v>12987</v>
      </c>
      <c r="P590">
        <f>-713.677150218213 -13.769054672272 -212.119931586928</f>
        <v>-939.56613647741301</v>
      </c>
      <c r="Q590" t="s">
        <v>12988</v>
      </c>
      <c r="R590" t="s">
        <v>12989</v>
      </c>
      <c r="S590" t="s">
        <v>12990</v>
      </c>
      <c r="T590" t="s">
        <v>12991</v>
      </c>
      <c r="U590" t="s">
        <v>12992</v>
      </c>
      <c r="V590" t="s">
        <v>12993</v>
      </c>
      <c r="W590" t="s">
        <v>12994</v>
      </c>
      <c r="X590" t="s">
        <v>12995</v>
      </c>
      <c r="Y590" t="s">
        <v>12996</v>
      </c>
    </row>
    <row r="591" spans="1:25" x14ac:dyDescent="0.3">
      <c r="A591">
        <v>29500</v>
      </c>
      <c r="B591" t="s">
        <v>12997</v>
      </c>
      <c r="C591" t="s">
        <v>12998</v>
      </c>
      <c r="D591" t="s">
        <v>12999</v>
      </c>
      <c r="E591" t="s">
        <v>13000</v>
      </c>
      <c r="F591" t="s">
        <v>13001</v>
      </c>
      <c r="G591" t="s">
        <v>13002</v>
      </c>
      <c r="H591" t="s">
        <v>13003</v>
      </c>
      <c r="I591" t="s">
        <v>13004</v>
      </c>
      <c r="J591" t="s">
        <v>13005</v>
      </c>
      <c r="K591" t="s">
        <v>13006</v>
      </c>
      <c r="L591" t="s">
        <v>13007</v>
      </c>
      <c r="M591" t="s">
        <v>13008</v>
      </c>
      <c r="N591" t="s">
        <v>13009</v>
      </c>
      <c r="O591" t="s">
        <v>13010</v>
      </c>
      <c r="P591">
        <f>-714.094888875858 -13.2820086328566 -211.685925140025</f>
        <v>-939.0628226487396</v>
      </c>
      <c r="Q591" t="s">
        <v>13011</v>
      </c>
      <c r="R591" t="s">
        <v>13012</v>
      </c>
      <c r="S591" t="s">
        <v>13013</v>
      </c>
      <c r="T591" t="s">
        <v>13014</v>
      </c>
      <c r="U591" t="s">
        <v>13015</v>
      </c>
      <c r="V591" t="s">
        <v>13016</v>
      </c>
      <c r="W591" t="s">
        <v>13017</v>
      </c>
      <c r="X591" t="s">
        <v>13018</v>
      </c>
      <c r="Y591" t="s">
        <v>13019</v>
      </c>
    </row>
    <row r="592" spans="1:25" x14ac:dyDescent="0.3">
      <c r="A592">
        <v>29550</v>
      </c>
      <c r="B592" t="s">
        <v>13020</v>
      </c>
      <c r="C592" t="s">
        <v>13021</v>
      </c>
      <c r="D592" t="s">
        <v>13022</v>
      </c>
      <c r="E592" t="s">
        <v>13023</v>
      </c>
      <c r="F592" t="s">
        <v>13024</v>
      </c>
      <c r="G592" t="s">
        <v>13025</v>
      </c>
      <c r="H592" t="s">
        <v>13026</v>
      </c>
      <c r="I592" t="s">
        <v>13027</v>
      </c>
      <c r="J592" t="s">
        <v>13028</v>
      </c>
      <c r="K592" t="s">
        <v>13029</v>
      </c>
      <c r="L592" t="s">
        <v>13030</v>
      </c>
      <c r="M592" t="s">
        <v>13031</v>
      </c>
      <c r="N592" t="s">
        <v>13032</v>
      </c>
      <c r="O592" t="s">
        <v>13033</v>
      </c>
      <c r="P592">
        <f>-714.200088533099 -13.0661595230038 -211.583542389893</f>
        <v>-938.84979044599572</v>
      </c>
      <c r="Q592" t="s">
        <v>13034</v>
      </c>
      <c r="R592" t="s">
        <v>13035</v>
      </c>
      <c r="S592" t="s">
        <v>13036</v>
      </c>
      <c r="T592" t="s">
        <v>13037</v>
      </c>
      <c r="U592" t="s">
        <v>13038</v>
      </c>
      <c r="V592" t="s">
        <v>13039</v>
      </c>
      <c r="W592" t="s">
        <v>13040</v>
      </c>
      <c r="X592" t="s">
        <v>13041</v>
      </c>
      <c r="Y592" t="s">
        <v>13042</v>
      </c>
    </row>
    <row r="593" spans="1:25" x14ac:dyDescent="0.3">
      <c r="A593">
        <v>29600</v>
      </c>
      <c r="B593" t="s">
        <v>13043</v>
      </c>
      <c r="C593" t="s">
        <v>13044</v>
      </c>
      <c r="D593" t="s">
        <v>13045</v>
      </c>
      <c r="E593" t="s">
        <v>13046</v>
      </c>
      <c r="F593" t="s">
        <v>13047</v>
      </c>
      <c r="G593" t="s">
        <v>13048</v>
      </c>
      <c r="H593" t="s">
        <v>13049</v>
      </c>
      <c r="I593" t="s">
        <v>13050</v>
      </c>
      <c r="J593" t="s">
        <v>13051</v>
      </c>
      <c r="K593" t="s">
        <v>13052</v>
      </c>
      <c r="L593" t="s">
        <v>13053</v>
      </c>
      <c r="M593" t="s">
        <v>13054</v>
      </c>
      <c r="N593" t="s">
        <v>13055</v>
      </c>
      <c r="O593" t="s">
        <v>13056</v>
      </c>
      <c r="P593">
        <f>-713.74976618184 -13.0306612915251 -211.442530663886</f>
        <v>-938.22295813725111</v>
      </c>
      <c r="Q593" t="s">
        <v>13057</v>
      </c>
      <c r="R593" t="s">
        <v>13058</v>
      </c>
      <c r="S593" t="s">
        <v>13059</v>
      </c>
      <c r="T593" t="s">
        <v>13060</v>
      </c>
      <c r="U593" t="s">
        <v>13061</v>
      </c>
      <c r="V593" t="s">
        <v>13062</v>
      </c>
      <c r="W593" t="s">
        <v>13063</v>
      </c>
      <c r="X593" t="s">
        <v>13064</v>
      </c>
      <c r="Y593" t="s">
        <v>13065</v>
      </c>
    </row>
    <row r="594" spans="1:25" x14ac:dyDescent="0.3">
      <c r="A594">
        <v>29650</v>
      </c>
      <c r="B594" t="s">
        <v>13066</v>
      </c>
      <c r="C594" t="s">
        <v>13067</v>
      </c>
      <c r="D594" t="s">
        <v>13068</v>
      </c>
      <c r="E594" t="s">
        <v>13069</v>
      </c>
      <c r="F594" t="s">
        <v>13070</v>
      </c>
      <c r="G594" t="s">
        <v>13071</v>
      </c>
      <c r="H594" t="s">
        <v>13072</v>
      </c>
      <c r="I594" t="s">
        <v>13073</v>
      </c>
      <c r="J594" t="s">
        <v>13074</v>
      </c>
      <c r="K594" t="s">
        <v>13075</v>
      </c>
      <c r="L594" t="s">
        <v>13076</v>
      </c>
      <c r="M594" t="s">
        <v>13077</v>
      </c>
      <c r="N594" t="s">
        <v>13078</v>
      </c>
      <c r="O594" t="s">
        <v>13079</v>
      </c>
      <c r="P594">
        <f>-713.462935277834 -13.0867958205552 -211.391680654403</f>
        <v>-937.94141175279219</v>
      </c>
      <c r="Q594" t="s">
        <v>13080</v>
      </c>
      <c r="R594" t="s">
        <v>13081</v>
      </c>
      <c r="S594" t="s">
        <v>13082</v>
      </c>
      <c r="T594" t="s">
        <v>13083</v>
      </c>
      <c r="U594" t="s">
        <v>13084</v>
      </c>
      <c r="V594" t="s">
        <v>13085</v>
      </c>
      <c r="W594" t="s">
        <v>13086</v>
      </c>
      <c r="X594" t="s">
        <v>13087</v>
      </c>
      <c r="Y594" t="s">
        <v>13088</v>
      </c>
    </row>
    <row r="595" spans="1:25" x14ac:dyDescent="0.3">
      <c r="A595">
        <v>29700</v>
      </c>
      <c r="B595" t="s">
        <v>13089</v>
      </c>
      <c r="C595" t="s">
        <v>13090</v>
      </c>
      <c r="D595" t="s">
        <v>13091</v>
      </c>
      <c r="E595" t="s">
        <v>13092</v>
      </c>
      <c r="F595" t="s">
        <v>13093</v>
      </c>
      <c r="G595" t="s">
        <v>13094</v>
      </c>
      <c r="H595" t="s">
        <v>13095</v>
      </c>
      <c r="I595" t="s">
        <v>13096</v>
      </c>
      <c r="J595" t="s">
        <v>13097</v>
      </c>
      <c r="K595" t="s">
        <v>13098</v>
      </c>
      <c r="L595" t="s">
        <v>13099</v>
      </c>
      <c r="M595" t="s">
        <v>13100</v>
      </c>
      <c r="N595" t="s">
        <v>13101</v>
      </c>
      <c r="O595" t="s">
        <v>13102</v>
      </c>
      <c r="P595">
        <f>-713.101958245202 -13.2378240795633 -211.384723602893</f>
        <v>-937.72450592765836</v>
      </c>
      <c r="Q595" t="s">
        <v>13103</v>
      </c>
      <c r="R595" t="s">
        <v>13104</v>
      </c>
      <c r="S595" t="s">
        <v>13105</v>
      </c>
      <c r="T595" t="s">
        <v>13106</v>
      </c>
      <c r="U595" t="s">
        <v>13107</v>
      </c>
      <c r="V595" t="s">
        <v>13108</v>
      </c>
      <c r="W595" t="s">
        <v>13109</v>
      </c>
      <c r="X595" t="s">
        <v>13110</v>
      </c>
      <c r="Y595" t="s">
        <v>13111</v>
      </c>
    </row>
    <row r="596" spans="1:25" x14ac:dyDescent="0.3">
      <c r="A596">
        <v>29750</v>
      </c>
      <c r="B596" t="s">
        <v>13112</v>
      </c>
      <c r="C596" t="s">
        <v>13113</v>
      </c>
      <c r="D596" t="s">
        <v>13114</v>
      </c>
      <c r="E596" t="s">
        <v>13115</v>
      </c>
      <c r="F596" t="s">
        <v>13116</v>
      </c>
      <c r="G596" t="s">
        <v>13117</v>
      </c>
      <c r="H596" t="s">
        <v>13118</v>
      </c>
      <c r="I596" t="s">
        <v>13119</v>
      </c>
      <c r="J596" t="s">
        <v>13120</v>
      </c>
      <c r="K596" t="s">
        <v>13121</v>
      </c>
      <c r="L596" t="s">
        <v>13122</v>
      </c>
      <c r="M596" t="s">
        <v>13123</v>
      </c>
      <c r="N596" t="s">
        <v>13124</v>
      </c>
      <c r="O596" t="s">
        <v>13125</v>
      </c>
      <c r="P596">
        <f>-712.791650023107 -13.4015044759797 -211.445086089276</f>
        <v>-937.63824058836258</v>
      </c>
      <c r="Q596" t="s">
        <v>13126</v>
      </c>
      <c r="R596" t="s">
        <v>13127</v>
      </c>
      <c r="S596" t="s">
        <v>13128</v>
      </c>
      <c r="T596" t="s">
        <v>13129</v>
      </c>
      <c r="U596" t="s">
        <v>13130</v>
      </c>
      <c r="V596" t="s">
        <v>13131</v>
      </c>
      <c r="W596" t="s">
        <v>13132</v>
      </c>
      <c r="X596" t="s">
        <v>13133</v>
      </c>
      <c r="Y596" t="s">
        <v>13134</v>
      </c>
    </row>
    <row r="597" spans="1:25" x14ac:dyDescent="0.3">
      <c r="A597">
        <v>29800</v>
      </c>
      <c r="B597" t="s">
        <v>13135</v>
      </c>
      <c r="C597" t="s">
        <v>13136</v>
      </c>
      <c r="D597" t="s">
        <v>13137</v>
      </c>
      <c r="E597" t="s">
        <v>13138</v>
      </c>
      <c r="F597" t="s">
        <v>13139</v>
      </c>
      <c r="G597" t="s">
        <v>13140</v>
      </c>
      <c r="H597" t="s">
        <v>13141</v>
      </c>
      <c r="I597" t="s">
        <v>13142</v>
      </c>
      <c r="J597" t="s">
        <v>13143</v>
      </c>
      <c r="K597" t="s">
        <v>13144</v>
      </c>
      <c r="L597" t="s">
        <v>13145</v>
      </c>
      <c r="M597" t="s">
        <v>13146</v>
      </c>
      <c r="N597" t="s">
        <v>13147</v>
      </c>
      <c r="O597" t="s">
        <v>13148</v>
      </c>
      <c r="P597">
        <f>-712.535345415396 -14.2100207231827 -211.800725638235</f>
        <v>-938.54609177681368</v>
      </c>
      <c r="Q597" t="s">
        <v>13149</v>
      </c>
      <c r="R597" t="s">
        <v>13150</v>
      </c>
      <c r="S597" t="s">
        <v>13151</v>
      </c>
      <c r="T597" t="s">
        <v>13152</v>
      </c>
      <c r="U597" t="s">
        <v>13153</v>
      </c>
      <c r="V597" t="s">
        <v>13154</v>
      </c>
      <c r="W597" t="s">
        <v>13155</v>
      </c>
      <c r="X597" t="s">
        <v>13156</v>
      </c>
      <c r="Y597" t="s">
        <v>13157</v>
      </c>
    </row>
    <row r="598" spans="1:25" x14ac:dyDescent="0.3">
      <c r="A598">
        <v>29850</v>
      </c>
      <c r="B598" t="s">
        <v>13158</v>
      </c>
      <c r="C598" t="s">
        <v>13159</v>
      </c>
      <c r="D598" t="s">
        <v>13160</v>
      </c>
      <c r="E598" t="s">
        <v>13161</v>
      </c>
      <c r="F598" t="s">
        <v>13162</v>
      </c>
      <c r="G598" t="s">
        <v>13163</v>
      </c>
      <c r="H598" t="s">
        <v>13164</v>
      </c>
      <c r="I598" t="s">
        <v>13165</v>
      </c>
      <c r="J598" t="s">
        <v>13166</v>
      </c>
      <c r="K598" t="s">
        <v>13167</v>
      </c>
      <c r="L598" t="s">
        <v>13168</v>
      </c>
      <c r="M598" t="s">
        <v>13169</v>
      </c>
      <c r="N598" t="s">
        <v>13170</v>
      </c>
      <c r="O598" t="s">
        <v>13171</v>
      </c>
      <c r="P598">
        <f>-712.506409122783 -14.8250960614489 -212.055642129227</f>
        <v>-939.38714731345885</v>
      </c>
      <c r="Q598" t="s">
        <v>13172</v>
      </c>
      <c r="R598" t="s">
        <v>13173</v>
      </c>
      <c r="S598" t="s">
        <v>13174</v>
      </c>
      <c r="T598" t="s">
        <v>13175</v>
      </c>
      <c r="U598" t="s">
        <v>13176</v>
      </c>
      <c r="V598" t="s">
        <v>13177</v>
      </c>
      <c r="W598" t="s">
        <v>13178</v>
      </c>
      <c r="X598" t="s">
        <v>13179</v>
      </c>
      <c r="Y598" t="s">
        <v>13180</v>
      </c>
    </row>
    <row r="599" spans="1:25" x14ac:dyDescent="0.3">
      <c r="A599">
        <v>29900</v>
      </c>
      <c r="B599" t="s">
        <v>13181</v>
      </c>
      <c r="C599" t="s">
        <v>13182</v>
      </c>
      <c r="D599" t="s">
        <v>13183</v>
      </c>
      <c r="E599" t="s">
        <v>13184</v>
      </c>
      <c r="F599" t="s">
        <v>13185</v>
      </c>
      <c r="G599" t="s">
        <v>13186</v>
      </c>
      <c r="H599" t="s">
        <v>13187</v>
      </c>
      <c r="I599" t="s">
        <v>13188</v>
      </c>
      <c r="J599" t="s">
        <v>13189</v>
      </c>
      <c r="K599" t="s">
        <v>13190</v>
      </c>
      <c r="L599" t="s">
        <v>13191</v>
      </c>
      <c r="M599" t="s">
        <v>13192</v>
      </c>
      <c r="N599" t="s">
        <v>13193</v>
      </c>
      <c r="O599" t="s">
        <v>13194</v>
      </c>
      <c r="P599">
        <f>-712.383941225269 -15.8718657617874 -212.477518567408</f>
        <v>-940.73332555446439</v>
      </c>
      <c r="Q599" t="s">
        <v>13195</v>
      </c>
      <c r="R599" t="s">
        <v>13196</v>
      </c>
      <c r="S599" t="s">
        <v>13197</v>
      </c>
      <c r="T599" t="s">
        <v>13198</v>
      </c>
      <c r="U599" t="s">
        <v>13199</v>
      </c>
      <c r="V599" t="s">
        <v>13200</v>
      </c>
      <c r="W599" t="s">
        <v>13201</v>
      </c>
      <c r="X599" t="s">
        <v>13202</v>
      </c>
      <c r="Y599" t="s">
        <v>13203</v>
      </c>
    </row>
    <row r="600" spans="1:25" x14ac:dyDescent="0.3">
      <c r="A600">
        <v>29950</v>
      </c>
      <c r="B600" t="s">
        <v>13204</v>
      </c>
      <c r="C600" t="s">
        <v>13205</v>
      </c>
      <c r="D600" t="s">
        <v>13206</v>
      </c>
      <c r="E600" t="s">
        <v>13207</v>
      </c>
      <c r="F600" t="s">
        <v>13208</v>
      </c>
      <c r="G600" t="s">
        <v>13209</v>
      </c>
      <c r="H600" t="s">
        <v>13210</v>
      </c>
      <c r="I600" t="s">
        <v>13211</v>
      </c>
      <c r="J600" t="s">
        <v>13212</v>
      </c>
      <c r="K600" t="s">
        <v>13213</v>
      </c>
      <c r="L600" t="s">
        <v>13214</v>
      </c>
      <c r="M600" t="s">
        <v>13215</v>
      </c>
      <c r="N600" t="s">
        <v>13216</v>
      </c>
      <c r="O600" t="s">
        <v>13217</v>
      </c>
      <c r="P600">
        <f>-712.380706080075 -16.3505105804759 -212.631135762573</f>
        <v>-941.36235242312387</v>
      </c>
      <c r="Q600" t="s">
        <v>13218</v>
      </c>
      <c r="R600" t="s">
        <v>13219</v>
      </c>
      <c r="S600" t="s">
        <v>13220</v>
      </c>
      <c r="T600" t="s">
        <v>13221</v>
      </c>
      <c r="U600" t="s">
        <v>13222</v>
      </c>
      <c r="V600" t="s">
        <v>13223</v>
      </c>
      <c r="W600" t="s">
        <v>13224</v>
      </c>
      <c r="X600" t="s">
        <v>13225</v>
      </c>
      <c r="Y600" t="s">
        <v>13226</v>
      </c>
    </row>
    <row r="601" spans="1:25" x14ac:dyDescent="0.3">
      <c r="A601">
        <v>30000</v>
      </c>
      <c r="B601" t="s">
        <v>13227</v>
      </c>
      <c r="C601" t="s">
        <v>13228</v>
      </c>
      <c r="D601" t="s">
        <v>13229</v>
      </c>
      <c r="E601" t="s">
        <v>13230</v>
      </c>
      <c r="F601" t="s">
        <v>13231</v>
      </c>
      <c r="G601" t="s">
        <v>13232</v>
      </c>
      <c r="H601" t="s">
        <v>13233</v>
      </c>
      <c r="I601" t="s">
        <v>13234</v>
      </c>
      <c r="J601" t="s">
        <v>13235</v>
      </c>
      <c r="K601" t="s">
        <v>13236</v>
      </c>
      <c r="L601" t="s">
        <v>13237</v>
      </c>
      <c r="M601" t="s">
        <v>13238</v>
      </c>
      <c r="N601" t="s">
        <v>13239</v>
      </c>
      <c r="O601" t="s">
        <v>13240</v>
      </c>
      <c r="P601">
        <f>-712.726798948967 -17.0113119261648 -212.900666286119</f>
        <v>-942.6387771612508</v>
      </c>
      <c r="Q601" t="s">
        <v>13241</v>
      </c>
      <c r="R601" t="s">
        <v>13242</v>
      </c>
      <c r="S601" t="s">
        <v>13243</v>
      </c>
      <c r="T601" t="s">
        <v>13244</v>
      </c>
      <c r="U601" t="s">
        <v>13245</v>
      </c>
      <c r="V601" t="s">
        <v>13246</v>
      </c>
      <c r="W601" t="s">
        <v>13247</v>
      </c>
      <c r="X601" t="s">
        <v>13248</v>
      </c>
      <c r="Y601" t="s">
        <v>13249</v>
      </c>
    </row>
    <row r="602" spans="1:25" x14ac:dyDescent="0.3">
      <c r="A602">
        <v>30050</v>
      </c>
      <c r="B602" t="s">
        <v>13250</v>
      </c>
      <c r="C602" t="s">
        <v>13251</v>
      </c>
      <c r="D602" t="s">
        <v>13252</v>
      </c>
      <c r="E602" t="s">
        <v>13253</v>
      </c>
      <c r="F602" t="s">
        <v>13254</v>
      </c>
      <c r="G602" t="s">
        <v>13255</v>
      </c>
      <c r="H602" t="s">
        <v>13256</v>
      </c>
      <c r="I602" t="s">
        <v>13257</v>
      </c>
      <c r="J602" t="s">
        <v>13258</v>
      </c>
      <c r="K602" t="s">
        <v>13259</v>
      </c>
      <c r="L602" t="s">
        <v>13260</v>
      </c>
      <c r="M602" t="s">
        <v>13261</v>
      </c>
      <c r="N602" t="s">
        <v>13262</v>
      </c>
      <c r="O602" t="s">
        <v>13263</v>
      </c>
      <c r="P602">
        <f>-713.041577750778 -17.4360239096095 -213.06929068063</f>
        <v>-943.54689234101738</v>
      </c>
      <c r="Q602" t="s">
        <v>13264</v>
      </c>
      <c r="R602" t="s">
        <v>13265</v>
      </c>
      <c r="S602" t="s">
        <v>13266</v>
      </c>
      <c r="T602" t="s">
        <v>13267</v>
      </c>
      <c r="U602" t="s">
        <v>13268</v>
      </c>
      <c r="V602" t="s">
        <v>13269</v>
      </c>
      <c r="W602" t="s">
        <v>13270</v>
      </c>
      <c r="X602" t="s">
        <v>13271</v>
      </c>
      <c r="Y602" t="s">
        <v>13272</v>
      </c>
    </row>
    <row r="603" spans="1:25" x14ac:dyDescent="0.3">
      <c r="A603">
        <v>30100</v>
      </c>
      <c r="B603" t="s">
        <v>13273</v>
      </c>
      <c r="C603" t="s">
        <v>13274</v>
      </c>
      <c r="D603" t="s">
        <v>13275</v>
      </c>
      <c r="E603" t="s">
        <v>13276</v>
      </c>
      <c r="F603" t="s">
        <v>13277</v>
      </c>
      <c r="G603" t="s">
        <v>13278</v>
      </c>
      <c r="H603" t="s">
        <v>13279</v>
      </c>
      <c r="I603" t="s">
        <v>13280</v>
      </c>
      <c r="J603" t="s">
        <v>13281</v>
      </c>
      <c r="K603" t="s">
        <v>13282</v>
      </c>
      <c r="L603" t="s">
        <v>13283</v>
      </c>
      <c r="M603" t="s">
        <v>13284</v>
      </c>
      <c r="N603" t="s">
        <v>13285</v>
      </c>
      <c r="O603" t="s">
        <v>13286</v>
      </c>
      <c r="P603">
        <f>-713.426671212871 -18.017332489613 -213.228214165908</f>
        <v>-944.67221786839195</v>
      </c>
      <c r="Q603" t="s">
        <v>13287</v>
      </c>
      <c r="R603" t="s">
        <v>13288</v>
      </c>
      <c r="S603" t="s">
        <v>13289</v>
      </c>
      <c r="T603" t="s">
        <v>13290</v>
      </c>
      <c r="U603" t="s">
        <v>13291</v>
      </c>
      <c r="V603" t="s">
        <v>13292</v>
      </c>
      <c r="W603" t="s">
        <v>13293</v>
      </c>
      <c r="X603" t="s">
        <v>13294</v>
      </c>
      <c r="Y603" t="s">
        <v>13295</v>
      </c>
    </row>
    <row r="604" spans="1:25" x14ac:dyDescent="0.3">
      <c r="A604">
        <v>30150</v>
      </c>
      <c r="B604" t="s">
        <v>13296</v>
      </c>
      <c r="C604" t="s">
        <v>13297</v>
      </c>
      <c r="D604" t="s">
        <v>13298</v>
      </c>
      <c r="E604" t="s">
        <v>13299</v>
      </c>
      <c r="F604" t="s">
        <v>13300</v>
      </c>
      <c r="G604" t="s">
        <v>13301</v>
      </c>
      <c r="H604" t="s">
        <v>13302</v>
      </c>
      <c r="I604" t="s">
        <v>13303</v>
      </c>
      <c r="J604" t="s">
        <v>13304</v>
      </c>
      <c r="K604" t="s">
        <v>13305</v>
      </c>
      <c r="L604" t="s">
        <v>13306</v>
      </c>
      <c r="M604" t="s">
        <v>13307</v>
      </c>
      <c r="N604" t="s">
        <v>13308</v>
      </c>
      <c r="O604" t="s">
        <v>13309</v>
      </c>
      <c r="P604">
        <f>-714.600330597055 -18.5027317938313 -213.53200073392</f>
        <v>-946.63506312480627</v>
      </c>
      <c r="Q604" t="s">
        <v>13310</v>
      </c>
      <c r="R604" t="s">
        <v>13311</v>
      </c>
      <c r="S604" t="s">
        <v>13312</v>
      </c>
      <c r="T604" t="s">
        <v>13313</v>
      </c>
      <c r="U604" t="s">
        <v>13314</v>
      </c>
      <c r="V604" t="s">
        <v>13315</v>
      </c>
      <c r="W604" t="s">
        <v>13316</v>
      </c>
      <c r="X604" t="s">
        <v>13317</v>
      </c>
      <c r="Y604" t="s">
        <v>13318</v>
      </c>
    </row>
    <row r="605" spans="1:25" x14ac:dyDescent="0.3">
      <c r="A605">
        <v>30200</v>
      </c>
      <c r="B605" t="s">
        <v>13319</v>
      </c>
      <c r="C605" t="s">
        <v>13320</v>
      </c>
      <c r="D605" t="s">
        <v>13321</v>
      </c>
      <c r="E605" t="s">
        <v>13322</v>
      </c>
      <c r="F605" t="s">
        <v>13323</v>
      </c>
      <c r="G605" t="s">
        <v>13324</v>
      </c>
      <c r="H605" t="s">
        <v>13325</v>
      </c>
      <c r="I605" t="s">
        <v>13326</v>
      </c>
      <c r="J605" t="s">
        <v>13327</v>
      </c>
      <c r="K605" t="s">
        <v>13328</v>
      </c>
      <c r="L605" t="s">
        <v>13329</v>
      </c>
      <c r="M605" t="s">
        <v>13330</v>
      </c>
      <c r="N605" t="s">
        <v>13331</v>
      </c>
      <c r="O605" t="s">
        <v>13332</v>
      </c>
      <c r="P605">
        <f>-716.1339777896 -18.8588793665615 -213.763807002286</f>
        <v>-948.75666415844739</v>
      </c>
      <c r="Q605" t="s">
        <v>13333</v>
      </c>
      <c r="R605" t="s">
        <v>13334</v>
      </c>
      <c r="S605" t="s">
        <v>13335</v>
      </c>
      <c r="T605" t="s">
        <v>13336</v>
      </c>
      <c r="U605" t="s">
        <v>13337</v>
      </c>
      <c r="V605" t="s">
        <v>13338</v>
      </c>
      <c r="W605" t="s">
        <v>13339</v>
      </c>
      <c r="X605" t="s">
        <v>13340</v>
      </c>
      <c r="Y605" t="s">
        <v>13341</v>
      </c>
    </row>
    <row r="606" spans="1:25" x14ac:dyDescent="0.3">
      <c r="A606">
        <v>30250</v>
      </c>
      <c r="B606" t="s">
        <v>13342</v>
      </c>
      <c r="C606" t="s">
        <v>13343</v>
      </c>
      <c r="D606" t="s">
        <v>13344</v>
      </c>
      <c r="E606" t="s">
        <v>13345</v>
      </c>
      <c r="F606" t="s">
        <v>13346</v>
      </c>
      <c r="G606" t="s">
        <v>13347</v>
      </c>
      <c r="H606" t="s">
        <v>13348</v>
      </c>
      <c r="I606" t="s">
        <v>13349</v>
      </c>
      <c r="J606" t="s">
        <v>13350</v>
      </c>
      <c r="K606" t="s">
        <v>13351</v>
      </c>
      <c r="L606" t="s">
        <v>13352</v>
      </c>
      <c r="M606" t="s">
        <v>13353</v>
      </c>
      <c r="N606" t="s">
        <v>13354</v>
      </c>
      <c r="O606" t="s">
        <v>13355</v>
      </c>
      <c r="P606">
        <f>-716.962135275793 -18.9139382338215 -213.863037047549</f>
        <v>-949.73911055716349</v>
      </c>
      <c r="Q606" t="s">
        <v>13356</v>
      </c>
      <c r="R606" t="s">
        <v>13357</v>
      </c>
      <c r="S606" t="s">
        <v>13358</v>
      </c>
      <c r="T606" t="s">
        <v>13359</v>
      </c>
      <c r="U606" t="s">
        <v>13360</v>
      </c>
      <c r="V606" t="s">
        <v>13361</v>
      </c>
      <c r="W606" t="s">
        <v>13362</v>
      </c>
      <c r="X606" t="s">
        <v>13363</v>
      </c>
      <c r="Y606" t="s">
        <v>13364</v>
      </c>
    </row>
    <row r="607" spans="1:25" x14ac:dyDescent="0.3">
      <c r="A607">
        <v>30300</v>
      </c>
      <c r="B607" t="s">
        <v>13365</v>
      </c>
      <c r="C607" t="s">
        <v>13366</v>
      </c>
      <c r="D607" t="s">
        <v>13367</v>
      </c>
      <c r="E607" t="s">
        <v>13368</v>
      </c>
      <c r="F607" t="s">
        <v>13369</v>
      </c>
      <c r="G607" t="s">
        <v>13370</v>
      </c>
      <c r="H607" t="s">
        <v>13371</v>
      </c>
      <c r="I607" t="s">
        <v>13372</v>
      </c>
      <c r="J607" t="s">
        <v>13373</v>
      </c>
      <c r="K607" t="s">
        <v>13374</v>
      </c>
      <c r="L607" t="s">
        <v>13375</v>
      </c>
      <c r="M607" t="s">
        <v>13376</v>
      </c>
      <c r="N607" t="s">
        <v>13377</v>
      </c>
      <c r="O607" t="s">
        <v>13378</v>
      </c>
      <c r="P607">
        <f>-718.52320505619 -19.2581530547516 -214.101262914749</f>
        <v>-951.88262102569058</v>
      </c>
      <c r="Q607" t="s">
        <v>13379</v>
      </c>
      <c r="R607" t="s">
        <v>13380</v>
      </c>
      <c r="S607" t="s">
        <v>13381</v>
      </c>
      <c r="T607" t="s">
        <v>13382</v>
      </c>
      <c r="U607" t="s">
        <v>13383</v>
      </c>
      <c r="V607" t="s">
        <v>13384</v>
      </c>
      <c r="W607" t="s">
        <v>13385</v>
      </c>
      <c r="X607" t="s">
        <v>13386</v>
      </c>
      <c r="Y607" t="s">
        <v>13387</v>
      </c>
    </row>
    <row r="608" spans="1:25" x14ac:dyDescent="0.3">
      <c r="A608">
        <v>30350</v>
      </c>
      <c r="B608" t="s">
        <v>13388</v>
      </c>
      <c r="C608" t="s">
        <v>13389</v>
      </c>
      <c r="D608" t="s">
        <v>13390</v>
      </c>
      <c r="E608" t="s">
        <v>13391</v>
      </c>
      <c r="F608" t="s">
        <v>13392</v>
      </c>
      <c r="G608" t="s">
        <v>13393</v>
      </c>
      <c r="H608" t="s">
        <v>13394</v>
      </c>
      <c r="I608" t="s">
        <v>13395</v>
      </c>
      <c r="J608" t="s">
        <v>13396</v>
      </c>
      <c r="K608" t="s">
        <v>13397</v>
      </c>
      <c r="L608" t="s">
        <v>13398</v>
      </c>
      <c r="M608" t="s">
        <v>13399</v>
      </c>
      <c r="N608" t="s">
        <v>13400</v>
      </c>
      <c r="O608" t="s">
        <v>13401</v>
      </c>
      <c r="P608">
        <f>-719.026534754012 -19.4655992992091 -214.227549940186</f>
        <v>-952.7196839934071</v>
      </c>
      <c r="Q608" t="s">
        <v>13402</v>
      </c>
      <c r="R608" t="s">
        <v>13403</v>
      </c>
      <c r="S608" t="s">
        <v>13404</v>
      </c>
      <c r="T608" t="s">
        <v>13405</v>
      </c>
      <c r="U608" t="s">
        <v>13406</v>
      </c>
      <c r="V608" t="s">
        <v>13407</v>
      </c>
      <c r="W608" t="s">
        <v>13408</v>
      </c>
      <c r="X608" t="s">
        <v>13409</v>
      </c>
      <c r="Y608" t="s">
        <v>13410</v>
      </c>
    </row>
    <row r="609" spans="1:25" x14ac:dyDescent="0.3">
      <c r="A609">
        <v>30400</v>
      </c>
      <c r="B609" t="s">
        <v>13411</v>
      </c>
      <c r="C609" t="s">
        <v>13412</v>
      </c>
      <c r="D609" t="s">
        <v>13413</v>
      </c>
      <c r="E609" t="s">
        <v>13414</v>
      </c>
      <c r="F609" t="s">
        <v>13415</v>
      </c>
      <c r="G609" t="s">
        <v>13416</v>
      </c>
      <c r="H609" t="s">
        <v>13417</v>
      </c>
      <c r="I609" t="s">
        <v>13418</v>
      </c>
      <c r="J609" t="s">
        <v>13419</v>
      </c>
      <c r="K609" t="s">
        <v>13420</v>
      </c>
      <c r="L609" t="s">
        <v>13421</v>
      </c>
      <c r="M609" t="s">
        <v>13422</v>
      </c>
      <c r="N609" t="s">
        <v>13423</v>
      </c>
      <c r="O609" t="s">
        <v>13424</v>
      </c>
      <c r="P609">
        <f>-720.203593445862 -19.5955655485304 -214.472939357667</f>
        <v>-954.2720983520594</v>
      </c>
      <c r="Q609" t="s">
        <v>13425</v>
      </c>
      <c r="R609" t="s">
        <v>13426</v>
      </c>
      <c r="S609" t="s">
        <v>13427</v>
      </c>
      <c r="T609" t="s">
        <v>13428</v>
      </c>
      <c r="U609" t="s">
        <v>13429</v>
      </c>
      <c r="V609" t="s">
        <v>13430</v>
      </c>
      <c r="W609" t="s">
        <v>13431</v>
      </c>
      <c r="X609" t="s">
        <v>13432</v>
      </c>
      <c r="Y609" t="s">
        <v>13433</v>
      </c>
    </row>
    <row r="610" spans="1:25" x14ac:dyDescent="0.3">
      <c r="A610">
        <v>30450</v>
      </c>
      <c r="B610" t="s">
        <v>13434</v>
      </c>
      <c r="C610" t="s">
        <v>13435</v>
      </c>
      <c r="D610" t="s">
        <v>13436</v>
      </c>
      <c r="E610" t="s">
        <v>13437</v>
      </c>
      <c r="F610" t="s">
        <v>13438</v>
      </c>
      <c r="G610" t="s">
        <v>13439</v>
      </c>
      <c r="H610" t="s">
        <v>13440</v>
      </c>
      <c r="I610" t="s">
        <v>13441</v>
      </c>
      <c r="J610" t="s">
        <v>13442</v>
      </c>
      <c r="K610" t="s">
        <v>13443</v>
      </c>
      <c r="L610" t="s">
        <v>13444</v>
      </c>
      <c r="M610" t="s">
        <v>13445</v>
      </c>
      <c r="N610" t="s">
        <v>13446</v>
      </c>
      <c r="O610" t="s">
        <v>13447</v>
      </c>
      <c r="P610">
        <f>-720.80407092701 -19.5221546407106 -214.534022330027</f>
        <v>-954.86024789774763</v>
      </c>
      <c r="Q610" t="s">
        <v>13448</v>
      </c>
      <c r="R610" t="s">
        <v>13449</v>
      </c>
      <c r="S610" t="s">
        <v>13450</v>
      </c>
      <c r="T610" t="s">
        <v>13451</v>
      </c>
      <c r="U610" t="s">
        <v>13452</v>
      </c>
      <c r="V610" t="s">
        <v>13453</v>
      </c>
      <c r="W610" t="s">
        <v>13454</v>
      </c>
      <c r="X610" t="s">
        <v>13455</v>
      </c>
      <c r="Y610" t="s">
        <v>13456</v>
      </c>
    </row>
    <row r="611" spans="1:25" x14ac:dyDescent="0.3">
      <c r="A611">
        <v>30500</v>
      </c>
      <c r="B611" t="s">
        <v>13457</v>
      </c>
      <c r="C611" t="s">
        <v>13458</v>
      </c>
      <c r="D611" t="s">
        <v>13459</v>
      </c>
      <c r="E611" t="s">
        <v>13460</v>
      </c>
      <c r="F611" t="s">
        <v>13461</v>
      </c>
      <c r="G611" t="s">
        <v>13462</v>
      </c>
      <c r="H611" t="s">
        <v>13463</v>
      </c>
      <c r="I611" t="s">
        <v>13464</v>
      </c>
      <c r="J611" t="s">
        <v>13465</v>
      </c>
      <c r="K611" t="s">
        <v>13466</v>
      </c>
      <c r="L611" t="s">
        <v>13467</v>
      </c>
      <c r="M611" t="s">
        <v>13468</v>
      </c>
      <c r="N611" t="s">
        <v>13469</v>
      </c>
      <c r="O611" t="s">
        <v>13470</v>
      </c>
      <c r="P611">
        <f>-721.871789529245 -19.3790466286382 -214.77487042365</f>
        <v>-956.0257065815332</v>
      </c>
      <c r="Q611" t="s">
        <v>13471</v>
      </c>
      <c r="R611" t="s">
        <v>13472</v>
      </c>
      <c r="S611" t="s">
        <v>13473</v>
      </c>
      <c r="T611" t="s">
        <v>13474</v>
      </c>
      <c r="U611" t="s">
        <v>13475</v>
      </c>
      <c r="V611" t="s">
        <v>13476</v>
      </c>
      <c r="W611" t="s">
        <v>13477</v>
      </c>
      <c r="X611" t="s">
        <v>13478</v>
      </c>
      <c r="Y611" t="s">
        <v>13479</v>
      </c>
    </row>
    <row r="612" spans="1:25" x14ac:dyDescent="0.3">
      <c r="A612">
        <v>30550</v>
      </c>
      <c r="B612" t="s">
        <v>13480</v>
      </c>
      <c r="C612" t="s">
        <v>13481</v>
      </c>
      <c r="D612" t="s">
        <v>13482</v>
      </c>
      <c r="E612" t="s">
        <v>13483</v>
      </c>
      <c r="F612" t="s">
        <v>13484</v>
      </c>
      <c r="G612" t="s">
        <v>13485</v>
      </c>
      <c r="H612" t="s">
        <v>13486</v>
      </c>
      <c r="I612" t="s">
        <v>13487</v>
      </c>
      <c r="J612" t="s">
        <v>13488</v>
      </c>
      <c r="K612" t="s">
        <v>13489</v>
      </c>
      <c r="L612" t="s">
        <v>13490</v>
      </c>
      <c r="M612" t="s">
        <v>13491</v>
      </c>
      <c r="N612" t="s">
        <v>13492</v>
      </c>
      <c r="O612" t="s">
        <v>13493</v>
      </c>
      <c r="P612">
        <f>-722.255950854895 -19.5682115630011 -214.98628515816</f>
        <v>-956.81044757605605</v>
      </c>
      <c r="Q612" t="s">
        <v>13494</v>
      </c>
      <c r="R612" t="s">
        <v>13495</v>
      </c>
      <c r="S612" t="s">
        <v>13496</v>
      </c>
      <c r="T612" t="s">
        <v>13497</v>
      </c>
      <c r="U612" t="s">
        <v>13498</v>
      </c>
      <c r="V612" t="s">
        <v>13499</v>
      </c>
      <c r="W612" t="s">
        <v>13500</v>
      </c>
      <c r="X612" t="s">
        <v>13501</v>
      </c>
      <c r="Y612" t="s">
        <v>13502</v>
      </c>
    </row>
    <row r="613" spans="1:25" x14ac:dyDescent="0.3">
      <c r="A613">
        <v>30600</v>
      </c>
      <c r="B613" t="s">
        <v>13503</v>
      </c>
      <c r="C613" t="s">
        <v>13504</v>
      </c>
      <c r="D613" t="s">
        <v>13505</v>
      </c>
      <c r="E613" t="s">
        <v>13506</v>
      </c>
      <c r="F613" t="s">
        <v>13507</v>
      </c>
      <c r="G613" t="s">
        <v>13508</v>
      </c>
      <c r="H613" t="s">
        <v>13509</v>
      </c>
      <c r="I613" t="s">
        <v>13510</v>
      </c>
      <c r="J613" t="s">
        <v>13511</v>
      </c>
      <c r="K613" t="s">
        <v>13512</v>
      </c>
      <c r="L613" t="s">
        <v>13513</v>
      </c>
      <c r="M613" t="s">
        <v>13514</v>
      </c>
      <c r="N613" t="s">
        <v>13515</v>
      </c>
      <c r="O613" t="s">
        <v>13516</v>
      </c>
      <c r="P613">
        <f>-722.860947162952 -19.9635494262386 -215.435788154506</f>
        <v>-958.26028474369662</v>
      </c>
      <c r="Q613" t="s">
        <v>13517</v>
      </c>
      <c r="R613" t="s">
        <v>13518</v>
      </c>
      <c r="S613" t="s">
        <v>13519</v>
      </c>
      <c r="T613" t="s">
        <v>13520</v>
      </c>
      <c r="U613" t="s">
        <v>13521</v>
      </c>
      <c r="V613" t="s">
        <v>13522</v>
      </c>
      <c r="W613" t="s">
        <v>13523</v>
      </c>
      <c r="X613" t="s">
        <v>13524</v>
      </c>
      <c r="Y613" t="s">
        <v>13525</v>
      </c>
    </row>
    <row r="614" spans="1:25" x14ac:dyDescent="0.3">
      <c r="A614">
        <v>30650</v>
      </c>
      <c r="B614" t="s">
        <v>13526</v>
      </c>
      <c r="C614" t="s">
        <v>13527</v>
      </c>
      <c r="D614" t="s">
        <v>13528</v>
      </c>
      <c r="E614" t="s">
        <v>13529</v>
      </c>
      <c r="F614" t="s">
        <v>13530</v>
      </c>
      <c r="G614" t="s">
        <v>13531</v>
      </c>
      <c r="H614" t="s">
        <v>13532</v>
      </c>
      <c r="I614" t="s">
        <v>13533</v>
      </c>
      <c r="J614" t="s">
        <v>13534</v>
      </c>
      <c r="K614" t="s">
        <v>13535</v>
      </c>
      <c r="L614" t="s">
        <v>13536</v>
      </c>
      <c r="M614" t="s">
        <v>13537</v>
      </c>
      <c r="N614" t="s">
        <v>13538</v>
      </c>
      <c r="O614" t="s">
        <v>13539</v>
      </c>
      <c r="P614">
        <f>-723.139700527003 -20.2331222743214 -215.579768633929</f>
        <v>-958.95259143525345</v>
      </c>
      <c r="Q614" t="s">
        <v>13540</v>
      </c>
      <c r="R614" t="s">
        <v>13541</v>
      </c>
      <c r="S614" t="s">
        <v>13542</v>
      </c>
      <c r="T614" t="s">
        <v>13543</v>
      </c>
      <c r="U614" t="s">
        <v>13544</v>
      </c>
      <c r="V614" t="s">
        <v>13545</v>
      </c>
      <c r="W614" t="s">
        <v>13546</v>
      </c>
      <c r="X614" t="s">
        <v>13547</v>
      </c>
      <c r="Y614" t="s">
        <v>13548</v>
      </c>
    </row>
    <row r="615" spans="1:25" x14ac:dyDescent="0.3">
      <c r="A615">
        <v>30700</v>
      </c>
      <c r="B615" t="s">
        <v>13549</v>
      </c>
      <c r="C615" t="s">
        <v>13550</v>
      </c>
      <c r="D615" t="s">
        <v>13551</v>
      </c>
      <c r="E615" t="s">
        <v>13552</v>
      </c>
      <c r="F615" t="s">
        <v>13553</v>
      </c>
      <c r="G615" t="s">
        <v>13554</v>
      </c>
      <c r="H615" t="s">
        <v>13555</v>
      </c>
      <c r="I615" t="s">
        <v>13556</v>
      </c>
      <c r="J615" t="s">
        <v>13557</v>
      </c>
      <c r="K615" t="s">
        <v>13558</v>
      </c>
      <c r="L615" t="s">
        <v>13559</v>
      </c>
      <c r="M615" t="s">
        <v>13560</v>
      </c>
      <c r="N615" t="s">
        <v>13561</v>
      </c>
      <c r="O615" t="s">
        <v>13562</v>
      </c>
      <c r="P615">
        <f>-723.967895648164 -20.1946369510288 -215.802240331489</f>
        <v>-959.96477293068176</v>
      </c>
      <c r="Q615" t="s">
        <v>13563</v>
      </c>
      <c r="R615" t="s">
        <v>13564</v>
      </c>
      <c r="S615" t="s">
        <v>13565</v>
      </c>
      <c r="T615" t="s">
        <v>13566</v>
      </c>
      <c r="U615" t="s">
        <v>13567</v>
      </c>
      <c r="V615" t="s">
        <v>13568</v>
      </c>
      <c r="W615" t="s">
        <v>13569</v>
      </c>
      <c r="X615" t="s">
        <v>13570</v>
      </c>
      <c r="Y615" t="s">
        <v>13571</v>
      </c>
    </row>
    <row r="616" spans="1:25" x14ac:dyDescent="0.3">
      <c r="A616">
        <v>30750</v>
      </c>
      <c r="B616" t="s">
        <v>13572</v>
      </c>
      <c r="C616" t="s">
        <v>13573</v>
      </c>
      <c r="D616" t="s">
        <v>13574</v>
      </c>
      <c r="E616" t="s">
        <v>13575</v>
      </c>
      <c r="F616" t="s">
        <v>13576</v>
      </c>
      <c r="G616" t="s">
        <v>13577</v>
      </c>
      <c r="H616" t="s">
        <v>13578</v>
      </c>
      <c r="I616" t="s">
        <v>13579</v>
      </c>
      <c r="J616" t="s">
        <v>13580</v>
      </c>
      <c r="K616" t="s">
        <v>13581</v>
      </c>
      <c r="L616" t="s">
        <v>13582</v>
      </c>
      <c r="M616" t="s">
        <v>13583</v>
      </c>
      <c r="N616" t="s">
        <v>13584</v>
      </c>
      <c r="O616" t="s">
        <v>13585</v>
      </c>
      <c r="P616">
        <f>-724.536275695422 -20.2772590361162 -215.95031672889</f>
        <v>-960.76385146042821</v>
      </c>
      <c r="Q616" t="s">
        <v>13586</v>
      </c>
      <c r="R616" t="s">
        <v>13587</v>
      </c>
      <c r="S616" t="s">
        <v>13588</v>
      </c>
      <c r="T616" t="s">
        <v>13589</v>
      </c>
      <c r="U616" t="s">
        <v>13590</v>
      </c>
      <c r="V616" t="s">
        <v>13591</v>
      </c>
      <c r="W616" t="s">
        <v>13592</v>
      </c>
      <c r="X616" t="s">
        <v>13593</v>
      </c>
      <c r="Y616" t="s">
        <v>13594</v>
      </c>
    </row>
    <row r="617" spans="1:25" x14ac:dyDescent="0.3">
      <c r="A617">
        <v>30800</v>
      </c>
      <c r="B617" t="s">
        <v>13595</v>
      </c>
      <c r="C617" t="s">
        <v>13596</v>
      </c>
      <c r="D617" t="s">
        <v>13597</v>
      </c>
      <c r="E617" t="s">
        <v>13598</v>
      </c>
      <c r="F617" t="s">
        <v>13599</v>
      </c>
      <c r="G617" t="s">
        <v>13600</v>
      </c>
      <c r="H617" t="s">
        <v>13601</v>
      </c>
      <c r="I617" t="s">
        <v>13602</v>
      </c>
      <c r="J617" t="s">
        <v>13603</v>
      </c>
      <c r="K617" t="s">
        <v>13604</v>
      </c>
      <c r="L617" t="s">
        <v>13605</v>
      </c>
      <c r="M617" t="s">
        <v>13606</v>
      </c>
      <c r="N617" t="s">
        <v>13607</v>
      </c>
      <c r="O617" t="s">
        <v>13608</v>
      </c>
      <c r="P617">
        <f>-725.377564616415 -20.1722182412682 -216.293326654768</f>
        <v>-961.84310951245129</v>
      </c>
      <c r="Q617" t="s">
        <v>13609</v>
      </c>
      <c r="R617" t="s">
        <v>13610</v>
      </c>
      <c r="S617" t="s">
        <v>13611</v>
      </c>
      <c r="T617" t="s">
        <v>13612</v>
      </c>
      <c r="U617" t="s">
        <v>13613</v>
      </c>
      <c r="V617" t="s">
        <v>13614</v>
      </c>
      <c r="W617" t="s">
        <v>13615</v>
      </c>
      <c r="X617" t="s">
        <v>13616</v>
      </c>
      <c r="Y617" t="s">
        <v>13617</v>
      </c>
    </row>
    <row r="618" spans="1:25" x14ac:dyDescent="0.3">
      <c r="A618">
        <v>30850</v>
      </c>
      <c r="B618" t="s">
        <v>13618</v>
      </c>
      <c r="C618" t="s">
        <v>13619</v>
      </c>
      <c r="D618" t="s">
        <v>13620</v>
      </c>
      <c r="E618" t="s">
        <v>13621</v>
      </c>
      <c r="F618" t="s">
        <v>13622</v>
      </c>
      <c r="G618" t="s">
        <v>13623</v>
      </c>
      <c r="H618" t="s">
        <v>13624</v>
      </c>
      <c r="I618" t="s">
        <v>13625</v>
      </c>
      <c r="J618" t="s">
        <v>13626</v>
      </c>
      <c r="K618" t="s">
        <v>13627</v>
      </c>
      <c r="L618" t="s">
        <v>13628</v>
      </c>
      <c r="M618" t="s">
        <v>13629</v>
      </c>
      <c r="N618" t="s">
        <v>13630</v>
      </c>
      <c r="O618" t="s">
        <v>13631</v>
      </c>
      <c r="P618">
        <f>-725.768161630422 -20.1422534221504 -216.486773711927</f>
        <v>-962.39718876449933</v>
      </c>
      <c r="Q618" t="s">
        <v>13632</v>
      </c>
      <c r="R618" t="s">
        <v>13633</v>
      </c>
      <c r="S618" t="s">
        <v>13634</v>
      </c>
      <c r="T618" t="s">
        <v>13635</v>
      </c>
      <c r="U618" t="s">
        <v>13636</v>
      </c>
      <c r="V618" t="s">
        <v>13637</v>
      </c>
      <c r="W618" t="s">
        <v>13638</v>
      </c>
      <c r="X618" t="s">
        <v>13639</v>
      </c>
      <c r="Y618" t="s">
        <v>13640</v>
      </c>
    </row>
    <row r="619" spans="1:25" x14ac:dyDescent="0.3">
      <c r="A619">
        <v>30900</v>
      </c>
      <c r="B619" t="s">
        <v>13641</v>
      </c>
      <c r="C619" t="s">
        <v>13642</v>
      </c>
      <c r="D619" t="s">
        <v>13643</v>
      </c>
      <c r="E619" t="s">
        <v>13644</v>
      </c>
      <c r="F619" t="s">
        <v>13645</v>
      </c>
      <c r="G619" t="s">
        <v>13646</v>
      </c>
      <c r="H619" t="s">
        <v>13647</v>
      </c>
      <c r="I619" t="s">
        <v>13648</v>
      </c>
      <c r="J619" t="s">
        <v>13649</v>
      </c>
      <c r="K619" t="s">
        <v>13650</v>
      </c>
      <c r="L619" t="s">
        <v>13651</v>
      </c>
      <c r="M619" t="s">
        <v>13652</v>
      </c>
      <c r="N619" t="s">
        <v>13653</v>
      </c>
      <c r="O619" t="s">
        <v>13654</v>
      </c>
      <c r="P619">
        <f>-726.523948424119 -19.937487263355 -216.865262375198</f>
        <v>-963.32669806267199</v>
      </c>
      <c r="Q619" t="s">
        <v>13655</v>
      </c>
      <c r="R619" t="s">
        <v>13656</v>
      </c>
      <c r="S619" t="s">
        <v>13657</v>
      </c>
      <c r="T619" t="s">
        <v>13658</v>
      </c>
      <c r="U619" t="s">
        <v>13659</v>
      </c>
      <c r="V619" t="s">
        <v>13660</v>
      </c>
      <c r="W619" t="s">
        <v>13661</v>
      </c>
      <c r="X619" t="s">
        <v>13662</v>
      </c>
      <c r="Y619" t="s">
        <v>13663</v>
      </c>
    </row>
    <row r="620" spans="1:25" x14ac:dyDescent="0.3">
      <c r="A620">
        <v>30950</v>
      </c>
      <c r="B620" t="s">
        <v>13664</v>
      </c>
      <c r="C620" t="s">
        <v>13665</v>
      </c>
      <c r="D620" t="s">
        <v>13666</v>
      </c>
      <c r="E620" t="s">
        <v>13667</v>
      </c>
      <c r="F620" t="s">
        <v>13668</v>
      </c>
      <c r="G620" t="s">
        <v>13669</v>
      </c>
      <c r="H620" t="s">
        <v>13670</v>
      </c>
      <c r="I620" t="s">
        <v>13671</v>
      </c>
      <c r="J620" t="s">
        <v>13672</v>
      </c>
      <c r="K620" t="s">
        <v>13673</v>
      </c>
      <c r="L620" t="s">
        <v>13674</v>
      </c>
      <c r="M620" t="s">
        <v>13675</v>
      </c>
      <c r="N620" t="s">
        <v>13676</v>
      </c>
      <c r="O620" t="s">
        <v>13677</v>
      </c>
      <c r="P620">
        <f>-726.968655932802 -19.8230475227938 -217.064012505405</f>
        <v>-963.85571596100078</v>
      </c>
      <c r="Q620" t="s">
        <v>13678</v>
      </c>
      <c r="R620" t="s">
        <v>13679</v>
      </c>
      <c r="S620" t="s">
        <v>13680</v>
      </c>
      <c r="T620" t="s">
        <v>13681</v>
      </c>
      <c r="U620" t="s">
        <v>13682</v>
      </c>
      <c r="V620" t="s">
        <v>13683</v>
      </c>
      <c r="W620" t="s">
        <v>13684</v>
      </c>
      <c r="X620" t="s">
        <v>13685</v>
      </c>
      <c r="Y620" t="s">
        <v>13686</v>
      </c>
    </row>
    <row r="621" spans="1:25" x14ac:dyDescent="0.3">
      <c r="A621">
        <v>31000</v>
      </c>
      <c r="B621" t="s">
        <v>13687</v>
      </c>
      <c r="C621" t="s">
        <v>13688</v>
      </c>
      <c r="D621" t="s">
        <v>13689</v>
      </c>
      <c r="E621" t="s">
        <v>13690</v>
      </c>
      <c r="F621" t="s">
        <v>13691</v>
      </c>
      <c r="G621" t="s">
        <v>13692</v>
      </c>
      <c r="H621" t="s">
        <v>13693</v>
      </c>
      <c r="I621" t="s">
        <v>13694</v>
      </c>
      <c r="J621" t="s">
        <v>13695</v>
      </c>
      <c r="K621" t="s">
        <v>13696</v>
      </c>
      <c r="L621" t="s">
        <v>13697</v>
      </c>
      <c r="M621" t="s">
        <v>13698</v>
      </c>
      <c r="N621" t="s">
        <v>13699</v>
      </c>
      <c r="O621" t="s">
        <v>13700</v>
      </c>
      <c r="P621">
        <f>-727.676596869447 -19.7908658743233 -217.420166505198</f>
        <v>-964.88762924896844</v>
      </c>
      <c r="Q621" t="s">
        <v>13701</v>
      </c>
      <c r="R621" t="s">
        <v>13702</v>
      </c>
      <c r="S621" t="s">
        <v>13703</v>
      </c>
      <c r="T621" t="s">
        <v>13704</v>
      </c>
      <c r="U621" t="s">
        <v>13705</v>
      </c>
      <c r="V621" t="s">
        <v>13706</v>
      </c>
      <c r="W621" t="s">
        <v>13707</v>
      </c>
      <c r="X621" t="s">
        <v>13708</v>
      </c>
      <c r="Y621" t="s">
        <v>13709</v>
      </c>
    </row>
    <row r="622" spans="1:25" x14ac:dyDescent="0.3">
      <c r="A622">
        <v>31050</v>
      </c>
      <c r="B622" t="s">
        <v>13710</v>
      </c>
      <c r="C622" t="s">
        <v>13711</v>
      </c>
      <c r="D622" t="s">
        <v>13712</v>
      </c>
      <c r="E622" t="s">
        <v>13713</v>
      </c>
      <c r="F622" t="s">
        <v>13714</v>
      </c>
      <c r="G622" t="s">
        <v>13715</v>
      </c>
      <c r="H622" t="s">
        <v>13716</v>
      </c>
      <c r="I622" t="s">
        <v>13717</v>
      </c>
      <c r="J622" t="s">
        <v>13718</v>
      </c>
      <c r="K622" t="s">
        <v>13719</v>
      </c>
      <c r="L622" t="s">
        <v>13720</v>
      </c>
      <c r="M622" t="s">
        <v>13721</v>
      </c>
      <c r="N622" t="s">
        <v>13722</v>
      </c>
      <c r="O622" t="s">
        <v>13723</v>
      </c>
      <c r="P622">
        <f>-728.091842869748 -19.5698377402096 -217.555104151557</f>
        <v>-965.21678476151453</v>
      </c>
      <c r="Q622" t="s">
        <v>13724</v>
      </c>
      <c r="R622" t="s">
        <v>13725</v>
      </c>
      <c r="S622" t="s">
        <v>13726</v>
      </c>
      <c r="T622" t="s">
        <v>13727</v>
      </c>
      <c r="U622" t="s">
        <v>13728</v>
      </c>
      <c r="V622" t="s">
        <v>13729</v>
      </c>
      <c r="W622" t="s">
        <v>13730</v>
      </c>
      <c r="X622" t="s">
        <v>13731</v>
      </c>
      <c r="Y622" t="s">
        <v>13732</v>
      </c>
    </row>
    <row r="623" spans="1:25" x14ac:dyDescent="0.3">
      <c r="A623">
        <v>31100</v>
      </c>
      <c r="B623" t="s">
        <v>13733</v>
      </c>
      <c r="C623" t="s">
        <v>13734</v>
      </c>
      <c r="D623" t="s">
        <v>13735</v>
      </c>
      <c r="E623" t="s">
        <v>13736</v>
      </c>
      <c r="F623" t="s">
        <v>13737</v>
      </c>
      <c r="G623" t="s">
        <v>13738</v>
      </c>
      <c r="H623" t="s">
        <v>13739</v>
      </c>
      <c r="I623" t="s">
        <v>13740</v>
      </c>
      <c r="J623" t="s">
        <v>13741</v>
      </c>
      <c r="K623" t="s">
        <v>13742</v>
      </c>
      <c r="L623" t="s">
        <v>13743</v>
      </c>
      <c r="M623" t="s">
        <v>13744</v>
      </c>
      <c r="N623" t="s">
        <v>13745</v>
      </c>
      <c r="O623" t="s">
        <v>13746</v>
      </c>
      <c r="P623">
        <f>-728.912281264989 -19.2827204632015 -217.787337615156</f>
        <v>-965.98233934334644</v>
      </c>
      <c r="Q623" t="s">
        <v>13747</v>
      </c>
      <c r="R623" t="s">
        <v>13748</v>
      </c>
      <c r="S623" t="s">
        <v>13749</v>
      </c>
      <c r="T623" t="s">
        <v>13750</v>
      </c>
      <c r="U623" t="s">
        <v>13751</v>
      </c>
      <c r="V623" t="s">
        <v>13752</v>
      </c>
      <c r="W623" t="s">
        <v>13753</v>
      </c>
      <c r="X623" t="s">
        <v>13754</v>
      </c>
      <c r="Y623" t="s">
        <v>13755</v>
      </c>
    </row>
    <row r="624" spans="1:25" x14ac:dyDescent="0.3">
      <c r="A624">
        <v>31150</v>
      </c>
      <c r="B624" t="s">
        <v>13756</v>
      </c>
      <c r="C624" t="s">
        <v>13757</v>
      </c>
      <c r="D624" t="s">
        <v>13758</v>
      </c>
      <c r="E624" t="s">
        <v>13759</v>
      </c>
      <c r="F624" t="s">
        <v>13760</v>
      </c>
      <c r="G624" t="s">
        <v>13761</v>
      </c>
      <c r="H624" t="s">
        <v>13762</v>
      </c>
      <c r="I624" t="s">
        <v>13763</v>
      </c>
      <c r="J624" t="s">
        <v>13764</v>
      </c>
      <c r="K624" t="s">
        <v>13765</v>
      </c>
      <c r="L624" t="s">
        <v>13766</v>
      </c>
      <c r="M624" t="s">
        <v>13767</v>
      </c>
      <c r="N624" t="s">
        <v>13768</v>
      </c>
      <c r="O624" t="s">
        <v>13769</v>
      </c>
      <c r="P624">
        <f>-729.224895264753 -19.4584702343193 -217.883430703566</f>
        <v>-966.56679620263822</v>
      </c>
      <c r="Q624" t="s">
        <v>13770</v>
      </c>
      <c r="R624" t="s">
        <v>13771</v>
      </c>
      <c r="S624" t="s">
        <v>13772</v>
      </c>
      <c r="T624" t="s">
        <v>13773</v>
      </c>
      <c r="U624" t="s">
        <v>13774</v>
      </c>
      <c r="V624" t="s">
        <v>13775</v>
      </c>
      <c r="W624" t="s">
        <v>13776</v>
      </c>
      <c r="X624" t="s">
        <v>13777</v>
      </c>
      <c r="Y624" t="s">
        <v>13778</v>
      </c>
    </row>
    <row r="625" spans="1:25" x14ac:dyDescent="0.3">
      <c r="A625">
        <v>31200</v>
      </c>
      <c r="B625" t="s">
        <v>13779</v>
      </c>
      <c r="C625" t="s">
        <v>13780</v>
      </c>
      <c r="D625" t="s">
        <v>13781</v>
      </c>
      <c r="E625" t="s">
        <v>13782</v>
      </c>
      <c r="F625" t="s">
        <v>13783</v>
      </c>
      <c r="G625" t="s">
        <v>13784</v>
      </c>
      <c r="H625" t="s">
        <v>13785</v>
      </c>
      <c r="I625" t="s">
        <v>13786</v>
      </c>
      <c r="J625" t="s">
        <v>13787</v>
      </c>
      <c r="K625" t="s">
        <v>13788</v>
      </c>
      <c r="L625" t="s">
        <v>13789</v>
      </c>
      <c r="M625" t="s">
        <v>13790</v>
      </c>
      <c r="N625" t="s">
        <v>13791</v>
      </c>
      <c r="O625" t="s">
        <v>13792</v>
      </c>
      <c r="P625">
        <f>-729.84495011294 -19.2847218249599 -217.953365561139</f>
        <v>-967.08303749903882</v>
      </c>
      <c r="Q625" t="s">
        <v>13793</v>
      </c>
      <c r="R625" t="s">
        <v>13794</v>
      </c>
      <c r="S625" t="s">
        <v>13795</v>
      </c>
      <c r="T625" t="s">
        <v>13796</v>
      </c>
      <c r="U625" t="s">
        <v>13797</v>
      </c>
      <c r="V625" t="s">
        <v>13798</v>
      </c>
      <c r="W625" t="s">
        <v>13799</v>
      </c>
      <c r="X625" t="s">
        <v>13800</v>
      </c>
      <c r="Y625" t="s">
        <v>13801</v>
      </c>
    </row>
    <row r="626" spans="1:25" x14ac:dyDescent="0.3">
      <c r="A626">
        <v>31250</v>
      </c>
      <c r="B626" t="s">
        <v>13802</v>
      </c>
      <c r="C626" t="s">
        <v>13803</v>
      </c>
      <c r="D626" t="s">
        <v>13804</v>
      </c>
      <c r="E626" t="s">
        <v>13805</v>
      </c>
      <c r="F626" t="s">
        <v>13806</v>
      </c>
      <c r="G626" t="s">
        <v>13807</v>
      </c>
      <c r="H626" t="s">
        <v>13808</v>
      </c>
      <c r="I626" t="s">
        <v>13809</v>
      </c>
      <c r="J626" t="s">
        <v>13810</v>
      </c>
      <c r="K626" t="s">
        <v>13811</v>
      </c>
      <c r="L626" t="s">
        <v>13812</v>
      </c>
      <c r="M626" t="s">
        <v>13813</v>
      </c>
      <c r="N626" t="s">
        <v>13814</v>
      </c>
      <c r="O626" t="s">
        <v>13815</v>
      </c>
      <c r="P626">
        <f>-729.96773947068 -19.1552669516141 -217.957733427827</f>
        <v>-967.08073985012106</v>
      </c>
      <c r="Q626" t="s">
        <v>13816</v>
      </c>
      <c r="R626" t="s">
        <v>13817</v>
      </c>
      <c r="S626" t="s">
        <v>13818</v>
      </c>
      <c r="T626" t="s">
        <v>13819</v>
      </c>
      <c r="U626" t="s">
        <v>13820</v>
      </c>
      <c r="V626" t="s">
        <v>13821</v>
      </c>
      <c r="W626" t="s">
        <v>13822</v>
      </c>
      <c r="X626" t="s">
        <v>13823</v>
      </c>
      <c r="Y626" t="s">
        <v>13824</v>
      </c>
    </row>
    <row r="627" spans="1:25" x14ac:dyDescent="0.3">
      <c r="A627">
        <v>31300</v>
      </c>
      <c r="B627" t="s">
        <v>13825</v>
      </c>
      <c r="C627" t="s">
        <v>13826</v>
      </c>
      <c r="D627" t="s">
        <v>13827</v>
      </c>
      <c r="E627" t="s">
        <v>13828</v>
      </c>
      <c r="F627" t="s">
        <v>13829</v>
      </c>
      <c r="G627" t="s">
        <v>13830</v>
      </c>
      <c r="H627" t="s">
        <v>13831</v>
      </c>
      <c r="I627" t="s">
        <v>13832</v>
      </c>
      <c r="J627" t="s">
        <v>13833</v>
      </c>
      <c r="K627" t="s">
        <v>13834</v>
      </c>
      <c r="L627" t="s">
        <v>13835</v>
      </c>
      <c r="M627" t="s">
        <v>13836</v>
      </c>
      <c r="N627" t="s">
        <v>13837</v>
      </c>
      <c r="O627" t="s">
        <v>13838</v>
      </c>
      <c r="P627">
        <f>-729.719950176487 -19.21349495553 -218.044998984913</f>
        <v>-966.97844411693006</v>
      </c>
      <c r="Q627" t="s">
        <v>13839</v>
      </c>
      <c r="R627" t="s">
        <v>13840</v>
      </c>
      <c r="S627" t="s">
        <v>13841</v>
      </c>
      <c r="T627" t="s">
        <v>13842</v>
      </c>
      <c r="U627" t="s">
        <v>13843</v>
      </c>
      <c r="V627" t="s">
        <v>13844</v>
      </c>
      <c r="W627" t="s">
        <v>13845</v>
      </c>
      <c r="X627" t="s">
        <v>13846</v>
      </c>
      <c r="Y627" t="s">
        <v>13847</v>
      </c>
    </row>
    <row r="628" spans="1:25" x14ac:dyDescent="0.3">
      <c r="A628">
        <v>31350</v>
      </c>
      <c r="B628" t="s">
        <v>13848</v>
      </c>
      <c r="C628" t="s">
        <v>13849</v>
      </c>
      <c r="D628" t="s">
        <v>13850</v>
      </c>
      <c r="E628" t="s">
        <v>13851</v>
      </c>
      <c r="F628" t="s">
        <v>13852</v>
      </c>
      <c r="G628" t="s">
        <v>13853</v>
      </c>
      <c r="H628" t="s">
        <v>13854</v>
      </c>
      <c r="I628" t="s">
        <v>13855</v>
      </c>
      <c r="J628" t="s">
        <v>13856</v>
      </c>
      <c r="K628" t="s">
        <v>13857</v>
      </c>
      <c r="L628" t="s">
        <v>13858</v>
      </c>
      <c r="M628" t="s">
        <v>13859</v>
      </c>
      <c r="N628" t="s">
        <v>13860</v>
      </c>
      <c r="O628" t="s">
        <v>13861</v>
      </c>
      <c r="P628">
        <f>-729.298916753316 -19.5642449646932 -218.196543933888</f>
        <v>-967.05970565189727</v>
      </c>
      <c r="Q628" t="s">
        <v>13862</v>
      </c>
      <c r="R628" t="s">
        <v>13863</v>
      </c>
      <c r="S628" t="s">
        <v>13864</v>
      </c>
      <c r="T628" t="s">
        <v>13865</v>
      </c>
      <c r="U628" t="s">
        <v>13866</v>
      </c>
      <c r="V628" t="s">
        <v>13867</v>
      </c>
      <c r="W628" t="s">
        <v>13868</v>
      </c>
      <c r="X628" t="s">
        <v>13869</v>
      </c>
      <c r="Y628" t="s">
        <v>13870</v>
      </c>
    </row>
    <row r="629" spans="1:25" x14ac:dyDescent="0.3">
      <c r="A629">
        <v>31400</v>
      </c>
      <c r="B629" t="s">
        <v>13871</v>
      </c>
      <c r="C629" t="s">
        <v>13872</v>
      </c>
      <c r="D629" t="s">
        <v>13873</v>
      </c>
      <c r="E629" t="s">
        <v>13874</v>
      </c>
      <c r="F629" t="s">
        <v>13875</v>
      </c>
      <c r="G629" t="s">
        <v>13876</v>
      </c>
      <c r="H629" t="s">
        <v>13877</v>
      </c>
      <c r="I629" t="s">
        <v>13878</v>
      </c>
      <c r="J629" t="s">
        <v>13879</v>
      </c>
      <c r="K629" t="s">
        <v>13880</v>
      </c>
      <c r="L629" t="s">
        <v>13881</v>
      </c>
      <c r="M629" t="s">
        <v>13882</v>
      </c>
      <c r="N629" t="s">
        <v>13883</v>
      </c>
      <c r="O629" t="s">
        <v>13884</v>
      </c>
      <c r="P629">
        <f>-728.656762613456 -19.951658828465 -218.695072689583</f>
        <v>-967.30349413150395</v>
      </c>
      <c r="Q629" t="s">
        <v>13885</v>
      </c>
      <c r="R629" t="s">
        <v>13886</v>
      </c>
      <c r="S629" t="s">
        <v>13887</v>
      </c>
      <c r="T629" t="s">
        <v>13888</v>
      </c>
      <c r="U629" t="s">
        <v>13889</v>
      </c>
      <c r="V629" t="s">
        <v>13890</v>
      </c>
      <c r="W629" t="s">
        <v>13891</v>
      </c>
      <c r="X629" t="s">
        <v>13892</v>
      </c>
      <c r="Y629" t="s">
        <v>13893</v>
      </c>
    </row>
    <row r="630" spans="1:25" x14ac:dyDescent="0.3">
      <c r="A630">
        <v>31450</v>
      </c>
      <c r="B630" t="s">
        <v>13894</v>
      </c>
      <c r="C630" t="s">
        <v>13895</v>
      </c>
      <c r="D630" t="s">
        <v>13896</v>
      </c>
      <c r="E630" t="s">
        <v>13897</v>
      </c>
      <c r="F630" t="s">
        <v>13898</v>
      </c>
      <c r="G630" t="s">
        <v>13899</v>
      </c>
      <c r="H630" t="s">
        <v>13900</v>
      </c>
      <c r="I630" t="s">
        <v>13901</v>
      </c>
      <c r="J630" t="s">
        <v>13902</v>
      </c>
      <c r="K630" t="s">
        <v>13903</v>
      </c>
      <c r="L630" t="s">
        <v>13904</v>
      </c>
      <c r="M630" t="s">
        <v>13905</v>
      </c>
      <c r="N630" t="s">
        <v>13906</v>
      </c>
      <c r="O630" t="s">
        <v>13907</v>
      </c>
      <c r="P630">
        <f>-728.385945182147 -20.3002341831193 -219.073443828483</f>
        <v>-967.75962319374935</v>
      </c>
      <c r="Q630" t="s">
        <v>13908</v>
      </c>
      <c r="R630" t="s">
        <v>13909</v>
      </c>
      <c r="S630" t="s">
        <v>13910</v>
      </c>
      <c r="T630" t="s">
        <v>13911</v>
      </c>
      <c r="U630" t="s">
        <v>13912</v>
      </c>
      <c r="V630" t="s">
        <v>13913</v>
      </c>
      <c r="W630" t="s">
        <v>13914</v>
      </c>
      <c r="X630" t="s">
        <v>13915</v>
      </c>
      <c r="Y630" t="s">
        <v>13916</v>
      </c>
    </row>
    <row r="631" spans="1:25" x14ac:dyDescent="0.3">
      <c r="A631">
        <v>31500</v>
      </c>
      <c r="B631" t="s">
        <v>13917</v>
      </c>
      <c r="C631" t="s">
        <v>13918</v>
      </c>
      <c r="D631" t="s">
        <v>13919</v>
      </c>
      <c r="E631" t="s">
        <v>13920</v>
      </c>
      <c r="F631" t="s">
        <v>13921</v>
      </c>
      <c r="G631" t="s">
        <v>13922</v>
      </c>
      <c r="H631" t="s">
        <v>13923</v>
      </c>
      <c r="I631" t="s">
        <v>13924</v>
      </c>
      <c r="J631" t="s">
        <v>13925</v>
      </c>
      <c r="K631" t="s">
        <v>13926</v>
      </c>
      <c r="L631" t="s">
        <v>13927</v>
      </c>
      <c r="M631" t="s">
        <v>13928</v>
      </c>
      <c r="N631" t="s">
        <v>13929</v>
      </c>
      <c r="O631" t="s">
        <v>13930</v>
      </c>
      <c r="P631">
        <f>-727.572241765428 -20.8692651699721 -220.001533866234</f>
        <v>-968.44304080163408</v>
      </c>
      <c r="Q631" t="s">
        <v>13931</v>
      </c>
      <c r="R631" t="s">
        <v>13932</v>
      </c>
      <c r="S631" t="s">
        <v>13933</v>
      </c>
      <c r="T631" t="s">
        <v>13934</v>
      </c>
      <c r="U631" t="s">
        <v>13935</v>
      </c>
      <c r="V631" t="s">
        <v>13936</v>
      </c>
      <c r="W631" t="s">
        <v>13937</v>
      </c>
      <c r="X631" t="s">
        <v>13938</v>
      </c>
      <c r="Y631" t="s">
        <v>13939</v>
      </c>
    </row>
    <row r="632" spans="1:25" x14ac:dyDescent="0.3">
      <c r="A632">
        <v>31550</v>
      </c>
      <c r="B632" t="s">
        <v>13940</v>
      </c>
      <c r="C632" t="s">
        <v>13941</v>
      </c>
      <c r="D632" t="s">
        <v>13942</v>
      </c>
      <c r="E632" t="s">
        <v>13943</v>
      </c>
      <c r="F632" t="s">
        <v>13944</v>
      </c>
      <c r="G632" t="s">
        <v>13945</v>
      </c>
      <c r="H632" t="s">
        <v>13946</v>
      </c>
      <c r="I632" t="s">
        <v>13947</v>
      </c>
      <c r="J632" t="s">
        <v>13948</v>
      </c>
      <c r="K632" t="s">
        <v>13949</v>
      </c>
      <c r="L632" t="s">
        <v>13950</v>
      </c>
      <c r="M632" t="s">
        <v>13951</v>
      </c>
      <c r="N632" t="s">
        <v>13952</v>
      </c>
      <c r="O632" t="s">
        <v>13953</v>
      </c>
      <c r="P632">
        <f>-726.93094556377 -21.3698281420714 -220.610654539641</f>
        <v>-968.9114282454824</v>
      </c>
      <c r="Q632" t="s">
        <v>13954</v>
      </c>
      <c r="R632" t="s">
        <v>13955</v>
      </c>
      <c r="S632" t="s">
        <v>13956</v>
      </c>
      <c r="T632" t="s">
        <v>13957</v>
      </c>
      <c r="U632" t="s">
        <v>13958</v>
      </c>
      <c r="V632" t="s">
        <v>13959</v>
      </c>
      <c r="W632" t="s">
        <v>13960</v>
      </c>
      <c r="X632" t="s">
        <v>13961</v>
      </c>
      <c r="Y632" t="s">
        <v>13962</v>
      </c>
    </row>
    <row r="633" spans="1:25" x14ac:dyDescent="0.3">
      <c r="A633">
        <v>31600</v>
      </c>
      <c r="B633" t="s">
        <v>13963</v>
      </c>
      <c r="C633" t="s">
        <v>13964</v>
      </c>
      <c r="D633" t="s">
        <v>13965</v>
      </c>
      <c r="E633" t="s">
        <v>13966</v>
      </c>
      <c r="F633" t="s">
        <v>13967</v>
      </c>
      <c r="G633" t="s">
        <v>13968</v>
      </c>
      <c r="H633" t="s">
        <v>13969</v>
      </c>
      <c r="I633" t="s">
        <v>13970</v>
      </c>
      <c r="J633" t="s">
        <v>13971</v>
      </c>
      <c r="K633" t="s">
        <v>13972</v>
      </c>
      <c r="L633" t="s">
        <v>13973</v>
      </c>
      <c r="M633" t="s">
        <v>13974</v>
      </c>
      <c r="N633" t="s">
        <v>13975</v>
      </c>
      <c r="O633" t="s">
        <v>13976</v>
      </c>
      <c r="P633">
        <f>-725.238313657045 -22.7908602381856 -222.023208911987</f>
        <v>-970.05238280721755</v>
      </c>
      <c r="Q633" t="s">
        <v>13977</v>
      </c>
      <c r="R633" t="s">
        <v>13978</v>
      </c>
      <c r="S633" t="s">
        <v>13979</v>
      </c>
      <c r="T633" t="s">
        <v>13980</v>
      </c>
      <c r="U633" t="s">
        <v>13981</v>
      </c>
      <c r="V633" t="s">
        <v>13982</v>
      </c>
      <c r="W633" t="s">
        <v>13983</v>
      </c>
      <c r="X633" t="s">
        <v>13984</v>
      </c>
      <c r="Y633" t="s">
        <v>13985</v>
      </c>
    </row>
    <row r="634" spans="1:25" x14ac:dyDescent="0.3">
      <c r="A634">
        <v>31650</v>
      </c>
      <c r="B634" t="s">
        <v>13986</v>
      </c>
      <c r="C634" t="s">
        <v>13987</v>
      </c>
      <c r="D634" t="s">
        <v>13988</v>
      </c>
      <c r="E634" t="s">
        <v>13989</v>
      </c>
      <c r="F634" t="s">
        <v>13990</v>
      </c>
      <c r="G634" t="s">
        <v>13991</v>
      </c>
      <c r="H634" t="s">
        <v>13992</v>
      </c>
      <c r="I634" t="s">
        <v>13993</v>
      </c>
      <c r="J634" t="s">
        <v>13994</v>
      </c>
      <c r="K634" t="s">
        <v>13995</v>
      </c>
      <c r="L634" t="s">
        <v>13996</v>
      </c>
      <c r="M634" t="s">
        <v>13997</v>
      </c>
      <c r="N634" t="s">
        <v>13998</v>
      </c>
      <c r="O634" t="s">
        <v>13999</v>
      </c>
      <c r="P634">
        <f>-724.145153016082 -23.6795807448091 -222.806397798362</f>
        <v>-970.63113155925305</v>
      </c>
      <c r="Q634" t="s">
        <v>14000</v>
      </c>
      <c r="R634" t="s">
        <v>14001</v>
      </c>
      <c r="S634" t="s">
        <v>14002</v>
      </c>
      <c r="T634" t="s">
        <v>14003</v>
      </c>
      <c r="U634" t="s">
        <v>14004</v>
      </c>
      <c r="V634" t="s">
        <v>14005</v>
      </c>
      <c r="W634" t="s">
        <v>14006</v>
      </c>
      <c r="X634" t="s">
        <v>14007</v>
      </c>
      <c r="Y634" t="s">
        <v>14008</v>
      </c>
    </row>
    <row r="635" spans="1:25" x14ac:dyDescent="0.3">
      <c r="A635">
        <v>31700</v>
      </c>
      <c r="B635" t="s">
        <v>14009</v>
      </c>
      <c r="C635" t="s">
        <v>14010</v>
      </c>
      <c r="D635" t="s">
        <v>14011</v>
      </c>
      <c r="E635" t="s">
        <v>14012</v>
      </c>
      <c r="F635" t="s">
        <v>14013</v>
      </c>
      <c r="G635" t="s">
        <v>14014</v>
      </c>
      <c r="H635" t="s">
        <v>14015</v>
      </c>
      <c r="I635" t="s">
        <v>14016</v>
      </c>
      <c r="J635" t="s">
        <v>14017</v>
      </c>
      <c r="K635" t="s">
        <v>14018</v>
      </c>
      <c r="L635" t="s">
        <v>14019</v>
      </c>
      <c r="M635" t="s">
        <v>14020</v>
      </c>
      <c r="N635" t="s">
        <v>14021</v>
      </c>
      <c r="O635" t="s">
        <v>14022</v>
      </c>
      <c r="P635">
        <f>-721.667990077085 -25.5867325990846 -224.299743112525</f>
        <v>-971.55446578869464</v>
      </c>
      <c r="Q635" t="s">
        <v>14023</v>
      </c>
      <c r="R635" t="s">
        <v>14024</v>
      </c>
      <c r="S635" t="s">
        <v>14025</v>
      </c>
      <c r="T635" t="s">
        <v>14026</v>
      </c>
      <c r="U635" t="s">
        <v>14027</v>
      </c>
      <c r="V635" t="s">
        <v>14028</v>
      </c>
      <c r="W635" t="s">
        <v>14029</v>
      </c>
      <c r="X635" t="s">
        <v>14030</v>
      </c>
      <c r="Y635" t="s">
        <v>14031</v>
      </c>
    </row>
    <row r="636" spans="1:25" x14ac:dyDescent="0.3">
      <c r="A636">
        <v>31750</v>
      </c>
      <c r="B636" t="s">
        <v>14032</v>
      </c>
      <c r="C636" t="s">
        <v>14033</v>
      </c>
      <c r="D636" t="s">
        <v>14034</v>
      </c>
      <c r="E636" t="s">
        <v>14035</v>
      </c>
      <c r="F636" t="s">
        <v>14036</v>
      </c>
      <c r="G636" t="s">
        <v>14037</v>
      </c>
      <c r="H636" t="s">
        <v>14038</v>
      </c>
      <c r="I636" t="s">
        <v>14039</v>
      </c>
      <c r="J636" t="s">
        <v>14040</v>
      </c>
      <c r="K636" t="s">
        <v>14041</v>
      </c>
      <c r="L636" t="s">
        <v>14042</v>
      </c>
      <c r="M636" t="s">
        <v>14043</v>
      </c>
      <c r="N636" t="s">
        <v>14044</v>
      </c>
      <c r="O636" t="s">
        <v>14045</v>
      </c>
      <c r="P636">
        <f>-720.270848488195 -26.4070508603672 -224.964245493811</f>
        <v>-971.64214484237323</v>
      </c>
      <c r="Q636" t="s">
        <v>14046</v>
      </c>
      <c r="R636" t="s">
        <v>14047</v>
      </c>
      <c r="S636" t="s">
        <v>14048</v>
      </c>
      <c r="T636" t="s">
        <v>14049</v>
      </c>
      <c r="U636" t="s">
        <v>14050</v>
      </c>
      <c r="V636" t="s">
        <v>14051</v>
      </c>
      <c r="W636" t="s">
        <v>14052</v>
      </c>
      <c r="X636" t="s">
        <v>14053</v>
      </c>
      <c r="Y636" t="s">
        <v>14054</v>
      </c>
    </row>
    <row r="637" spans="1:25" x14ac:dyDescent="0.3">
      <c r="A637">
        <v>31800</v>
      </c>
      <c r="B637" t="s">
        <v>14055</v>
      </c>
      <c r="C637" t="s">
        <v>14056</v>
      </c>
      <c r="D637" t="s">
        <v>14057</v>
      </c>
      <c r="E637" t="s">
        <v>14058</v>
      </c>
      <c r="F637" t="s">
        <v>14059</v>
      </c>
      <c r="G637" t="s">
        <v>14060</v>
      </c>
      <c r="H637" t="s">
        <v>14061</v>
      </c>
      <c r="I637" t="s">
        <v>14062</v>
      </c>
      <c r="J637" t="s">
        <v>14063</v>
      </c>
      <c r="K637" t="s">
        <v>14064</v>
      </c>
      <c r="L637" t="s">
        <v>14065</v>
      </c>
      <c r="M637" t="s">
        <v>14066</v>
      </c>
      <c r="N637" t="s">
        <v>14067</v>
      </c>
      <c r="O637" t="s">
        <v>14068</v>
      </c>
      <c r="P637">
        <f>-717.099046822822 -27.7842583608103 -225.987137601584</f>
        <v>-970.87044278521626</v>
      </c>
      <c r="Q637" t="s">
        <v>14069</v>
      </c>
      <c r="R637" t="s">
        <v>14070</v>
      </c>
      <c r="S637" t="s">
        <v>14071</v>
      </c>
      <c r="T637" t="s">
        <v>14072</v>
      </c>
      <c r="U637" t="s">
        <v>14073</v>
      </c>
      <c r="V637" t="s">
        <v>14074</v>
      </c>
      <c r="W637" t="s">
        <v>14075</v>
      </c>
      <c r="X637" t="s">
        <v>14076</v>
      </c>
      <c r="Y637" t="s">
        <v>14077</v>
      </c>
    </row>
    <row r="638" spans="1:25" x14ac:dyDescent="0.3">
      <c r="A638">
        <v>31850</v>
      </c>
      <c r="B638" t="s">
        <v>14078</v>
      </c>
      <c r="C638" t="s">
        <v>14079</v>
      </c>
      <c r="D638" t="s">
        <v>14080</v>
      </c>
      <c r="E638" t="s">
        <v>14081</v>
      </c>
      <c r="F638" t="s">
        <v>14082</v>
      </c>
      <c r="G638" t="s">
        <v>14083</v>
      </c>
      <c r="H638" t="s">
        <v>14084</v>
      </c>
      <c r="I638" t="s">
        <v>14085</v>
      </c>
      <c r="J638" t="s">
        <v>14086</v>
      </c>
      <c r="K638" t="s">
        <v>14087</v>
      </c>
      <c r="L638" t="s">
        <v>14088</v>
      </c>
      <c r="M638" t="s">
        <v>14089</v>
      </c>
      <c r="N638" t="s">
        <v>14090</v>
      </c>
      <c r="O638" t="s">
        <v>14091</v>
      </c>
      <c r="P638">
        <f>-715.174432971388 -28.277529448382 -226.327761731017</f>
        <v>-969.77972415078693</v>
      </c>
      <c r="Q638" t="s">
        <v>14092</v>
      </c>
      <c r="R638" t="s">
        <v>14093</v>
      </c>
      <c r="S638" t="s">
        <v>14094</v>
      </c>
      <c r="T638" t="s">
        <v>14095</v>
      </c>
      <c r="U638" t="s">
        <v>14096</v>
      </c>
      <c r="V638" t="s">
        <v>14097</v>
      </c>
      <c r="W638" t="s">
        <v>14098</v>
      </c>
      <c r="X638" t="s">
        <v>14099</v>
      </c>
      <c r="Y638" t="s">
        <v>14100</v>
      </c>
    </row>
    <row r="639" spans="1:25" x14ac:dyDescent="0.3">
      <c r="A639">
        <v>31900</v>
      </c>
      <c r="B639" t="s">
        <v>14101</v>
      </c>
      <c r="C639" t="s">
        <v>14102</v>
      </c>
      <c r="D639" t="s">
        <v>14103</v>
      </c>
      <c r="E639" t="s">
        <v>14104</v>
      </c>
      <c r="F639" t="s">
        <v>14105</v>
      </c>
      <c r="G639" t="s">
        <v>14106</v>
      </c>
      <c r="H639" t="s">
        <v>14107</v>
      </c>
      <c r="I639" t="s">
        <v>14108</v>
      </c>
      <c r="J639" t="s">
        <v>14109</v>
      </c>
      <c r="K639" t="s">
        <v>14110</v>
      </c>
      <c r="L639" t="s">
        <v>14111</v>
      </c>
      <c r="M639" t="s">
        <v>14112</v>
      </c>
      <c r="N639" t="s">
        <v>14113</v>
      </c>
      <c r="O639" t="s">
        <v>14114</v>
      </c>
      <c r="P639">
        <f>-710.290512309387 -28.9199255374424 -226.768150903669</f>
        <v>-965.97858875049849</v>
      </c>
      <c r="Q639" t="s">
        <v>14115</v>
      </c>
      <c r="R639" t="s">
        <v>14116</v>
      </c>
      <c r="S639" t="s">
        <v>14117</v>
      </c>
      <c r="T639" t="s">
        <v>14118</v>
      </c>
      <c r="U639" t="s">
        <v>14119</v>
      </c>
      <c r="V639" t="s">
        <v>14120</v>
      </c>
      <c r="W639" t="s">
        <v>14121</v>
      </c>
      <c r="X639" t="s">
        <v>14122</v>
      </c>
      <c r="Y639" t="s">
        <v>14123</v>
      </c>
    </row>
    <row r="640" spans="1:25" x14ac:dyDescent="0.3">
      <c r="A640">
        <v>31950</v>
      </c>
      <c r="B640" t="s">
        <v>14124</v>
      </c>
      <c r="C640" t="s">
        <v>14125</v>
      </c>
      <c r="D640" t="s">
        <v>14126</v>
      </c>
      <c r="E640" t="s">
        <v>14127</v>
      </c>
      <c r="F640" t="s">
        <v>14128</v>
      </c>
      <c r="G640" t="s">
        <v>14129</v>
      </c>
      <c r="H640" t="s">
        <v>14130</v>
      </c>
      <c r="I640" t="s">
        <v>14131</v>
      </c>
      <c r="J640" t="s">
        <v>14132</v>
      </c>
      <c r="K640" t="s">
        <v>14133</v>
      </c>
      <c r="L640" t="s">
        <v>14134</v>
      </c>
      <c r="M640" t="s">
        <v>14135</v>
      </c>
      <c r="N640" t="s">
        <v>14136</v>
      </c>
      <c r="O640" t="s">
        <v>14137</v>
      </c>
      <c r="P640">
        <f>-707.306331125717 -29.2740521849698 -226.957126982228</f>
        <v>-963.53751029291482</v>
      </c>
      <c r="Q640" t="s">
        <v>14138</v>
      </c>
      <c r="R640" t="s">
        <v>14139</v>
      </c>
      <c r="S640" t="s">
        <v>14140</v>
      </c>
      <c r="T640" t="s">
        <v>14141</v>
      </c>
      <c r="U640" t="s">
        <v>14142</v>
      </c>
      <c r="V640" t="s">
        <v>14143</v>
      </c>
      <c r="W640" t="s">
        <v>14144</v>
      </c>
      <c r="X640" t="s">
        <v>14145</v>
      </c>
      <c r="Y640" t="s">
        <v>14146</v>
      </c>
    </row>
    <row r="641" spans="1:25" x14ac:dyDescent="0.3">
      <c r="A641">
        <v>32000</v>
      </c>
      <c r="B641" t="s">
        <v>14147</v>
      </c>
      <c r="C641" t="s">
        <v>14148</v>
      </c>
      <c r="D641" t="s">
        <v>14149</v>
      </c>
      <c r="E641" t="s">
        <v>14150</v>
      </c>
      <c r="F641" t="s">
        <v>14151</v>
      </c>
      <c r="G641" t="s">
        <v>14152</v>
      </c>
      <c r="H641" t="s">
        <v>14153</v>
      </c>
      <c r="I641" t="s">
        <v>14154</v>
      </c>
      <c r="J641" t="s">
        <v>14155</v>
      </c>
      <c r="K641" t="s">
        <v>14156</v>
      </c>
      <c r="L641" t="s">
        <v>14157</v>
      </c>
      <c r="M641" t="s">
        <v>14158</v>
      </c>
      <c r="N641" t="s">
        <v>14159</v>
      </c>
      <c r="O641" t="s">
        <v>14160</v>
      </c>
      <c r="P641">
        <f>-704.126362648833 -29.8935154825647 -227.138402944656</f>
        <v>-961.15828107605375</v>
      </c>
      <c r="Q641" t="s">
        <v>14161</v>
      </c>
      <c r="R641" t="s">
        <v>14162</v>
      </c>
      <c r="S641" t="s">
        <v>14163</v>
      </c>
      <c r="T641" t="s">
        <v>14164</v>
      </c>
      <c r="U641" t="s">
        <v>14165</v>
      </c>
      <c r="V641" t="s">
        <v>14166</v>
      </c>
      <c r="W641" t="s">
        <v>14167</v>
      </c>
      <c r="X641" t="s">
        <v>14168</v>
      </c>
      <c r="Y641" t="s">
        <v>14169</v>
      </c>
    </row>
    <row r="642" spans="1:25" x14ac:dyDescent="0.3">
      <c r="A642">
        <v>32050</v>
      </c>
      <c r="B642" t="s">
        <v>14170</v>
      </c>
      <c r="C642" t="s">
        <v>14171</v>
      </c>
      <c r="D642" t="s">
        <v>14172</v>
      </c>
      <c r="E642" t="s">
        <v>14173</v>
      </c>
      <c r="F642" t="s">
        <v>14174</v>
      </c>
      <c r="G642" t="s">
        <v>14175</v>
      </c>
      <c r="H642" t="s">
        <v>14176</v>
      </c>
      <c r="I642" t="s">
        <v>14177</v>
      </c>
      <c r="J642" t="s">
        <v>14178</v>
      </c>
      <c r="K642" t="s">
        <v>14179</v>
      </c>
      <c r="L642" t="s">
        <v>14180</v>
      </c>
      <c r="M642" t="s">
        <v>14181</v>
      </c>
      <c r="N642" t="s">
        <v>14182</v>
      </c>
      <c r="O642" t="s">
        <v>14183</v>
      </c>
      <c r="P642">
        <f>-696.966389773382 -31.4641213309224 -227.579337860205</f>
        <v>-956.00984896450939</v>
      </c>
      <c r="Q642" t="s">
        <v>14184</v>
      </c>
      <c r="R642" t="s">
        <v>14185</v>
      </c>
      <c r="S642" t="s">
        <v>14186</v>
      </c>
      <c r="T642" t="s">
        <v>14187</v>
      </c>
      <c r="U642" t="s">
        <v>14188</v>
      </c>
      <c r="V642" t="s">
        <v>14189</v>
      </c>
      <c r="W642" t="s">
        <v>14190</v>
      </c>
      <c r="X642" t="s">
        <v>14191</v>
      </c>
      <c r="Y642" t="s">
        <v>14192</v>
      </c>
    </row>
    <row r="643" spans="1:25" x14ac:dyDescent="0.3">
      <c r="A643">
        <v>32100</v>
      </c>
      <c r="B643" t="s">
        <v>14193</v>
      </c>
      <c r="C643" t="s">
        <v>14194</v>
      </c>
      <c r="D643" t="s">
        <v>14195</v>
      </c>
      <c r="E643" t="s">
        <v>14196</v>
      </c>
      <c r="F643" t="s">
        <v>14197</v>
      </c>
      <c r="G643" t="s">
        <v>14198</v>
      </c>
      <c r="H643" t="s">
        <v>14199</v>
      </c>
      <c r="I643" t="s">
        <v>14200</v>
      </c>
      <c r="J643" t="s">
        <v>14201</v>
      </c>
      <c r="K643" t="s">
        <v>14202</v>
      </c>
      <c r="L643" t="s">
        <v>14203</v>
      </c>
      <c r="M643" t="s">
        <v>14204</v>
      </c>
      <c r="N643" t="s">
        <v>14205</v>
      </c>
      <c r="O643" t="s">
        <v>14206</v>
      </c>
      <c r="P643">
        <f>-688.858185837007 -32.9808337981922 -228.408558611404</f>
        <v>-950.24757824660321</v>
      </c>
      <c r="Q643" t="s">
        <v>14207</v>
      </c>
      <c r="R643" t="s">
        <v>14208</v>
      </c>
      <c r="S643" t="s">
        <v>14209</v>
      </c>
      <c r="T643" t="s">
        <v>14210</v>
      </c>
      <c r="U643" t="s">
        <v>14211</v>
      </c>
      <c r="V643" t="s">
        <v>14212</v>
      </c>
      <c r="W643" t="s">
        <v>14213</v>
      </c>
      <c r="X643" t="s">
        <v>14214</v>
      </c>
      <c r="Y643" t="s">
        <v>14215</v>
      </c>
    </row>
    <row r="644" spans="1:25" x14ac:dyDescent="0.3">
      <c r="A644">
        <v>32150</v>
      </c>
      <c r="B644" t="s">
        <v>14216</v>
      </c>
      <c r="C644" t="s">
        <v>14217</v>
      </c>
      <c r="D644" t="s">
        <v>14218</v>
      </c>
      <c r="E644" t="s">
        <v>14219</v>
      </c>
      <c r="F644" t="s">
        <v>14220</v>
      </c>
      <c r="G644" t="s">
        <v>14221</v>
      </c>
      <c r="H644" t="s">
        <v>14222</v>
      </c>
      <c r="I644" t="s">
        <v>14223</v>
      </c>
      <c r="J644" t="s">
        <v>14224</v>
      </c>
      <c r="K644" t="s">
        <v>14225</v>
      </c>
      <c r="L644" t="s">
        <v>14226</v>
      </c>
      <c r="M644" t="s">
        <v>14227</v>
      </c>
      <c r="N644" t="s">
        <v>14228</v>
      </c>
      <c r="O644" t="s">
        <v>14229</v>
      </c>
      <c r="P644">
        <f>-684.779273066261 -33.6999476396868 -228.776426920595</f>
        <v>-947.25564762654278</v>
      </c>
      <c r="Q644" t="s">
        <v>14230</v>
      </c>
      <c r="R644" t="s">
        <v>14231</v>
      </c>
      <c r="S644" t="s">
        <v>14232</v>
      </c>
      <c r="T644" t="s">
        <v>14233</v>
      </c>
      <c r="U644" t="s">
        <v>14234</v>
      </c>
      <c r="V644" t="s">
        <v>14235</v>
      </c>
      <c r="W644" t="s">
        <v>14236</v>
      </c>
      <c r="X644" t="s">
        <v>14237</v>
      </c>
      <c r="Y644" t="s">
        <v>14238</v>
      </c>
    </row>
    <row r="645" spans="1:25" x14ac:dyDescent="0.3">
      <c r="A645">
        <v>32200</v>
      </c>
      <c r="B645" t="s">
        <v>14239</v>
      </c>
      <c r="C645" t="s">
        <v>14240</v>
      </c>
      <c r="D645" t="s">
        <v>14241</v>
      </c>
      <c r="E645" t="s">
        <v>14242</v>
      </c>
      <c r="F645" t="s">
        <v>14243</v>
      </c>
      <c r="G645" t="s">
        <v>14244</v>
      </c>
      <c r="H645" t="s">
        <v>14245</v>
      </c>
      <c r="I645" t="s">
        <v>14246</v>
      </c>
      <c r="J645" t="s">
        <v>14247</v>
      </c>
      <c r="K645" t="s">
        <v>14248</v>
      </c>
      <c r="L645" t="s">
        <v>14249</v>
      </c>
      <c r="M645" t="s">
        <v>14250</v>
      </c>
      <c r="N645" t="s">
        <v>14251</v>
      </c>
      <c r="O645" t="s">
        <v>14252</v>
      </c>
      <c r="P645">
        <f>-676.969698779243 -34.7322774285474 -229.63684986411</f>
        <v>-941.33882607190037</v>
      </c>
      <c r="Q645" t="s">
        <v>14253</v>
      </c>
      <c r="R645" t="s">
        <v>14254</v>
      </c>
      <c r="S645" t="s">
        <v>14255</v>
      </c>
      <c r="T645" t="s">
        <v>14256</v>
      </c>
      <c r="U645" t="s">
        <v>14257</v>
      </c>
      <c r="V645" t="s">
        <v>14258</v>
      </c>
      <c r="W645" t="s">
        <v>14259</v>
      </c>
      <c r="X645" t="s">
        <v>14260</v>
      </c>
      <c r="Y645" t="s">
        <v>14261</v>
      </c>
    </row>
    <row r="646" spans="1:25" x14ac:dyDescent="0.3">
      <c r="A646">
        <v>32250</v>
      </c>
      <c r="B646" t="s">
        <v>14262</v>
      </c>
      <c r="C646" t="s">
        <v>14263</v>
      </c>
      <c r="D646" t="s">
        <v>14264</v>
      </c>
      <c r="E646" t="s">
        <v>14265</v>
      </c>
      <c r="F646" t="s">
        <v>14266</v>
      </c>
      <c r="G646" t="s">
        <v>14267</v>
      </c>
      <c r="H646" t="s">
        <v>14268</v>
      </c>
      <c r="I646" t="s">
        <v>14269</v>
      </c>
      <c r="J646" t="s">
        <v>14270</v>
      </c>
      <c r="K646" t="s">
        <v>14271</v>
      </c>
      <c r="L646" t="s">
        <v>14272</v>
      </c>
      <c r="M646" t="s">
        <v>14273</v>
      </c>
      <c r="N646" t="s">
        <v>14274</v>
      </c>
      <c r="O646" t="s">
        <v>14275</v>
      </c>
      <c r="P646">
        <f>-673.145286342692 -35.1947683966632 -230.215907059423</f>
        <v>-938.55596179877818</v>
      </c>
      <c r="Q646" t="s">
        <v>14276</v>
      </c>
      <c r="R646" t="s">
        <v>14277</v>
      </c>
      <c r="S646" t="s">
        <v>14278</v>
      </c>
      <c r="T646" t="s">
        <v>14279</v>
      </c>
      <c r="U646" t="s">
        <v>14280</v>
      </c>
      <c r="V646" t="s">
        <v>14281</v>
      </c>
      <c r="W646" t="s">
        <v>14282</v>
      </c>
      <c r="X646" t="s">
        <v>14283</v>
      </c>
      <c r="Y646" t="s">
        <v>14284</v>
      </c>
    </row>
    <row r="647" spans="1:25" x14ac:dyDescent="0.3">
      <c r="A647">
        <v>32300</v>
      </c>
      <c r="B647" t="s">
        <v>14285</v>
      </c>
      <c r="C647" t="s">
        <v>14286</v>
      </c>
      <c r="D647" t="s">
        <v>14287</v>
      </c>
      <c r="E647" t="s">
        <v>14288</v>
      </c>
      <c r="F647" t="s">
        <v>14289</v>
      </c>
      <c r="G647" t="s">
        <v>14290</v>
      </c>
      <c r="H647" t="s">
        <v>14291</v>
      </c>
      <c r="I647" t="s">
        <v>14292</v>
      </c>
      <c r="J647" t="s">
        <v>14293</v>
      </c>
      <c r="K647" t="s">
        <v>14294</v>
      </c>
      <c r="L647" t="s">
        <v>14295</v>
      </c>
      <c r="M647" t="s">
        <v>14296</v>
      </c>
      <c r="N647" t="s">
        <v>14297</v>
      </c>
      <c r="O647" t="s">
        <v>14298</v>
      </c>
      <c r="P647">
        <f>-665.613135355568 -35.9227602269514 -231.433278313432</f>
        <v>-932.96917389595137</v>
      </c>
      <c r="Q647" t="s">
        <v>14299</v>
      </c>
      <c r="R647" t="s">
        <v>14300</v>
      </c>
      <c r="S647" t="s">
        <v>14301</v>
      </c>
      <c r="T647" t="s">
        <v>14302</v>
      </c>
      <c r="U647" t="s">
        <v>14303</v>
      </c>
      <c r="V647" t="s">
        <v>14304</v>
      </c>
      <c r="W647" t="s">
        <v>14305</v>
      </c>
      <c r="X647" t="s">
        <v>14306</v>
      </c>
      <c r="Y647" t="s">
        <v>14307</v>
      </c>
    </row>
    <row r="648" spans="1:25" x14ac:dyDescent="0.3">
      <c r="A648">
        <v>32350</v>
      </c>
      <c r="B648" t="s">
        <v>14308</v>
      </c>
      <c r="C648" t="s">
        <v>14309</v>
      </c>
      <c r="D648" t="s">
        <v>14310</v>
      </c>
      <c r="E648" t="s">
        <v>14311</v>
      </c>
      <c r="F648" t="s">
        <v>14312</v>
      </c>
      <c r="G648" t="s">
        <v>14313</v>
      </c>
      <c r="H648" t="s">
        <v>14314</v>
      </c>
      <c r="I648" t="s">
        <v>14315</v>
      </c>
      <c r="J648" t="s">
        <v>14316</v>
      </c>
      <c r="K648" t="s">
        <v>14317</v>
      </c>
      <c r="L648" t="s">
        <v>14318</v>
      </c>
      <c r="M648" t="s">
        <v>14319</v>
      </c>
      <c r="N648" t="s">
        <v>14320</v>
      </c>
      <c r="O648" t="s">
        <v>14321</v>
      </c>
      <c r="P648">
        <f>-661.785881955937 -36.0718541405492 -232.115753339799</f>
        <v>-929.97348943628526</v>
      </c>
      <c r="Q648" t="s">
        <v>14322</v>
      </c>
      <c r="R648" t="s">
        <v>14323</v>
      </c>
      <c r="S648" t="s">
        <v>14324</v>
      </c>
      <c r="T648" t="s">
        <v>14325</v>
      </c>
      <c r="U648" t="s">
        <v>14326</v>
      </c>
      <c r="V648" t="s">
        <v>14327</v>
      </c>
      <c r="W648" t="s">
        <v>14328</v>
      </c>
      <c r="X648" t="s">
        <v>14329</v>
      </c>
      <c r="Y648" t="s">
        <v>14330</v>
      </c>
    </row>
    <row r="649" spans="1:25" x14ac:dyDescent="0.3">
      <c r="A649">
        <v>32400</v>
      </c>
      <c r="B649" t="s">
        <v>14331</v>
      </c>
      <c r="C649" t="s">
        <v>14332</v>
      </c>
      <c r="D649" t="s">
        <v>14333</v>
      </c>
      <c r="E649" t="s">
        <v>14334</v>
      </c>
      <c r="F649" t="s">
        <v>14335</v>
      </c>
      <c r="G649" t="s">
        <v>14336</v>
      </c>
      <c r="H649" t="s">
        <v>14337</v>
      </c>
      <c r="I649" t="s">
        <v>14338</v>
      </c>
      <c r="J649" t="s">
        <v>14339</v>
      </c>
      <c r="K649" t="s">
        <v>14340</v>
      </c>
      <c r="L649" t="s">
        <v>14341</v>
      </c>
      <c r="M649" t="s">
        <v>14342</v>
      </c>
      <c r="N649" t="s">
        <v>14343</v>
      </c>
      <c r="O649" t="s">
        <v>14344</v>
      </c>
      <c r="P649">
        <f>-654.272844950956 -35.6264582911751 -233.725690263411</f>
        <v>-923.62499350554219</v>
      </c>
      <c r="Q649" t="s">
        <v>14345</v>
      </c>
      <c r="R649" t="s">
        <v>14346</v>
      </c>
      <c r="S649" t="s">
        <v>14347</v>
      </c>
      <c r="T649" t="s">
        <v>14348</v>
      </c>
      <c r="U649" t="s">
        <v>14349</v>
      </c>
      <c r="V649" t="s">
        <v>14350</v>
      </c>
      <c r="W649" t="s">
        <v>14351</v>
      </c>
      <c r="X649" t="s">
        <v>14352</v>
      </c>
      <c r="Y649" t="s">
        <v>14353</v>
      </c>
    </row>
    <row r="650" spans="1:25" x14ac:dyDescent="0.3">
      <c r="A650">
        <v>32450</v>
      </c>
      <c r="B650" t="s">
        <v>14354</v>
      </c>
      <c r="C650" t="s">
        <v>14355</v>
      </c>
      <c r="D650" t="s">
        <v>14356</v>
      </c>
      <c r="E650" t="s">
        <v>14357</v>
      </c>
      <c r="F650" t="s">
        <v>14358</v>
      </c>
      <c r="G650" t="s">
        <v>14359</v>
      </c>
      <c r="H650" t="s">
        <v>14360</v>
      </c>
      <c r="I650" t="s">
        <v>14361</v>
      </c>
      <c r="J650" t="s">
        <v>14362</v>
      </c>
      <c r="K650" t="s">
        <v>14363</v>
      </c>
      <c r="L650" t="s">
        <v>14364</v>
      </c>
      <c r="M650" t="s">
        <v>14365</v>
      </c>
      <c r="N650" t="s">
        <v>14366</v>
      </c>
      <c r="O650" t="s">
        <v>14367</v>
      </c>
      <c r="P650">
        <f>-650.598883596306 -35.2903976150344 -234.679907875478</f>
        <v>-920.56918908681837</v>
      </c>
      <c r="Q650" t="s">
        <v>14368</v>
      </c>
      <c r="R650" t="s">
        <v>14369</v>
      </c>
      <c r="S650" t="s">
        <v>14370</v>
      </c>
      <c r="T650" t="s">
        <v>14371</v>
      </c>
      <c r="U650" t="s">
        <v>14372</v>
      </c>
      <c r="V650" t="s">
        <v>14373</v>
      </c>
      <c r="W650" t="s">
        <v>14374</v>
      </c>
      <c r="X650" t="s">
        <v>14375</v>
      </c>
      <c r="Y650" t="s">
        <v>14376</v>
      </c>
    </row>
    <row r="651" spans="1:25" x14ac:dyDescent="0.3">
      <c r="A651">
        <v>32500</v>
      </c>
      <c r="B651" t="s">
        <v>14377</v>
      </c>
      <c r="C651" t="s">
        <v>14378</v>
      </c>
      <c r="D651" t="s">
        <v>14379</v>
      </c>
      <c r="E651" t="s">
        <v>14380</v>
      </c>
      <c r="F651" t="s">
        <v>14381</v>
      </c>
      <c r="G651" t="s">
        <v>14382</v>
      </c>
      <c r="H651" t="s">
        <v>14383</v>
      </c>
      <c r="I651" t="s">
        <v>14384</v>
      </c>
      <c r="J651" t="s">
        <v>14385</v>
      </c>
      <c r="K651" t="s">
        <v>14386</v>
      </c>
      <c r="L651" t="s">
        <v>14387</v>
      </c>
      <c r="M651" t="s">
        <v>14388</v>
      </c>
      <c r="N651" t="s">
        <v>14389</v>
      </c>
      <c r="O651" t="s">
        <v>14390</v>
      </c>
      <c r="P651">
        <f>-643.697216464251 -34.686904962258 -236.783425300186</f>
        <v>-915.16754672669504</v>
      </c>
      <c r="Q651" t="s">
        <v>14391</v>
      </c>
      <c r="R651" t="s">
        <v>14392</v>
      </c>
      <c r="S651" t="s">
        <v>14393</v>
      </c>
      <c r="T651" t="s">
        <v>14394</v>
      </c>
      <c r="U651" t="s">
        <v>14395</v>
      </c>
      <c r="V651" t="s">
        <v>14396</v>
      </c>
      <c r="W651" t="s">
        <v>14397</v>
      </c>
      <c r="X651" t="s">
        <v>14398</v>
      </c>
      <c r="Y651" t="s">
        <v>14399</v>
      </c>
    </row>
    <row r="652" spans="1:25" x14ac:dyDescent="0.3">
      <c r="A652">
        <v>32550</v>
      </c>
      <c r="B652" t="s">
        <v>14400</v>
      </c>
      <c r="C652" t="s">
        <v>14401</v>
      </c>
      <c r="D652" t="s">
        <v>14402</v>
      </c>
      <c r="E652" t="s">
        <v>14403</v>
      </c>
      <c r="F652" t="s">
        <v>14404</v>
      </c>
      <c r="G652" t="s">
        <v>14405</v>
      </c>
      <c r="H652" t="s">
        <v>14406</v>
      </c>
      <c r="I652" t="s">
        <v>14407</v>
      </c>
      <c r="J652" t="s">
        <v>14408</v>
      </c>
      <c r="K652" t="s">
        <v>14409</v>
      </c>
      <c r="L652" t="s">
        <v>14410</v>
      </c>
      <c r="M652" t="s">
        <v>14411</v>
      </c>
      <c r="N652" t="s">
        <v>14412</v>
      </c>
      <c r="O652" t="s">
        <v>14413</v>
      </c>
      <c r="P652">
        <f>-640.587925011522 -34.4471509745133 -237.858512843852</f>
        <v>-912.89358882988722</v>
      </c>
      <c r="Q652" t="s">
        <v>14414</v>
      </c>
      <c r="R652" t="s">
        <v>14415</v>
      </c>
      <c r="S652" t="s">
        <v>14416</v>
      </c>
      <c r="T652" t="s">
        <v>14417</v>
      </c>
      <c r="U652" t="s">
        <v>14418</v>
      </c>
      <c r="V652" t="s">
        <v>14419</v>
      </c>
      <c r="W652" t="s">
        <v>14420</v>
      </c>
      <c r="X652" t="s">
        <v>14421</v>
      </c>
      <c r="Y652" t="s">
        <v>14422</v>
      </c>
    </row>
    <row r="653" spans="1:25" x14ac:dyDescent="0.3">
      <c r="A653">
        <v>32600</v>
      </c>
      <c r="B653" t="s">
        <v>14423</v>
      </c>
      <c r="C653" t="s">
        <v>14424</v>
      </c>
      <c r="D653" t="s">
        <v>14425</v>
      </c>
      <c r="E653" t="s">
        <v>14426</v>
      </c>
      <c r="F653" t="s">
        <v>14427</v>
      </c>
      <c r="G653" t="s">
        <v>14428</v>
      </c>
      <c r="H653" t="s">
        <v>14429</v>
      </c>
      <c r="I653" t="s">
        <v>14430</v>
      </c>
      <c r="J653" t="s">
        <v>14431</v>
      </c>
      <c r="K653" t="s">
        <v>14432</v>
      </c>
      <c r="L653" t="s">
        <v>14433</v>
      </c>
      <c r="M653" t="s">
        <v>14434</v>
      </c>
      <c r="N653" t="s">
        <v>14435</v>
      </c>
      <c r="O653" t="s">
        <v>14436</v>
      </c>
      <c r="P653">
        <f>-635.31535078747 -34.1681346757382 -239.925286208405</f>
        <v>-909.40877167161329</v>
      </c>
      <c r="Q653" t="s">
        <v>14437</v>
      </c>
      <c r="R653" t="s">
        <v>14438</v>
      </c>
      <c r="S653" t="s">
        <v>14439</v>
      </c>
      <c r="T653" t="s">
        <v>14440</v>
      </c>
      <c r="U653" t="s">
        <v>14441</v>
      </c>
      <c r="V653" t="s">
        <v>14442</v>
      </c>
      <c r="W653" t="s">
        <v>14443</v>
      </c>
      <c r="X653" t="s">
        <v>14444</v>
      </c>
      <c r="Y653" t="s">
        <v>14445</v>
      </c>
    </row>
    <row r="654" spans="1:25" x14ac:dyDescent="0.3">
      <c r="A654">
        <v>32650</v>
      </c>
      <c r="B654" t="s">
        <v>14446</v>
      </c>
      <c r="C654" t="s">
        <v>14447</v>
      </c>
      <c r="D654" t="s">
        <v>14448</v>
      </c>
      <c r="E654" t="s">
        <v>14449</v>
      </c>
      <c r="F654" t="s">
        <v>14450</v>
      </c>
      <c r="G654" t="s">
        <v>14451</v>
      </c>
      <c r="H654" t="s">
        <v>14452</v>
      </c>
      <c r="I654" t="s">
        <v>14453</v>
      </c>
      <c r="J654" t="s">
        <v>14454</v>
      </c>
      <c r="K654" t="s">
        <v>14455</v>
      </c>
      <c r="L654" t="s">
        <v>14456</v>
      </c>
      <c r="M654" t="s">
        <v>14457</v>
      </c>
      <c r="N654" t="s">
        <v>14458</v>
      </c>
      <c r="O654" t="s">
        <v>14459</v>
      </c>
      <c r="P654">
        <f>-633.384340570184 -34.2014344364504 -240.737130458369</f>
        <v>-908.32290546500349</v>
      </c>
      <c r="Q654" t="s">
        <v>14460</v>
      </c>
      <c r="R654" t="s">
        <v>14461</v>
      </c>
      <c r="S654" t="s">
        <v>14462</v>
      </c>
      <c r="T654" t="s">
        <v>14463</v>
      </c>
      <c r="U654" t="s">
        <v>14464</v>
      </c>
      <c r="V654" t="s">
        <v>14465</v>
      </c>
      <c r="W654" t="s">
        <v>14466</v>
      </c>
      <c r="X654" t="s">
        <v>14467</v>
      </c>
      <c r="Y654" t="s">
        <v>14468</v>
      </c>
    </row>
    <row r="655" spans="1:25" x14ac:dyDescent="0.3">
      <c r="A655">
        <v>32700</v>
      </c>
      <c r="B655" t="s">
        <v>14469</v>
      </c>
      <c r="C655" t="s">
        <v>14470</v>
      </c>
      <c r="D655" t="s">
        <v>14471</v>
      </c>
      <c r="E655" t="s">
        <v>14472</v>
      </c>
      <c r="F655" t="s">
        <v>14473</v>
      </c>
      <c r="G655" t="s">
        <v>14474</v>
      </c>
      <c r="H655" t="s">
        <v>14475</v>
      </c>
      <c r="I655" t="s">
        <v>14476</v>
      </c>
      <c r="J655" t="s">
        <v>14477</v>
      </c>
      <c r="K655" t="s">
        <v>14478</v>
      </c>
      <c r="L655" t="s">
        <v>14479</v>
      </c>
      <c r="M655" t="s">
        <v>14480</v>
      </c>
      <c r="N655" t="s">
        <v>14481</v>
      </c>
      <c r="O655" t="s">
        <v>14482</v>
      </c>
      <c r="P655">
        <f>-631.132661515179 -34.2459010210848 -241.684898390962</f>
        <v>-907.06346092722583</v>
      </c>
      <c r="Q655" t="s">
        <v>14483</v>
      </c>
      <c r="R655" t="s">
        <v>14484</v>
      </c>
      <c r="S655" t="s">
        <v>14485</v>
      </c>
      <c r="T655" t="s">
        <v>14486</v>
      </c>
      <c r="U655" t="s">
        <v>14487</v>
      </c>
      <c r="V655" t="s">
        <v>14488</v>
      </c>
      <c r="W655" t="s">
        <v>14489</v>
      </c>
      <c r="X655" t="s">
        <v>14490</v>
      </c>
      <c r="Y655" t="s">
        <v>14491</v>
      </c>
    </row>
    <row r="656" spans="1:25" x14ac:dyDescent="0.3">
      <c r="A656">
        <v>32750</v>
      </c>
      <c r="B656" t="s">
        <v>14492</v>
      </c>
      <c r="C656" t="s">
        <v>14493</v>
      </c>
      <c r="D656" t="s">
        <v>14494</v>
      </c>
      <c r="E656" t="s">
        <v>14495</v>
      </c>
      <c r="F656" t="s">
        <v>14496</v>
      </c>
      <c r="G656" t="s">
        <v>14497</v>
      </c>
      <c r="H656" t="s">
        <v>14498</v>
      </c>
      <c r="I656" t="s">
        <v>14499</v>
      </c>
      <c r="J656" t="s">
        <v>14500</v>
      </c>
      <c r="K656" t="s">
        <v>14501</v>
      </c>
      <c r="L656" t="s">
        <v>14502</v>
      </c>
      <c r="M656" t="s">
        <v>14503</v>
      </c>
      <c r="N656" t="s">
        <v>14504</v>
      </c>
      <c r="O656" t="s">
        <v>14505</v>
      </c>
      <c r="P656">
        <f>-631.031226303389 -34.1141809964004 -241.844629175934</f>
        <v>-906.99003647572329</v>
      </c>
      <c r="Q656" t="s">
        <v>14506</v>
      </c>
      <c r="R656" t="s">
        <v>14507</v>
      </c>
      <c r="S656" t="s">
        <v>14508</v>
      </c>
      <c r="T656" t="s">
        <v>14509</v>
      </c>
      <c r="U656" t="s">
        <v>14510</v>
      </c>
      <c r="V656" t="s">
        <v>14511</v>
      </c>
      <c r="W656" t="s">
        <v>14512</v>
      </c>
      <c r="X656" t="s">
        <v>14513</v>
      </c>
      <c r="Y656" t="s">
        <v>14514</v>
      </c>
    </row>
    <row r="657" spans="1:25" x14ac:dyDescent="0.3">
      <c r="A657">
        <v>32800</v>
      </c>
      <c r="B657" t="s">
        <v>14515</v>
      </c>
      <c r="C657" t="s">
        <v>14516</v>
      </c>
      <c r="D657" t="s">
        <v>14517</v>
      </c>
      <c r="E657" t="s">
        <v>14518</v>
      </c>
      <c r="F657" t="s">
        <v>14519</v>
      </c>
      <c r="G657" t="s">
        <v>14520</v>
      </c>
      <c r="H657" t="s">
        <v>14521</v>
      </c>
      <c r="I657" t="s">
        <v>14522</v>
      </c>
      <c r="J657" t="s">
        <v>14523</v>
      </c>
      <c r="K657" t="s">
        <v>14524</v>
      </c>
      <c r="L657" t="s">
        <v>14525</v>
      </c>
      <c r="M657" t="s">
        <v>14526</v>
      </c>
      <c r="N657" t="s">
        <v>14527</v>
      </c>
      <c r="O657" t="s">
        <v>14528</v>
      </c>
      <c r="P657">
        <f>-631.937869351568 -34.3477055192855 -241.606748690612</f>
        <v>-907.89232356146545</v>
      </c>
      <c r="Q657" t="s">
        <v>14529</v>
      </c>
      <c r="R657" t="s">
        <v>14530</v>
      </c>
      <c r="S657" t="s">
        <v>14531</v>
      </c>
      <c r="T657" t="s">
        <v>14532</v>
      </c>
      <c r="U657" t="s">
        <v>14533</v>
      </c>
      <c r="V657" t="s">
        <v>14534</v>
      </c>
      <c r="W657" t="s">
        <v>14535</v>
      </c>
      <c r="X657" t="s">
        <v>14536</v>
      </c>
      <c r="Y657" t="s">
        <v>14537</v>
      </c>
    </row>
    <row r="658" spans="1:25" x14ac:dyDescent="0.3">
      <c r="A658">
        <v>32850</v>
      </c>
      <c r="B658" t="s">
        <v>14538</v>
      </c>
      <c r="C658" t="s">
        <v>14539</v>
      </c>
      <c r="D658" t="s">
        <v>14540</v>
      </c>
      <c r="E658" t="s">
        <v>14541</v>
      </c>
      <c r="F658" t="s">
        <v>14542</v>
      </c>
      <c r="G658" t="s">
        <v>14543</v>
      </c>
      <c r="H658" t="s">
        <v>14544</v>
      </c>
      <c r="I658" t="s">
        <v>14545</v>
      </c>
      <c r="J658" t="s">
        <v>14546</v>
      </c>
      <c r="K658" t="s">
        <v>14547</v>
      </c>
      <c r="L658" t="s">
        <v>14548</v>
      </c>
      <c r="M658" t="s">
        <v>14549</v>
      </c>
      <c r="N658" t="s">
        <v>14550</v>
      </c>
      <c r="O658" t="s">
        <v>14551</v>
      </c>
      <c r="P658">
        <f>-632.624931992304 -34.5697907603876 -241.35568280647</f>
        <v>-908.55040555916162</v>
      </c>
      <c r="Q658" t="s">
        <v>14552</v>
      </c>
      <c r="R658" t="s">
        <v>14553</v>
      </c>
      <c r="S658" t="s">
        <v>14554</v>
      </c>
      <c r="T658" t="s">
        <v>14555</v>
      </c>
      <c r="U658" t="s">
        <v>14556</v>
      </c>
      <c r="V658" t="s">
        <v>14557</v>
      </c>
      <c r="W658" t="s">
        <v>14558</v>
      </c>
      <c r="X658" t="s">
        <v>14559</v>
      </c>
      <c r="Y658" t="s">
        <v>14560</v>
      </c>
    </row>
    <row r="659" spans="1:25" x14ac:dyDescent="0.3">
      <c r="A659">
        <v>32900</v>
      </c>
      <c r="B659" t="s">
        <v>14561</v>
      </c>
      <c r="C659" t="s">
        <v>14562</v>
      </c>
      <c r="D659" t="s">
        <v>14563</v>
      </c>
      <c r="E659" t="s">
        <v>14564</v>
      </c>
      <c r="F659" t="s">
        <v>14565</v>
      </c>
      <c r="G659" t="s">
        <v>14566</v>
      </c>
      <c r="H659" t="s">
        <v>14567</v>
      </c>
      <c r="I659" t="s">
        <v>14568</v>
      </c>
      <c r="J659" t="s">
        <v>14569</v>
      </c>
      <c r="K659" t="s">
        <v>14570</v>
      </c>
      <c r="L659" t="s">
        <v>14571</v>
      </c>
      <c r="M659" t="s">
        <v>14572</v>
      </c>
      <c r="N659" t="s">
        <v>14573</v>
      </c>
      <c r="O659" t="s">
        <v>14574</v>
      </c>
      <c r="P659">
        <f>-633.483577752789 -34.7942282873485 -240.967707937219</f>
        <v>-909.24551397735638</v>
      </c>
      <c r="Q659" t="s">
        <v>14575</v>
      </c>
      <c r="R659" t="s">
        <v>14576</v>
      </c>
      <c r="S659" t="s">
        <v>14577</v>
      </c>
      <c r="T659" t="s">
        <v>14578</v>
      </c>
      <c r="U659" t="s">
        <v>14579</v>
      </c>
      <c r="V659" t="s">
        <v>14580</v>
      </c>
      <c r="W659" t="s">
        <v>14581</v>
      </c>
      <c r="X659" t="s">
        <v>14582</v>
      </c>
      <c r="Y659" t="s">
        <v>14583</v>
      </c>
    </row>
    <row r="660" spans="1:25" x14ac:dyDescent="0.3">
      <c r="A660">
        <v>32950</v>
      </c>
      <c r="B660" t="s">
        <v>14584</v>
      </c>
      <c r="C660" t="s">
        <v>14585</v>
      </c>
      <c r="D660" t="s">
        <v>14586</v>
      </c>
      <c r="E660" t="s">
        <v>14587</v>
      </c>
      <c r="F660" t="s">
        <v>14588</v>
      </c>
      <c r="G660" t="s">
        <v>14589</v>
      </c>
      <c r="H660" t="s">
        <v>14590</v>
      </c>
      <c r="I660" t="s">
        <v>14591</v>
      </c>
      <c r="J660" t="s">
        <v>14592</v>
      </c>
      <c r="K660" t="s">
        <v>14593</v>
      </c>
      <c r="L660" t="s">
        <v>14594</v>
      </c>
      <c r="M660" t="s">
        <v>14595</v>
      </c>
      <c r="N660" t="s">
        <v>14596</v>
      </c>
      <c r="O660" t="s">
        <v>14597</v>
      </c>
      <c r="P660">
        <f>-633.49556836627 -34.7913692609468 -241.019163561998</f>
        <v>-909.30610118921481</v>
      </c>
      <c r="Q660" t="s">
        <v>14598</v>
      </c>
      <c r="R660" t="s">
        <v>14599</v>
      </c>
      <c r="S660" t="s">
        <v>14600</v>
      </c>
      <c r="T660" t="s">
        <v>14601</v>
      </c>
      <c r="U660" t="s">
        <v>14602</v>
      </c>
      <c r="V660" t="s">
        <v>14603</v>
      </c>
      <c r="W660" t="s">
        <v>14604</v>
      </c>
      <c r="X660" t="s">
        <v>14605</v>
      </c>
      <c r="Y660" t="s">
        <v>14606</v>
      </c>
    </row>
    <row r="661" spans="1:25" x14ac:dyDescent="0.3">
      <c r="A661">
        <v>33000</v>
      </c>
      <c r="B661" t="s">
        <v>14607</v>
      </c>
      <c r="C661" t="s">
        <v>14608</v>
      </c>
      <c r="D661" t="s">
        <v>14609</v>
      </c>
      <c r="E661" t="s">
        <v>14610</v>
      </c>
      <c r="F661" t="s">
        <v>14611</v>
      </c>
      <c r="G661" t="s">
        <v>14612</v>
      </c>
      <c r="H661" t="s">
        <v>14613</v>
      </c>
      <c r="I661" t="s">
        <v>14614</v>
      </c>
      <c r="J661" t="s">
        <v>14615</v>
      </c>
      <c r="K661" t="s">
        <v>14616</v>
      </c>
      <c r="L661" t="s">
        <v>14617</v>
      </c>
      <c r="M661" t="s">
        <v>14618</v>
      </c>
      <c r="N661" t="s">
        <v>14619</v>
      </c>
      <c r="O661" t="s">
        <v>14620</v>
      </c>
      <c r="P661">
        <f>-632.309811318076 -34.5688235348946 -241.642236029233</f>
        <v>-908.52087088220355</v>
      </c>
      <c r="Q661" t="s">
        <v>14621</v>
      </c>
      <c r="R661" t="s">
        <v>14622</v>
      </c>
      <c r="S661" t="s">
        <v>14623</v>
      </c>
      <c r="T661" t="s">
        <v>14624</v>
      </c>
      <c r="U661" t="s">
        <v>14625</v>
      </c>
      <c r="V661" t="s">
        <v>14626</v>
      </c>
      <c r="W661" t="s">
        <v>14627</v>
      </c>
      <c r="X661" t="s">
        <v>14628</v>
      </c>
      <c r="Y661" t="s">
        <v>14629</v>
      </c>
    </row>
    <row r="662" spans="1:25" x14ac:dyDescent="0.3">
      <c r="A662">
        <v>33050</v>
      </c>
      <c r="B662" t="s">
        <v>14630</v>
      </c>
      <c r="C662" t="s">
        <v>14631</v>
      </c>
      <c r="D662" t="s">
        <v>14632</v>
      </c>
      <c r="E662" t="s">
        <v>14633</v>
      </c>
      <c r="F662" t="s">
        <v>14634</v>
      </c>
      <c r="G662" t="s">
        <v>14635</v>
      </c>
      <c r="H662" t="s">
        <v>14636</v>
      </c>
      <c r="I662" t="s">
        <v>14637</v>
      </c>
      <c r="J662" t="s">
        <v>14638</v>
      </c>
      <c r="K662" t="s">
        <v>14639</v>
      </c>
      <c r="L662" t="s">
        <v>14640</v>
      </c>
      <c r="M662" t="s">
        <v>14641</v>
      </c>
      <c r="N662" t="s">
        <v>14642</v>
      </c>
      <c r="O662" t="s">
        <v>14643</v>
      </c>
      <c r="P662">
        <f>-631.0424835903 -34.3939372123596 -242.234128575244</f>
        <v>-907.67054937790351</v>
      </c>
      <c r="Q662" t="s">
        <v>14644</v>
      </c>
      <c r="R662" t="s">
        <v>14645</v>
      </c>
      <c r="S662" t="s">
        <v>14646</v>
      </c>
      <c r="T662" t="s">
        <v>14647</v>
      </c>
      <c r="U662" t="s">
        <v>14648</v>
      </c>
      <c r="V662" t="s">
        <v>14649</v>
      </c>
      <c r="W662" t="s">
        <v>14650</v>
      </c>
      <c r="X662" t="s">
        <v>14651</v>
      </c>
      <c r="Y662" t="s">
        <v>14652</v>
      </c>
    </row>
    <row r="663" spans="1:25" x14ac:dyDescent="0.3">
      <c r="A663">
        <v>33100</v>
      </c>
      <c r="B663" t="s">
        <v>14653</v>
      </c>
      <c r="C663" t="s">
        <v>14654</v>
      </c>
      <c r="D663" t="s">
        <v>14655</v>
      </c>
      <c r="E663" t="s">
        <v>14656</v>
      </c>
      <c r="F663" t="s">
        <v>14657</v>
      </c>
      <c r="G663" t="s">
        <v>14658</v>
      </c>
      <c r="H663" t="s">
        <v>14659</v>
      </c>
      <c r="I663" t="s">
        <v>14660</v>
      </c>
      <c r="J663" t="s">
        <v>14661</v>
      </c>
      <c r="K663" t="s">
        <v>14662</v>
      </c>
      <c r="L663" t="s">
        <v>14663</v>
      </c>
      <c r="M663" t="s">
        <v>14664</v>
      </c>
      <c r="N663" t="s">
        <v>14665</v>
      </c>
      <c r="O663" t="s">
        <v>14666</v>
      </c>
      <c r="P663">
        <f>-627.294115463831 -33.4444075029385 -243.857270034736</f>
        <v>-904.5957930015054</v>
      </c>
      <c r="Q663" t="s">
        <v>14667</v>
      </c>
      <c r="R663" t="s">
        <v>14668</v>
      </c>
      <c r="S663" t="s">
        <v>14669</v>
      </c>
      <c r="T663" t="s">
        <v>14670</v>
      </c>
      <c r="U663" t="s">
        <v>14671</v>
      </c>
      <c r="V663" t="s">
        <v>14672</v>
      </c>
      <c r="W663" t="s">
        <v>14673</v>
      </c>
      <c r="X663" t="s">
        <v>14674</v>
      </c>
      <c r="Y663" t="s">
        <v>14675</v>
      </c>
    </row>
    <row r="664" spans="1:25" x14ac:dyDescent="0.3">
      <c r="A664">
        <v>33150</v>
      </c>
      <c r="B664" t="s">
        <v>14676</v>
      </c>
      <c r="C664" t="s">
        <v>14677</v>
      </c>
      <c r="D664" t="s">
        <v>14678</v>
      </c>
      <c r="E664" t="s">
        <v>14679</v>
      </c>
      <c r="F664" t="s">
        <v>14680</v>
      </c>
      <c r="G664" t="s">
        <v>14681</v>
      </c>
      <c r="H664" t="s">
        <v>14682</v>
      </c>
      <c r="I664" t="s">
        <v>14683</v>
      </c>
      <c r="J664" t="s">
        <v>14684</v>
      </c>
      <c r="K664" t="s">
        <v>14685</v>
      </c>
      <c r="L664" t="s">
        <v>14686</v>
      </c>
      <c r="M664" t="s">
        <v>14687</v>
      </c>
      <c r="N664" t="s">
        <v>14688</v>
      </c>
      <c r="O664" t="s">
        <v>14689</v>
      </c>
      <c r="P664">
        <f>-625.450608299718 -32.8806776230999 -244.792060738443</f>
        <v>-903.12334666126094</v>
      </c>
      <c r="Q664" t="s">
        <v>14690</v>
      </c>
      <c r="R664" t="s">
        <v>14691</v>
      </c>
      <c r="S664" t="s">
        <v>14692</v>
      </c>
      <c r="T664" t="s">
        <v>14693</v>
      </c>
      <c r="U664" t="s">
        <v>14694</v>
      </c>
      <c r="V664" t="s">
        <v>14695</v>
      </c>
      <c r="W664" t="s">
        <v>14696</v>
      </c>
      <c r="X664" t="s">
        <v>14697</v>
      </c>
      <c r="Y664" t="s">
        <v>14698</v>
      </c>
    </row>
    <row r="665" spans="1:25" x14ac:dyDescent="0.3">
      <c r="A665">
        <v>33200</v>
      </c>
      <c r="B665" t="s">
        <v>14699</v>
      </c>
      <c r="C665" t="s">
        <v>14700</v>
      </c>
      <c r="D665" t="s">
        <v>14701</v>
      </c>
      <c r="E665" t="s">
        <v>14702</v>
      </c>
      <c r="F665" t="s">
        <v>14703</v>
      </c>
      <c r="G665" t="s">
        <v>14704</v>
      </c>
      <c r="H665" t="s">
        <v>14705</v>
      </c>
      <c r="I665" t="s">
        <v>14706</v>
      </c>
      <c r="J665" t="s">
        <v>14707</v>
      </c>
      <c r="K665" t="s">
        <v>14708</v>
      </c>
      <c r="L665" t="s">
        <v>14709</v>
      </c>
      <c r="M665" t="s">
        <v>14710</v>
      </c>
      <c r="N665" t="s">
        <v>14711</v>
      </c>
      <c r="O665" t="s">
        <v>14712</v>
      </c>
      <c r="P665">
        <f>-622.149212478549 -31.4363661862083 -246.440863888173</f>
        <v>-900.02644255293023</v>
      </c>
      <c r="Q665" t="s">
        <v>14713</v>
      </c>
      <c r="R665" t="s">
        <v>14714</v>
      </c>
      <c r="S665" t="s">
        <v>14715</v>
      </c>
      <c r="T665" t="s">
        <v>14716</v>
      </c>
      <c r="U665" t="s">
        <v>14717</v>
      </c>
      <c r="V665" t="s">
        <v>14718</v>
      </c>
      <c r="W665" t="s">
        <v>14719</v>
      </c>
      <c r="X665" t="s">
        <v>14720</v>
      </c>
      <c r="Y665" t="s">
        <v>14721</v>
      </c>
    </row>
    <row r="666" spans="1:25" x14ac:dyDescent="0.3">
      <c r="A666">
        <v>33250</v>
      </c>
      <c r="B666" t="s">
        <v>14722</v>
      </c>
      <c r="C666" t="s">
        <v>14723</v>
      </c>
      <c r="D666" t="s">
        <v>14724</v>
      </c>
      <c r="E666" t="s">
        <v>14725</v>
      </c>
      <c r="F666" t="s">
        <v>14726</v>
      </c>
      <c r="G666" t="s">
        <v>14727</v>
      </c>
      <c r="H666" t="s">
        <v>14728</v>
      </c>
      <c r="I666" t="s">
        <v>14729</v>
      </c>
      <c r="J666" t="s">
        <v>14730</v>
      </c>
      <c r="K666" t="s">
        <v>14731</v>
      </c>
      <c r="L666" t="s">
        <v>14732</v>
      </c>
      <c r="M666" t="s">
        <v>14733</v>
      </c>
      <c r="N666" t="s">
        <v>14734</v>
      </c>
      <c r="O666" t="s">
        <v>14735</v>
      </c>
      <c r="P666">
        <f>-620.925000111807 -30.4164009659271 -246.868608377992</f>
        <v>-898.21000945572609</v>
      </c>
      <c r="Q666" t="s">
        <v>14736</v>
      </c>
      <c r="R666" t="s">
        <v>14737</v>
      </c>
      <c r="S666" t="s">
        <v>14738</v>
      </c>
      <c r="T666" t="s">
        <v>14739</v>
      </c>
      <c r="U666" t="s">
        <v>14740</v>
      </c>
      <c r="V666" t="s">
        <v>14741</v>
      </c>
      <c r="W666" t="s">
        <v>14742</v>
      </c>
      <c r="X666" t="s">
        <v>14743</v>
      </c>
      <c r="Y666" t="s">
        <v>14744</v>
      </c>
    </row>
    <row r="667" spans="1:25" x14ac:dyDescent="0.3">
      <c r="A667">
        <v>33300</v>
      </c>
      <c r="B667" t="s">
        <v>14745</v>
      </c>
      <c r="C667" t="s">
        <v>14746</v>
      </c>
      <c r="D667" t="s">
        <v>14747</v>
      </c>
      <c r="E667" t="s">
        <v>14748</v>
      </c>
      <c r="F667" t="s">
        <v>14749</v>
      </c>
      <c r="G667" t="s">
        <v>14750</v>
      </c>
      <c r="H667" t="s">
        <v>14751</v>
      </c>
      <c r="I667" t="s">
        <v>14752</v>
      </c>
      <c r="J667" t="s">
        <v>14753</v>
      </c>
      <c r="K667" t="s">
        <v>14754</v>
      </c>
      <c r="L667" t="s">
        <v>14755</v>
      </c>
      <c r="M667" t="s">
        <v>14756</v>
      </c>
      <c r="N667" t="s">
        <v>14757</v>
      </c>
      <c r="O667" t="s">
        <v>14758</v>
      </c>
      <c r="P667">
        <f>-619.852493111085 -28.6597891969486 -246.719510981494</f>
        <v>-895.23179328952756</v>
      </c>
      <c r="Q667" t="s">
        <v>14759</v>
      </c>
      <c r="R667" t="s">
        <v>14760</v>
      </c>
      <c r="S667" t="s">
        <v>14761</v>
      </c>
      <c r="T667" t="s">
        <v>14762</v>
      </c>
      <c r="U667" t="s">
        <v>14763</v>
      </c>
      <c r="V667" t="s">
        <v>14764</v>
      </c>
      <c r="W667" t="s">
        <v>14765</v>
      </c>
      <c r="X667" t="s">
        <v>14766</v>
      </c>
      <c r="Y667" t="s">
        <v>14767</v>
      </c>
    </row>
    <row r="668" spans="1:25" x14ac:dyDescent="0.3">
      <c r="A668">
        <v>33350</v>
      </c>
      <c r="B668" t="s">
        <v>14768</v>
      </c>
      <c r="C668" t="s">
        <v>14769</v>
      </c>
      <c r="D668" t="s">
        <v>14770</v>
      </c>
      <c r="E668" t="s">
        <v>14771</v>
      </c>
      <c r="F668" t="s">
        <v>14772</v>
      </c>
      <c r="G668" t="s">
        <v>14773</v>
      </c>
      <c r="H668" t="s">
        <v>14774</v>
      </c>
      <c r="I668" t="s">
        <v>14775</v>
      </c>
      <c r="J668" t="s">
        <v>14776</v>
      </c>
      <c r="K668" t="s">
        <v>14777</v>
      </c>
      <c r="L668" t="s">
        <v>14778</v>
      </c>
      <c r="M668" t="s">
        <v>14779</v>
      </c>
      <c r="N668" t="s">
        <v>14780</v>
      </c>
      <c r="O668" t="s">
        <v>14781</v>
      </c>
      <c r="P668">
        <f>-620.233923202856 -28.1865369124291 -246.148493981441</f>
        <v>-894.56895409672609</v>
      </c>
      <c r="Q668" t="s">
        <v>14782</v>
      </c>
      <c r="R668" t="s">
        <v>14783</v>
      </c>
      <c r="S668" t="s">
        <v>14784</v>
      </c>
      <c r="T668" t="s">
        <v>14785</v>
      </c>
      <c r="U668" t="s">
        <v>14786</v>
      </c>
      <c r="V668" t="s">
        <v>14787</v>
      </c>
      <c r="W668" t="s">
        <v>14788</v>
      </c>
      <c r="X668" t="s">
        <v>14789</v>
      </c>
      <c r="Y668" t="s">
        <v>14790</v>
      </c>
    </row>
    <row r="669" spans="1:25" x14ac:dyDescent="0.3">
      <c r="A669">
        <v>33400</v>
      </c>
      <c r="B669" t="s">
        <v>14791</v>
      </c>
      <c r="C669" t="s">
        <v>14792</v>
      </c>
      <c r="D669" t="s">
        <v>14793</v>
      </c>
      <c r="E669" t="s">
        <v>14794</v>
      </c>
      <c r="F669" t="s">
        <v>14795</v>
      </c>
      <c r="G669" t="s">
        <v>14796</v>
      </c>
      <c r="H669" t="s">
        <v>14797</v>
      </c>
      <c r="I669" t="s">
        <v>14798</v>
      </c>
      <c r="J669" t="s">
        <v>14799</v>
      </c>
      <c r="K669" t="s">
        <v>14800</v>
      </c>
      <c r="L669" t="s">
        <v>14801</v>
      </c>
      <c r="M669" t="s">
        <v>14802</v>
      </c>
      <c r="N669" t="s">
        <v>14803</v>
      </c>
      <c r="O669" t="s">
        <v>14804</v>
      </c>
      <c r="P669">
        <f>-622.185220494607 -28.019688903443 -244.423331090733</f>
        <v>-894.62824048878304</v>
      </c>
      <c r="Q669" t="s">
        <v>14805</v>
      </c>
      <c r="R669" t="s">
        <v>14806</v>
      </c>
      <c r="S669" t="s">
        <v>14807</v>
      </c>
      <c r="T669" t="s">
        <v>14808</v>
      </c>
      <c r="U669" t="s">
        <v>14809</v>
      </c>
      <c r="V669" t="s">
        <v>14810</v>
      </c>
      <c r="W669" t="s">
        <v>14811</v>
      </c>
      <c r="X669" t="s">
        <v>14812</v>
      </c>
      <c r="Y669" t="s">
        <v>14813</v>
      </c>
    </row>
    <row r="670" spans="1:25" x14ac:dyDescent="0.3">
      <c r="A670">
        <v>33450</v>
      </c>
      <c r="B670" t="s">
        <v>14814</v>
      </c>
      <c r="C670" t="s">
        <v>14815</v>
      </c>
      <c r="D670" t="s">
        <v>14816</v>
      </c>
      <c r="E670" t="s">
        <v>14817</v>
      </c>
      <c r="F670" t="s">
        <v>14818</v>
      </c>
      <c r="G670" t="s">
        <v>14819</v>
      </c>
      <c r="H670" t="s">
        <v>14820</v>
      </c>
      <c r="I670" t="s">
        <v>14821</v>
      </c>
      <c r="J670" t="s">
        <v>14822</v>
      </c>
      <c r="K670" t="s">
        <v>14823</v>
      </c>
      <c r="L670" t="s">
        <v>14824</v>
      </c>
      <c r="M670" t="s">
        <v>14825</v>
      </c>
      <c r="N670" t="s">
        <v>14826</v>
      </c>
      <c r="O670" t="s">
        <v>14827</v>
      </c>
      <c r="P670">
        <f>-623.351293185884 -28.012982485207 -243.358871227842</f>
        <v>-894.7231468989329</v>
      </c>
      <c r="Q670" t="s">
        <v>14828</v>
      </c>
      <c r="R670" t="s">
        <v>14829</v>
      </c>
      <c r="S670" t="s">
        <v>14830</v>
      </c>
      <c r="T670" t="s">
        <v>14831</v>
      </c>
      <c r="U670" t="s">
        <v>14832</v>
      </c>
      <c r="V670" t="s">
        <v>14833</v>
      </c>
      <c r="W670" t="s">
        <v>14834</v>
      </c>
      <c r="X670" t="s">
        <v>14835</v>
      </c>
      <c r="Y670" t="s">
        <v>14836</v>
      </c>
    </row>
    <row r="671" spans="1:25" x14ac:dyDescent="0.3">
      <c r="A671">
        <v>33500</v>
      </c>
      <c r="B671" t="s">
        <v>14837</v>
      </c>
      <c r="C671" t="s">
        <v>14838</v>
      </c>
      <c r="D671" t="s">
        <v>14839</v>
      </c>
      <c r="E671" t="s">
        <v>14840</v>
      </c>
      <c r="F671" t="s">
        <v>14841</v>
      </c>
      <c r="G671" t="s">
        <v>14842</v>
      </c>
      <c r="H671" t="s">
        <v>14843</v>
      </c>
      <c r="I671" t="s">
        <v>14844</v>
      </c>
      <c r="J671" t="s">
        <v>14845</v>
      </c>
      <c r="K671" t="s">
        <v>14846</v>
      </c>
      <c r="L671" t="s">
        <v>14847</v>
      </c>
      <c r="M671" t="s">
        <v>14848</v>
      </c>
      <c r="N671" t="s">
        <v>14849</v>
      </c>
      <c r="O671" t="s">
        <v>14850</v>
      </c>
      <c r="P671">
        <f>-626.059957535809 -27.3707114715014 -241.018940689042</f>
        <v>-894.44960969635235</v>
      </c>
      <c r="Q671" t="s">
        <v>14851</v>
      </c>
      <c r="R671" t="s">
        <v>14852</v>
      </c>
      <c r="S671" t="s">
        <v>14853</v>
      </c>
      <c r="T671" t="s">
        <v>14854</v>
      </c>
      <c r="U671" t="s">
        <v>14855</v>
      </c>
      <c r="V671" t="s">
        <v>14856</v>
      </c>
      <c r="W671" t="s">
        <v>14857</v>
      </c>
      <c r="X671" t="s">
        <v>14858</v>
      </c>
      <c r="Y671" t="s">
        <v>14859</v>
      </c>
    </row>
    <row r="672" spans="1:25" x14ac:dyDescent="0.3">
      <c r="A672">
        <v>33550</v>
      </c>
      <c r="B672" t="s">
        <v>14860</v>
      </c>
      <c r="C672" t="s">
        <v>14861</v>
      </c>
      <c r="D672" t="s">
        <v>14862</v>
      </c>
      <c r="E672" t="s">
        <v>14863</v>
      </c>
      <c r="F672" t="s">
        <v>14864</v>
      </c>
      <c r="G672" t="s">
        <v>14865</v>
      </c>
      <c r="H672" t="s">
        <v>14866</v>
      </c>
      <c r="I672" t="s">
        <v>14867</v>
      </c>
      <c r="J672" t="s">
        <v>14868</v>
      </c>
      <c r="K672" t="s">
        <v>14869</v>
      </c>
      <c r="L672" t="s">
        <v>14870</v>
      </c>
      <c r="M672" t="s">
        <v>14871</v>
      </c>
      <c r="N672" t="s">
        <v>14872</v>
      </c>
      <c r="O672" t="s">
        <v>14873</v>
      </c>
      <c r="P672">
        <f>-627.289350208707 -26.9168854808177 -239.91333353115</f>
        <v>-894.11956922067463</v>
      </c>
      <c r="Q672" t="s">
        <v>14874</v>
      </c>
      <c r="R672" t="s">
        <v>14875</v>
      </c>
      <c r="S672" t="s">
        <v>14876</v>
      </c>
      <c r="T672" t="s">
        <v>14877</v>
      </c>
      <c r="U672" t="s">
        <v>14878</v>
      </c>
      <c r="V672" t="s">
        <v>14879</v>
      </c>
      <c r="W672" t="s">
        <v>14880</v>
      </c>
      <c r="X672" t="s">
        <v>14881</v>
      </c>
      <c r="Y672" t="s">
        <v>14882</v>
      </c>
    </row>
    <row r="673" spans="1:25" x14ac:dyDescent="0.3">
      <c r="A673">
        <v>33600</v>
      </c>
      <c r="B673" t="s">
        <v>14883</v>
      </c>
      <c r="C673" t="s">
        <v>14884</v>
      </c>
      <c r="D673" t="s">
        <v>14885</v>
      </c>
      <c r="E673" t="s">
        <v>14886</v>
      </c>
      <c r="F673" t="s">
        <v>14887</v>
      </c>
      <c r="G673" t="s">
        <v>14888</v>
      </c>
      <c r="H673" t="s">
        <v>14889</v>
      </c>
      <c r="I673" t="s">
        <v>14890</v>
      </c>
      <c r="J673" t="s">
        <v>14891</v>
      </c>
      <c r="K673" t="s">
        <v>14892</v>
      </c>
      <c r="L673" t="s">
        <v>14893</v>
      </c>
      <c r="M673" t="s">
        <v>14894</v>
      </c>
      <c r="N673" t="s">
        <v>14895</v>
      </c>
      <c r="O673" t="s">
        <v>14896</v>
      </c>
      <c r="P673">
        <f>-629.283019381971 -26.3266523727789 -238.355372607951</f>
        <v>-893.96504436270095</v>
      </c>
      <c r="Q673" t="s">
        <v>14897</v>
      </c>
      <c r="R673" t="s">
        <v>14898</v>
      </c>
      <c r="S673" t="s">
        <v>14899</v>
      </c>
      <c r="T673" t="s">
        <v>14900</v>
      </c>
      <c r="U673" t="s">
        <v>14901</v>
      </c>
      <c r="V673" t="s">
        <v>14902</v>
      </c>
      <c r="W673" t="s">
        <v>14903</v>
      </c>
      <c r="X673" t="s">
        <v>14904</v>
      </c>
      <c r="Y673" t="s">
        <v>14905</v>
      </c>
    </row>
    <row r="674" spans="1:25" x14ac:dyDescent="0.3">
      <c r="A674">
        <v>33650</v>
      </c>
      <c r="B674" t="s">
        <v>14906</v>
      </c>
      <c r="C674" t="s">
        <v>14907</v>
      </c>
      <c r="D674" t="s">
        <v>14908</v>
      </c>
      <c r="E674" t="s">
        <v>14909</v>
      </c>
      <c r="F674" t="s">
        <v>14910</v>
      </c>
      <c r="G674" t="s">
        <v>14911</v>
      </c>
      <c r="H674" t="s">
        <v>14912</v>
      </c>
      <c r="I674" t="s">
        <v>14913</v>
      </c>
      <c r="J674" t="s">
        <v>14914</v>
      </c>
      <c r="K674" t="s">
        <v>14915</v>
      </c>
      <c r="L674" t="s">
        <v>14916</v>
      </c>
      <c r="M674" t="s">
        <v>14917</v>
      </c>
      <c r="N674" t="s">
        <v>14918</v>
      </c>
      <c r="O674" t="s">
        <v>14919</v>
      </c>
      <c r="P674">
        <f>-630.039702390576 -26.2860361375328 -237.875776392618</f>
        <v>-894.20151492072694</v>
      </c>
      <c r="Q674" t="s">
        <v>14920</v>
      </c>
      <c r="R674" t="s">
        <v>14921</v>
      </c>
      <c r="S674" t="s">
        <v>14922</v>
      </c>
      <c r="T674" t="s">
        <v>14923</v>
      </c>
      <c r="U674" t="s">
        <v>14924</v>
      </c>
      <c r="V674" t="s">
        <v>14925</v>
      </c>
      <c r="W674" t="s">
        <v>14926</v>
      </c>
      <c r="X674" t="s">
        <v>14927</v>
      </c>
      <c r="Y674" t="s">
        <v>14928</v>
      </c>
    </row>
    <row r="675" spans="1:25" x14ac:dyDescent="0.3">
      <c r="A675">
        <v>33700</v>
      </c>
      <c r="B675" t="s">
        <v>14929</v>
      </c>
      <c r="C675" t="s">
        <v>14930</v>
      </c>
      <c r="D675" t="s">
        <v>14931</v>
      </c>
      <c r="E675" t="s">
        <v>14932</v>
      </c>
      <c r="F675" t="s">
        <v>14933</v>
      </c>
      <c r="G675" t="s">
        <v>14934</v>
      </c>
      <c r="H675" t="s">
        <v>14935</v>
      </c>
      <c r="I675" t="s">
        <v>14936</v>
      </c>
      <c r="J675" t="s">
        <v>14937</v>
      </c>
      <c r="K675" t="s">
        <v>14938</v>
      </c>
      <c r="L675" t="s">
        <v>14939</v>
      </c>
      <c r="M675" t="s">
        <v>14940</v>
      </c>
      <c r="N675" t="s">
        <v>14941</v>
      </c>
      <c r="O675" t="s">
        <v>14942</v>
      </c>
      <c r="P675">
        <f>-631.486082130292 -26.5147430759973 -237.377112901784</f>
        <v>-895.37793810807329</v>
      </c>
      <c r="Q675" t="s">
        <v>14943</v>
      </c>
      <c r="R675" t="s">
        <v>14944</v>
      </c>
      <c r="S675" t="s">
        <v>14945</v>
      </c>
      <c r="T675" t="s">
        <v>14946</v>
      </c>
      <c r="U675" t="s">
        <v>14947</v>
      </c>
      <c r="V675" t="s">
        <v>14948</v>
      </c>
      <c r="W675" t="s">
        <v>14949</v>
      </c>
      <c r="X675" t="s">
        <v>14950</v>
      </c>
      <c r="Y675" t="s">
        <v>14951</v>
      </c>
    </row>
    <row r="676" spans="1:25" x14ac:dyDescent="0.3">
      <c r="A676">
        <v>33750</v>
      </c>
      <c r="B676" t="s">
        <v>14952</v>
      </c>
      <c r="C676" t="s">
        <v>14953</v>
      </c>
      <c r="D676" t="s">
        <v>14954</v>
      </c>
      <c r="E676" t="s">
        <v>14955</v>
      </c>
      <c r="F676" t="s">
        <v>14956</v>
      </c>
      <c r="G676" t="s">
        <v>14957</v>
      </c>
      <c r="H676" t="s">
        <v>14958</v>
      </c>
      <c r="I676" t="s">
        <v>14959</v>
      </c>
      <c r="J676" t="s">
        <v>14960</v>
      </c>
      <c r="K676" t="s">
        <v>14961</v>
      </c>
      <c r="L676" t="s">
        <v>14962</v>
      </c>
      <c r="M676" t="s">
        <v>14963</v>
      </c>
      <c r="N676" t="s">
        <v>14964</v>
      </c>
      <c r="O676" t="s">
        <v>14965</v>
      </c>
      <c r="P676">
        <f>-632.279809111049 -26.6477758475066 -237.234090368036</f>
        <v>-896.16167532659165</v>
      </c>
      <c r="Q676" t="s">
        <v>14966</v>
      </c>
      <c r="R676" t="s">
        <v>14967</v>
      </c>
      <c r="S676" t="s">
        <v>14968</v>
      </c>
      <c r="T676" t="s">
        <v>14969</v>
      </c>
      <c r="U676" t="s">
        <v>14970</v>
      </c>
      <c r="V676" t="s">
        <v>14971</v>
      </c>
      <c r="W676" t="s">
        <v>14972</v>
      </c>
      <c r="X676" t="s">
        <v>14973</v>
      </c>
      <c r="Y676" t="s">
        <v>14974</v>
      </c>
    </row>
    <row r="677" spans="1:25" x14ac:dyDescent="0.3">
      <c r="A677">
        <v>33800</v>
      </c>
      <c r="B677" t="s">
        <v>14975</v>
      </c>
      <c r="C677" t="s">
        <v>14976</v>
      </c>
      <c r="D677" t="s">
        <v>14977</v>
      </c>
      <c r="E677" t="s">
        <v>14978</v>
      </c>
      <c r="F677" t="s">
        <v>14979</v>
      </c>
      <c r="G677" t="s">
        <v>14980</v>
      </c>
      <c r="H677" t="s">
        <v>14981</v>
      </c>
      <c r="I677" t="s">
        <v>14982</v>
      </c>
      <c r="J677" t="s">
        <v>14983</v>
      </c>
      <c r="K677" t="s">
        <v>14984</v>
      </c>
      <c r="L677" t="s">
        <v>14985</v>
      </c>
      <c r="M677" t="s">
        <v>14986</v>
      </c>
      <c r="N677" t="s">
        <v>14987</v>
      </c>
      <c r="O677" t="s">
        <v>14988</v>
      </c>
      <c r="P677">
        <f>-633.95429970377 -26.8778957599966 -237.025665833865</f>
        <v>-897.85786129763153</v>
      </c>
      <c r="Q677" t="s">
        <v>14989</v>
      </c>
      <c r="R677" t="s">
        <v>14990</v>
      </c>
      <c r="S677" t="s">
        <v>14991</v>
      </c>
      <c r="T677" t="s">
        <v>14992</v>
      </c>
      <c r="U677" t="s">
        <v>14993</v>
      </c>
      <c r="V677" t="s">
        <v>14994</v>
      </c>
      <c r="W677" t="s">
        <v>14995</v>
      </c>
      <c r="X677" t="s">
        <v>14996</v>
      </c>
      <c r="Y677" t="s">
        <v>14997</v>
      </c>
    </row>
    <row r="678" spans="1:25" x14ac:dyDescent="0.3">
      <c r="A678">
        <v>33850</v>
      </c>
      <c r="B678" t="s">
        <v>14998</v>
      </c>
      <c r="C678" t="s">
        <v>14999</v>
      </c>
      <c r="D678" t="s">
        <v>15000</v>
      </c>
      <c r="E678" t="s">
        <v>15001</v>
      </c>
      <c r="F678" t="s">
        <v>15002</v>
      </c>
      <c r="G678" t="s">
        <v>15003</v>
      </c>
      <c r="H678" t="s">
        <v>15004</v>
      </c>
      <c r="I678" t="s">
        <v>15005</v>
      </c>
      <c r="J678" t="s">
        <v>15006</v>
      </c>
      <c r="K678" t="s">
        <v>15007</v>
      </c>
      <c r="L678" t="s">
        <v>15008</v>
      </c>
      <c r="M678" t="s">
        <v>15009</v>
      </c>
      <c r="N678" t="s">
        <v>15010</v>
      </c>
      <c r="O678" t="s">
        <v>15011</v>
      </c>
      <c r="P678">
        <f>-634.816151886842 -27.0362255101804 -236.955153237906</f>
        <v>-898.80753063492841</v>
      </c>
      <c r="Q678" t="s">
        <v>15012</v>
      </c>
      <c r="R678" t="s">
        <v>15013</v>
      </c>
      <c r="S678" t="s">
        <v>15014</v>
      </c>
      <c r="T678" t="s">
        <v>15015</v>
      </c>
      <c r="U678" t="s">
        <v>15016</v>
      </c>
      <c r="V678" t="s">
        <v>15017</v>
      </c>
      <c r="W678" t="s">
        <v>15018</v>
      </c>
      <c r="X678" t="s">
        <v>15019</v>
      </c>
      <c r="Y678" t="s">
        <v>15020</v>
      </c>
    </row>
    <row r="679" spans="1:25" x14ac:dyDescent="0.3">
      <c r="A679">
        <v>33900</v>
      </c>
      <c r="B679" t="s">
        <v>15021</v>
      </c>
      <c r="C679" t="s">
        <v>15022</v>
      </c>
      <c r="D679" t="s">
        <v>15023</v>
      </c>
      <c r="E679" t="s">
        <v>15024</v>
      </c>
      <c r="F679" t="s">
        <v>15025</v>
      </c>
      <c r="G679" t="s">
        <v>15026</v>
      </c>
      <c r="H679" t="s">
        <v>15027</v>
      </c>
      <c r="I679" t="s">
        <v>15028</v>
      </c>
      <c r="J679" t="s">
        <v>15029</v>
      </c>
      <c r="K679" t="s">
        <v>15030</v>
      </c>
      <c r="L679" t="s">
        <v>15031</v>
      </c>
      <c r="M679" t="s">
        <v>15032</v>
      </c>
      <c r="N679" t="s">
        <v>15033</v>
      </c>
      <c r="O679" t="s">
        <v>15034</v>
      </c>
      <c r="P679">
        <f>-636.648414334748 -27.6588332870124 -236.807630950573</f>
        <v>-901.11487857233351</v>
      </c>
      <c r="Q679" t="s">
        <v>15035</v>
      </c>
      <c r="R679" t="s">
        <v>15036</v>
      </c>
      <c r="S679" t="s">
        <v>15037</v>
      </c>
      <c r="T679" t="s">
        <v>15038</v>
      </c>
      <c r="U679" t="s">
        <v>15039</v>
      </c>
      <c r="V679" t="s">
        <v>15040</v>
      </c>
      <c r="W679" t="s">
        <v>15041</v>
      </c>
      <c r="X679" t="s">
        <v>15042</v>
      </c>
      <c r="Y679" t="s">
        <v>15043</v>
      </c>
    </row>
    <row r="680" spans="1:25" x14ac:dyDescent="0.3">
      <c r="A680">
        <v>33950</v>
      </c>
      <c r="B680" t="s">
        <v>15044</v>
      </c>
      <c r="C680" t="s">
        <v>15045</v>
      </c>
      <c r="D680" t="s">
        <v>15046</v>
      </c>
      <c r="E680" t="s">
        <v>15047</v>
      </c>
      <c r="F680" t="s">
        <v>15048</v>
      </c>
      <c r="G680" t="s">
        <v>15049</v>
      </c>
      <c r="H680" t="s">
        <v>15050</v>
      </c>
      <c r="I680" t="s">
        <v>15051</v>
      </c>
      <c r="J680" t="s">
        <v>15052</v>
      </c>
      <c r="K680" t="s">
        <v>15053</v>
      </c>
      <c r="L680" t="s">
        <v>15054</v>
      </c>
      <c r="M680" t="s">
        <v>15055</v>
      </c>
      <c r="N680" t="s">
        <v>15056</v>
      </c>
      <c r="O680" t="s">
        <v>15057</v>
      </c>
      <c r="P680">
        <f>-637.367409093775 -27.8647669410148 -236.832217356463</f>
        <v>-902.06439339125268</v>
      </c>
      <c r="Q680" t="s">
        <v>15058</v>
      </c>
      <c r="R680" t="s">
        <v>15059</v>
      </c>
      <c r="S680" t="s">
        <v>15060</v>
      </c>
      <c r="T680" t="s">
        <v>15061</v>
      </c>
      <c r="U680" t="s">
        <v>15062</v>
      </c>
      <c r="V680" t="s">
        <v>15063</v>
      </c>
      <c r="W680" t="s">
        <v>15064</v>
      </c>
      <c r="X680" t="s">
        <v>15065</v>
      </c>
      <c r="Y680" t="s">
        <v>15066</v>
      </c>
    </row>
    <row r="681" spans="1:25" x14ac:dyDescent="0.3">
      <c r="A681">
        <v>34000</v>
      </c>
      <c r="B681" t="s">
        <v>15067</v>
      </c>
      <c r="C681" t="s">
        <v>15068</v>
      </c>
      <c r="D681" t="s">
        <v>15069</v>
      </c>
      <c r="E681" t="s">
        <v>15070</v>
      </c>
      <c r="F681" t="s">
        <v>15071</v>
      </c>
      <c r="G681" t="s">
        <v>15072</v>
      </c>
      <c r="H681" t="s">
        <v>15073</v>
      </c>
      <c r="I681" t="s">
        <v>15074</v>
      </c>
      <c r="J681" t="s">
        <v>15075</v>
      </c>
      <c r="K681" t="s">
        <v>15076</v>
      </c>
      <c r="L681" t="s">
        <v>15077</v>
      </c>
      <c r="M681" t="s">
        <v>15078</v>
      </c>
      <c r="N681" t="s">
        <v>15079</v>
      </c>
      <c r="O681" t="s">
        <v>15080</v>
      </c>
      <c r="P681">
        <f>-638.679335952075 -28.2675513634961 -236.949306683566</f>
        <v>-903.89619399913704</v>
      </c>
      <c r="Q681" t="s">
        <v>15081</v>
      </c>
      <c r="R681" t="s">
        <v>15082</v>
      </c>
      <c r="S681" t="s">
        <v>15083</v>
      </c>
      <c r="T681" t="s">
        <v>15084</v>
      </c>
      <c r="U681" t="s">
        <v>15085</v>
      </c>
      <c r="V681" t="s">
        <v>15086</v>
      </c>
      <c r="W681" t="s">
        <v>15087</v>
      </c>
      <c r="X681" t="s">
        <v>15088</v>
      </c>
      <c r="Y681" t="s">
        <v>15089</v>
      </c>
    </row>
    <row r="682" spans="1:25" x14ac:dyDescent="0.3">
      <c r="A682">
        <v>34050</v>
      </c>
      <c r="B682" t="s">
        <v>15090</v>
      </c>
      <c r="C682" t="s">
        <v>15091</v>
      </c>
      <c r="D682" t="s">
        <v>15092</v>
      </c>
      <c r="E682" t="s">
        <v>15093</v>
      </c>
      <c r="F682" t="s">
        <v>15094</v>
      </c>
      <c r="G682" t="s">
        <v>15095</v>
      </c>
      <c r="H682" t="s">
        <v>15096</v>
      </c>
      <c r="I682" t="s">
        <v>15097</v>
      </c>
      <c r="J682" t="s">
        <v>15098</v>
      </c>
      <c r="K682" t="s">
        <v>15099</v>
      </c>
      <c r="L682" t="s">
        <v>15100</v>
      </c>
      <c r="M682" t="s">
        <v>15101</v>
      </c>
      <c r="N682" t="s">
        <v>15102</v>
      </c>
      <c r="O682" t="s">
        <v>15103</v>
      </c>
      <c r="P682">
        <f>-639.437517301021 -28.4656294735405 -237.002894330307</f>
        <v>-904.90604110486845</v>
      </c>
      <c r="Q682" t="s">
        <v>15104</v>
      </c>
      <c r="R682" t="s">
        <v>15105</v>
      </c>
      <c r="S682" t="s">
        <v>15106</v>
      </c>
      <c r="T682" t="s">
        <v>15107</v>
      </c>
      <c r="U682" t="s">
        <v>15108</v>
      </c>
      <c r="V682" t="s">
        <v>15109</v>
      </c>
      <c r="W682" t="s">
        <v>15110</v>
      </c>
      <c r="X682" t="s">
        <v>15111</v>
      </c>
      <c r="Y682" t="s">
        <v>15112</v>
      </c>
    </row>
    <row r="683" spans="1:25" x14ac:dyDescent="0.3">
      <c r="A683">
        <v>34100</v>
      </c>
      <c r="B683" t="s">
        <v>15113</v>
      </c>
      <c r="C683" t="s">
        <v>15114</v>
      </c>
      <c r="D683" t="s">
        <v>15115</v>
      </c>
      <c r="E683" t="s">
        <v>15116</v>
      </c>
      <c r="F683" t="s">
        <v>15117</v>
      </c>
      <c r="G683" t="s">
        <v>15118</v>
      </c>
      <c r="H683" t="s">
        <v>15119</v>
      </c>
      <c r="I683" t="s">
        <v>15120</v>
      </c>
      <c r="J683" t="s">
        <v>15121</v>
      </c>
      <c r="K683" t="s">
        <v>15122</v>
      </c>
      <c r="L683" t="s">
        <v>15123</v>
      </c>
      <c r="M683" t="s">
        <v>15124</v>
      </c>
      <c r="N683" t="s">
        <v>15125</v>
      </c>
      <c r="O683" t="s">
        <v>15126</v>
      </c>
      <c r="P683">
        <f>-640.604161226993 -28.2864968702281 -237.303966283391</f>
        <v>-906.19462438061214</v>
      </c>
      <c r="Q683" t="s">
        <v>15127</v>
      </c>
      <c r="R683" t="s">
        <v>15128</v>
      </c>
      <c r="S683" t="s">
        <v>15129</v>
      </c>
      <c r="T683" t="s">
        <v>15130</v>
      </c>
      <c r="U683" t="s">
        <v>15131</v>
      </c>
      <c r="V683" t="s">
        <v>15132</v>
      </c>
      <c r="W683" t="s">
        <v>15133</v>
      </c>
      <c r="X683" t="s">
        <v>15134</v>
      </c>
      <c r="Y683" t="s">
        <v>15135</v>
      </c>
    </row>
    <row r="684" spans="1:25" x14ac:dyDescent="0.3">
      <c r="A684">
        <v>34150</v>
      </c>
      <c r="B684" t="s">
        <v>15136</v>
      </c>
      <c r="C684" t="s">
        <v>15137</v>
      </c>
      <c r="D684" t="s">
        <v>15138</v>
      </c>
      <c r="E684" t="s">
        <v>15139</v>
      </c>
      <c r="F684" t="s">
        <v>15140</v>
      </c>
      <c r="G684" t="s">
        <v>15141</v>
      </c>
      <c r="H684" t="s">
        <v>15142</v>
      </c>
      <c r="I684" t="s">
        <v>15143</v>
      </c>
      <c r="J684" t="s">
        <v>15144</v>
      </c>
      <c r="K684" t="s">
        <v>15145</v>
      </c>
      <c r="L684" t="s">
        <v>15146</v>
      </c>
      <c r="M684" t="s">
        <v>15147</v>
      </c>
      <c r="N684" t="s">
        <v>15148</v>
      </c>
      <c r="O684" t="s">
        <v>15149</v>
      </c>
      <c r="P684">
        <f>-640.883004688576 -28.0692665708366 -237.609499472785</f>
        <v>-906.5617707321976</v>
      </c>
      <c r="Q684" t="s">
        <v>15150</v>
      </c>
      <c r="R684" t="s">
        <v>15151</v>
      </c>
      <c r="S684" t="s">
        <v>15152</v>
      </c>
      <c r="T684" t="s">
        <v>15153</v>
      </c>
      <c r="U684" t="s">
        <v>15154</v>
      </c>
      <c r="V684" t="s">
        <v>15155</v>
      </c>
      <c r="W684" t="s">
        <v>15156</v>
      </c>
      <c r="X684" t="s">
        <v>15157</v>
      </c>
      <c r="Y684" t="s">
        <v>15158</v>
      </c>
    </row>
    <row r="685" spans="1:25" x14ac:dyDescent="0.3">
      <c r="A685">
        <v>34200</v>
      </c>
      <c r="B685" t="s">
        <v>15159</v>
      </c>
      <c r="C685" t="s">
        <v>15160</v>
      </c>
      <c r="D685" t="s">
        <v>15161</v>
      </c>
      <c r="E685" t="s">
        <v>15162</v>
      </c>
      <c r="F685" t="s">
        <v>15163</v>
      </c>
      <c r="G685" t="s">
        <v>15164</v>
      </c>
      <c r="H685" t="s">
        <v>15165</v>
      </c>
      <c r="I685" t="s">
        <v>15166</v>
      </c>
      <c r="J685" t="s">
        <v>15167</v>
      </c>
      <c r="K685" t="s">
        <v>15168</v>
      </c>
      <c r="L685" t="s">
        <v>15169</v>
      </c>
      <c r="M685" t="s">
        <v>15170</v>
      </c>
      <c r="N685" t="s">
        <v>15171</v>
      </c>
      <c r="O685" t="s">
        <v>15172</v>
      </c>
      <c r="P685">
        <f>-641.276952225264 -27.5786619460305 -238.242075287756</f>
        <v>-907.09768945905057</v>
      </c>
      <c r="Q685" t="s">
        <v>15173</v>
      </c>
      <c r="R685" t="s">
        <v>15174</v>
      </c>
      <c r="S685" t="s">
        <v>15175</v>
      </c>
      <c r="T685" t="s">
        <v>15176</v>
      </c>
      <c r="U685" t="s">
        <v>15177</v>
      </c>
      <c r="V685" t="s">
        <v>15178</v>
      </c>
      <c r="W685" t="s">
        <v>15179</v>
      </c>
      <c r="X685" t="s">
        <v>15180</v>
      </c>
      <c r="Y685" t="s">
        <v>15181</v>
      </c>
    </row>
    <row r="686" spans="1:25" x14ac:dyDescent="0.3">
      <c r="A686">
        <v>34250</v>
      </c>
      <c r="B686" t="s">
        <v>15182</v>
      </c>
      <c r="C686" t="s">
        <v>15183</v>
      </c>
      <c r="D686" t="s">
        <v>15184</v>
      </c>
      <c r="E686" t="s">
        <v>15185</v>
      </c>
      <c r="F686" t="s">
        <v>15186</v>
      </c>
      <c r="G686" t="s">
        <v>15187</v>
      </c>
      <c r="H686" t="s">
        <v>15188</v>
      </c>
      <c r="I686" t="s">
        <v>15189</v>
      </c>
      <c r="J686" t="s">
        <v>15190</v>
      </c>
      <c r="K686" t="s">
        <v>15191</v>
      </c>
      <c r="L686" t="s">
        <v>15192</v>
      </c>
      <c r="M686" t="s">
        <v>15193</v>
      </c>
      <c r="N686" t="s">
        <v>15194</v>
      </c>
      <c r="O686" t="s">
        <v>15195</v>
      </c>
      <c r="P686">
        <f>-641.542148219193 -27.253992230729 -238.405312607462</f>
        <v>-907.20145305738401</v>
      </c>
      <c r="Q686" t="s">
        <v>15196</v>
      </c>
      <c r="R686" t="s">
        <v>15197</v>
      </c>
      <c r="S686" t="s">
        <v>15198</v>
      </c>
      <c r="T686" t="s">
        <v>15199</v>
      </c>
      <c r="U686" t="s">
        <v>15200</v>
      </c>
      <c r="V686" t="s">
        <v>15201</v>
      </c>
      <c r="W686" t="s">
        <v>15202</v>
      </c>
      <c r="X686" t="s">
        <v>15203</v>
      </c>
      <c r="Y686" t="s">
        <v>15204</v>
      </c>
    </row>
    <row r="687" spans="1:25" x14ac:dyDescent="0.3">
      <c r="A687">
        <v>34300</v>
      </c>
      <c r="B687" t="s">
        <v>15205</v>
      </c>
      <c r="C687" t="s">
        <v>15206</v>
      </c>
      <c r="D687" t="s">
        <v>15207</v>
      </c>
      <c r="E687" t="s">
        <v>15208</v>
      </c>
      <c r="F687" t="s">
        <v>15209</v>
      </c>
      <c r="G687" t="s">
        <v>15210</v>
      </c>
      <c r="H687" t="s">
        <v>15211</v>
      </c>
      <c r="I687" t="s">
        <v>15212</v>
      </c>
      <c r="J687" t="s">
        <v>15213</v>
      </c>
      <c r="K687" t="s">
        <v>15214</v>
      </c>
      <c r="L687" t="s">
        <v>15215</v>
      </c>
      <c r="M687" t="s">
        <v>15216</v>
      </c>
      <c r="N687" t="s">
        <v>15217</v>
      </c>
      <c r="O687" t="s">
        <v>15218</v>
      </c>
      <c r="P687">
        <f>-642.317054585427 -26.4744182963332 -238.694533337561</f>
        <v>-907.4860062193211</v>
      </c>
      <c r="Q687" t="s">
        <v>15219</v>
      </c>
      <c r="R687" t="s">
        <v>15220</v>
      </c>
      <c r="S687" t="s">
        <v>15221</v>
      </c>
      <c r="T687" t="s">
        <v>15222</v>
      </c>
      <c r="U687" t="s">
        <v>15223</v>
      </c>
      <c r="V687" t="s">
        <v>15224</v>
      </c>
      <c r="W687" t="s">
        <v>15225</v>
      </c>
      <c r="X687" t="s">
        <v>15226</v>
      </c>
      <c r="Y687" t="s">
        <v>15227</v>
      </c>
    </row>
    <row r="688" spans="1:25" x14ac:dyDescent="0.3">
      <c r="A688">
        <v>34350</v>
      </c>
      <c r="B688" t="s">
        <v>15228</v>
      </c>
      <c r="C688" t="s">
        <v>15229</v>
      </c>
      <c r="D688" t="s">
        <v>15230</v>
      </c>
      <c r="E688" t="s">
        <v>15231</v>
      </c>
      <c r="F688" t="s">
        <v>15232</v>
      </c>
      <c r="G688" t="s">
        <v>15233</v>
      </c>
      <c r="H688" t="s">
        <v>15234</v>
      </c>
      <c r="I688" t="s">
        <v>15235</v>
      </c>
      <c r="J688" t="s">
        <v>15236</v>
      </c>
      <c r="K688" t="s">
        <v>15237</v>
      </c>
      <c r="L688" t="s">
        <v>15238</v>
      </c>
      <c r="M688" t="s">
        <v>15239</v>
      </c>
      <c r="N688" t="s">
        <v>15240</v>
      </c>
      <c r="O688" t="s">
        <v>15241</v>
      </c>
      <c r="P688">
        <f>-642.335466612503 -26.3180865188538 -238.936326182597</f>
        <v>-907.5898793139537</v>
      </c>
      <c r="Q688" t="s">
        <v>15242</v>
      </c>
      <c r="R688" t="s">
        <v>15243</v>
      </c>
      <c r="S688" t="s">
        <v>15244</v>
      </c>
      <c r="T688" t="s">
        <v>15245</v>
      </c>
      <c r="U688" t="s">
        <v>15246</v>
      </c>
      <c r="V688" t="s">
        <v>15247</v>
      </c>
      <c r="W688" t="s">
        <v>15248</v>
      </c>
      <c r="X688" t="s">
        <v>15249</v>
      </c>
      <c r="Y688" t="s">
        <v>15250</v>
      </c>
    </row>
    <row r="689" spans="1:25" x14ac:dyDescent="0.3">
      <c r="A689">
        <v>34400</v>
      </c>
      <c r="B689" t="s">
        <v>15251</v>
      </c>
      <c r="C689" t="s">
        <v>15252</v>
      </c>
      <c r="D689" t="s">
        <v>15253</v>
      </c>
      <c r="E689" t="s">
        <v>15254</v>
      </c>
      <c r="F689" t="s">
        <v>15255</v>
      </c>
      <c r="G689" t="s">
        <v>15256</v>
      </c>
      <c r="H689" t="s">
        <v>15257</v>
      </c>
      <c r="I689" t="s">
        <v>15258</v>
      </c>
      <c r="J689" t="s">
        <v>15259</v>
      </c>
      <c r="K689" t="s">
        <v>15260</v>
      </c>
      <c r="L689" t="s">
        <v>15261</v>
      </c>
      <c r="M689" t="s">
        <v>15262</v>
      </c>
      <c r="N689" t="s">
        <v>15263</v>
      </c>
      <c r="O689" t="s">
        <v>15264</v>
      </c>
      <c r="P689">
        <f>-642.606473262875 -26.2844620975984 -239.021390333839</f>
        <v>-907.91232569431247</v>
      </c>
      <c r="Q689" t="s">
        <v>15265</v>
      </c>
      <c r="R689" t="s">
        <v>15266</v>
      </c>
      <c r="S689" t="s">
        <v>15267</v>
      </c>
      <c r="T689" t="s">
        <v>15268</v>
      </c>
      <c r="U689" t="s">
        <v>15269</v>
      </c>
      <c r="V689" t="s">
        <v>15270</v>
      </c>
      <c r="W689" t="s">
        <v>15271</v>
      </c>
      <c r="X689" t="s">
        <v>15272</v>
      </c>
      <c r="Y689" t="s">
        <v>15273</v>
      </c>
    </row>
    <row r="690" spans="1:25" x14ac:dyDescent="0.3">
      <c r="A690">
        <v>34450</v>
      </c>
      <c r="B690" t="s">
        <v>15274</v>
      </c>
      <c r="C690" t="s">
        <v>15275</v>
      </c>
      <c r="D690" t="s">
        <v>15276</v>
      </c>
      <c r="E690" t="s">
        <v>15277</v>
      </c>
      <c r="F690" t="s">
        <v>15278</v>
      </c>
      <c r="G690" t="s">
        <v>15279</v>
      </c>
      <c r="H690" t="s">
        <v>15280</v>
      </c>
      <c r="I690" t="s">
        <v>15281</v>
      </c>
      <c r="J690" t="s">
        <v>15282</v>
      </c>
      <c r="K690" t="s">
        <v>15283</v>
      </c>
      <c r="L690" t="s">
        <v>15284</v>
      </c>
      <c r="M690" t="s">
        <v>15285</v>
      </c>
      <c r="N690" t="s">
        <v>15286</v>
      </c>
      <c r="O690" t="s">
        <v>15287</v>
      </c>
      <c r="P690">
        <f>-642.902932516729 -25.9775290825364 -238.872639920944</f>
        <v>-907.7531015202095</v>
      </c>
      <c r="Q690" t="s">
        <v>15288</v>
      </c>
      <c r="R690" t="s">
        <v>15289</v>
      </c>
      <c r="S690" t="s">
        <v>15290</v>
      </c>
      <c r="T690" t="s">
        <v>15291</v>
      </c>
      <c r="U690" t="s">
        <v>15292</v>
      </c>
      <c r="V690" t="s">
        <v>15293</v>
      </c>
      <c r="W690" t="s">
        <v>15294</v>
      </c>
      <c r="X690" t="s">
        <v>15295</v>
      </c>
      <c r="Y690" t="s">
        <v>15296</v>
      </c>
    </row>
    <row r="691" spans="1:25" x14ac:dyDescent="0.3">
      <c r="A691">
        <v>34500</v>
      </c>
      <c r="B691" t="s">
        <v>15297</v>
      </c>
      <c r="C691" t="s">
        <v>15298</v>
      </c>
      <c r="D691" t="s">
        <v>15299</v>
      </c>
      <c r="E691" t="s">
        <v>15300</v>
      </c>
      <c r="F691" t="s">
        <v>15301</v>
      </c>
      <c r="G691" t="s">
        <v>15302</v>
      </c>
      <c r="H691" t="s">
        <v>15303</v>
      </c>
      <c r="I691" t="s">
        <v>15304</v>
      </c>
      <c r="J691" t="s">
        <v>15305</v>
      </c>
      <c r="K691" t="s">
        <v>15306</v>
      </c>
      <c r="L691" t="s">
        <v>15307</v>
      </c>
      <c r="M691" t="s">
        <v>15308</v>
      </c>
      <c r="N691" t="s">
        <v>15309</v>
      </c>
      <c r="O691" t="s">
        <v>15310</v>
      </c>
      <c r="P691">
        <f>-644.357288493765 -25.2153636803466 -238.239662499059</f>
        <v>-907.8123146731707</v>
      </c>
      <c r="Q691" t="s">
        <v>15311</v>
      </c>
      <c r="R691" t="s">
        <v>15312</v>
      </c>
      <c r="S691" t="s">
        <v>15313</v>
      </c>
      <c r="T691" t="s">
        <v>15314</v>
      </c>
      <c r="U691" t="s">
        <v>15315</v>
      </c>
      <c r="V691" t="s">
        <v>15316</v>
      </c>
      <c r="W691" t="s">
        <v>15317</v>
      </c>
      <c r="X691" t="s">
        <v>15318</v>
      </c>
      <c r="Y691" t="s">
        <v>15319</v>
      </c>
    </row>
    <row r="692" spans="1:25" x14ac:dyDescent="0.3">
      <c r="A692">
        <v>34550</v>
      </c>
      <c r="B692" t="s">
        <v>15320</v>
      </c>
      <c r="C692" t="s">
        <v>15321</v>
      </c>
      <c r="D692" t="s">
        <v>15322</v>
      </c>
      <c r="E692" t="s">
        <v>15323</v>
      </c>
      <c r="F692" t="s">
        <v>15324</v>
      </c>
      <c r="G692" t="s">
        <v>15325</v>
      </c>
      <c r="H692" t="s">
        <v>15326</v>
      </c>
      <c r="I692" t="s">
        <v>15327</v>
      </c>
      <c r="J692" t="s">
        <v>15328</v>
      </c>
      <c r="K692" t="s">
        <v>15329</v>
      </c>
      <c r="L692" t="s">
        <v>15330</v>
      </c>
      <c r="M692" t="s">
        <v>15331</v>
      </c>
      <c r="N692" t="s">
        <v>15332</v>
      </c>
      <c r="O692" t="s">
        <v>15333</v>
      </c>
      <c r="P692">
        <f>-645.339287859211 -24.8579237911713 -237.886507216687</f>
        <v>-908.08371886706936</v>
      </c>
      <c r="Q692" t="s">
        <v>15334</v>
      </c>
      <c r="R692" t="s">
        <v>15335</v>
      </c>
      <c r="S692" t="s">
        <v>15336</v>
      </c>
      <c r="T692" t="s">
        <v>15337</v>
      </c>
      <c r="U692" t="s">
        <v>15338</v>
      </c>
      <c r="V692" t="s">
        <v>15339</v>
      </c>
      <c r="W692" t="s">
        <v>15340</v>
      </c>
      <c r="X692" t="s">
        <v>15341</v>
      </c>
      <c r="Y692" t="s">
        <v>15342</v>
      </c>
    </row>
    <row r="693" spans="1:25" x14ac:dyDescent="0.3">
      <c r="A693">
        <v>34600</v>
      </c>
      <c r="B693" t="s">
        <v>15343</v>
      </c>
      <c r="C693" t="s">
        <v>15344</v>
      </c>
      <c r="D693" t="s">
        <v>15345</v>
      </c>
      <c r="E693" t="s">
        <v>15346</v>
      </c>
      <c r="F693" t="s">
        <v>15347</v>
      </c>
      <c r="G693" t="s">
        <v>15348</v>
      </c>
      <c r="H693" t="s">
        <v>15349</v>
      </c>
      <c r="I693" t="s">
        <v>15350</v>
      </c>
      <c r="J693" t="s">
        <v>15351</v>
      </c>
      <c r="K693" t="s">
        <v>15352</v>
      </c>
      <c r="L693" t="s">
        <v>15353</v>
      </c>
      <c r="M693" t="s">
        <v>15354</v>
      </c>
      <c r="N693" t="s">
        <v>15355</v>
      </c>
      <c r="O693" t="s">
        <v>15356</v>
      </c>
      <c r="P693">
        <f>-647.034322341377 -24.9320471394331 -237.344686136596</f>
        <v>-909.31105561740605</v>
      </c>
      <c r="Q693" t="s">
        <v>15357</v>
      </c>
      <c r="R693" t="s">
        <v>15358</v>
      </c>
      <c r="S693" t="s">
        <v>15359</v>
      </c>
      <c r="T693" t="s">
        <v>15360</v>
      </c>
      <c r="U693" t="s">
        <v>15361</v>
      </c>
      <c r="V693" t="s">
        <v>15362</v>
      </c>
      <c r="W693" t="s">
        <v>15363</v>
      </c>
      <c r="X693" t="s">
        <v>15364</v>
      </c>
      <c r="Y693" t="s">
        <v>15365</v>
      </c>
    </row>
    <row r="694" spans="1:25" x14ac:dyDescent="0.3">
      <c r="A694">
        <v>34650</v>
      </c>
      <c r="B694" t="s">
        <v>15366</v>
      </c>
      <c r="C694" t="s">
        <v>15367</v>
      </c>
      <c r="D694" t="s">
        <v>15368</v>
      </c>
      <c r="E694" t="s">
        <v>15369</v>
      </c>
      <c r="F694" t="s">
        <v>15370</v>
      </c>
      <c r="G694" t="s">
        <v>15371</v>
      </c>
      <c r="H694" t="s">
        <v>15372</v>
      </c>
      <c r="I694" t="s">
        <v>15373</v>
      </c>
      <c r="J694" t="s">
        <v>15374</v>
      </c>
      <c r="K694" t="s">
        <v>15375</v>
      </c>
      <c r="L694" t="s">
        <v>15376</v>
      </c>
      <c r="M694" t="s">
        <v>15377</v>
      </c>
      <c r="N694" t="s">
        <v>15378</v>
      </c>
      <c r="O694" t="s">
        <v>15379</v>
      </c>
      <c r="P694">
        <f>-647.804667583811 -25.0462913754645 -237.003050912299</f>
        <v>-909.85400987157459</v>
      </c>
      <c r="Q694" t="s">
        <v>15380</v>
      </c>
      <c r="R694" t="s">
        <v>15381</v>
      </c>
      <c r="S694" t="s">
        <v>15382</v>
      </c>
      <c r="T694" t="s">
        <v>15383</v>
      </c>
      <c r="U694" t="s">
        <v>15384</v>
      </c>
      <c r="V694" t="s">
        <v>15385</v>
      </c>
      <c r="W694" t="s">
        <v>15386</v>
      </c>
      <c r="X694" t="s">
        <v>15387</v>
      </c>
      <c r="Y694" t="s">
        <v>15388</v>
      </c>
    </row>
    <row r="695" spans="1:25" x14ac:dyDescent="0.3">
      <c r="A695">
        <v>34700</v>
      </c>
      <c r="B695" t="s">
        <v>15389</v>
      </c>
      <c r="C695" t="s">
        <v>15390</v>
      </c>
      <c r="D695" t="s">
        <v>15391</v>
      </c>
      <c r="E695" t="s">
        <v>15392</v>
      </c>
      <c r="F695" t="s">
        <v>15393</v>
      </c>
      <c r="G695" t="s">
        <v>15394</v>
      </c>
      <c r="H695" t="s">
        <v>15395</v>
      </c>
      <c r="I695" t="s">
        <v>15396</v>
      </c>
      <c r="J695" t="s">
        <v>15397</v>
      </c>
      <c r="K695" t="s">
        <v>15398</v>
      </c>
      <c r="L695" t="s">
        <v>15399</v>
      </c>
      <c r="M695" t="s">
        <v>15400</v>
      </c>
      <c r="N695" t="s">
        <v>15401</v>
      </c>
      <c r="O695" t="s">
        <v>15402</v>
      </c>
      <c r="P695">
        <f>-649.701549261524 -24.4953419235419 -236.222508074481</f>
        <v>-910.41939925954682</v>
      </c>
      <c r="Q695" t="s">
        <v>15403</v>
      </c>
      <c r="R695" t="s">
        <v>15404</v>
      </c>
      <c r="S695" t="s">
        <v>15405</v>
      </c>
      <c r="T695" t="s">
        <v>15406</v>
      </c>
      <c r="U695" t="s">
        <v>15407</v>
      </c>
      <c r="V695" t="s">
        <v>15408</v>
      </c>
      <c r="W695" t="s">
        <v>15409</v>
      </c>
      <c r="X695" t="s">
        <v>15410</v>
      </c>
      <c r="Y695" t="s">
        <v>15411</v>
      </c>
    </row>
    <row r="696" spans="1:25" x14ac:dyDescent="0.3">
      <c r="A696">
        <v>34750</v>
      </c>
      <c r="B696" t="s">
        <v>15412</v>
      </c>
      <c r="C696" t="s">
        <v>15413</v>
      </c>
      <c r="D696" t="s">
        <v>15414</v>
      </c>
      <c r="E696" t="s">
        <v>15415</v>
      </c>
      <c r="F696" t="s">
        <v>15416</v>
      </c>
      <c r="G696" t="s">
        <v>15417</v>
      </c>
      <c r="H696" t="s">
        <v>15418</v>
      </c>
      <c r="I696" t="s">
        <v>15419</v>
      </c>
      <c r="J696" t="s">
        <v>15420</v>
      </c>
      <c r="K696" t="s">
        <v>15421</v>
      </c>
      <c r="L696" t="s">
        <v>15422</v>
      </c>
      <c r="M696" t="s">
        <v>15423</v>
      </c>
      <c r="N696" t="s">
        <v>15424</v>
      </c>
      <c r="O696" t="s">
        <v>15425</v>
      </c>
      <c r="P696">
        <f>-650.843760179173 -23.9938462801283 -235.759629721118</f>
        <v>-910.59723618041937</v>
      </c>
      <c r="Q696" t="s">
        <v>15426</v>
      </c>
      <c r="R696" t="s">
        <v>15427</v>
      </c>
      <c r="S696" t="s">
        <v>15428</v>
      </c>
      <c r="T696" t="s">
        <v>15429</v>
      </c>
      <c r="U696" t="s">
        <v>15430</v>
      </c>
      <c r="V696" t="s">
        <v>15431</v>
      </c>
      <c r="W696" t="s">
        <v>15432</v>
      </c>
      <c r="X696" t="s">
        <v>15433</v>
      </c>
      <c r="Y696" t="s">
        <v>15434</v>
      </c>
    </row>
    <row r="697" spans="1:25" x14ac:dyDescent="0.3">
      <c r="A697">
        <v>34800</v>
      </c>
      <c r="B697" t="s">
        <v>15435</v>
      </c>
      <c r="C697" t="s">
        <v>15436</v>
      </c>
      <c r="D697" t="s">
        <v>15437</v>
      </c>
      <c r="E697" t="s">
        <v>15438</v>
      </c>
      <c r="F697" t="s">
        <v>15439</v>
      </c>
      <c r="G697" t="s">
        <v>15440</v>
      </c>
      <c r="H697" t="s">
        <v>15441</v>
      </c>
      <c r="I697" t="s">
        <v>15442</v>
      </c>
      <c r="J697" t="s">
        <v>15443</v>
      </c>
      <c r="K697" t="s">
        <v>15444</v>
      </c>
      <c r="L697" t="s">
        <v>15445</v>
      </c>
      <c r="M697" t="s">
        <v>15446</v>
      </c>
      <c r="N697" t="s">
        <v>15447</v>
      </c>
      <c r="O697" t="s">
        <v>15448</v>
      </c>
      <c r="P697">
        <f>-653.247090740388 -23.9091492737416 -234.824283641192</f>
        <v>-911.98052365532158</v>
      </c>
      <c r="Q697" t="s">
        <v>15449</v>
      </c>
      <c r="R697" t="s">
        <v>15450</v>
      </c>
      <c r="S697" t="s">
        <v>15451</v>
      </c>
      <c r="T697" t="s">
        <v>15452</v>
      </c>
      <c r="U697" t="s">
        <v>15453</v>
      </c>
      <c r="V697" t="s">
        <v>15454</v>
      </c>
      <c r="W697" t="s">
        <v>15455</v>
      </c>
      <c r="X697" t="s">
        <v>15456</v>
      </c>
      <c r="Y697" t="s">
        <v>15457</v>
      </c>
    </row>
    <row r="698" spans="1:25" x14ac:dyDescent="0.3">
      <c r="A698">
        <v>34850</v>
      </c>
      <c r="B698" t="s">
        <v>15458</v>
      </c>
      <c r="C698" t="s">
        <v>15459</v>
      </c>
      <c r="D698" t="s">
        <v>15460</v>
      </c>
      <c r="E698" t="s">
        <v>15461</v>
      </c>
      <c r="F698" t="s">
        <v>15462</v>
      </c>
      <c r="G698" t="s">
        <v>15463</v>
      </c>
      <c r="H698" t="s">
        <v>15464</v>
      </c>
      <c r="I698" t="s">
        <v>15465</v>
      </c>
      <c r="J698" t="s">
        <v>15466</v>
      </c>
      <c r="K698" t="s">
        <v>15467</v>
      </c>
      <c r="L698" t="s">
        <v>15468</v>
      </c>
      <c r="M698" t="s">
        <v>15469</v>
      </c>
      <c r="N698" t="s">
        <v>15470</v>
      </c>
      <c r="O698" t="s">
        <v>15471</v>
      </c>
      <c r="P698">
        <f>-654.568958864165 -23.8107574627866 -234.289450176584</f>
        <v>-912.66916650353551</v>
      </c>
      <c r="Q698" t="s">
        <v>15472</v>
      </c>
      <c r="R698" t="s">
        <v>15473</v>
      </c>
      <c r="S698" t="s">
        <v>15474</v>
      </c>
      <c r="T698" t="s">
        <v>15475</v>
      </c>
      <c r="U698" t="s">
        <v>15476</v>
      </c>
      <c r="V698" t="s">
        <v>15477</v>
      </c>
      <c r="W698" t="s">
        <v>15478</v>
      </c>
      <c r="X698" t="s">
        <v>15479</v>
      </c>
      <c r="Y698" t="s">
        <v>15480</v>
      </c>
    </row>
    <row r="699" spans="1:25" x14ac:dyDescent="0.3">
      <c r="A699">
        <v>34900</v>
      </c>
      <c r="B699" t="s">
        <v>15481</v>
      </c>
      <c r="C699" t="s">
        <v>15482</v>
      </c>
      <c r="D699" t="s">
        <v>15483</v>
      </c>
      <c r="E699" t="s">
        <v>15484</v>
      </c>
      <c r="F699" t="s">
        <v>15485</v>
      </c>
      <c r="G699" t="s">
        <v>15486</v>
      </c>
      <c r="H699" t="s">
        <v>15487</v>
      </c>
      <c r="I699" t="s">
        <v>15488</v>
      </c>
      <c r="J699" t="s">
        <v>15489</v>
      </c>
      <c r="K699" t="s">
        <v>15490</v>
      </c>
      <c r="L699" t="s">
        <v>15491</v>
      </c>
      <c r="M699" t="s">
        <v>15492</v>
      </c>
      <c r="N699" t="s">
        <v>15493</v>
      </c>
      <c r="O699" t="s">
        <v>15494</v>
      </c>
      <c r="P699">
        <f>-657.347831834217 -22.9268927403864 -233.024737336072</f>
        <v>-913.2994619106754</v>
      </c>
      <c r="Q699" t="s">
        <v>15495</v>
      </c>
      <c r="R699" t="s">
        <v>15496</v>
      </c>
      <c r="S699" t="s">
        <v>15497</v>
      </c>
      <c r="T699" t="s">
        <v>15498</v>
      </c>
      <c r="U699" t="s">
        <v>15499</v>
      </c>
      <c r="V699" t="s">
        <v>15500</v>
      </c>
      <c r="W699" t="s">
        <v>15501</v>
      </c>
      <c r="X699" t="s">
        <v>15502</v>
      </c>
      <c r="Y699" t="s">
        <v>15503</v>
      </c>
    </row>
    <row r="700" spans="1:25" x14ac:dyDescent="0.3">
      <c r="A700">
        <v>34950</v>
      </c>
      <c r="B700" t="s">
        <v>15504</v>
      </c>
      <c r="C700" t="s">
        <v>15505</v>
      </c>
      <c r="D700" t="s">
        <v>15506</v>
      </c>
      <c r="E700" t="s">
        <v>15507</v>
      </c>
      <c r="F700" t="s">
        <v>15508</v>
      </c>
      <c r="G700" t="s">
        <v>15509</v>
      </c>
      <c r="H700" t="s">
        <v>15510</v>
      </c>
      <c r="I700" t="s">
        <v>15511</v>
      </c>
      <c r="J700" t="s">
        <v>15512</v>
      </c>
      <c r="K700" t="s">
        <v>15513</v>
      </c>
      <c r="L700" t="s">
        <v>15514</v>
      </c>
      <c r="M700" t="s">
        <v>15515</v>
      </c>
      <c r="N700" t="s">
        <v>15516</v>
      </c>
      <c r="O700" t="s">
        <v>15517</v>
      </c>
      <c r="P700">
        <f>-659.18016496032 -22.1755124828151 -232.216643493496</f>
        <v>-913.57232093663106</v>
      </c>
      <c r="Q700" t="s">
        <v>15518</v>
      </c>
      <c r="R700" t="s">
        <v>15519</v>
      </c>
      <c r="S700" t="s">
        <v>15520</v>
      </c>
      <c r="T700" t="s">
        <v>15521</v>
      </c>
      <c r="U700" t="s">
        <v>15522</v>
      </c>
      <c r="V700" t="s">
        <v>15523</v>
      </c>
      <c r="W700" t="s">
        <v>15524</v>
      </c>
      <c r="X700" t="s">
        <v>15525</v>
      </c>
      <c r="Y700" t="s">
        <v>15526</v>
      </c>
    </row>
    <row r="701" spans="1:25" x14ac:dyDescent="0.3">
      <c r="A701">
        <v>35000</v>
      </c>
      <c r="B701" t="s">
        <v>15527</v>
      </c>
      <c r="C701" t="s">
        <v>15528</v>
      </c>
      <c r="D701" t="s">
        <v>15529</v>
      </c>
      <c r="E701" t="s">
        <v>15530</v>
      </c>
      <c r="F701" t="s">
        <v>15531</v>
      </c>
      <c r="G701" t="s">
        <v>15532</v>
      </c>
      <c r="H701" t="s">
        <v>15533</v>
      </c>
      <c r="I701" t="s">
        <v>15534</v>
      </c>
      <c r="J701" t="s">
        <v>15535</v>
      </c>
      <c r="K701" t="s">
        <v>15536</v>
      </c>
      <c r="L701" t="s">
        <v>15537</v>
      </c>
      <c r="M701" t="s">
        <v>15538</v>
      </c>
      <c r="N701" t="s">
        <v>15539</v>
      </c>
      <c r="O701" t="s">
        <v>15540</v>
      </c>
      <c r="P701">
        <f>-661.308710968677 -21.4052845278252 -231.374345302005</f>
        <v>-914.08834079850726</v>
      </c>
      <c r="Q701" t="s">
        <v>15541</v>
      </c>
      <c r="R701" t="s">
        <v>15542</v>
      </c>
      <c r="S701" t="s">
        <v>15543</v>
      </c>
      <c r="T701" t="s">
        <v>15544</v>
      </c>
      <c r="U701" t="s">
        <v>15545</v>
      </c>
      <c r="V701" t="s">
        <v>15546</v>
      </c>
      <c r="W701" t="s">
        <v>15547</v>
      </c>
      <c r="X701" t="s">
        <v>15548</v>
      </c>
      <c r="Y701" t="s">
        <v>15549</v>
      </c>
    </row>
    <row r="702" spans="1:25" x14ac:dyDescent="0.3">
      <c r="A702">
        <v>35050</v>
      </c>
      <c r="B702" t="s">
        <v>15550</v>
      </c>
      <c r="C702" t="s">
        <v>15551</v>
      </c>
      <c r="D702" t="s">
        <v>15552</v>
      </c>
      <c r="E702" t="s">
        <v>15553</v>
      </c>
      <c r="F702" t="s">
        <v>15554</v>
      </c>
      <c r="G702" t="s">
        <v>15555</v>
      </c>
      <c r="H702" t="s">
        <v>15556</v>
      </c>
      <c r="I702" t="s">
        <v>15557</v>
      </c>
      <c r="J702" t="s">
        <v>15558</v>
      </c>
      <c r="K702" t="s">
        <v>15559</v>
      </c>
      <c r="L702" t="s">
        <v>15560</v>
      </c>
      <c r="M702" t="s">
        <v>15561</v>
      </c>
      <c r="N702" t="s">
        <v>15562</v>
      </c>
      <c r="O702" t="s">
        <v>15563</v>
      </c>
      <c r="P702">
        <f>-665.662436695157 -21.4476712305234 -229.613520893999</f>
        <v>-916.72362881967933</v>
      </c>
      <c r="Q702" t="s">
        <v>15564</v>
      </c>
      <c r="R702" t="s">
        <v>15565</v>
      </c>
      <c r="S702" t="s">
        <v>15566</v>
      </c>
      <c r="T702" t="s">
        <v>15567</v>
      </c>
      <c r="U702" t="s">
        <v>15568</v>
      </c>
      <c r="V702" t="s">
        <v>15569</v>
      </c>
      <c r="W702" t="s">
        <v>15570</v>
      </c>
      <c r="X702" t="s">
        <v>15571</v>
      </c>
      <c r="Y702" t="s">
        <v>15572</v>
      </c>
    </row>
    <row r="703" spans="1:25" x14ac:dyDescent="0.3">
      <c r="A703">
        <v>35100</v>
      </c>
      <c r="B703" t="s">
        <v>15573</v>
      </c>
      <c r="C703" t="s">
        <v>15574</v>
      </c>
      <c r="D703" t="s">
        <v>15575</v>
      </c>
      <c r="E703" t="s">
        <v>15576</v>
      </c>
      <c r="F703" t="s">
        <v>15577</v>
      </c>
      <c r="G703" t="s">
        <v>15578</v>
      </c>
      <c r="H703" t="s">
        <v>15579</v>
      </c>
      <c r="I703" t="s">
        <v>15580</v>
      </c>
      <c r="J703" t="s">
        <v>15581</v>
      </c>
      <c r="K703" t="s">
        <v>15582</v>
      </c>
      <c r="L703" t="s">
        <v>15583</v>
      </c>
      <c r="M703" t="s">
        <v>15584</v>
      </c>
      <c r="N703" t="s">
        <v>15585</v>
      </c>
      <c r="O703" t="s">
        <v>15586</v>
      </c>
      <c r="P703">
        <f>-671.773357565746 -21.1118649037135 -227.489455028488</f>
        <v>-920.37467749794746</v>
      </c>
      <c r="Q703" t="s">
        <v>15587</v>
      </c>
      <c r="R703" t="s">
        <v>15588</v>
      </c>
      <c r="S703" t="s">
        <v>15589</v>
      </c>
      <c r="T703" t="s">
        <v>15590</v>
      </c>
      <c r="U703" t="s">
        <v>15591</v>
      </c>
      <c r="V703" t="s">
        <v>15592</v>
      </c>
      <c r="W703" t="s">
        <v>15593</v>
      </c>
      <c r="X703" t="s">
        <v>15594</v>
      </c>
      <c r="Y703" t="s">
        <v>15595</v>
      </c>
    </row>
    <row r="704" spans="1:25" x14ac:dyDescent="0.3">
      <c r="A704">
        <v>35150</v>
      </c>
      <c r="B704" t="s">
        <v>15596</v>
      </c>
      <c r="C704" t="s">
        <v>15597</v>
      </c>
      <c r="D704" t="s">
        <v>15598</v>
      </c>
      <c r="E704" t="s">
        <v>15599</v>
      </c>
      <c r="F704" t="s">
        <v>15600</v>
      </c>
      <c r="G704" t="s">
        <v>15601</v>
      </c>
      <c r="H704" t="s">
        <v>15602</v>
      </c>
      <c r="I704" t="s">
        <v>15603</v>
      </c>
      <c r="J704" t="s">
        <v>15604</v>
      </c>
      <c r="K704" t="s">
        <v>15605</v>
      </c>
      <c r="L704" t="s">
        <v>15606</v>
      </c>
      <c r="M704" t="s">
        <v>15607</v>
      </c>
      <c r="N704" t="s">
        <v>15608</v>
      </c>
      <c r="O704" t="s">
        <v>15609</v>
      </c>
      <c r="P704">
        <f>-675.65666499693 -20.8632888168793 -226.436019191452</f>
        <v>-922.95597300526128</v>
      </c>
      <c r="Q704" t="s">
        <v>15610</v>
      </c>
      <c r="R704" t="s">
        <v>15611</v>
      </c>
      <c r="S704" t="s">
        <v>15612</v>
      </c>
      <c r="T704" t="s">
        <v>15613</v>
      </c>
      <c r="U704" t="s">
        <v>15614</v>
      </c>
      <c r="V704" t="s">
        <v>15615</v>
      </c>
      <c r="W704" t="s">
        <v>15616</v>
      </c>
      <c r="X704" t="s">
        <v>15617</v>
      </c>
      <c r="Y704" t="s">
        <v>15618</v>
      </c>
    </row>
    <row r="705" spans="1:25" x14ac:dyDescent="0.3">
      <c r="A705">
        <v>35200</v>
      </c>
      <c r="B705" t="s">
        <v>15619</v>
      </c>
      <c r="C705" t="s">
        <v>15620</v>
      </c>
      <c r="D705" t="s">
        <v>15621</v>
      </c>
      <c r="E705" t="s">
        <v>15622</v>
      </c>
      <c r="F705" t="s">
        <v>15623</v>
      </c>
      <c r="G705" t="s">
        <v>15624</v>
      </c>
      <c r="H705" t="s">
        <v>15625</v>
      </c>
      <c r="I705" t="s">
        <v>15626</v>
      </c>
      <c r="J705" t="s">
        <v>15627</v>
      </c>
      <c r="K705" t="s">
        <v>15628</v>
      </c>
      <c r="L705" t="s">
        <v>15629</v>
      </c>
      <c r="M705" t="s">
        <v>15630</v>
      </c>
      <c r="N705" t="s">
        <v>15631</v>
      </c>
      <c r="O705" t="s">
        <v>15632</v>
      </c>
      <c r="P705">
        <f>-685.233904934653 -20.874284619782 -224.546343015448</f>
        <v>-930.65453256988292</v>
      </c>
      <c r="Q705" t="s">
        <v>15633</v>
      </c>
      <c r="R705" t="s">
        <v>15634</v>
      </c>
      <c r="S705" t="s">
        <v>15635</v>
      </c>
      <c r="T705" t="s">
        <v>15636</v>
      </c>
      <c r="U705" t="s">
        <v>15637</v>
      </c>
      <c r="V705" t="s">
        <v>15638</v>
      </c>
      <c r="W705" t="s">
        <v>15639</v>
      </c>
      <c r="X705" t="s">
        <v>15640</v>
      </c>
      <c r="Y705" t="s">
        <v>15641</v>
      </c>
    </row>
    <row r="706" spans="1:25" x14ac:dyDescent="0.3">
      <c r="A706">
        <v>35250</v>
      </c>
      <c r="B706" t="s">
        <v>15642</v>
      </c>
      <c r="C706" t="s">
        <v>15643</v>
      </c>
      <c r="D706" t="s">
        <v>15644</v>
      </c>
      <c r="E706" t="s">
        <v>15645</v>
      </c>
      <c r="F706" t="s">
        <v>15646</v>
      </c>
      <c r="G706" t="s">
        <v>15647</v>
      </c>
      <c r="H706" t="s">
        <v>15648</v>
      </c>
      <c r="I706" t="s">
        <v>15649</v>
      </c>
      <c r="J706" t="s">
        <v>15650</v>
      </c>
      <c r="K706" t="s">
        <v>15651</v>
      </c>
      <c r="L706" t="s">
        <v>15652</v>
      </c>
      <c r="M706" t="s">
        <v>15653</v>
      </c>
      <c r="N706" t="s">
        <v>15654</v>
      </c>
      <c r="O706" t="s">
        <v>15655</v>
      </c>
      <c r="P706">
        <f>-691.076046529842 -20.7932144406875 -223.781172432222</f>
        <v>-935.65043340275145</v>
      </c>
      <c r="Q706" t="s">
        <v>15656</v>
      </c>
      <c r="R706" t="s">
        <v>15657</v>
      </c>
      <c r="S706" t="s">
        <v>15658</v>
      </c>
      <c r="T706" t="s">
        <v>15659</v>
      </c>
      <c r="U706" t="s">
        <v>15660</v>
      </c>
      <c r="V706" t="s">
        <v>15661</v>
      </c>
      <c r="W706" t="s">
        <v>15662</v>
      </c>
      <c r="X706" t="s">
        <v>15663</v>
      </c>
      <c r="Y706" t="s">
        <v>15664</v>
      </c>
    </row>
    <row r="707" spans="1:25" x14ac:dyDescent="0.3">
      <c r="A707">
        <v>35300</v>
      </c>
      <c r="B707" t="s">
        <v>15665</v>
      </c>
      <c r="C707" t="s">
        <v>15666</v>
      </c>
      <c r="D707" t="s">
        <v>15667</v>
      </c>
      <c r="E707" t="s">
        <v>15668</v>
      </c>
      <c r="F707" t="s">
        <v>15669</v>
      </c>
      <c r="G707" t="s">
        <v>15670</v>
      </c>
      <c r="H707" t="s">
        <v>15671</v>
      </c>
      <c r="I707" t="s">
        <v>15672</v>
      </c>
      <c r="J707" t="s">
        <v>15673</v>
      </c>
      <c r="K707" t="s">
        <v>15674</v>
      </c>
      <c r="L707" t="s">
        <v>15675</v>
      </c>
      <c r="M707" t="s">
        <v>15676</v>
      </c>
      <c r="N707" t="s">
        <v>15677</v>
      </c>
      <c r="O707" t="s">
        <v>15678</v>
      </c>
      <c r="P707">
        <f>-704.360816864247 -21.8532759307379 -222.455372069667</f>
        <v>-948.6694648646519</v>
      </c>
      <c r="Q707" t="s">
        <v>15679</v>
      </c>
      <c r="R707" t="s">
        <v>15680</v>
      </c>
      <c r="S707" t="s">
        <v>15681</v>
      </c>
      <c r="T707" t="s">
        <v>15682</v>
      </c>
      <c r="U707" t="s">
        <v>15683</v>
      </c>
      <c r="V707" t="s">
        <v>15684</v>
      </c>
      <c r="W707" t="s">
        <v>15685</v>
      </c>
      <c r="X707" t="s">
        <v>15686</v>
      </c>
      <c r="Y707" t="s">
        <v>15687</v>
      </c>
    </row>
    <row r="708" spans="1:25" x14ac:dyDescent="0.3">
      <c r="A708">
        <v>35350</v>
      </c>
      <c r="B708" t="s">
        <v>15688</v>
      </c>
      <c r="C708" t="s">
        <v>15689</v>
      </c>
      <c r="D708" t="s">
        <v>15690</v>
      </c>
      <c r="E708" t="s">
        <v>15691</v>
      </c>
      <c r="F708" t="s">
        <v>15692</v>
      </c>
      <c r="G708" t="s">
        <v>15693</v>
      </c>
      <c r="H708" t="s">
        <v>15694</v>
      </c>
      <c r="I708" t="s">
        <v>15695</v>
      </c>
      <c r="J708" t="s">
        <v>15696</v>
      </c>
      <c r="K708" t="s">
        <v>15697</v>
      </c>
      <c r="L708" t="s">
        <v>15698</v>
      </c>
      <c r="M708" t="s">
        <v>15699</v>
      </c>
      <c r="N708" t="s">
        <v>15700</v>
      </c>
      <c r="O708" t="s">
        <v>15701</v>
      </c>
      <c r="P708">
        <f>-711.9525245293 -22.2685168073745 -221.767722814976</f>
        <v>-955.98876415165046</v>
      </c>
      <c r="Q708" t="s">
        <v>15702</v>
      </c>
      <c r="R708" t="s">
        <v>15703</v>
      </c>
      <c r="S708" t="s">
        <v>15704</v>
      </c>
      <c r="T708" t="s">
        <v>15705</v>
      </c>
      <c r="U708" t="s">
        <v>15706</v>
      </c>
      <c r="V708" t="s">
        <v>15707</v>
      </c>
      <c r="W708" t="s">
        <v>15708</v>
      </c>
      <c r="X708" t="s">
        <v>15709</v>
      </c>
      <c r="Y708" t="s">
        <v>15710</v>
      </c>
    </row>
    <row r="709" spans="1:25" x14ac:dyDescent="0.3">
      <c r="A709">
        <v>35400</v>
      </c>
      <c r="B709" t="s">
        <v>15711</v>
      </c>
      <c r="C709" t="s">
        <v>15712</v>
      </c>
      <c r="D709" t="s">
        <v>15713</v>
      </c>
      <c r="E709" t="s">
        <v>15714</v>
      </c>
      <c r="F709" t="s">
        <v>15715</v>
      </c>
      <c r="G709" t="s">
        <v>15716</v>
      </c>
      <c r="H709" t="s">
        <v>15717</v>
      </c>
      <c r="I709" t="s">
        <v>15718</v>
      </c>
      <c r="J709" t="s">
        <v>15719</v>
      </c>
      <c r="K709" t="s">
        <v>15720</v>
      </c>
      <c r="L709" t="s">
        <v>15721</v>
      </c>
      <c r="M709" t="s">
        <v>15722</v>
      </c>
      <c r="N709" t="s">
        <v>15723</v>
      </c>
      <c r="O709" t="s">
        <v>15724</v>
      </c>
      <c r="P709">
        <f>-726.244922337808 -22.2426490491196 -220.640686987387</f>
        <v>-969.12825837431456</v>
      </c>
      <c r="Q709" t="s">
        <v>15725</v>
      </c>
      <c r="R709" t="s">
        <v>15726</v>
      </c>
      <c r="S709" t="s">
        <v>15727</v>
      </c>
      <c r="T709" t="s">
        <v>15728</v>
      </c>
      <c r="U709" t="s">
        <v>15729</v>
      </c>
      <c r="V709" t="s">
        <v>15730</v>
      </c>
      <c r="W709" t="s">
        <v>15731</v>
      </c>
      <c r="X709" t="s">
        <v>15732</v>
      </c>
      <c r="Y709" t="s">
        <v>15733</v>
      </c>
    </row>
    <row r="710" spans="1:25" x14ac:dyDescent="0.3">
      <c r="A710">
        <v>35450</v>
      </c>
      <c r="B710" t="s">
        <v>15734</v>
      </c>
      <c r="C710" t="s">
        <v>15735</v>
      </c>
      <c r="D710" t="s">
        <v>15736</v>
      </c>
      <c r="E710" t="s">
        <v>15737</v>
      </c>
      <c r="F710" t="s">
        <v>15738</v>
      </c>
      <c r="G710" t="s">
        <v>15739</v>
      </c>
      <c r="H710" t="s">
        <v>15740</v>
      </c>
      <c r="I710" t="s">
        <v>15741</v>
      </c>
      <c r="J710" t="s">
        <v>15742</v>
      </c>
      <c r="K710" t="s">
        <v>15743</v>
      </c>
      <c r="L710" t="s">
        <v>15744</v>
      </c>
      <c r="M710" t="s">
        <v>15745</v>
      </c>
      <c r="N710" t="s">
        <v>15746</v>
      </c>
      <c r="O710" t="s">
        <v>15747</v>
      </c>
      <c r="P710">
        <f>-732.490127866421 -21.9813619945173 -220.224800087859</f>
        <v>-974.69628994879724</v>
      </c>
      <c r="Q710" t="s">
        <v>15748</v>
      </c>
      <c r="R710" t="s">
        <v>15749</v>
      </c>
      <c r="S710" t="s">
        <v>15750</v>
      </c>
      <c r="T710" t="s">
        <v>15751</v>
      </c>
      <c r="U710" t="s">
        <v>15752</v>
      </c>
      <c r="V710" t="s">
        <v>15753</v>
      </c>
      <c r="W710" t="s">
        <v>15754</v>
      </c>
      <c r="X710" t="s">
        <v>15755</v>
      </c>
      <c r="Y710" t="s">
        <v>15756</v>
      </c>
    </row>
    <row r="711" spans="1:25" x14ac:dyDescent="0.3">
      <c r="A711">
        <v>35500</v>
      </c>
      <c r="B711" t="s">
        <v>15757</v>
      </c>
      <c r="C711" t="s">
        <v>15758</v>
      </c>
      <c r="D711" t="s">
        <v>15759</v>
      </c>
      <c r="E711" t="s">
        <v>15760</v>
      </c>
      <c r="F711" t="s">
        <v>15761</v>
      </c>
      <c r="G711" t="s">
        <v>15762</v>
      </c>
      <c r="H711" t="s">
        <v>15763</v>
      </c>
      <c r="I711" t="s">
        <v>15764</v>
      </c>
      <c r="J711" t="s">
        <v>15765</v>
      </c>
      <c r="K711" t="s">
        <v>15766</v>
      </c>
      <c r="L711" t="s">
        <v>15767</v>
      </c>
      <c r="M711" t="s">
        <v>15768</v>
      </c>
      <c r="N711" t="s">
        <v>15769</v>
      </c>
      <c r="O711">
        <f>-744.968286276408 -0.0680349688705064 -500.474502632417</f>
        <v>-1245.5108238776954</v>
      </c>
      <c r="P711">
        <f>-742.78207578314 -21.1522902927416 -219.175296496283</f>
        <v>-983.10966257216455</v>
      </c>
      <c r="Q711" t="s">
        <v>15770</v>
      </c>
      <c r="R711" t="s">
        <v>15771</v>
      </c>
      <c r="S711" t="s">
        <v>15772</v>
      </c>
      <c r="T711" t="s">
        <v>15773</v>
      </c>
      <c r="U711" t="s">
        <v>15774</v>
      </c>
      <c r="V711" t="s">
        <v>15775</v>
      </c>
      <c r="W711" t="s">
        <v>15776</v>
      </c>
      <c r="X711" t="s">
        <v>15777</v>
      </c>
      <c r="Y711" t="s">
        <v>15778</v>
      </c>
    </row>
    <row r="712" spans="1:25" x14ac:dyDescent="0.3">
      <c r="A712">
        <v>35550</v>
      </c>
      <c r="B712" t="s">
        <v>15779</v>
      </c>
      <c r="C712" t="s">
        <v>15780</v>
      </c>
      <c r="D712" t="s">
        <v>15781</v>
      </c>
      <c r="E712" t="s">
        <v>15782</v>
      </c>
      <c r="F712" t="s">
        <v>15783</v>
      </c>
      <c r="G712" t="s">
        <v>15784</v>
      </c>
      <c r="H712" t="s">
        <v>15785</v>
      </c>
      <c r="I712" t="s">
        <v>15786</v>
      </c>
      <c r="J712" t="s">
        <v>15787</v>
      </c>
      <c r="K712" t="s">
        <v>15788</v>
      </c>
      <c r="L712" t="s">
        <v>15789</v>
      </c>
      <c r="M712" t="s">
        <v>15790</v>
      </c>
      <c r="N712" t="s">
        <v>15791</v>
      </c>
      <c r="O712">
        <f>-745.938872500976 -0.829206929149677 -499.977999726589</f>
        <v>-1246.7460791567146</v>
      </c>
      <c r="P712">
        <f>-746.459901072474 -20.7692077576062 -218.587326949428</f>
        <v>-985.8164357795082</v>
      </c>
      <c r="Q712" t="s">
        <v>15792</v>
      </c>
      <c r="R712" t="s">
        <v>15793</v>
      </c>
      <c r="S712" t="s">
        <v>15794</v>
      </c>
      <c r="T712" t="s">
        <v>15795</v>
      </c>
      <c r="U712" t="s">
        <v>15796</v>
      </c>
      <c r="V712" t="s">
        <v>15797</v>
      </c>
      <c r="W712" t="s">
        <v>15798</v>
      </c>
      <c r="X712" t="s">
        <v>15799</v>
      </c>
      <c r="Y712" t="s">
        <v>15800</v>
      </c>
    </row>
    <row r="713" spans="1:25" x14ac:dyDescent="0.3">
      <c r="A713">
        <v>35600</v>
      </c>
      <c r="B713" t="s">
        <v>15801</v>
      </c>
      <c r="C713" t="s">
        <v>15802</v>
      </c>
      <c r="D713" t="s">
        <v>15803</v>
      </c>
      <c r="E713" t="s">
        <v>15804</v>
      </c>
      <c r="F713" t="s">
        <v>15805</v>
      </c>
      <c r="G713" t="s">
        <v>15806</v>
      </c>
      <c r="H713" t="s">
        <v>15807</v>
      </c>
      <c r="I713" t="s">
        <v>15808</v>
      </c>
      <c r="J713" t="s">
        <v>15809</v>
      </c>
      <c r="K713" t="s">
        <v>15810</v>
      </c>
      <c r="L713" t="s">
        <v>15811</v>
      </c>
      <c r="M713" t="s">
        <v>15812</v>
      </c>
      <c r="N713" t="s">
        <v>15813</v>
      </c>
      <c r="O713">
        <f>-748.427172666706 -1.8770274460262 -499.028043079355</f>
        <v>-1249.3322431920872</v>
      </c>
      <c r="P713">
        <f>-751.16880434023 -19.814438499317 -217.515562517083</f>
        <v>-988.4988053566301</v>
      </c>
      <c r="Q713" t="s">
        <v>15814</v>
      </c>
      <c r="R713" t="s">
        <v>15815</v>
      </c>
      <c r="S713" t="s">
        <v>15816</v>
      </c>
      <c r="T713" t="s">
        <v>15817</v>
      </c>
      <c r="U713" t="s">
        <v>15818</v>
      </c>
      <c r="V713" t="s">
        <v>15819</v>
      </c>
      <c r="W713" t="s">
        <v>15820</v>
      </c>
      <c r="X713" t="s">
        <v>15821</v>
      </c>
      <c r="Y713" t="s">
        <v>15822</v>
      </c>
    </row>
    <row r="714" spans="1:25" x14ac:dyDescent="0.3">
      <c r="A714">
        <v>35650</v>
      </c>
      <c r="B714" t="s">
        <v>15823</v>
      </c>
      <c r="C714" t="s">
        <v>15824</v>
      </c>
      <c r="D714" t="s">
        <v>15825</v>
      </c>
      <c r="E714" t="s">
        <v>15826</v>
      </c>
      <c r="F714" t="s">
        <v>15827</v>
      </c>
      <c r="G714" t="s">
        <v>15828</v>
      </c>
      <c r="H714" t="s">
        <v>15829</v>
      </c>
      <c r="I714" t="s">
        <v>15830</v>
      </c>
      <c r="J714" t="s">
        <v>15831</v>
      </c>
      <c r="K714" t="s">
        <v>15832</v>
      </c>
      <c r="L714" t="s">
        <v>15833</v>
      </c>
      <c r="M714" t="s">
        <v>15834</v>
      </c>
      <c r="N714" t="s">
        <v>15835</v>
      </c>
      <c r="O714">
        <f>-749.73681209034 -2.25584899072442 -498.559694302381</f>
        <v>-1250.5523553834455</v>
      </c>
      <c r="P714">
        <f>-752.449445527174 -19.448417505082 -217.000310252549</f>
        <v>-988.89817328480513</v>
      </c>
      <c r="Q714" t="s">
        <v>15836</v>
      </c>
      <c r="R714" t="s">
        <v>15837</v>
      </c>
      <c r="S714" t="s">
        <v>15838</v>
      </c>
      <c r="T714" t="s">
        <v>15839</v>
      </c>
      <c r="U714" t="s">
        <v>15840</v>
      </c>
      <c r="V714" t="s">
        <v>15841</v>
      </c>
      <c r="W714" t="s">
        <v>15842</v>
      </c>
      <c r="X714" t="s">
        <v>15843</v>
      </c>
      <c r="Y714" t="s">
        <v>15844</v>
      </c>
    </row>
    <row r="715" spans="1:25" x14ac:dyDescent="0.3">
      <c r="A715">
        <v>35700</v>
      </c>
      <c r="B715" t="s">
        <v>15845</v>
      </c>
      <c r="C715" t="s">
        <v>15846</v>
      </c>
      <c r="D715" t="s">
        <v>15847</v>
      </c>
      <c r="E715" t="s">
        <v>15848</v>
      </c>
      <c r="F715" t="s">
        <v>15849</v>
      </c>
      <c r="G715" t="s">
        <v>15850</v>
      </c>
      <c r="H715" t="s">
        <v>15851</v>
      </c>
      <c r="I715" t="s">
        <v>15852</v>
      </c>
      <c r="J715" t="s">
        <v>15853</v>
      </c>
      <c r="K715" t="s">
        <v>15854</v>
      </c>
      <c r="L715" t="s">
        <v>15855</v>
      </c>
      <c r="M715" t="s">
        <v>15856</v>
      </c>
      <c r="N715" t="s">
        <v>15857</v>
      </c>
      <c r="O715">
        <f>-751.652209732252 -2.7960350686476 -497.659742852199</f>
        <v>-1252.1079876530985</v>
      </c>
      <c r="P715">
        <f>-753.858518065092 -19.3211322058867 -216.056149562971</f>
        <v>-989.23579983394961</v>
      </c>
      <c r="Q715" t="s">
        <v>15858</v>
      </c>
      <c r="R715" t="s">
        <v>15859</v>
      </c>
      <c r="S715" t="s">
        <v>15860</v>
      </c>
      <c r="T715" t="s">
        <v>15861</v>
      </c>
      <c r="U715" t="s">
        <v>15862</v>
      </c>
      <c r="V715" t="s">
        <v>15863</v>
      </c>
      <c r="W715" t="s">
        <v>15864</v>
      </c>
      <c r="X715" t="s">
        <v>15865</v>
      </c>
      <c r="Y715" t="s">
        <v>15866</v>
      </c>
    </row>
    <row r="716" spans="1:25" x14ac:dyDescent="0.3">
      <c r="A716">
        <v>35750</v>
      </c>
      <c r="B716" t="s">
        <v>15867</v>
      </c>
      <c r="C716" t="s">
        <v>15868</v>
      </c>
      <c r="D716" t="s">
        <v>15869</v>
      </c>
      <c r="E716" t="s">
        <v>15870</v>
      </c>
      <c r="F716" t="s">
        <v>15871</v>
      </c>
      <c r="G716" t="s">
        <v>15872</v>
      </c>
      <c r="H716" t="s">
        <v>15873</v>
      </c>
      <c r="I716" t="s">
        <v>15874</v>
      </c>
      <c r="J716" t="s">
        <v>15875</v>
      </c>
      <c r="K716" t="s">
        <v>15876</v>
      </c>
      <c r="L716" t="s">
        <v>15877</v>
      </c>
      <c r="M716" t="s">
        <v>15878</v>
      </c>
      <c r="N716" t="s">
        <v>15879</v>
      </c>
      <c r="O716">
        <f>-752.231852267931 -3.01683634704659 -497.324613583812</f>
        <v>-1252.5733021987896</v>
      </c>
      <c r="P716">
        <f>-754.376797407045 -19.3689927879545 -215.710525340533</f>
        <v>-989.45631553553255</v>
      </c>
      <c r="Q716" t="s">
        <v>15880</v>
      </c>
      <c r="R716" t="s">
        <v>15881</v>
      </c>
      <c r="S716" t="s">
        <v>15882</v>
      </c>
      <c r="T716" t="s">
        <v>15883</v>
      </c>
      <c r="U716" t="s">
        <v>15884</v>
      </c>
      <c r="V716" t="s">
        <v>15885</v>
      </c>
      <c r="W716" t="s">
        <v>15886</v>
      </c>
      <c r="X716" t="s">
        <v>15887</v>
      </c>
      <c r="Y716" t="s">
        <v>15888</v>
      </c>
    </row>
    <row r="717" spans="1:25" x14ac:dyDescent="0.3">
      <c r="A717">
        <v>35800</v>
      </c>
      <c r="B717" t="s">
        <v>15889</v>
      </c>
      <c r="C717" t="s">
        <v>15890</v>
      </c>
      <c r="D717" t="s">
        <v>15891</v>
      </c>
      <c r="E717" t="s">
        <v>15892</v>
      </c>
      <c r="F717" t="s">
        <v>15893</v>
      </c>
      <c r="G717" t="s">
        <v>15894</v>
      </c>
      <c r="H717" t="s">
        <v>15895</v>
      </c>
      <c r="I717" t="s">
        <v>15896</v>
      </c>
      <c r="J717" t="s">
        <v>15897</v>
      </c>
      <c r="K717" t="s">
        <v>15898</v>
      </c>
      <c r="L717" t="s">
        <v>15899</v>
      </c>
      <c r="M717" t="s">
        <v>15900</v>
      </c>
      <c r="N717" t="s">
        <v>15901</v>
      </c>
      <c r="O717">
        <f>-752.911770217141 -3.22148081132946 -496.954607766129</f>
        <v>-1253.0878587945995</v>
      </c>
      <c r="P717">
        <f>-755.687592716099 -19.065536499324 -215.316828131271</f>
        <v>-990.06995734669397</v>
      </c>
      <c r="Q717" t="s">
        <v>15902</v>
      </c>
      <c r="R717" t="s">
        <v>15903</v>
      </c>
      <c r="S717" t="s">
        <v>15904</v>
      </c>
      <c r="T717" t="s">
        <v>15905</v>
      </c>
      <c r="U717" t="s">
        <v>15906</v>
      </c>
      <c r="V717" t="s">
        <v>15907</v>
      </c>
      <c r="W717" t="s">
        <v>15908</v>
      </c>
      <c r="X717" t="s">
        <v>15909</v>
      </c>
      <c r="Y717" t="s">
        <v>15910</v>
      </c>
    </row>
    <row r="718" spans="1:25" x14ac:dyDescent="0.3">
      <c r="A718">
        <v>35850</v>
      </c>
      <c r="B718" t="s">
        <v>15911</v>
      </c>
      <c r="C718" t="s">
        <v>15912</v>
      </c>
      <c r="D718" t="s">
        <v>15913</v>
      </c>
      <c r="E718" t="s">
        <v>15914</v>
      </c>
      <c r="F718" t="s">
        <v>15915</v>
      </c>
      <c r="G718" t="s">
        <v>15916</v>
      </c>
      <c r="H718" t="s">
        <v>15917</v>
      </c>
      <c r="I718" t="s">
        <v>15918</v>
      </c>
      <c r="J718" t="s">
        <v>15919</v>
      </c>
      <c r="K718" t="s">
        <v>15920</v>
      </c>
      <c r="L718" t="s">
        <v>15921</v>
      </c>
      <c r="M718" t="s">
        <v>15922</v>
      </c>
      <c r="N718" t="s">
        <v>15923</v>
      </c>
      <c r="O718">
        <f>-753.070350246641 -3.20465875354785 -496.904514583965</f>
        <v>-1253.1795235841539</v>
      </c>
      <c r="P718">
        <f>-756.729678875203 -18.8600018970146 -215.26637235065</f>
        <v>-990.85605312286771</v>
      </c>
      <c r="Q718" t="s">
        <v>15924</v>
      </c>
      <c r="R718" t="s">
        <v>15925</v>
      </c>
      <c r="S718" t="s">
        <v>15926</v>
      </c>
      <c r="T718" t="s">
        <v>15927</v>
      </c>
      <c r="U718" t="s">
        <v>15928</v>
      </c>
      <c r="V718" t="s">
        <v>15929</v>
      </c>
      <c r="W718" t="s">
        <v>15930</v>
      </c>
      <c r="X718" t="s">
        <v>15931</v>
      </c>
      <c r="Y718" t="s">
        <v>15932</v>
      </c>
    </row>
    <row r="719" spans="1:25" x14ac:dyDescent="0.3">
      <c r="A719">
        <v>35900</v>
      </c>
      <c r="B719" t="s">
        <v>15933</v>
      </c>
      <c r="C719" t="s">
        <v>15934</v>
      </c>
      <c r="D719" t="s">
        <v>15935</v>
      </c>
      <c r="E719" t="s">
        <v>15936</v>
      </c>
      <c r="F719" t="s">
        <v>15937</v>
      </c>
      <c r="G719" t="s">
        <v>15938</v>
      </c>
      <c r="H719" t="s">
        <v>15939</v>
      </c>
      <c r="I719" t="s">
        <v>15940</v>
      </c>
      <c r="J719" t="s">
        <v>15941</v>
      </c>
      <c r="K719" t="s">
        <v>15942</v>
      </c>
      <c r="L719" t="s">
        <v>15943</v>
      </c>
      <c r="M719" t="s">
        <v>15944</v>
      </c>
      <c r="N719" t="s">
        <v>15945</v>
      </c>
      <c r="O719">
        <f>-753.001293387884 -3.1977266511883 -497.038075032026</f>
        <v>-1253.2370950710983</v>
      </c>
      <c r="P719">
        <f>-757.977771402101 -18.9235254427886 -215.423786516523</f>
        <v>-992.32508336141257</v>
      </c>
      <c r="Q719" t="s">
        <v>15946</v>
      </c>
      <c r="R719" t="s">
        <v>15947</v>
      </c>
      <c r="S719" t="s">
        <v>15948</v>
      </c>
      <c r="T719" t="s">
        <v>15949</v>
      </c>
      <c r="U719" t="s">
        <v>15950</v>
      </c>
      <c r="V719" t="s">
        <v>15951</v>
      </c>
      <c r="W719" t="s">
        <v>15952</v>
      </c>
      <c r="X719" t="s">
        <v>15953</v>
      </c>
      <c r="Y719" t="s">
        <v>15954</v>
      </c>
    </row>
    <row r="720" spans="1:25" x14ac:dyDescent="0.3">
      <c r="A720">
        <v>35950</v>
      </c>
      <c r="B720" t="s">
        <v>15955</v>
      </c>
      <c r="C720" t="s">
        <v>15956</v>
      </c>
      <c r="D720" t="s">
        <v>15957</v>
      </c>
      <c r="E720" t="s">
        <v>15958</v>
      </c>
      <c r="F720" t="s">
        <v>15959</v>
      </c>
      <c r="G720" t="s">
        <v>15960</v>
      </c>
      <c r="H720" t="s">
        <v>15961</v>
      </c>
      <c r="I720" t="s">
        <v>15962</v>
      </c>
      <c r="J720" t="s">
        <v>15963</v>
      </c>
      <c r="K720" t="s">
        <v>15964</v>
      </c>
      <c r="L720" t="s">
        <v>15965</v>
      </c>
      <c r="M720" t="s">
        <v>15966</v>
      </c>
      <c r="N720" t="s">
        <v>15967</v>
      </c>
      <c r="O720">
        <f>-752.820877785226 -2.98408986478489 -497.870651933461</f>
        <v>-1253.6756195834719</v>
      </c>
      <c r="P720">
        <f>-761.007066968067 -19.5177969145313 -216.377889056907</f>
        <v>-996.90275293950526</v>
      </c>
      <c r="Q720" t="s">
        <v>15968</v>
      </c>
      <c r="R720" t="s">
        <v>15969</v>
      </c>
      <c r="S720" t="s">
        <v>15970</v>
      </c>
      <c r="T720" t="s">
        <v>15971</v>
      </c>
      <c r="U720" t="s">
        <v>15972</v>
      </c>
      <c r="V720" t="s">
        <v>15973</v>
      </c>
      <c r="W720" t="s">
        <v>15974</v>
      </c>
      <c r="X720" t="s">
        <v>15975</v>
      </c>
      <c r="Y720" t="s">
        <v>15976</v>
      </c>
    </row>
    <row r="721" spans="1:25" x14ac:dyDescent="0.3">
      <c r="A721">
        <v>36000</v>
      </c>
      <c r="B721" t="s">
        <v>15977</v>
      </c>
      <c r="C721" t="s">
        <v>15978</v>
      </c>
      <c r="D721" t="s">
        <v>15979</v>
      </c>
      <c r="E721" t="s">
        <v>15980</v>
      </c>
      <c r="F721" t="s">
        <v>15981</v>
      </c>
      <c r="G721" t="s">
        <v>15982</v>
      </c>
      <c r="H721" t="s">
        <v>15983</v>
      </c>
      <c r="I721" t="s">
        <v>15984</v>
      </c>
      <c r="J721" t="s">
        <v>15985</v>
      </c>
      <c r="K721" t="s">
        <v>15986</v>
      </c>
      <c r="L721" t="s">
        <v>15987</v>
      </c>
      <c r="M721" t="s">
        <v>15988</v>
      </c>
      <c r="N721" t="s">
        <v>15989</v>
      </c>
      <c r="O721">
        <f>-753.715034573684 -2.55371423445922 -498.921687424002</f>
        <v>-1255.1904362321452</v>
      </c>
      <c r="P721">
        <f>-765.280439936224 -20.3660270698065 -217.625405452616</f>
        <v>-1003.2718724586464</v>
      </c>
      <c r="Q721" t="s">
        <v>15990</v>
      </c>
      <c r="R721" t="s">
        <v>15991</v>
      </c>
      <c r="S721" t="s">
        <v>15992</v>
      </c>
      <c r="T721" t="s">
        <v>15993</v>
      </c>
      <c r="U721" t="s">
        <v>15994</v>
      </c>
      <c r="V721" t="s">
        <v>15995</v>
      </c>
      <c r="W721" t="s">
        <v>15996</v>
      </c>
      <c r="X721" t="s">
        <v>15997</v>
      </c>
      <c r="Y721" t="s">
        <v>15998</v>
      </c>
    </row>
    <row r="722" spans="1:25" x14ac:dyDescent="0.3">
      <c r="A722">
        <v>36050</v>
      </c>
      <c r="B722" t="s">
        <v>15999</v>
      </c>
      <c r="C722" t="s">
        <v>16000</v>
      </c>
      <c r="D722" t="s">
        <v>16001</v>
      </c>
      <c r="E722" t="s">
        <v>16002</v>
      </c>
      <c r="F722" t="s">
        <v>16003</v>
      </c>
      <c r="G722" t="s">
        <v>16004</v>
      </c>
      <c r="H722" t="s">
        <v>16005</v>
      </c>
      <c r="I722" t="s">
        <v>16006</v>
      </c>
      <c r="J722" t="s">
        <v>16007</v>
      </c>
      <c r="K722" t="s">
        <v>16008</v>
      </c>
      <c r="L722" t="s">
        <v>16009</v>
      </c>
      <c r="M722" t="s">
        <v>16010</v>
      </c>
      <c r="N722" t="s">
        <v>16011</v>
      </c>
      <c r="O722">
        <f>-754.425933335795 -2.26674305025927 -499.538217036309</f>
        <v>-1256.2308934223634</v>
      </c>
      <c r="P722">
        <f>-767.84524715878 -21.25210296367 -218.401188879422</f>
        <v>-1007.498539001872</v>
      </c>
      <c r="Q722" t="s">
        <v>16012</v>
      </c>
      <c r="R722" t="s">
        <v>16013</v>
      </c>
      <c r="S722" t="s">
        <v>16014</v>
      </c>
      <c r="T722" t="s">
        <v>16015</v>
      </c>
      <c r="U722" t="s">
        <v>16016</v>
      </c>
      <c r="V722" t="s">
        <v>16017</v>
      </c>
      <c r="W722" t="s">
        <v>16018</v>
      </c>
      <c r="X722" t="s">
        <v>16019</v>
      </c>
      <c r="Y722" t="s">
        <v>16020</v>
      </c>
    </row>
    <row r="723" spans="1:25" x14ac:dyDescent="0.3">
      <c r="A723">
        <v>36100</v>
      </c>
      <c r="B723" t="s">
        <v>16021</v>
      </c>
      <c r="C723" t="s">
        <v>16022</v>
      </c>
      <c r="D723" t="s">
        <v>16023</v>
      </c>
      <c r="E723" t="s">
        <v>16024</v>
      </c>
      <c r="F723" t="s">
        <v>16025</v>
      </c>
      <c r="G723" t="s">
        <v>16026</v>
      </c>
      <c r="H723" t="s">
        <v>16027</v>
      </c>
      <c r="I723" t="s">
        <v>16028</v>
      </c>
      <c r="J723" t="s">
        <v>16029</v>
      </c>
      <c r="K723" t="s">
        <v>16030</v>
      </c>
      <c r="L723" t="s">
        <v>16031</v>
      </c>
      <c r="M723" t="s">
        <v>16032</v>
      </c>
      <c r="N723" t="s">
        <v>16033</v>
      </c>
      <c r="O723">
        <f>-755.91466238103 -1.87827922604015 -501.045792776395</f>
        <v>-1258.8387343834652</v>
      </c>
      <c r="P723">
        <f>-774.115716521444 -22.7399851093858 -220.310688611436</f>
        <v>-1017.1663902422658</v>
      </c>
      <c r="Q723" t="s">
        <v>16034</v>
      </c>
      <c r="R723" t="s">
        <v>16035</v>
      </c>
      <c r="S723" t="s">
        <v>16036</v>
      </c>
      <c r="T723" t="s">
        <v>16037</v>
      </c>
      <c r="U723" t="s">
        <v>16038</v>
      </c>
      <c r="V723" t="s">
        <v>16039</v>
      </c>
      <c r="W723" t="s">
        <v>16040</v>
      </c>
      <c r="X723" t="s">
        <v>16041</v>
      </c>
      <c r="Y723" t="s">
        <v>16042</v>
      </c>
    </row>
    <row r="724" spans="1:25" x14ac:dyDescent="0.3">
      <c r="A724">
        <v>36150</v>
      </c>
      <c r="B724" t="s">
        <v>16043</v>
      </c>
      <c r="C724" t="s">
        <v>16044</v>
      </c>
      <c r="D724" t="s">
        <v>16045</v>
      </c>
      <c r="E724" t="s">
        <v>16046</v>
      </c>
      <c r="F724" t="s">
        <v>16047</v>
      </c>
      <c r="G724" t="s">
        <v>16048</v>
      </c>
      <c r="H724" t="s">
        <v>16049</v>
      </c>
      <c r="I724" t="s">
        <v>16050</v>
      </c>
      <c r="J724" t="s">
        <v>16051</v>
      </c>
      <c r="K724" t="s">
        <v>16052</v>
      </c>
      <c r="L724" t="s">
        <v>16053</v>
      </c>
      <c r="M724" t="s">
        <v>16054</v>
      </c>
      <c r="N724" t="s">
        <v>16055</v>
      </c>
      <c r="O724">
        <f>-756.543284400163 -1.68878154842992 -501.760562725859</f>
        <v>-1259.9926286744519</v>
      </c>
      <c r="P724">
        <f>-777.360115676661 -23.0833035129267 -221.247639847749</f>
        <v>-1021.6910590373368</v>
      </c>
      <c r="Q724" t="s">
        <v>16056</v>
      </c>
      <c r="R724" t="s">
        <v>16057</v>
      </c>
      <c r="S724" t="s">
        <v>16058</v>
      </c>
      <c r="T724" t="s">
        <v>16059</v>
      </c>
      <c r="U724" t="s">
        <v>16060</v>
      </c>
      <c r="V724" t="s">
        <v>16061</v>
      </c>
      <c r="W724" t="s">
        <v>16062</v>
      </c>
      <c r="X724" t="s">
        <v>16063</v>
      </c>
      <c r="Y724" t="s">
        <v>16064</v>
      </c>
    </row>
    <row r="725" spans="1:25" x14ac:dyDescent="0.3">
      <c r="A725">
        <v>36200</v>
      </c>
      <c r="B725" t="s">
        <v>16065</v>
      </c>
      <c r="C725" t="s">
        <v>16066</v>
      </c>
      <c r="D725" t="s">
        <v>16067</v>
      </c>
      <c r="E725" t="s">
        <v>16068</v>
      </c>
      <c r="F725" t="s">
        <v>16069</v>
      </c>
      <c r="G725" t="s">
        <v>16070</v>
      </c>
      <c r="H725" t="s">
        <v>16071</v>
      </c>
      <c r="I725" t="s">
        <v>16072</v>
      </c>
      <c r="J725" t="s">
        <v>16073</v>
      </c>
      <c r="K725" t="s">
        <v>16074</v>
      </c>
      <c r="L725" t="s">
        <v>16075</v>
      </c>
      <c r="M725" t="s">
        <v>16076</v>
      </c>
      <c r="N725" t="s">
        <v>16077</v>
      </c>
      <c r="O725">
        <f>-758.67416275708 -1.18465299255013 -503.079425084927</f>
        <v>-1262.9382408345571</v>
      </c>
      <c r="P725">
        <f>-783.943904864483 -23.7242627625897 -223.022204172291</f>
        <v>-1030.6903717993637</v>
      </c>
      <c r="Q725" t="s">
        <v>16078</v>
      </c>
      <c r="R725" t="s">
        <v>16079</v>
      </c>
      <c r="S725" t="s">
        <v>16080</v>
      </c>
      <c r="T725" t="s">
        <v>16081</v>
      </c>
      <c r="U725" t="s">
        <v>16082</v>
      </c>
      <c r="V725" t="s">
        <v>16083</v>
      </c>
      <c r="W725" t="s">
        <v>16084</v>
      </c>
      <c r="X725" t="s">
        <v>16085</v>
      </c>
      <c r="Y725" t="s">
        <v>16086</v>
      </c>
    </row>
    <row r="726" spans="1:25" x14ac:dyDescent="0.3">
      <c r="A726">
        <v>36250</v>
      </c>
      <c r="B726" t="s">
        <v>16087</v>
      </c>
      <c r="C726" t="s">
        <v>16088</v>
      </c>
      <c r="D726" t="s">
        <v>16089</v>
      </c>
      <c r="E726" t="s">
        <v>16090</v>
      </c>
      <c r="F726" t="s">
        <v>16091</v>
      </c>
      <c r="G726" t="s">
        <v>16092</v>
      </c>
      <c r="H726" t="s">
        <v>16093</v>
      </c>
      <c r="I726" t="s">
        <v>16094</v>
      </c>
      <c r="J726" t="s">
        <v>16095</v>
      </c>
      <c r="K726" t="s">
        <v>16096</v>
      </c>
      <c r="L726" t="s">
        <v>16097</v>
      </c>
      <c r="M726" t="s">
        <v>16098</v>
      </c>
      <c r="N726" t="s">
        <v>16099</v>
      </c>
      <c r="O726">
        <f>-760.083547141833 -1.02862908524958 -503.476771109612</f>
        <v>-1264.5889473366947</v>
      </c>
      <c r="P726">
        <f>-786.679170819915 -23.6958927915437 -223.552765127708</f>
        <v>-1033.9278287391667</v>
      </c>
      <c r="Q726" t="s">
        <v>16100</v>
      </c>
      <c r="R726" t="s">
        <v>16101</v>
      </c>
      <c r="S726" t="s">
        <v>16102</v>
      </c>
      <c r="T726" t="s">
        <v>16103</v>
      </c>
      <c r="U726" t="s">
        <v>16104</v>
      </c>
      <c r="V726" t="s">
        <v>16105</v>
      </c>
      <c r="W726" t="s">
        <v>16106</v>
      </c>
      <c r="X726" t="s">
        <v>16107</v>
      </c>
      <c r="Y726" t="s">
        <v>16108</v>
      </c>
    </row>
    <row r="727" spans="1:25" x14ac:dyDescent="0.3">
      <c r="A727">
        <v>36300</v>
      </c>
      <c r="B727" t="s">
        <v>16109</v>
      </c>
      <c r="C727" t="s">
        <v>16110</v>
      </c>
      <c r="D727" t="s">
        <v>16111</v>
      </c>
      <c r="E727" t="s">
        <v>16112</v>
      </c>
      <c r="F727" t="s">
        <v>16113</v>
      </c>
      <c r="G727" t="s">
        <v>16114</v>
      </c>
      <c r="H727" t="s">
        <v>16115</v>
      </c>
      <c r="I727" t="s">
        <v>16116</v>
      </c>
      <c r="J727" t="s">
        <v>16117</v>
      </c>
      <c r="K727" t="s">
        <v>16118</v>
      </c>
      <c r="L727" t="s">
        <v>16119</v>
      </c>
      <c r="M727" t="s">
        <v>16120</v>
      </c>
      <c r="N727" t="s">
        <v>16121</v>
      </c>
      <c r="O727">
        <f>-763.890737267926 -0.44353322374036 -503.663719192121</f>
        <v>-1267.9979896837874</v>
      </c>
      <c r="P727">
        <f>-790.319597043055 -22.9976122130313 -223.714703624115</f>
        <v>-1037.0319128802012</v>
      </c>
      <c r="Q727" t="s">
        <v>16122</v>
      </c>
      <c r="R727" t="s">
        <v>16123</v>
      </c>
      <c r="S727" t="s">
        <v>16124</v>
      </c>
      <c r="T727" t="s">
        <v>16125</v>
      </c>
      <c r="U727" t="s">
        <v>16126</v>
      </c>
      <c r="V727" t="s">
        <v>16127</v>
      </c>
      <c r="W727" t="s">
        <v>16128</v>
      </c>
      <c r="X727" t="s">
        <v>16129</v>
      </c>
      <c r="Y727" t="s">
        <v>16130</v>
      </c>
    </row>
    <row r="728" spans="1:25" x14ac:dyDescent="0.3">
      <c r="A728">
        <v>36350</v>
      </c>
      <c r="B728" t="s">
        <v>16131</v>
      </c>
      <c r="C728" t="s">
        <v>16132</v>
      </c>
      <c r="D728" t="s">
        <v>16133</v>
      </c>
      <c r="E728" t="s">
        <v>16134</v>
      </c>
      <c r="F728" t="s">
        <v>16135</v>
      </c>
      <c r="G728" t="s">
        <v>16136</v>
      </c>
      <c r="H728" t="s">
        <v>16137</v>
      </c>
      <c r="I728" t="s">
        <v>16138</v>
      </c>
      <c r="J728" t="s">
        <v>16139</v>
      </c>
      <c r="K728" t="s">
        <v>16140</v>
      </c>
      <c r="L728" t="s">
        <v>16141</v>
      </c>
      <c r="M728" t="s">
        <v>16142</v>
      </c>
      <c r="N728" t="s">
        <v>16143</v>
      </c>
      <c r="O728">
        <f>-765.979214989813 -0.0630494411198015 -503.606506654807</f>
        <v>-1269.6487710857398</v>
      </c>
      <c r="P728">
        <f>-791.315528251328 -22.7737317860338 -223.569174452542</f>
        <v>-1037.6584344899038</v>
      </c>
      <c r="Q728" t="s">
        <v>16144</v>
      </c>
      <c r="R728" t="s">
        <v>16145</v>
      </c>
      <c r="S728" t="s">
        <v>16146</v>
      </c>
      <c r="T728" t="s">
        <v>16147</v>
      </c>
      <c r="U728" t="s">
        <v>16148</v>
      </c>
      <c r="V728" t="s">
        <v>16149</v>
      </c>
      <c r="W728" t="s">
        <v>16150</v>
      </c>
      <c r="X728" t="s">
        <v>16151</v>
      </c>
      <c r="Y728" t="s">
        <v>16152</v>
      </c>
    </row>
    <row r="729" spans="1:25" x14ac:dyDescent="0.3">
      <c r="A729">
        <v>36400</v>
      </c>
      <c r="B729" t="s">
        <v>16153</v>
      </c>
      <c r="C729" t="s">
        <v>16154</v>
      </c>
      <c r="D729" t="s">
        <v>16155</v>
      </c>
      <c r="E729" t="s">
        <v>16156</v>
      </c>
      <c r="F729" t="s">
        <v>16157</v>
      </c>
      <c r="G729" t="s">
        <v>16158</v>
      </c>
      <c r="H729" t="s">
        <v>16159</v>
      </c>
      <c r="I729" t="s">
        <v>16160</v>
      </c>
      <c r="J729" t="s">
        <v>16161</v>
      </c>
      <c r="K729" t="s">
        <v>16162</v>
      </c>
      <c r="L729" t="s">
        <v>16163</v>
      </c>
      <c r="M729" t="s">
        <v>16164</v>
      </c>
      <c r="N729" t="s">
        <v>16165</v>
      </c>
      <c r="O729" t="s">
        <v>16166</v>
      </c>
      <c r="P729">
        <f>-791.322775766396 -24.5253855776036 -223.198591786863</f>
        <v>-1039.0467531308627</v>
      </c>
      <c r="Q729" t="s">
        <v>16167</v>
      </c>
      <c r="R729" t="s">
        <v>16168</v>
      </c>
      <c r="S729" t="s">
        <v>16169</v>
      </c>
      <c r="T729" t="s">
        <v>16170</v>
      </c>
      <c r="U729" t="s">
        <v>16171</v>
      </c>
      <c r="V729" t="s">
        <v>16172</v>
      </c>
      <c r="W729" t="s">
        <v>16173</v>
      </c>
      <c r="X729" t="s">
        <v>16174</v>
      </c>
      <c r="Y729" t="s">
        <v>16175</v>
      </c>
    </row>
    <row r="730" spans="1:25" x14ac:dyDescent="0.3">
      <c r="A730">
        <v>36450</v>
      </c>
      <c r="B730" t="s">
        <v>16176</v>
      </c>
      <c r="C730" t="s">
        <v>16177</v>
      </c>
      <c r="D730" t="s">
        <v>16178</v>
      </c>
      <c r="E730" t="s">
        <v>16179</v>
      </c>
      <c r="F730" t="s">
        <v>16180</v>
      </c>
      <c r="G730" t="s">
        <v>16181</v>
      </c>
      <c r="H730" t="s">
        <v>16182</v>
      </c>
      <c r="I730" t="s">
        <v>16183</v>
      </c>
      <c r="J730" t="s">
        <v>16184</v>
      </c>
      <c r="K730" t="s">
        <v>16185</v>
      </c>
      <c r="L730" t="s">
        <v>16186</v>
      </c>
      <c r="M730" t="s">
        <v>16187</v>
      </c>
      <c r="N730" t="s">
        <v>16188</v>
      </c>
      <c r="O730" t="s">
        <v>16189</v>
      </c>
      <c r="P730">
        <f>-789.812674525299 -26.3343446004644 -223.039198693345</f>
        <v>-1039.1862178191084</v>
      </c>
      <c r="Q730" t="s">
        <v>16190</v>
      </c>
      <c r="R730" t="s">
        <v>16191</v>
      </c>
      <c r="S730" t="s">
        <v>16192</v>
      </c>
      <c r="T730" t="s">
        <v>16193</v>
      </c>
      <c r="U730" t="s">
        <v>16194</v>
      </c>
      <c r="V730" t="s">
        <v>16195</v>
      </c>
      <c r="W730" t="s">
        <v>16196</v>
      </c>
      <c r="X730" t="s">
        <v>16197</v>
      </c>
      <c r="Y730" t="s">
        <v>16198</v>
      </c>
    </row>
    <row r="731" spans="1:25" x14ac:dyDescent="0.3">
      <c r="A731">
        <v>36500</v>
      </c>
      <c r="B731" t="s">
        <v>16199</v>
      </c>
      <c r="C731" t="s">
        <v>16200</v>
      </c>
      <c r="D731" t="s">
        <v>16201</v>
      </c>
      <c r="E731" t="s">
        <v>16202</v>
      </c>
      <c r="F731" t="s">
        <v>16203</v>
      </c>
      <c r="G731" t="s">
        <v>16204</v>
      </c>
      <c r="H731" t="s">
        <v>16205</v>
      </c>
      <c r="I731" t="s">
        <v>16206</v>
      </c>
      <c r="J731" t="s">
        <v>16207</v>
      </c>
      <c r="K731" t="s">
        <v>16208</v>
      </c>
      <c r="L731" t="s">
        <v>16209</v>
      </c>
      <c r="M731" t="s">
        <v>16210</v>
      </c>
      <c r="N731" t="s">
        <v>16211</v>
      </c>
      <c r="O731" t="s">
        <v>16212</v>
      </c>
      <c r="P731">
        <f>-781.088016681512 -31.7485385910825 -222.810033610554</f>
        <v>-1035.6465888831485</v>
      </c>
      <c r="Q731" t="s">
        <v>16213</v>
      </c>
      <c r="R731" t="s">
        <v>16214</v>
      </c>
      <c r="S731" t="s">
        <v>16215</v>
      </c>
      <c r="T731" t="s">
        <v>16216</v>
      </c>
      <c r="U731" t="s">
        <v>16217</v>
      </c>
      <c r="V731" t="s">
        <v>16218</v>
      </c>
      <c r="W731" t="s">
        <v>16219</v>
      </c>
      <c r="X731" t="s">
        <v>16220</v>
      </c>
      <c r="Y731" t="s">
        <v>16221</v>
      </c>
    </row>
    <row r="732" spans="1:25" x14ac:dyDescent="0.3">
      <c r="A732">
        <v>36550</v>
      </c>
      <c r="B732" t="s">
        <v>16222</v>
      </c>
      <c r="C732" t="s">
        <v>16223</v>
      </c>
      <c r="D732" t="s">
        <v>16224</v>
      </c>
      <c r="E732" t="s">
        <v>16225</v>
      </c>
      <c r="F732" t="s">
        <v>16226</v>
      </c>
      <c r="G732" t="s">
        <v>16227</v>
      </c>
      <c r="H732" t="s">
        <v>16228</v>
      </c>
      <c r="I732" t="s">
        <v>16229</v>
      </c>
      <c r="J732" t="s">
        <v>16230</v>
      </c>
      <c r="K732" t="s">
        <v>16231</v>
      </c>
      <c r="L732" t="s">
        <v>16232</v>
      </c>
      <c r="M732" t="s">
        <v>16233</v>
      </c>
      <c r="N732" t="s">
        <v>16234</v>
      </c>
      <c r="O732" t="s">
        <v>16235</v>
      </c>
      <c r="P732">
        <f>-773.16611291929 -34.8336347583397 -222.821661036445</f>
        <v>-1030.8214087140746</v>
      </c>
      <c r="Q732" t="s">
        <v>16236</v>
      </c>
      <c r="R732" t="s">
        <v>16237</v>
      </c>
      <c r="S732" t="s">
        <v>16238</v>
      </c>
      <c r="T732" t="s">
        <v>16239</v>
      </c>
      <c r="U732" t="s">
        <v>16240</v>
      </c>
      <c r="V732" t="s">
        <v>16241</v>
      </c>
      <c r="W732" t="s">
        <v>16242</v>
      </c>
      <c r="X732" t="s">
        <v>16243</v>
      </c>
      <c r="Y732" t="s">
        <v>16244</v>
      </c>
    </row>
    <row r="733" spans="1:25" x14ac:dyDescent="0.3">
      <c r="A733">
        <v>36600</v>
      </c>
      <c r="B733" t="s">
        <v>16245</v>
      </c>
      <c r="C733" t="s">
        <v>16246</v>
      </c>
      <c r="D733" t="s">
        <v>16247</v>
      </c>
      <c r="E733" t="s">
        <v>16248</v>
      </c>
      <c r="F733" t="s">
        <v>16249</v>
      </c>
      <c r="G733" t="s">
        <v>16250</v>
      </c>
      <c r="H733" t="s">
        <v>16251</v>
      </c>
      <c r="I733" t="s">
        <v>16252</v>
      </c>
      <c r="J733" t="s">
        <v>16253</v>
      </c>
      <c r="K733" t="s">
        <v>16254</v>
      </c>
      <c r="L733" t="s">
        <v>16255</v>
      </c>
      <c r="M733" t="s">
        <v>16256</v>
      </c>
      <c r="N733" t="s">
        <v>16257</v>
      </c>
      <c r="O733" t="s">
        <v>16258</v>
      </c>
      <c r="P733">
        <f>-762.777515143003 -37.0957347051092 -223.088022124915</f>
        <v>-1022.9612719730272</v>
      </c>
      <c r="Q733" t="s">
        <v>16259</v>
      </c>
      <c r="R733" t="s">
        <v>16260</v>
      </c>
      <c r="S733" t="s">
        <v>16261</v>
      </c>
      <c r="T733" t="s">
        <v>16262</v>
      </c>
      <c r="U733" t="s">
        <v>16263</v>
      </c>
      <c r="V733" t="s">
        <v>16264</v>
      </c>
      <c r="W733" t="s">
        <v>16265</v>
      </c>
      <c r="X733" t="s">
        <v>16266</v>
      </c>
      <c r="Y733" t="s">
        <v>16267</v>
      </c>
    </row>
    <row r="734" spans="1:25" x14ac:dyDescent="0.3">
      <c r="A734">
        <v>36650</v>
      </c>
      <c r="B734" t="s">
        <v>16268</v>
      </c>
      <c r="C734" t="s">
        <v>16269</v>
      </c>
      <c r="D734" t="s">
        <v>16270</v>
      </c>
      <c r="E734" t="s">
        <v>16271</v>
      </c>
      <c r="F734" t="s">
        <v>16272</v>
      </c>
      <c r="G734" t="s">
        <v>16273</v>
      </c>
      <c r="H734" t="s">
        <v>16274</v>
      </c>
      <c r="I734" t="s">
        <v>16275</v>
      </c>
      <c r="J734" t="s">
        <v>16276</v>
      </c>
      <c r="K734" t="s">
        <v>16277</v>
      </c>
      <c r="L734" t="s">
        <v>16278</v>
      </c>
      <c r="M734" t="s">
        <v>16279</v>
      </c>
      <c r="N734" t="s">
        <v>16280</v>
      </c>
      <c r="O734" t="s">
        <v>16281</v>
      </c>
      <c r="P734">
        <f>-735.770899596811 -36.3668614265182 -225.773225391675</f>
        <v>-997.91098641500412</v>
      </c>
      <c r="Q734" t="s">
        <v>16282</v>
      </c>
      <c r="R734" t="s">
        <v>16283</v>
      </c>
      <c r="S734" t="s">
        <v>16284</v>
      </c>
      <c r="T734" t="s">
        <v>16285</v>
      </c>
      <c r="U734" t="s">
        <v>16286</v>
      </c>
      <c r="V734" t="s">
        <v>16287</v>
      </c>
      <c r="W734" t="s">
        <v>16288</v>
      </c>
      <c r="X734" t="s">
        <v>16289</v>
      </c>
      <c r="Y734" t="s">
        <v>16290</v>
      </c>
    </row>
    <row r="735" spans="1:25" x14ac:dyDescent="0.3">
      <c r="A735">
        <v>36700</v>
      </c>
      <c r="B735" t="s">
        <v>16291</v>
      </c>
      <c r="C735" t="s">
        <v>16292</v>
      </c>
      <c r="D735" t="s">
        <v>16293</v>
      </c>
      <c r="E735" t="s">
        <v>16294</v>
      </c>
      <c r="F735" t="s">
        <v>16295</v>
      </c>
      <c r="G735" t="s">
        <v>16296</v>
      </c>
      <c r="H735" t="s">
        <v>16297</v>
      </c>
      <c r="I735" t="s">
        <v>16298</v>
      </c>
      <c r="J735" t="s">
        <v>16299</v>
      </c>
      <c r="K735" t="s">
        <v>16300</v>
      </c>
      <c r="L735" t="s">
        <v>16301</v>
      </c>
      <c r="M735" t="s">
        <v>16302</v>
      </c>
      <c r="N735" t="s">
        <v>16303</v>
      </c>
      <c r="O735" t="s">
        <v>16304</v>
      </c>
      <c r="P735">
        <f>-704.045971501322 -32.3257648936801 -231.06225323375</f>
        <v>-967.4339896287521</v>
      </c>
      <c r="Q735" t="s">
        <v>16305</v>
      </c>
      <c r="R735" t="s">
        <v>16306</v>
      </c>
      <c r="S735" t="s">
        <v>16307</v>
      </c>
      <c r="T735" t="s">
        <v>16308</v>
      </c>
      <c r="U735" t="s">
        <v>16309</v>
      </c>
      <c r="V735" t="s">
        <v>16310</v>
      </c>
      <c r="W735" t="s">
        <v>16311</v>
      </c>
      <c r="X735" t="s">
        <v>16312</v>
      </c>
      <c r="Y735" t="s">
        <v>16313</v>
      </c>
    </row>
    <row r="736" spans="1:25" x14ac:dyDescent="0.3">
      <c r="A736">
        <v>36750</v>
      </c>
      <c r="B736" t="s">
        <v>16314</v>
      </c>
      <c r="C736" t="s">
        <v>16315</v>
      </c>
      <c r="D736" t="s">
        <v>16316</v>
      </c>
      <c r="E736" t="s">
        <v>16317</v>
      </c>
      <c r="F736" t="s">
        <v>16318</v>
      </c>
      <c r="G736" t="s">
        <v>16319</v>
      </c>
      <c r="H736" t="s">
        <v>16320</v>
      </c>
      <c r="I736" t="s">
        <v>16321</v>
      </c>
      <c r="J736" t="s">
        <v>16322</v>
      </c>
      <c r="K736" t="s">
        <v>16323</v>
      </c>
      <c r="L736" t="s">
        <v>16324</v>
      </c>
      <c r="M736" t="s">
        <v>16325</v>
      </c>
      <c r="N736" t="s">
        <v>16326</v>
      </c>
      <c r="O736" t="s">
        <v>16327</v>
      </c>
      <c r="P736">
        <f>-687.506499127558 -30.4367115898647 -234.98751207575</f>
        <v>-952.93072279317266</v>
      </c>
      <c r="Q736" t="s">
        <v>16328</v>
      </c>
      <c r="R736" t="s">
        <v>16329</v>
      </c>
      <c r="S736" t="s">
        <v>16330</v>
      </c>
      <c r="T736" t="s">
        <v>16331</v>
      </c>
      <c r="U736" t="s">
        <v>16332</v>
      </c>
      <c r="V736" t="s">
        <v>16333</v>
      </c>
      <c r="W736" t="s">
        <v>16334</v>
      </c>
      <c r="X736" t="s">
        <v>16335</v>
      </c>
      <c r="Y736" t="s">
        <v>16336</v>
      </c>
    </row>
    <row r="737" spans="1:25" x14ac:dyDescent="0.3">
      <c r="A737">
        <v>36800</v>
      </c>
      <c r="B737" t="s">
        <v>16337</v>
      </c>
      <c r="C737" t="s">
        <v>16338</v>
      </c>
      <c r="D737" t="s">
        <v>16339</v>
      </c>
      <c r="E737" t="s">
        <v>16340</v>
      </c>
      <c r="F737" t="s">
        <v>16341</v>
      </c>
      <c r="G737" t="s">
        <v>16342</v>
      </c>
      <c r="H737" t="s">
        <v>16343</v>
      </c>
      <c r="I737" t="s">
        <v>16344</v>
      </c>
      <c r="J737" t="s">
        <v>16345</v>
      </c>
      <c r="K737" t="s">
        <v>16346</v>
      </c>
      <c r="L737" t="s">
        <v>16347</v>
      </c>
      <c r="M737" t="s">
        <v>16348</v>
      </c>
      <c r="N737" t="s">
        <v>16349</v>
      </c>
      <c r="O737" t="s">
        <v>16350</v>
      </c>
      <c r="P737">
        <f>-655.372741871978 -25.4080287233908 -244.728728948919</f>
        <v>-925.50949954428779</v>
      </c>
      <c r="Q737" t="s">
        <v>16351</v>
      </c>
      <c r="R737" t="s">
        <v>16352</v>
      </c>
      <c r="S737" t="s">
        <v>16353</v>
      </c>
      <c r="T737" t="s">
        <v>16354</v>
      </c>
      <c r="U737" t="s">
        <v>16355</v>
      </c>
      <c r="V737" t="s">
        <v>16356</v>
      </c>
      <c r="W737" t="s">
        <v>16357</v>
      </c>
      <c r="X737" t="s">
        <v>16358</v>
      </c>
      <c r="Y737" t="s">
        <v>16359</v>
      </c>
    </row>
    <row r="738" spans="1:25" x14ac:dyDescent="0.3">
      <c r="A738">
        <v>36850</v>
      </c>
      <c r="B738" t="s">
        <v>16360</v>
      </c>
      <c r="C738" t="s">
        <v>16361</v>
      </c>
      <c r="D738" t="s">
        <v>16362</v>
      </c>
      <c r="E738" t="s">
        <v>16363</v>
      </c>
      <c r="F738" t="s">
        <v>16364</v>
      </c>
      <c r="G738" t="s">
        <v>16365</v>
      </c>
      <c r="H738" t="s">
        <v>16366</v>
      </c>
      <c r="I738" t="s">
        <v>16367</v>
      </c>
      <c r="J738" t="s">
        <v>16368</v>
      </c>
      <c r="K738" t="s">
        <v>16369</v>
      </c>
      <c r="L738" t="s">
        <v>16370</v>
      </c>
      <c r="M738" t="s">
        <v>16371</v>
      </c>
      <c r="N738" t="s">
        <v>16372</v>
      </c>
      <c r="O738" t="s">
        <v>16373</v>
      </c>
      <c r="P738">
        <f>-640.369101471764 -21.4534347414935 -250.062183167476</f>
        <v>-911.88471938073349</v>
      </c>
      <c r="Q738" t="s">
        <v>16374</v>
      </c>
      <c r="R738" t="s">
        <v>16375</v>
      </c>
      <c r="S738" t="s">
        <v>16376</v>
      </c>
      <c r="T738" t="s">
        <v>16377</v>
      </c>
      <c r="U738" t="s">
        <v>16378</v>
      </c>
      <c r="V738" t="s">
        <v>16379</v>
      </c>
      <c r="W738" t="s">
        <v>16380</v>
      </c>
      <c r="X738" t="s">
        <v>16381</v>
      </c>
      <c r="Y738" t="s">
        <v>16382</v>
      </c>
    </row>
    <row r="739" spans="1:25" x14ac:dyDescent="0.3">
      <c r="A739">
        <v>36900</v>
      </c>
      <c r="B739" t="s">
        <v>16383</v>
      </c>
      <c r="C739" t="s">
        <v>16384</v>
      </c>
      <c r="D739" t="s">
        <v>16385</v>
      </c>
      <c r="E739" t="s">
        <v>16386</v>
      </c>
      <c r="F739" t="s">
        <v>16387</v>
      </c>
      <c r="G739" t="s">
        <v>16388</v>
      </c>
      <c r="H739" t="s">
        <v>16389</v>
      </c>
      <c r="I739" t="s">
        <v>16390</v>
      </c>
      <c r="J739" t="s">
        <v>16391</v>
      </c>
      <c r="K739" t="s">
        <v>16392</v>
      </c>
      <c r="L739" t="s">
        <v>16393</v>
      </c>
      <c r="M739" t="s">
        <v>16394</v>
      </c>
      <c r="N739" t="s">
        <v>16395</v>
      </c>
      <c r="O739" t="s">
        <v>16396</v>
      </c>
      <c r="P739">
        <f>-613.88134854485 -11.222706120863 -259.836228966503</f>
        <v>-884.94028363221594</v>
      </c>
      <c r="Q739" t="s">
        <v>16397</v>
      </c>
      <c r="R739" t="s">
        <v>16398</v>
      </c>
      <c r="S739" t="s">
        <v>16399</v>
      </c>
      <c r="T739" t="s">
        <v>16400</v>
      </c>
      <c r="U739" t="s">
        <v>16401</v>
      </c>
      <c r="V739" t="s">
        <v>16402</v>
      </c>
      <c r="W739" t="s">
        <v>16403</v>
      </c>
      <c r="X739" t="s">
        <v>16404</v>
      </c>
      <c r="Y739" t="s">
        <v>16405</v>
      </c>
    </row>
    <row r="740" spans="1:25" x14ac:dyDescent="0.3">
      <c r="A740">
        <v>36950</v>
      </c>
      <c r="B740" t="s">
        <v>16406</v>
      </c>
      <c r="C740" t="s">
        <v>16407</v>
      </c>
      <c r="D740" t="s">
        <v>16408</v>
      </c>
      <c r="E740" t="s">
        <v>16409</v>
      </c>
      <c r="F740" t="s">
        <v>16410</v>
      </c>
      <c r="G740" t="s">
        <v>16411</v>
      </c>
      <c r="H740" t="s">
        <v>16412</v>
      </c>
      <c r="I740" t="s">
        <v>16413</v>
      </c>
      <c r="J740" t="s">
        <v>16414</v>
      </c>
      <c r="K740" t="s">
        <v>16415</v>
      </c>
      <c r="L740" t="s">
        <v>16416</v>
      </c>
      <c r="M740" t="s">
        <v>16417</v>
      </c>
      <c r="N740" t="s">
        <v>16418</v>
      </c>
      <c r="O740" t="s">
        <v>16419</v>
      </c>
      <c r="P740">
        <f>-602.143515206627 -5.50849901391962 -264.162738334365</f>
        <v>-871.81475255491159</v>
      </c>
      <c r="Q740" t="s">
        <v>16420</v>
      </c>
      <c r="R740" t="s">
        <v>16421</v>
      </c>
      <c r="S740" t="s">
        <v>16422</v>
      </c>
      <c r="T740" t="s">
        <v>16423</v>
      </c>
      <c r="U740" t="s">
        <v>16424</v>
      </c>
      <c r="V740" t="s">
        <v>16425</v>
      </c>
      <c r="W740" t="s">
        <v>16426</v>
      </c>
      <c r="X740" t="s">
        <v>16427</v>
      </c>
      <c r="Y740" t="s">
        <v>16428</v>
      </c>
    </row>
    <row r="741" spans="1:25" x14ac:dyDescent="0.3">
      <c r="A741">
        <v>37000</v>
      </c>
      <c r="B741" t="s">
        <v>16429</v>
      </c>
      <c r="C741" t="s">
        <v>16430</v>
      </c>
      <c r="D741" t="s">
        <v>16431</v>
      </c>
      <c r="E741" t="s">
        <v>16432</v>
      </c>
      <c r="F741" t="s">
        <v>16433</v>
      </c>
      <c r="G741" t="s">
        <v>16434</v>
      </c>
      <c r="H741" t="s">
        <v>16435</v>
      </c>
      <c r="I741" t="s">
        <v>16436</v>
      </c>
      <c r="J741" t="s">
        <v>16437</v>
      </c>
      <c r="K741" t="s">
        <v>16438</v>
      </c>
      <c r="L741" t="s">
        <v>16439</v>
      </c>
      <c r="M741" t="s">
        <v>16440</v>
      </c>
      <c r="N741" t="s">
        <v>16441</v>
      </c>
      <c r="O741" t="s">
        <v>16442</v>
      </c>
      <c r="P741" t="s">
        <v>16443</v>
      </c>
      <c r="Q741" t="s">
        <v>16444</v>
      </c>
      <c r="R741" t="s">
        <v>16445</v>
      </c>
      <c r="S741" t="s">
        <v>16446</v>
      </c>
      <c r="T741" t="s">
        <v>16447</v>
      </c>
      <c r="U741" t="s">
        <v>16448</v>
      </c>
      <c r="V741" t="s">
        <v>16449</v>
      </c>
      <c r="W741" t="s">
        <v>16450</v>
      </c>
      <c r="X741" t="s">
        <v>16451</v>
      </c>
      <c r="Y741" t="s">
        <v>16452</v>
      </c>
    </row>
    <row r="742" spans="1:25" x14ac:dyDescent="0.3">
      <c r="A742">
        <v>37050</v>
      </c>
      <c r="B742" t="s">
        <v>16453</v>
      </c>
      <c r="C742" t="s">
        <v>16454</v>
      </c>
      <c r="D742" t="s">
        <v>16455</v>
      </c>
      <c r="E742" t="s">
        <v>16456</v>
      </c>
      <c r="F742" t="s">
        <v>16457</v>
      </c>
      <c r="G742" t="s">
        <v>16458</v>
      </c>
      <c r="H742" t="s">
        <v>16459</v>
      </c>
      <c r="I742" t="s">
        <v>16460</v>
      </c>
      <c r="J742" t="s">
        <v>16461</v>
      </c>
      <c r="K742" t="s">
        <v>16462</v>
      </c>
      <c r="L742" t="s">
        <v>16463</v>
      </c>
      <c r="M742" t="s">
        <v>16464</v>
      </c>
      <c r="N742" t="s">
        <v>16465</v>
      </c>
      <c r="O742" t="s">
        <v>16466</v>
      </c>
      <c r="P742" t="s">
        <v>16467</v>
      </c>
      <c r="Q742" t="s">
        <v>16468</v>
      </c>
      <c r="R742" t="s">
        <v>16469</v>
      </c>
      <c r="S742" t="s">
        <v>16470</v>
      </c>
      <c r="T742" t="s">
        <v>16471</v>
      </c>
      <c r="U742" t="s">
        <v>16472</v>
      </c>
      <c r="V742" t="s">
        <v>16473</v>
      </c>
      <c r="W742" t="s">
        <v>16474</v>
      </c>
      <c r="X742" t="s">
        <v>16475</v>
      </c>
      <c r="Y742" t="s">
        <v>16476</v>
      </c>
    </row>
    <row r="743" spans="1:25" x14ac:dyDescent="0.3">
      <c r="A743">
        <v>37100</v>
      </c>
      <c r="B743" t="s">
        <v>16477</v>
      </c>
      <c r="C743" t="s">
        <v>16478</v>
      </c>
      <c r="D743" t="s">
        <v>16479</v>
      </c>
      <c r="E743" t="s">
        <v>16480</v>
      </c>
      <c r="F743" t="s">
        <v>16481</v>
      </c>
      <c r="G743" t="s">
        <v>16482</v>
      </c>
      <c r="H743" t="s">
        <v>16483</v>
      </c>
      <c r="I743" t="s">
        <v>16484</v>
      </c>
      <c r="J743" t="s">
        <v>16485</v>
      </c>
      <c r="K743" t="s">
        <v>16486</v>
      </c>
      <c r="L743" t="s">
        <v>16487</v>
      </c>
      <c r="M743" t="s">
        <v>16488</v>
      </c>
      <c r="N743" t="s">
        <v>16489</v>
      </c>
      <c r="O743" t="s">
        <v>16490</v>
      </c>
      <c r="P743" t="s">
        <v>16491</v>
      </c>
      <c r="Q743" t="s">
        <v>16492</v>
      </c>
      <c r="R743" t="s">
        <v>16493</v>
      </c>
      <c r="S743" t="s">
        <v>16494</v>
      </c>
      <c r="T743" t="s">
        <v>16495</v>
      </c>
      <c r="U743" t="s">
        <v>16496</v>
      </c>
      <c r="V743" t="s">
        <v>16497</v>
      </c>
      <c r="W743" t="s">
        <v>16498</v>
      </c>
      <c r="X743" t="s">
        <v>16499</v>
      </c>
      <c r="Y743" t="s">
        <v>16500</v>
      </c>
    </row>
    <row r="744" spans="1:25" x14ac:dyDescent="0.3">
      <c r="A744">
        <v>37150</v>
      </c>
      <c r="B744" t="s">
        <v>16501</v>
      </c>
      <c r="C744" t="s">
        <v>16502</v>
      </c>
      <c r="D744" t="s">
        <v>16503</v>
      </c>
      <c r="E744" t="s">
        <v>16504</v>
      </c>
      <c r="F744" t="s">
        <v>16505</v>
      </c>
      <c r="G744" t="s">
        <v>16506</v>
      </c>
      <c r="H744" t="s">
        <v>16507</v>
      </c>
      <c r="I744" t="s">
        <v>16508</v>
      </c>
      <c r="J744" t="s">
        <v>16509</v>
      </c>
      <c r="K744" t="s">
        <v>16510</v>
      </c>
      <c r="L744" t="s">
        <v>16511</v>
      </c>
      <c r="M744" t="s">
        <v>16512</v>
      </c>
      <c r="N744" t="s">
        <v>16513</v>
      </c>
      <c r="O744" t="s">
        <v>16514</v>
      </c>
      <c r="P744" t="s">
        <v>16515</v>
      </c>
      <c r="Q744" t="s">
        <v>16516</v>
      </c>
      <c r="R744" t="s">
        <v>16517</v>
      </c>
      <c r="S744" t="s">
        <v>16518</v>
      </c>
      <c r="T744" t="s">
        <v>16519</v>
      </c>
      <c r="U744" t="s">
        <v>16520</v>
      </c>
      <c r="V744" t="s">
        <v>16521</v>
      </c>
      <c r="W744" t="s">
        <v>16522</v>
      </c>
      <c r="X744" t="s">
        <v>16523</v>
      </c>
      <c r="Y744" t="s">
        <v>16524</v>
      </c>
    </row>
    <row r="745" spans="1:25" x14ac:dyDescent="0.3">
      <c r="A745">
        <v>37200</v>
      </c>
      <c r="B745" t="s">
        <v>16525</v>
      </c>
      <c r="C745" t="s">
        <v>16526</v>
      </c>
      <c r="D745" t="s">
        <v>16527</v>
      </c>
      <c r="E745" t="s">
        <v>16528</v>
      </c>
      <c r="F745" t="s">
        <v>16529</v>
      </c>
      <c r="G745" t="s">
        <v>16530</v>
      </c>
      <c r="H745" t="s">
        <v>16531</v>
      </c>
      <c r="I745" t="s">
        <v>16532</v>
      </c>
      <c r="J745" t="s">
        <v>16533</v>
      </c>
      <c r="K745" t="s">
        <v>16534</v>
      </c>
      <c r="L745" t="s">
        <v>16535</v>
      </c>
      <c r="M745" t="s">
        <v>16536</v>
      </c>
      <c r="N745" t="s">
        <v>16537</v>
      </c>
      <c r="O745" t="s">
        <v>16538</v>
      </c>
      <c r="P745" t="s">
        <v>16539</v>
      </c>
      <c r="Q745" t="s">
        <v>16540</v>
      </c>
      <c r="R745" t="s">
        <v>16541</v>
      </c>
      <c r="S745" t="s">
        <v>16542</v>
      </c>
      <c r="T745" t="s">
        <v>16543</v>
      </c>
      <c r="U745" t="s">
        <v>16544</v>
      </c>
      <c r="V745" t="s">
        <v>16545</v>
      </c>
      <c r="W745" t="s">
        <v>16546</v>
      </c>
      <c r="X745" t="s">
        <v>16547</v>
      </c>
      <c r="Y745" t="s">
        <v>16548</v>
      </c>
    </row>
    <row r="746" spans="1:25" x14ac:dyDescent="0.3">
      <c r="A746">
        <v>37250</v>
      </c>
      <c r="B746" t="s">
        <v>16549</v>
      </c>
      <c r="C746" t="s">
        <v>16550</v>
      </c>
      <c r="D746" t="s">
        <v>16551</v>
      </c>
      <c r="E746" t="s">
        <v>16552</v>
      </c>
      <c r="F746" t="s">
        <v>16553</v>
      </c>
      <c r="G746" t="s">
        <v>16554</v>
      </c>
      <c r="H746" t="s">
        <v>16555</v>
      </c>
      <c r="I746" t="s">
        <v>16556</v>
      </c>
      <c r="J746" t="s">
        <v>16557</v>
      </c>
      <c r="K746" t="s">
        <v>16558</v>
      </c>
      <c r="L746" t="s">
        <v>16559</v>
      </c>
      <c r="M746" t="s">
        <v>16560</v>
      </c>
      <c r="N746" t="s">
        <v>16561</v>
      </c>
      <c r="O746" t="s">
        <v>16562</v>
      </c>
      <c r="P746" t="s">
        <v>16563</v>
      </c>
      <c r="Q746" t="s">
        <v>16564</v>
      </c>
      <c r="R746" t="s">
        <v>16565</v>
      </c>
      <c r="S746" t="s">
        <v>16566</v>
      </c>
      <c r="T746" t="s">
        <v>16567</v>
      </c>
      <c r="U746" t="s">
        <v>16568</v>
      </c>
      <c r="V746" t="s">
        <v>16569</v>
      </c>
      <c r="W746" t="s">
        <v>16570</v>
      </c>
      <c r="X746" t="s">
        <v>16571</v>
      </c>
      <c r="Y746" t="s">
        <v>16572</v>
      </c>
    </row>
    <row r="747" spans="1:25" x14ac:dyDescent="0.3">
      <c r="A747">
        <v>37300</v>
      </c>
      <c r="B747" t="s">
        <v>16573</v>
      </c>
      <c r="C747" t="s">
        <v>16574</v>
      </c>
      <c r="D747" t="s">
        <v>16575</v>
      </c>
      <c r="E747" t="s">
        <v>16576</v>
      </c>
      <c r="F747" t="s">
        <v>16577</v>
      </c>
      <c r="G747" t="s">
        <v>16578</v>
      </c>
      <c r="H747" t="s">
        <v>16579</v>
      </c>
      <c r="I747" t="s">
        <v>16580</v>
      </c>
      <c r="J747" t="s">
        <v>16581</v>
      </c>
      <c r="K747" t="s">
        <v>16582</v>
      </c>
      <c r="L747" t="s">
        <v>16583</v>
      </c>
      <c r="M747" t="s">
        <v>16584</v>
      </c>
      <c r="N747" t="s">
        <v>16585</v>
      </c>
      <c r="O747" t="s">
        <v>16586</v>
      </c>
      <c r="P747" t="s">
        <v>16587</v>
      </c>
      <c r="Q747" t="s">
        <v>16588</v>
      </c>
      <c r="R747" t="s">
        <v>16589</v>
      </c>
      <c r="S747" t="s">
        <v>16590</v>
      </c>
      <c r="T747" t="s">
        <v>16591</v>
      </c>
      <c r="U747" t="s">
        <v>16592</v>
      </c>
      <c r="V747" t="s">
        <v>16593</v>
      </c>
      <c r="W747" t="s">
        <v>16594</v>
      </c>
      <c r="X747" t="s">
        <v>16595</v>
      </c>
      <c r="Y747" t="s">
        <v>16596</v>
      </c>
    </row>
    <row r="748" spans="1:25" x14ac:dyDescent="0.3">
      <c r="A748">
        <v>37350</v>
      </c>
      <c r="B748" t="s">
        <v>16597</v>
      </c>
      <c r="C748" t="s">
        <v>16598</v>
      </c>
      <c r="D748" t="s">
        <v>16599</v>
      </c>
      <c r="E748" t="s">
        <v>16600</v>
      </c>
      <c r="F748" t="s">
        <v>16601</v>
      </c>
      <c r="G748" t="s">
        <v>16602</v>
      </c>
      <c r="H748" t="s">
        <v>16603</v>
      </c>
      <c r="I748" t="s">
        <v>16604</v>
      </c>
      <c r="J748" t="s">
        <v>16605</v>
      </c>
      <c r="K748" t="s">
        <v>16606</v>
      </c>
      <c r="L748" t="s">
        <v>16607</v>
      </c>
      <c r="M748" t="s">
        <v>16608</v>
      </c>
      <c r="N748" t="s">
        <v>16609</v>
      </c>
      <c r="O748" t="s">
        <v>16610</v>
      </c>
      <c r="P748" t="s">
        <v>16611</v>
      </c>
      <c r="Q748" t="s">
        <v>16612</v>
      </c>
      <c r="R748" t="s">
        <v>16613</v>
      </c>
      <c r="S748" t="s">
        <v>16614</v>
      </c>
      <c r="T748" t="s">
        <v>16615</v>
      </c>
      <c r="U748" t="s">
        <v>16616</v>
      </c>
      <c r="V748" t="s">
        <v>16617</v>
      </c>
      <c r="W748" t="s">
        <v>16618</v>
      </c>
      <c r="X748" t="s">
        <v>16619</v>
      </c>
      <c r="Y748" t="s">
        <v>16620</v>
      </c>
    </row>
    <row r="749" spans="1:25" x14ac:dyDescent="0.3">
      <c r="A749">
        <v>37400</v>
      </c>
      <c r="B749" t="s">
        <v>16621</v>
      </c>
      <c r="C749" t="s">
        <v>16622</v>
      </c>
      <c r="D749" t="s">
        <v>16623</v>
      </c>
      <c r="E749" t="s">
        <v>16624</v>
      </c>
      <c r="F749" t="s">
        <v>16625</v>
      </c>
      <c r="G749" t="s">
        <v>16626</v>
      </c>
      <c r="H749" t="s">
        <v>16627</v>
      </c>
      <c r="I749" t="s">
        <v>16628</v>
      </c>
      <c r="J749" t="s">
        <v>16629</v>
      </c>
      <c r="K749" t="s">
        <v>16630</v>
      </c>
      <c r="L749" t="s">
        <v>16631</v>
      </c>
      <c r="M749" t="s">
        <v>16632</v>
      </c>
      <c r="N749" t="s">
        <v>16633</v>
      </c>
      <c r="O749" t="s">
        <v>16634</v>
      </c>
      <c r="P749" t="s">
        <v>16635</v>
      </c>
      <c r="Q749" t="s">
        <v>16636</v>
      </c>
      <c r="R749" t="s">
        <v>16637</v>
      </c>
      <c r="S749" t="s">
        <v>16638</v>
      </c>
      <c r="T749" t="s">
        <v>16639</v>
      </c>
      <c r="U749" t="s">
        <v>16640</v>
      </c>
      <c r="V749" t="s">
        <v>16641</v>
      </c>
      <c r="W749" t="s">
        <v>16642</v>
      </c>
      <c r="X749" t="s">
        <v>16643</v>
      </c>
      <c r="Y749" t="s">
        <v>16644</v>
      </c>
    </row>
    <row r="750" spans="1:25" x14ac:dyDescent="0.3">
      <c r="A750">
        <v>37450</v>
      </c>
      <c r="B750" t="s">
        <v>16645</v>
      </c>
      <c r="C750" t="s">
        <v>16646</v>
      </c>
      <c r="D750" t="s">
        <v>16647</v>
      </c>
      <c r="E750" t="s">
        <v>16648</v>
      </c>
      <c r="F750" t="s">
        <v>16649</v>
      </c>
      <c r="G750" t="s">
        <v>16650</v>
      </c>
      <c r="H750" t="s">
        <v>16651</v>
      </c>
      <c r="I750" t="s">
        <v>16652</v>
      </c>
      <c r="J750" t="s">
        <v>16653</v>
      </c>
      <c r="K750" t="s">
        <v>16654</v>
      </c>
      <c r="L750" t="s">
        <v>16655</v>
      </c>
      <c r="M750" t="s">
        <v>16656</v>
      </c>
      <c r="N750" t="s">
        <v>16657</v>
      </c>
      <c r="O750" t="s">
        <v>16658</v>
      </c>
      <c r="P750" t="s">
        <v>16659</v>
      </c>
      <c r="Q750" t="s">
        <v>16660</v>
      </c>
      <c r="R750" t="s">
        <v>16661</v>
      </c>
      <c r="S750" t="s">
        <v>16662</v>
      </c>
      <c r="T750" t="s">
        <v>16663</v>
      </c>
      <c r="U750" t="s">
        <v>16664</v>
      </c>
      <c r="V750" t="s">
        <v>16665</v>
      </c>
      <c r="W750" t="s">
        <v>16666</v>
      </c>
      <c r="X750" t="s">
        <v>16667</v>
      </c>
      <c r="Y750" t="s">
        <v>16668</v>
      </c>
    </row>
    <row r="751" spans="1:25" x14ac:dyDescent="0.3">
      <c r="A751">
        <v>37500</v>
      </c>
      <c r="B751" t="s">
        <v>16669</v>
      </c>
      <c r="C751" t="s">
        <v>16670</v>
      </c>
      <c r="D751" t="s">
        <v>16671</v>
      </c>
      <c r="E751" t="s">
        <v>16672</v>
      </c>
      <c r="F751" t="s">
        <v>16673</v>
      </c>
      <c r="G751" t="s">
        <v>16674</v>
      </c>
      <c r="H751" t="s">
        <v>16675</v>
      </c>
      <c r="I751" t="s">
        <v>16676</v>
      </c>
      <c r="J751" t="s">
        <v>16677</v>
      </c>
      <c r="K751" t="s">
        <v>16678</v>
      </c>
      <c r="L751" t="s">
        <v>16679</v>
      </c>
      <c r="M751" t="s">
        <v>16680</v>
      </c>
      <c r="N751" t="s">
        <v>16681</v>
      </c>
      <c r="O751" t="s">
        <v>16682</v>
      </c>
      <c r="P751" t="s">
        <v>16683</v>
      </c>
      <c r="Q751" t="s">
        <v>16684</v>
      </c>
      <c r="R751" t="s">
        <v>16685</v>
      </c>
      <c r="S751" t="s">
        <v>16686</v>
      </c>
      <c r="T751" t="s">
        <v>16687</v>
      </c>
      <c r="U751" t="s">
        <v>16688</v>
      </c>
      <c r="V751" t="s">
        <v>16689</v>
      </c>
      <c r="W751" t="s">
        <v>16690</v>
      </c>
      <c r="X751" t="s">
        <v>16691</v>
      </c>
      <c r="Y751" t="s">
        <v>16692</v>
      </c>
    </row>
    <row r="752" spans="1:25" x14ac:dyDescent="0.3">
      <c r="A752">
        <v>37550</v>
      </c>
      <c r="B752" t="s">
        <v>16693</v>
      </c>
      <c r="C752" t="s">
        <v>16694</v>
      </c>
      <c r="D752" t="s">
        <v>16695</v>
      </c>
      <c r="E752" t="s">
        <v>16696</v>
      </c>
      <c r="F752" t="s">
        <v>16697</v>
      </c>
      <c r="G752" t="s">
        <v>16698</v>
      </c>
      <c r="H752" t="s">
        <v>16699</v>
      </c>
      <c r="I752" t="s">
        <v>16700</v>
      </c>
      <c r="J752" t="s">
        <v>16701</v>
      </c>
      <c r="K752" t="s">
        <v>16702</v>
      </c>
      <c r="L752" t="s">
        <v>16703</v>
      </c>
      <c r="M752" t="s">
        <v>16704</v>
      </c>
      <c r="N752" t="s">
        <v>16705</v>
      </c>
      <c r="O752" t="s">
        <v>16706</v>
      </c>
      <c r="P752" t="s">
        <v>16707</v>
      </c>
      <c r="Q752" t="s">
        <v>16708</v>
      </c>
      <c r="R752" t="s">
        <v>16709</v>
      </c>
      <c r="S752" t="s">
        <v>16710</v>
      </c>
      <c r="T752" t="s">
        <v>16711</v>
      </c>
      <c r="U752" t="s">
        <v>16712</v>
      </c>
      <c r="V752" t="s">
        <v>16713</v>
      </c>
      <c r="W752" t="s">
        <v>16714</v>
      </c>
      <c r="X752" t="s">
        <v>16715</v>
      </c>
      <c r="Y752" t="s">
        <v>16716</v>
      </c>
    </row>
    <row r="753" spans="1:25" x14ac:dyDescent="0.3">
      <c r="A753">
        <v>37600</v>
      </c>
      <c r="B753" t="s">
        <v>16717</v>
      </c>
      <c r="C753" t="s">
        <v>16718</v>
      </c>
      <c r="D753" t="s">
        <v>16719</v>
      </c>
      <c r="E753" t="s">
        <v>16720</v>
      </c>
      <c r="F753" t="s">
        <v>16721</v>
      </c>
      <c r="G753" t="s">
        <v>16722</v>
      </c>
      <c r="H753" t="s">
        <v>16723</v>
      </c>
      <c r="I753" t="s">
        <v>16724</v>
      </c>
      <c r="J753" t="s">
        <v>16725</v>
      </c>
      <c r="K753" t="s">
        <v>16726</v>
      </c>
      <c r="L753" t="s">
        <v>16727</v>
      </c>
      <c r="M753" t="s">
        <v>16728</v>
      </c>
      <c r="N753" t="s">
        <v>16729</v>
      </c>
      <c r="O753">
        <f>-688.643069474249 -1.41884912019918 -511.612842549724</f>
        <v>-1201.6747611441722</v>
      </c>
      <c r="P753" t="s">
        <v>16730</v>
      </c>
      <c r="Q753" t="s">
        <v>16731</v>
      </c>
      <c r="R753" t="s">
        <v>16732</v>
      </c>
      <c r="S753" t="s">
        <v>16733</v>
      </c>
      <c r="T753" t="s">
        <v>16734</v>
      </c>
      <c r="U753" t="s">
        <v>16735</v>
      </c>
      <c r="V753" t="s">
        <v>16736</v>
      </c>
      <c r="W753" t="s">
        <v>16737</v>
      </c>
      <c r="X753" t="s">
        <v>16738</v>
      </c>
      <c r="Y753" t="s">
        <v>16739</v>
      </c>
    </row>
    <row r="754" spans="1:25" x14ac:dyDescent="0.3">
      <c r="A754">
        <v>37650</v>
      </c>
      <c r="B754" t="s">
        <v>16740</v>
      </c>
      <c r="C754" t="s">
        <v>16741</v>
      </c>
      <c r="D754" t="s">
        <v>16742</v>
      </c>
      <c r="E754" t="s">
        <v>16743</v>
      </c>
      <c r="F754" t="s">
        <v>16744</v>
      </c>
      <c r="G754" t="s">
        <v>16745</v>
      </c>
      <c r="H754" t="s">
        <v>16746</v>
      </c>
      <c r="I754" t="s">
        <v>16747</v>
      </c>
      <c r="J754" t="s">
        <v>16748</v>
      </c>
      <c r="K754" t="s">
        <v>16749</v>
      </c>
      <c r="L754" t="s">
        <v>16750</v>
      </c>
      <c r="M754" t="s">
        <v>16751</v>
      </c>
      <c r="N754" t="s">
        <v>16752</v>
      </c>
      <c r="O754">
        <f>-690.090481099097 -2.63400576995718 -511.446952754386</f>
        <v>-1204.1714396234402</v>
      </c>
      <c r="P754" t="s">
        <v>16753</v>
      </c>
      <c r="Q754" t="s">
        <v>16754</v>
      </c>
      <c r="R754" t="s">
        <v>16755</v>
      </c>
      <c r="S754" t="s">
        <v>16756</v>
      </c>
      <c r="T754" t="s">
        <v>16757</v>
      </c>
      <c r="U754" t="s">
        <v>16758</v>
      </c>
      <c r="V754" t="s">
        <v>16759</v>
      </c>
      <c r="W754" t="s">
        <v>16760</v>
      </c>
      <c r="X754" t="s">
        <v>16761</v>
      </c>
      <c r="Y754" t="s">
        <v>16762</v>
      </c>
    </row>
    <row r="755" spans="1:25" x14ac:dyDescent="0.3">
      <c r="A755">
        <v>37700</v>
      </c>
      <c r="B755" t="s">
        <v>16763</v>
      </c>
      <c r="C755" t="s">
        <v>16764</v>
      </c>
      <c r="D755" t="s">
        <v>16765</v>
      </c>
      <c r="E755" t="s">
        <v>16766</v>
      </c>
      <c r="F755" t="s">
        <v>16767</v>
      </c>
      <c r="G755" t="s">
        <v>16768</v>
      </c>
      <c r="H755" t="s">
        <v>16769</v>
      </c>
      <c r="I755" t="s">
        <v>16770</v>
      </c>
      <c r="J755" t="s">
        <v>16771</v>
      </c>
      <c r="K755" t="s">
        <v>16772</v>
      </c>
      <c r="L755" t="s">
        <v>16773</v>
      </c>
      <c r="M755" t="s">
        <v>16774</v>
      </c>
      <c r="N755" t="s">
        <v>16775</v>
      </c>
      <c r="O755">
        <f>-693.817385274396 -4.19187563686273 -511.398798526671</f>
        <v>-1209.4080594379298</v>
      </c>
      <c r="P755" t="s">
        <v>16776</v>
      </c>
      <c r="Q755" t="s">
        <v>16777</v>
      </c>
      <c r="R755" t="s">
        <v>16778</v>
      </c>
      <c r="S755" t="s">
        <v>16779</v>
      </c>
      <c r="T755" t="s">
        <v>16780</v>
      </c>
      <c r="U755" t="s">
        <v>16781</v>
      </c>
      <c r="V755" t="s">
        <v>16782</v>
      </c>
      <c r="W755" t="s">
        <v>16783</v>
      </c>
      <c r="X755" t="s">
        <v>16784</v>
      </c>
      <c r="Y755" t="s">
        <v>16785</v>
      </c>
    </row>
    <row r="756" spans="1:25" x14ac:dyDescent="0.3">
      <c r="A756">
        <v>37750</v>
      </c>
      <c r="B756" t="s">
        <v>16786</v>
      </c>
      <c r="C756" t="s">
        <v>16787</v>
      </c>
      <c r="D756" t="s">
        <v>16788</v>
      </c>
      <c r="E756" t="s">
        <v>16789</v>
      </c>
      <c r="F756" t="s">
        <v>16790</v>
      </c>
      <c r="G756" t="s">
        <v>16791</v>
      </c>
      <c r="H756" t="s">
        <v>16792</v>
      </c>
      <c r="I756" t="s">
        <v>16793</v>
      </c>
      <c r="J756" t="s">
        <v>16794</v>
      </c>
      <c r="K756" t="s">
        <v>16795</v>
      </c>
      <c r="L756" t="s">
        <v>16796</v>
      </c>
      <c r="M756" t="s">
        <v>16797</v>
      </c>
      <c r="N756" t="s">
        <v>16798</v>
      </c>
      <c r="O756">
        <f>-696.028663706781 -4.54463271511645 -511.449151392385</f>
        <v>-1212.0224478142825</v>
      </c>
      <c r="P756" t="s">
        <v>16799</v>
      </c>
      <c r="Q756" t="s">
        <v>16800</v>
      </c>
      <c r="R756" t="s">
        <v>16801</v>
      </c>
      <c r="S756" t="s">
        <v>16802</v>
      </c>
      <c r="T756" t="s">
        <v>16803</v>
      </c>
      <c r="U756" t="s">
        <v>16804</v>
      </c>
      <c r="V756" t="s">
        <v>16805</v>
      </c>
      <c r="W756" t="s">
        <v>16806</v>
      </c>
      <c r="X756" t="s">
        <v>16807</v>
      </c>
      <c r="Y756" t="s">
        <v>16808</v>
      </c>
    </row>
    <row r="757" spans="1:25" x14ac:dyDescent="0.3">
      <c r="A757">
        <v>37800</v>
      </c>
      <c r="B757" t="s">
        <v>16809</v>
      </c>
      <c r="C757" t="s">
        <v>16810</v>
      </c>
      <c r="D757" t="s">
        <v>16811</v>
      </c>
      <c r="E757" t="s">
        <v>16812</v>
      </c>
      <c r="F757" t="s">
        <v>16813</v>
      </c>
      <c r="G757" t="s">
        <v>16814</v>
      </c>
      <c r="H757" t="s">
        <v>16815</v>
      </c>
      <c r="I757" t="s">
        <v>16816</v>
      </c>
      <c r="J757" t="s">
        <v>16817</v>
      </c>
      <c r="K757" t="s">
        <v>16818</v>
      </c>
      <c r="L757" t="s">
        <v>16819</v>
      </c>
      <c r="M757" t="s">
        <v>16820</v>
      </c>
      <c r="N757" t="s">
        <v>16821</v>
      </c>
      <c r="O757">
        <f>-699.967169673353 -4.3347028972903 -511.91680893647</f>
        <v>-1216.2186815071134</v>
      </c>
      <c r="P757" t="s">
        <v>16822</v>
      </c>
      <c r="Q757" t="s">
        <v>16823</v>
      </c>
      <c r="R757" t="s">
        <v>16824</v>
      </c>
      <c r="S757" t="s">
        <v>16825</v>
      </c>
      <c r="T757" t="s">
        <v>16826</v>
      </c>
      <c r="U757" t="s">
        <v>16827</v>
      </c>
      <c r="V757" t="s">
        <v>16828</v>
      </c>
      <c r="W757" t="s">
        <v>16829</v>
      </c>
      <c r="X757" t="s">
        <v>16830</v>
      </c>
      <c r="Y757" t="s">
        <v>16831</v>
      </c>
    </row>
    <row r="758" spans="1:25" x14ac:dyDescent="0.3">
      <c r="A758">
        <v>37850</v>
      </c>
      <c r="B758" t="s">
        <v>16832</v>
      </c>
      <c r="C758" t="s">
        <v>16833</v>
      </c>
      <c r="D758" t="s">
        <v>16834</v>
      </c>
      <c r="E758" t="s">
        <v>16835</v>
      </c>
      <c r="F758" t="s">
        <v>16836</v>
      </c>
      <c r="G758" t="s">
        <v>16837</v>
      </c>
      <c r="H758" t="s">
        <v>16838</v>
      </c>
      <c r="I758" t="s">
        <v>16839</v>
      </c>
      <c r="J758" t="s">
        <v>16840</v>
      </c>
      <c r="K758" t="s">
        <v>16841</v>
      </c>
      <c r="L758" t="s">
        <v>16842</v>
      </c>
      <c r="M758" t="s">
        <v>16843</v>
      </c>
      <c r="N758" t="s">
        <v>16844</v>
      </c>
      <c r="O758">
        <f>-701.49999478263 -3.98872275564986 -512.224309191688</f>
        <v>-1217.7130267299679</v>
      </c>
      <c r="P758" t="s">
        <v>16845</v>
      </c>
      <c r="Q758" t="s">
        <v>16846</v>
      </c>
      <c r="R758" t="s">
        <v>16847</v>
      </c>
      <c r="S758" t="s">
        <v>16848</v>
      </c>
      <c r="T758" t="s">
        <v>16849</v>
      </c>
      <c r="U758" t="s">
        <v>16850</v>
      </c>
      <c r="V758" t="s">
        <v>16851</v>
      </c>
      <c r="W758" t="s">
        <v>16852</v>
      </c>
      <c r="X758" t="s">
        <v>16853</v>
      </c>
      <c r="Y758" t="s">
        <v>16854</v>
      </c>
    </row>
    <row r="759" spans="1:25" x14ac:dyDescent="0.3">
      <c r="A759">
        <v>37900</v>
      </c>
      <c r="B759" t="s">
        <v>16855</v>
      </c>
      <c r="C759" t="s">
        <v>16856</v>
      </c>
      <c r="D759" t="s">
        <v>16857</v>
      </c>
      <c r="E759" t="s">
        <v>16858</v>
      </c>
      <c r="F759" t="s">
        <v>16859</v>
      </c>
      <c r="G759" t="s">
        <v>16860</v>
      </c>
      <c r="H759" t="s">
        <v>16861</v>
      </c>
      <c r="I759" t="s">
        <v>16862</v>
      </c>
      <c r="J759" t="s">
        <v>16863</v>
      </c>
      <c r="K759" t="s">
        <v>16864</v>
      </c>
      <c r="L759" t="s">
        <v>16865</v>
      </c>
      <c r="M759" t="s">
        <v>16866</v>
      </c>
      <c r="N759" t="s">
        <v>16867</v>
      </c>
      <c r="O759">
        <f>-704.038237514013 -3.15714329575258 -512.606154960036</f>
        <v>-1219.8015357698014</v>
      </c>
      <c r="P759" t="s">
        <v>16868</v>
      </c>
      <c r="Q759" t="s">
        <v>16869</v>
      </c>
      <c r="R759" t="s">
        <v>16870</v>
      </c>
      <c r="S759" t="s">
        <v>16871</v>
      </c>
      <c r="T759" t="s">
        <v>16872</v>
      </c>
      <c r="U759" t="s">
        <v>16873</v>
      </c>
      <c r="V759" t="s">
        <v>16874</v>
      </c>
      <c r="W759" t="s">
        <v>16875</v>
      </c>
      <c r="X759" t="s">
        <v>16876</v>
      </c>
      <c r="Y759" t="s">
        <v>16877</v>
      </c>
    </row>
    <row r="760" spans="1:25" x14ac:dyDescent="0.3">
      <c r="A760">
        <v>37950</v>
      </c>
      <c r="B760" t="s">
        <v>16878</v>
      </c>
      <c r="C760" t="s">
        <v>16879</v>
      </c>
      <c r="D760" t="s">
        <v>16880</v>
      </c>
      <c r="E760" t="s">
        <v>16881</v>
      </c>
      <c r="F760" t="s">
        <v>16882</v>
      </c>
      <c r="G760" t="s">
        <v>16883</v>
      </c>
      <c r="H760" t="s">
        <v>16884</v>
      </c>
      <c r="I760" t="s">
        <v>16885</v>
      </c>
      <c r="J760" t="s">
        <v>16886</v>
      </c>
      <c r="K760" t="s">
        <v>16887</v>
      </c>
      <c r="L760" t="s">
        <v>16888</v>
      </c>
      <c r="M760" t="s">
        <v>16889</v>
      </c>
      <c r="N760" t="s">
        <v>16890</v>
      </c>
      <c r="O760">
        <f>-705.475888122173 -2.70309024647622 -512.824195661084</f>
        <v>-1221.0031740297331</v>
      </c>
      <c r="P760" t="s">
        <v>16891</v>
      </c>
      <c r="Q760" t="s">
        <v>16892</v>
      </c>
      <c r="R760" t="s">
        <v>16893</v>
      </c>
      <c r="S760" t="s">
        <v>16894</v>
      </c>
      <c r="T760" t="s">
        <v>16895</v>
      </c>
      <c r="U760" t="s">
        <v>16896</v>
      </c>
      <c r="V760" t="s">
        <v>16897</v>
      </c>
      <c r="W760" t="s">
        <v>16898</v>
      </c>
      <c r="X760" t="s">
        <v>16899</v>
      </c>
      <c r="Y760" t="s">
        <v>16900</v>
      </c>
    </row>
    <row r="761" spans="1:25" x14ac:dyDescent="0.3">
      <c r="A761">
        <v>38000</v>
      </c>
      <c r="B761" t="s">
        <v>16901</v>
      </c>
      <c r="C761" t="s">
        <v>16902</v>
      </c>
      <c r="D761" t="s">
        <v>16903</v>
      </c>
      <c r="E761" t="s">
        <v>16904</v>
      </c>
      <c r="F761" t="s">
        <v>16905</v>
      </c>
      <c r="G761" t="s">
        <v>16906</v>
      </c>
      <c r="H761" t="s">
        <v>16907</v>
      </c>
      <c r="I761" t="s">
        <v>16908</v>
      </c>
      <c r="J761" t="s">
        <v>16909</v>
      </c>
      <c r="K761" t="s">
        <v>16910</v>
      </c>
      <c r="L761" t="s">
        <v>16911</v>
      </c>
      <c r="M761" t="s">
        <v>16912</v>
      </c>
      <c r="N761" t="s">
        <v>16913</v>
      </c>
      <c r="O761">
        <f>-708.980034263416 -2.08480709229866 -513.421464510331</f>
        <v>-1224.4863058660458</v>
      </c>
      <c r="P761" t="s">
        <v>16914</v>
      </c>
      <c r="Q761" t="s">
        <v>16915</v>
      </c>
      <c r="R761" t="s">
        <v>16916</v>
      </c>
      <c r="S761" t="s">
        <v>16917</v>
      </c>
      <c r="T761" t="s">
        <v>16918</v>
      </c>
      <c r="U761" t="s">
        <v>16919</v>
      </c>
      <c r="V761" t="s">
        <v>16920</v>
      </c>
      <c r="W761" t="s">
        <v>16921</v>
      </c>
      <c r="X761" t="s">
        <v>16922</v>
      </c>
      <c r="Y761" t="s">
        <v>16923</v>
      </c>
    </row>
    <row r="762" spans="1:25" x14ac:dyDescent="0.3">
      <c r="A762">
        <v>38050</v>
      </c>
      <c r="B762" t="s">
        <v>16924</v>
      </c>
      <c r="C762" t="s">
        <v>16925</v>
      </c>
      <c r="D762" t="s">
        <v>16926</v>
      </c>
      <c r="E762" t="s">
        <v>16927</v>
      </c>
      <c r="F762" t="s">
        <v>16928</v>
      </c>
      <c r="G762" t="s">
        <v>16929</v>
      </c>
      <c r="H762" t="s">
        <v>16930</v>
      </c>
      <c r="I762" t="s">
        <v>16931</v>
      </c>
      <c r="J762" t="s">
        <v>16932</v>
      </c>
      <c r="K762" t="s">
        <v>16933</v>
      </c>
      <c r="L762" t="s">
        <v>16934</v>
      </c>
      <c r="M762" t="s">
        <v>16935</v>
      </c>
      <c r="N762" t="s">
        <v>16936</v>
      </c>
      <c r="O762">
        <f>-710.949182774403 -1.93777861774174 -513.644472224889</f>
        <v>-1226.5314336170336</v>
      </c>
      <c r="P762" t="s">
        <v>16937</v>
      </c>
      <c r="Q762" t="s">
        <v>16938</v>
      </c>
      <c r="R762" t="s">
        <v>16939</v>
      </c>
      <c r="S762" t="s">
        <v>16940</v>
      </c>
      <c r="T762" t="s">
        <v>16941</v>
      </c>
      <c r="U762" t="s">
        <v>16942</v>
      </c>
      <c r="V762" t="s">
        <v>16943</v>
      </c>
      <c r="W762" t="s">
        <v>16944</v>
      </c>
      <c r="X762" t="s">
        <v>16945</v>
      </c>
      <c r="Y762" t="s">
        <v>16946</v>
      </c>
    </row>
    <row r="763" spans="1:25" x14ac:dyDescent="0.3">
      <c r="A763">
        <v>38100</v>
      </c>
      <c r="B763" t="s">
        <v>16947</v>
      </c>
      <c r="C763" t="s">
        <v>16948</v>
      </c>
      <c r="D763" t="s">
        <v>16949</v>
      </c>
      <c r="E763" t="s">
        <v>16950</v>
      </c>
      <c r="F763" t="s">
        <v>16951</v>
      </c>
      <c r="G763" t="s">
        <v>16952</v>
      </c>
      <c r="H763" t="s">
        <v>16953</v>
      </c>
      <c r="I763" t="s">
        <v>16954</v>
      </c>
      <c r="J763" t="s">
        <v>16955</v>
      </c>
      <c r="K763" t="s">
        <v>16956</v>
      </c>
      <c r="L763" t="s">
        <v>16957</v>
      </c>
      <c r="M763" t="s">
        <v>16958</v>
      </c>
      <c r="N763" t="s">
        <v>16959</v>
      </c>
      <c r="O763">
        <f>-714.833728971496 -1.77618578497732 -513.997862774063</f>
        <v>-1230.6077775305364</v>
      </c>
      <c r="P763" t="s">
        <v>16960</v>
      </c>
      <c r="Q763" t="s">
        <v>16961</v>
      </c>
      <c r="R763" t="s">
        <v>16962</v>
      </c>
      <c r="S763" t="s">
        <v>16963</v>
      </c>
      <c r="T763" t="s">
        <v>16964</v>
      </c>
      <c r="U763" t="s">
        <v>16965</v>
      </c>
      <c r="V763" t="s">
        <v>16966</v>
      </c>
      <c r="W763" t="s">
        <v>16967</v>
      </c>
      <c r="X763" t="s">
        <v>16968</v>
      </c>
      <c r="Y763" t="s">
        <v>16969</v>
      </c>
    </row>
    <row r="764" spans="1:25" x14ac:dyDescent="0.3">
      <c r="A764">
        <v>38150</v>
      </c>
      <c r="B764" t="s">
        <v>16970</v>
      </c>
      <c r="C764" t="s">
        <v>16971</v>
      </c>
      <c r="D764" t="s">
        <v>16972</v>
      </c>
      <c r="E764" t="s">
        <v>16973</v>
      </c>
      <c r="F764" t="s">
        <v>16974</v>
      </c>
      <c r="G764" t="s">
        <v>16975</v>
      </c>
      <c r="H764" t="s">
        <v>16976</v>
      </c>
      <c r="I764" t="s">
        <v>16977</v>
      </c>
      <c r="J764" t="s">
        <v>16978</v>
      </c>
      <c r="K764" t="s">
        <v>16979</v>
      </c>
      <c r="L764" t="s">
        <v>16980</v>
      </c>
      <c r="M764" t="s">
        <v>16981</v>
      </c>
      <c r="N764" t="s">
        <v>16982</v>
      </c>
      <c r="O764">
        <f>-716.701125668678 -1.78170612695476 -514.161566215154</f>
        <v>-1232.6443980107867</v>
      </c>
      <c r="P764" t="s">
        <v>16983</v>
      </c>
      <c r="Q764" t="s">
        <v>16984</v>
      </c>
      <c r="R764" t="s">
        <v>16985</v>
      </c>
      <c r="S764" t="s">
        <v>16986</v>
      </c>
      <c r="T764" t="s">
        <v>16987</v>
      </c>
      <c r="U764" t="s">
        <v>16988</v>
      </c>
      <c r="V764" t="s">
        <v>16989</v>
      </c>
      <c r="W764" t="s">
        <v>16990</v>
      </c>
      <c r="X764" t="s">
        <v>16991</v>
      </c>
      <c r="Y764" t="s">
        <v>16992</v>
      </c>
    </row>
    <row r="765" spans="1:25" x14ac:dyDescent="0.3">
      <c r="A765">
        <v>38200</v>
      </c>
      <c r="B765" t="s">
        <v>16993</v>
      </c>
      <c r="C765" t="s">
        <v>16994</v>
      </c>
      <c r="D765" t="s">
        <v>16995</v>
      </c>
      <c r="E765" t="s">
        <v>16996</v>
      </c>
      <c r="F765" t="s">
        <v>16997</v>
      </c>
      <c r="G765" t="s">
        <v>16998</v>
      </c>
      <c r="H765" t="s">
        <v>16999</v>
      </c>
      <c r="I765" t="s">
        <v>17000</v>
      </c>
      <c r="J765" t="s">
        <v>17001</v>
      </c>
      <c r="K765" t="s">
        <v>17002</v>
      </c>
      <c r="L765" t="s">
        <v>17003</v>
      </c>
      <c r="M765" t="s">
        <v>17004</v>
      </c>
      <c r="N765" t="s">
        <v>17005</v>
      </c>
      <c r="O765">
        <f>-720.046672835146 -1.33951439795578 -514.579127829151</f>
        <v>-1235.9653150622528</v>
      </c>
      <c r="P765" t="s">
        <v>17006</v>
      </c>
      <c r="Q765" t="s">
        <v>17007</v>
      </c>
      <c r="R765" t="s">
        <v>17008</v>
      </c>
      <c r="S765" t="s">
        <v>17009</v>
      </c>
      <c r="T765" t="s">
        <v>17010</v>
      </c>
      <c r="U765" t="s">
        <v>17011</v>
      </c>
      <c r="V765" t="s">
        <v>17012</v>
      </c>
      <c r="W765" t="s">
        <v>17013</v>
      </c>
      <c r="X765" t="s">
        <v>17014</v>
      </c>
      <c r="Y765" t="s">
        <v>17015</v>
      </c>
    </row>
    <row r="766" spans="1:25" x14ac:dyDescent="0.3">
      <c r="A766">
        <v>38250</v>
      </c>
      <c r="B766" t="s">
        <v>17016</v>
      </c>
      <c r="C766" t="s">
        <v>17017</v>
      </c>
      <c r="D766" t="s">
        <v>17018</v>
      </c>
      <c r="E766" t="s">
        <v>17019</v>
      </c>
      <c r="F766" t="s">
        <v>17020</v>
      </c>
      <c r="G766" t="s">
        <v>17021</v>
      </c>
      <c r="H766" t="s">
        <v>17022</v>
      </c>
      <c r="I766" t="s">
        <v>17023</v>
      </c>
      <c r="J766" t="s">
        <v>17024</v>
      </c>
      <c r="K766" t="s">
        <v>17025</v>
      </c>
      <c r="L766" t="s">
        <v>17026</v>
      </c>
      <c r="M766" t="s">
        <v>17027</v>
      </c>
      <c r="N766" t="s">
        <v>17028</v>
      </c>
      <c r="O766">
        <f>-721.635610787562 -1.10301903565801 -514.805264829826</f>
        <v>-1237.543894653046</v>
      </c>
      <c r="P766" t="s">
        <v>17029</v>
      </c>
      <c r="Q766" t="s">
        <v>17030</v>
      </c>
      <c r="R766" t="s">
        <v>17031</v>
      </c>
      <c r="S766" t="s">
        <v>17032</v>
      </c>
      <c r="T766" t="s">
        <v>17033</v>
      </c>
      <c r="U766" t="s">
        <v>17034</v>
      </c>
      <c r="V766" t="s">
        <v>17035</v>
      </c>
      <c r="W766" t="s">
        <v>17036</v>
      </c>
      <c r="X766" t="s">
        <v>17037</v>
      </c>
      <c r="Y766" t="s">
        <v>17038</v>
      </c>
    </row>
    <row r="767" spans="1:25" x14ac:dyDescent="0.3">
      <c r="A767">
        <v>38300</v>
      </c>
      <c r="B767" t="s">
        <v>17039</v>
      </c>
      <c r="C767" t="s">
        <v>17040</v>
      </c>
      <c r="D767" t="s">
        <v>17041</v>
      </c>
      <c r="E767" t="s">
        <v>17042</v>
      </c>
      <c r="F767" t="s">
        <v>17043</v>
      </c>
      <c r="G767" t="s">
        <v>17044</v>
      </c>
      <c r="H767" t="s">
        <v>17045</v>
      </c>
      <c r="I767" t="s">
        <v>17046</v>
      </c>
      <c r="J767" t="s">
        <v>17047</v>
      </c>
      <c r="K767" t="s">
        <v>17048</v>
      </c>
      <c r="L767" t="s">
        <v>17049</v>
      </c>
      <c r="M767" t="s">
        <v>17050</v>
      </c>
      <c r="N767" t="s">
        <v>17051</v>
      </c>
      <c r="O767">
        <f>-724.607194212776 -0.606506467133613 -515.291834733206</f>
        <v>-1240.5055354131155</v>
      </c>
      <c r="P767" t="s">
        <v>17052</v>
      </c>
      <c r="Q767" t="s">
        <v>17053</v>
      </c>
      <c r="R767" t="s">
        <v>17054</v>
      </c>
      <c r="S767" t="s">
        <v>17055</v>
      </c>
      <c r="T767" t="s">
        <v>17056</v>
      </c>
      <c r="U767" t="s">
        <v>17057</v>
      </c>
      <c r="V767" t="s">
        <v>17058</v>
      </c>
      <c r="W767" t="s">
        <v>17059</v>
      </c>
      <c r="X767" t="s">
        <v>17060</v>
      </c>
      <c r="Y767" t="s">
        <v>17061</v>
      </c>
    </row>
    <row r="768" spans="1:25" x14ac:dyDescent="0.3">
      <c r="A768">
        <v>38350</v>
      </c>
      <c r="B768" t="s">
        <v>17062</v>
      </c>
      <c r="C768" t="s">
        <v>17063</v>
      </c>
      <c r="D768" t="s">
        <v>17064</v>
      </c>
      <c r="E768" t="s">
        <v>17065</v>
      </c>
      <c r="F768" t="s">
        <v>17066</v>
      </c>
      <c r="G768" t="s">
        <v>17067</v>
      </c>
      <c r="H768" t="s">
        <v>17068</v>
      </c>
      <c r="I768" t="s">
        <v>17069</v>
      </c>
      <c r="J768" t="s">
        <v>17070</v>
      </c>
      <c r="K768" t="s">
        <v>17071</v>
      </c>
      <c r="L768" t="s">
        <v>17072</v>
      </c>
      <c r="M768" t="s">
        <v>17073</v>
      </c>
      <c r="N768" t="s">
        <v>17074</v>
      </c>
      <c r="O768">
        <f>-726.148038842225 -0.306095518993061 -515.524022720841</f>
        <v>-1241.9781570820592</v>
      </c>
      <c r="P768" t="s">
        <v>17075</v>
      </c>
      <c r="Q768" t="s">
        <v>17076</v>
      </c>
      <c r="R768" t="s">
        <v>17077</v>
      </c>
      <c r="S768" t="s">
        <v>17078</v>
      </c>
      <c r="T768" t="s">
        <v>17079</v>
      </c>
      <c r="U768" t="s">
        <v>17080</v>
      </c>
      <c r="V768" t="s">
        <v>17081</v>
      </c>
      <c r="W768" t="s">
        <v>17082</v>
      </c>
      <c r="X768" t="s">
        <v>17083</v>
      </c>
      <c r="Y768" t="s">
        <v>17084</v>
      </c>
    </row>
    <row r="769" spans="1:25" x14ac:dyDescent="0.3">
      <c r="A769">
        <v>38400</v>
      </c>
      <c r="B769" t="s">
        <v>17085</v>
      </c>
      <c r="C769" t="s">
        <v>17086</v>
      </c>
      <c r="D769" t="s">
        <v>17087</v>
      </c>
      <c r="E769" t="s">
        <v>17088</v>
      </c>
      <c r="F769" t="s">
        <v>17089</v>
      </c>
      <c r="G769" t="s">
        <v>17090</v>
      </c>
      <c r="H769" t="s">
        <v>17091</v>
      </c>
      <c r="I769" t="s">
        <v>17092</v>
      </c>
      <c r="J769" t="s">
        <v>17093</v>
      </c>
      <c r="K769" t="s">
        <v>17094</v>
      </c>
      <c r="L769" t="s">
        <v>17095</v>
      </c>
      <c r="M769" t="s">
        <v>17096</v>
      </c>
      <c r="N769" t="s">
        <v>17097</v>
      </c>
      <c r="O769" t="s">
        <v>17098</v>
      </c>
      <c r="P769" t="s">
        <v>17099</v>
      </c>
      <c r="Q769" t="s">
        <v>17100</v>
      </c>
      <c r="R769" t="s">
        <v>17101</v>
      </c>
      <c r="S769" t="s">
        <v>17102</v>
      </c>
      <c r="T769" t="s">
        <v>17103</v>
      </c>
      <c r="U769" t="s">
        <v>17104</v>
      </c>
      <c r="V769" t="s">
        <v>17105</v>
      </c>
      <c r="W769" t="s">
        <v>17106</v>
      </c>
      <c r="X769" t="s">
        <v>17107</v>
      </c>
      <c r="Y769" t="s">
        <v>17108</v>
      </c>
    </row>
    <row r="770" spans="1:25" x14ac:dyDescent="0.3">
      <c r="A770">
        <v>38450</v>
      </c>
      <c r="B770" t="s">
        <v>17109</v>
      </c>
      <c r="C770" t="s">
        <v>17110</v>
      </c>
      <c r="D770" t="s">
        <v>17111</v>
      </c>
      <c r="E770" t="s">
        <v>17112</v>
      </c>
      <c r="F770" t="s">
        <v>17113</v>
      </c>
      <c r="G770" t="s">
        <v>17114</v>
      </c>
      <c r="H770" t="s">
        <v>17115</v>
      </c>
      <c r="I770" t="s">
        <v>17116</v>
      </c>
      <c r="J770" t="s">
        <v>17117</v>
      </c>
      <c r="K770" t="s">
        <v>17118</v>
      </c>
      <c r="L770" t="s">
        <v>17119</v>
      </c>
      <c r="M770" t="s">
        <v>17120</v>
      </c>
      <c r="N770" t="s">
        <v>17121</v>
      </c>
      <c r="O770" t="s">
        <v>17122</v>
      </c>
      <c r="P770" t="s">
        <v>17123</v>
      </c>
      <c r="Q770" t="s">
        <v>17124</v>
      </c>
      <c r="R770" t="s">
        <v>17125</v>
      </c>
      <c r="S770" t="s">
        <v>17126</v>
      </c>
      <c r="T770" t="s">
        <v>17127</v>
      </c>
      <c r="U770" t="s">
        <v>17128</v>
      </c>
      <c r="V770" t="s">
        <v>17129</v>
      </c>
      <c r="W770" t="s">
        <v>17130</v>
      </c>
      <c r="X770" t="s">
        <v>17131</v>
      </c>
      <c r="Y770" t="s">
        <v>17132</v>
      </c>
    </row>
    <row r="771" spans="1:25" x14ac:dyDescent="0.3">
      <c r="A771">
        <v>38500</v>
      </c>
      <c r="B771" t="s">
        <v>17133</v>
      </c>
      <c r="C771" t="s">
        <v>17134</v>
      </c>
      <c r="D771" t="s">
        <v>17135</v>
      </c>
      <c r="E771" t="s">
        <v>17136</v>
      </c>
      <c r="F771" t="s">
        <v>17137</v>
      </c>
      <c r="G771" t="s">
        <v>17138</v>
      </c>
      <c r="H771" t="s">
        <v>17139</v>
      </c>
      <c r="I771" t="s">
        <v>17140</v>
      </c>
      <c r="J771" t="s">
        <v>17141</v>
      </c>
      <c r="K771" t="s">
        <v>17142</v>
      </c>
      <c r="L771" t="s">
        <v>17143</v>
      </c>
      <c r="M771" t="s">
        <v>17144</v>
      </c>
      <c r="N771" t="s">
        <v>17145</v>
      </c>
      <c r="O771" t="s">
        <v>17146</v>
      </c>
      <c r="P771" t="s">
        <v>17147</v>
      </c>
      <c r="Q771" t="s">
        <v>17148</v>
      </c>
      <c r="R771" t="s">
        <v>17149</v>
      </c>
      <c r="S771" t="s">
        <v>17150</v>
      </c>
      <c r="T771" t="s">
        <v>17151</v>
      </c>
      <c r="U771" t="s">
        <v>17152</v>
      </c>
      <c r="V771" t="s">
        <v>17153</v>
      </c>
      <c r="W771" t="s">
        <v>17154</v>
      </c>
      <c r="X771" t="s">
        <v>17155</v>
      </c>
      <c r="Y771" t="s">
        <v>17156</v>
      </c>
    </row>
    <row r="772" spans="1:25" x14ac:dyDescent="0.3">
      <c r="A772">
        <v>38550</v>
      </c>
      <c r="B772" t="s">
        <v>17157</v>
      </c>
      <c r="C772" t="s">
        <v>17158</v>
      </c>
      <c r="D772" t="s">
        <v>17159</v>
      </c>
      <c r="E772" t="s">
        <v>17160</v>
      </c>
      <c r="F772" t="s">
        <v>17161</v>
      </c>
      <c r="G772" t="s">
        <v>17162</v>
      </c>
      <c r="H772" t="s">
        <v>17163</v>
      </c>
      <c r="I772" t="s">
        <v>17164</v>
      </c>
      <c r="J772" t="s">
        <v>17165</v>
      </c>
      <c r="K772" t="s">
        <v>17166</v>
      </c>
      <c r="L772" t="s">
        <v>17167</v>
      </c>
      <c r="M772" t="s">
        <v>17168</v>
      </c>
      <c r="N772" t="s">
        <v>17169</v>
      </c>
      <c r="O772" t="s">
        <v>17170</v>
      </c>
      <c r="P772" t="s">
        <v>17171</v>
      </c>
      <c r="Q772" t="s">
        <v>17172</v>
      </c>
      <c r="R772" t="s">
        <v>17173</v>
      </c>
      <c r="S772" t="s">
        <v>17174</v>
      </c>
      <c r="T772" t="s">
        <v>17175</v>
      </c>
      <c r="U772" t="s">
        <v>17176</v>
      </c>
      <c r="V772" t="s">
        <v>17177</v>
      </c>
      <c r="W772" t="s">
        <v>17178</v>
      </c>
      <c r="X772" t="s">
        <v>17179</v>
      </c>
      <c r="Y772" t="s">
        <v>17180</v>
      </c>
    </row>
    <row r="773" spans="1:25" x14ac:dyDescent="0.3">
      <c r="A773">
        <v>38600</v>
      </c>
      <c r="B773" t="s">
        <v>17181</v>
      </c>
      <c r="C773" t="s">
        <v>17182</v>
      </c>
      <c r="D773" t="s">
        <v>17183</v>
      </c>
      <c r="E773" t="s">
        <v>17184</v>
      </c>
      <c r="F773" t="s">
        <v>17185</v>
      </c>
      <c r="G773" t="s">
        <v>17186</v>
      </c>
      <c r="H773" t="s">
        <v>17187</v>
      </c>
      <c r="I773" t="s">
        <v>17188</v>
      </c>
      <c r="J773" t="s">
        <v>17189</v>
      </c>
      <c r="K773" t="s">
        <v>17190</v>
      </c>
      <c r="L773" t="s">
        <v>17191</v>
      </c>
      <c r="M773" t="s">
        <v>17192</v>
      </c>
      <c r="N773" t="s">
        <v>17193</v>
      </c>
      <c r="O773">
        <f>-737.891253062055 -0.047477064396162 -515.551054290777</f>
        <v>-1253.4897844172281</v>
      </c>
      <c r="P773" t="s">
        <v>17194</v>
      </c>
      <c r="Q773" t="s">
        <v>17195</v>
      </c>
      <c r="R773" t="s">
        <v>17196</v>
      </c>
      <c r="S773" t="s">
        <v>17197</v>
      </c>
      <c r="T773" t="s">
        <v>17198</v>
      </c>
      <c r="U773" t="s">
        <v>17199</v>
      </c>
      <c r="V773" t="s">
        <v>17200</v>
      </c>
      <c r="W773" t="s">
        <v>17201</v>
      </c>
      <c r="X773" t="s">
        <v>17202</v>
      </c>
      <c r="Y773" t="s">
        <v>17203</v>
      </c>
    </row>
    <row r="774" spans="1:25" x14ac:dyDescent="0.3">
      <c r="A774">
        <v>38650</v>
      </c>
      <c r="B774" t="s">
        <v>17204</v>
      </c>
      <c r="C774" t="s">
        <v>17205</v>
      </c>
      <c r="D774" t="s">
        <v>17206</v>
      </c>
      <c r="E774" t="s">
        <v>17207</v>
      </c>
      <c r="F774" t="s">
        <v>17208</v>
      </c>
      <c r="G774" t="s">
        <v>17209</v>
      </c>
      <c r="H774" t="s">
        <v>17210</v>
      </c>
      <c r="I774" t="s">
        <v>17211</v>
      </c>
      <c r="J774" t="s">
        <v>17212</v>
      </c>
      <c r="K774" t="s">
        <v>17213</v>
      </c>
      <c r="L774" t="s">
        <v>17214</v>
      </c>
      <c r="M774" t="s">
        <v>17215</v>
      </c>
      <c r="N774" t="s">
        <v>17216</v>
      </c>
      <c r="O774">
        <f>-739.532882817346 -0.28718053650573 -515.419662901888</f>
        <v>-1255.2397262557397</v>
      </c>
      <c r="P774" t="s">
        <v>17217</v>
      </c>
      <c r="Q774" t="s">
        <v>17218</v>
      </c>
      <c r="R774" t="s">
        <v>17219</v>
      </c>
      <c r="S774" t="s">
        <v>17220</v>
      </c>
      <c r="T774" t="s">
        <v>17221</v>
      </c>
      <c r="U774" t="s">
        <v>17222</v>
      </c>
      <c r="V774" t="s">
        <v>17223</v>
      </c>
      <c r="W774" t="s">
        <v>17224</v>
      </c>
      <c r="X774" t="s">
        <v>17225</v>
      </c>
      <c r="Y774" t="s">
        <v>17226</v>
      </c>
    </row>
    <row r="775" spans="1:25" x14ac:dyDescent="0.3">
      <c r="A775">
        <v>38700</v>
      </c>
      <c r="B775" t="s">
        <v>17227</v>
      </c>
      <c r="C775" t="s">
        <v>17228</v>
      </c>
      <c r="D775" t="s">
        <v>17229</v>
      </c>
      <c r="E775" t="s">
        <v>17230</v>
      </c>
      <c r="F775" t="s">
        <v>17231</v>
      </c>
      <c r="G775" t="s">
        <v>17232</v>
      </c>
      <c r="H775" t="s">
        <v>17233</v>
      </c>
      <c r="I775" t="s">
        <v>17234</v>
      </c>
      <c r="J775" t="s">
        <v>17235</v>
      </c>
      <c r="K775" t="s">
        <v>17236</v>
      </c>
      <c r="L775" t="s">
        <v>17237</v>
      </c>
      <c r="M775" t="s">
        <v>17238</v>
      </c>
      <c r="N775" t="s">
        <v>17239</v>
      </c>
      <c r="O775">
        <f>-742.41029052101 -0.986443130222369 -515.104726032365</f>
        <v>-1258.5014596835972</v>
      </c>
      <c r="P775" t="s">
        <v>17240</v>
      </c>
      <c r="Q775" t="s">
        <v>17241</v>
      </c>
      <c r="R775" t="s">
        <v>17242</v>
      </c>
      <c r="S775" t="s">
        <v>17243</v>
      </c>
      <c r="T775" t="s">
        <v>17244</v>
      </c>
      <c r="U775" t="s">
        <v>17245</v>
      </c>
      <c r="V775" t="s">
        <v>17246</v>
      </c>
      <c r="W775" t="s">
        <v>17247</v>
      </c>
      <c r="X775" t="s">
        <v>17248</v>
      </c>
      <c r="Y775" t="s">
        <v>17249</v>
      </c>
    </row>
    <row r="776" spans="1:25" x14ac:dyDescent="0.3">
      <c r="A776">
        <v>38750</v>
      </c>
      <c r="B776" t="s">
        <v>17250</v>
      </c>
      <c r="C776" t="s">
        <v>17251</v>
      </c>
      <c r="D776" t="s">
        <v>17252</v>
      </c>
      <c r="E776" t="s">
        <v>17253</v>
      </c>
      <c r="F776" t="s">
        <v>17254</v>
      </c>
      <c r="G776" t="s">
        <v>17255</v>
      </c>
      <c r="H776" t="s">
        <v>17256</v>
      </c>
      <c r="I776" t="s">
        <v>17257</v>
      </c>
      <c r="J776" t="s">
        <v>17258</v>
      </c>
      <c r="K776" t="s">
        <v>17259</v>
      </c>
      <c r="L776" t="s">
        <v>17260</v>
      </c>
      <c r="M776" t="s">
        <v>17261</v>
      </c>
      <c r="N776" t="s">
        <v>17262</v>
      </c>
      <c r="O776">
        <f>-743.538768268833 -1.31133913670442 -514.938969252273</f>
        <v>-1259.7890766578103</v>
      </c>
      <c r="P776" t="s">
        <v>17263</v>
      </c>
      <c r="Q776" t="s">
        <v>17264</v>
      </c>
      <c r="R776" t="s">
        <v>17265</v>
      </c>
      <c r="S776" t="s">
        <v>17266</v>
      </c>
      <c r="T776" t="s">
        <v>17267</v>
      </c>
      <c r="U776" t="s">
        <v>17268</v>
      </c>
      <c r="V776" t="s">
        <v>17269</v>
      </c>
      <c r="W776" t="s">
        <v>17270</v>
      </c>
      <c r="X776" t="s">
        <v>17271</v>
      </c>
      <c r="Y776" t="s">
        <v>17272</v>
      </c>
    </row>
    <row r="777" spans="1:25" x14ac:dyDescent="0.3">
      <c r="A777">
        <v>38800</v>
      </c>
      <c r="B777" t="s">
        <v>17273</v>
      </c>
      <c r="C777" t="s">
        <v>17274</v>
      </c>
      <c r="D777" t="s">
        <v>17275</v>
      </c>
      <c r="E777" t="s">
        <v>17276</v>
      </c>
      <c r="F777" t="s">
        <v>17277</v>
      </c>
      <c r="G777" t="s">
        <v>17278</v>
      </c>
      <c r="H777" t="s">
        <v>17279</v>
      </c>
      <c r="I777" t="s">
        <v>17280</v>
      </c>
      <c r="J777" t="s">
        <v>17281</v>
      </c>
      <c r="K777" t="s">
        <v>17282</v>
      </c>
      <c r="L777" t="s">
        <v>17283</v>
      </c>
      <c r="M777" t="s">
        <v>17284</v>
      </c>
      <c r="N777" t="s">
        <v>17285</v>
      </c>
      <c r="O777">
        <f>-744.653238706634 -1.6662330791662 -514.710290671992</f>
        <v>-1261.0297624577922</v>
      </c>
      <c r="P777" t="s">
        <v>17286</v>
      </c>
      <c r="Q777" t="s">
        <v>17287</v>
      </c>
      <c r="R777" t="s">
        <v>17288</v>
      </c>
      <c r="S777" t="s">
        <v>17289</v>
      </c>
      <c r="T777" t="s">
        <v>17290</v>
      </c>
      <c r="U777" t="s">
        <v>17291</v>
      </c>
      <c r="V777" t="s">
        <v>17292</v>
      </c>
      <c r="W777" t="s">
        <v>17293</v>
      </c>
      <c r="X777" t="s">
        <v>17294</v>
      </c>
      <c r="Y777" t="s">
        <v>17295</v>
      </c>
    </row>
    <row r="778" spans="1:25" x14ac:dyDescent="0.3">
      <c r="A778">
        <v>38850</v>
      </c>
      <c r="B778" t="s">
        <v>17296</v>
      </c>
      <c r="C778" t="s">
        <v>17297</v>
      </c>
      <c r="D778" t="s">
        <v>17298</v>
      </c>
      <c r="E778" t="s">
        <v>17299</v>
      </c>
      <c r="F778" t="s">
        <v>17300</v>
      </c>
      <c r="G778" t="s">
        <v>17301</v>
      </c>
      <c r="H778" t="s">
        <v>17302</v>
      </c>
      <c r="I778" t="s">
        <v>17303</v>
      </c>
      <c r="J778" t="s">
        <v>17304</v>
      </c>
      <c r="K778" t="s">
        <v>17305</v>
      </c>
      <c r="L778" t="s">
        <v>17306</v>
      </c>
      <c r="M778" t="s">
        <v>17307</v>
      </c>
      <c r="N778" t="s">
        <v>17308</v>
      </c>
      <c r="O778">
        <f>-746.305150469996 -2.39668591534632 -514.20563658641</f>
        <v>-1262.9074729717522</v>
      </c>
      <c r="P778" t="s">
        <v>17309</v>
      </c>
      <c r="Q778" t="s">
        <v>17310</v>
      </c>
      <c r="R778" t="s">
        <v>17311</v>
      </c>
      <c r="S778" t="s">
        <v>17312</v>
      </c>
      <c r="T778" t="s">
        <v>17313</v>
      </c>
      <c r="U778" t="s">
        <v>17314</v>
      </c>
      <c r="V778" t="s">
        <v>17315</v>
      </c>
      <c r="W778" t="s">
        <v>17316</v>
      </c>
      <c r="X778" t="s">
        <v>17317</v>
      </c>
      <c r="Y778" t="s">
        <v>17318</v>
      </c>
    </row>
    <row r="779" spans="1:25" x14ac:dyDescent="0.3">
      <c r="A779">
        <v>38900</v>
      </c>
      <c r="B779" t="s">
        <v>17319</v>
      </c>
      <c r="C779" t="s">
        <v>17320</v>
      </c>
      <c r="D779" t="s">
        <v>17321</v>
      </c>
      <c r="E779" t="s">
        <v>17322</v>
      </c>
      <c r="F779" t="s">
        <v>17323</v>
      </c>
      <c r="G779" t="s">
        <v>17324</v>
      </c>
      <c r="H779" t="s">
        <v>17325</v>
      </c>
      <c r="I779" t="s">
        <v>17326</v>
      </c>
      <c r="J779" t="s">
        <v>17327</v>
      </c>
      <c r="K779" t="s">
        <v>17328</v>
      </c>
      <c r="L779" t="s">
        <v>17329</v>
      </c>
      <c r="M779" t="s">
        <v>17330</v>
      </c>
      <c r="N779" t="s">
        <v>17331</v>
      </c>
      <c r="O779">
        <f>-747.52288574441 -3.28091024158743 -513.596205519911</f>
        <v>-1264.4000015059084</v>
      </c>
      <c r="P779" t="s">
        <v>17332</v>
      </c>
      <c r="Q779" t="s">
        <v>17333</v>
      </c>
      <c r="R779" t="s">
        <v>17334</v>
      </c>
      <c r="S779" t="s">
        <v>17335</v>
      </c>
      <c r="T779" t="s">
        <v>17336</v>
      </c>
      <c r="U779" t="s">
        <v>17337</v>
      </c>
      <c r="V779" t="s">
        <v>17338</v>
      </c>
      <c r="W779" t="s">
        <v>17339</v>
      </c>
      <c r="X779" t="s">
        <v>17340</v>
      </c>
      <c r="Y779" t="s">
        <v>17341</v>
      </c>
    </row>
    <row r="780" spans="1:25" x14ac:dyDescent="0.3">
      <c r="A780">
        <v>38950</v>
      </c>
      <c r="B780" t="s">
        <v>17342</v>
      </c>
      <c r="C780" t="s">
        <v>17343</v>
      </c>
      <c r="D780" t="s">
        <v>17344</v>
      </c>
      <c r="E780" t="s">
        <v>17345</v>
      </c>
      <c r="F780" t="s">
        <v>17346</v>
      </c>
      <c r="G780" t="s">
        <v>17347</v>
      </c>
      <c r="H780" t="s">
        <v>17348</v>
      </c>
      <c r="I780" t="s">
        <v>17349</v>
      </c>
      <c r="J780" t="s">
        <v>17350</v>
      </c>
      <c r="K780" t="s">
        <v>17351</v>
      </c>
      <c r="L780" t="s">
        <v>17352</v>
      </c>
      <c r="M780" t="s">
        <v>17353</v>
      </c>
      <c r="N780" t="s">
        <v>17354</v>
      </c>
      <c r="O780">
        <f>-748.143826103176 -3.70797304964458 -513.186420817698</f>
        <v>-1265.0382199705186</v>
      </c>
      <c r="P780" t="s">
        <v>17355</v>
      </c>
      <c r="Q780" t="s">
        <v>17356</v>
      </c>
      <c r="R780" t="s">
        <v>17357</v>
      </c>
      <c r="S780" t="s">
        <v>17358</v>
      </c>
      <c r="T780" t="s">
        <v>17359</v>
      </c>
      <c r="U780" t="s">
        <v>17360</v>
      </c>
      <c r="V780" t="s">
        <v>17361</v>
      </c>
      <c r="W780" t="s">
        <v>17362</v>
      </c>
      <c r="X780" t="s">
        <v>17363</v>
      </c>
      <c r="Y780" t="s">
        <v>17364</v>
      </c>
    </row>
    <row r="781" spans="1:25" x14ac:dyDescent="0.3">
      <c r="A781">
        <v>39000</v>
      </c>
      <c r="B781" t="s">
        <v>17365</v>
      </c>
      <c r="C781" t="s">
        <v>17366</v>
      </c>
      <c r="D781" t="s">
        <v>17367</v>
      </c>
      <c r="E781" t="s">
        <v>17368</v>
      </c>
      <c r="F781" t="s">
        <v>17369</v>
      </c>
      <c r="G781" t="s">
        <v>17370</v>
      </c>
      <c r="H781" t="s">
        <v>17371</v>
      </c>
      <c r="I781" t="s">
        <v>17372</v>
      </c>
      <c r="J781" t="s">
        <v>17373</v>
      </c>
      <c r="K781" t="s">
        <v>17374</v>
      </c>
      <c r="L781" t="s">
        <v>17375</v>
      </c>
      <c r="M781" t="s">
        <v>17376</v>
      </c>
      <c r="N781" t="s">
        <v>17377</v>
      </c>
      <c r="O781">
        <f>-748.621442283051 -4.15571956217377 -512.821214702751</f>
        <v>-1265.5983765479759</v>
      </c>
      <c r="P781" t="s">
        <v>17378</v>
      </c>
      <c r="Q781" t="s">
        <v>17379</v>
      </c>
      <c r="R781" t="s">
        <v>17380</v>
      </c>
      <c r="S781" t="s">
        <v>17381</v>
      </c>
      <c r="T781" t="s">
        <v>17382</v>
      </c>
      <c r="U781" t="s">
        <v>17383</v>
      </c>
      <c r="V781" t="s">
        <v>17384</v>
      </c>
      <c r="W781" t="s">
        <v>17385</v>
      </c>
      <c r="X781" t="s">
        <v>17386</v>
      </c>
      <c r="Y781" t="s">
        <v>17387</v>
      </c>
    </row>
    <row r="782" spans="1:25" x14ac:dyDescent="0.3">
      <c r="A782">
        <v>39050</v>
      </c>
      <c r="B782" t="s">
        <v>17388</v>
      </c>
      <c r="C782" t="s">
        <v>17389</v>
      </c>
      <c r="D782" t="s">
        <v>17390</v>
      </c>
      <c r="E782" t="s">
        <v>17391</v>
      </c>
      <c r="F782" t="s">
        <v>17392</v>
      </c>
      <c r="G782" t="s">
        <v>17393</v>
      </c>
      <c r="H782" t="s">
        <v>17394</v>
      </c>
      <c r="I782" t="s">
        <v>17395</v>
      </c>
      <c r="J782" t="s">
        <v>17396</v>
      </c>
      <c r="K782" t="s">
        <v>17397</v>
      </c>
      <c r="L782" t="s">
        <v>17398</v>
      </c>
      <c r="M782" t="s">
        <v>17399</v>
      </c>
      <c r="N782" t="s">
        <v>17400</v>
      </c>
      <c r="O782">
        <f>-749.591781626474 -4.88025031621146 -512.255971655628</f>
        <v>-1266.7280035983135</v>
      </c>
      <c r="P782" t="s">
        <v>17401</v>
      </c>
      <c r="Q782" t="s">
        <v>17402</v>
      </c>
      <c r="R782" t="s">
        <v>17403</v>
      </c>
      <c r="S782" t="s">
        <v>17404</v>
      </c>
      <c r="T782" t="s">
        <v>17405</v>
      </c>
      <c r="U782" t="s">
        <v>17406</v>
      </c>
      <c r="V782" t="s">
        <v>17407</v>
      </c>
      <c r="W782" t="s">
        <v>17408</v>
      </c>
      <c r="X782" t="s">
        <v>17409</v>
      </c>
      <c r="Y782" t="s">
        <v>17410</v>
      </c>
    </row>
    <row r="783" spans="1:25" x14ac:dyDescent="0.3">
      <c r="A783">
        <v>39100</v>
      </c>
      <c r="B783" t="s">
        <v>17411</v>
      </c>
      <c r="C783" t="s">
        <v>17412</v>
      </c>
      <c r="D783" t="s">
        <v>17413</v>
      </c>
      <c r="E783" t="s">
        <v>17414</v>
      </c>
      <c r="F783" t="s">
        <v>17415</v>
      </c>
      <c r="G783" t="s">
        <v>17416</v>
      </c>
      <c r="H783" t="s">
        <v>17417</v>
      </c>
      <c r="I783" t="s">
        <v>17418</v>
      </c>
      <c r="J783" t="s">
        <v>17419</v>
      </c>
      <c r="K783" t="s">
        <v>17420</v>
      </c>
      <c r="L783" t="s">
        <v>17421</v>
      </c>
      <c r="M783" t="s">
        <v>17422</v>
      </c>
      <c r="N783" t="s">
        <v>17423</v>
      </c>
      <c r="O783">
        <f>-750.519766915213 -5.45888511330531 -511.797791473937</f>
        <v>-1267.7764435024553</v>
      </c>
      <c r="P783" t="s">
        <v>17424</v>
      </c>
      <c r="Q783" t="s">
        <v>17425</v>
      </c>
      <c r="R783" t="s">
        <v>17426</v>
      </c>
      <c r="S783" t="s">
        <v>17427</v>
      </c>
      <c r="T783" t="s">
        <v>17428</v>
      </c>
      <c r="U783" t="s">
        <v>17429</v>
      </c>
      <c r="V783" t="s">
        <v>17430</v>
      </c>
      <c r="W783" t="s">
        <v>17431</v>
      </c>
      <c r="X783" t="s">
        <v>17432</v>
      </c>
      <c r="Y783" t="s">
        <v>17433</v>
      </c>
    </row>
    <row r="784" spans="1:25" x14ac:dyDescent="0.3">
      <c r="A784">
        <v>39150</v>
      </c>
      <c r="B784" t="s">
        <v>17434</v>
      </c>
      <c r="C784" t="s">
        <v>17435</v>
      </c>
      <c r="D784" t="s">
        <v>17436</v>
      </c>
      <c r="E784" t="s">
        <v>17437</v>
      </c>
      <c r="F784" t="s">
        <v>17438</v>
      </c>
      <c r="G784" t="s">
        <v>17439</v>
      </c>
      <c r="H784" t="s">
        <v>17440</v>
      </c>
      <c r="I784" t="s">
        <v>17441</v>
      </c>
      <c r="J784" t="s">
        <v>17442</v>
      </c>
      <c r="K784" t="s">
        <v>17443</v>
      </c>
      <c r="L784" t="s">
        <v>17444</v>
      </c>
      <c r="M784" t="s">
        <v>17445</v>
      </c>
      <c r="N784" t="s">
        <v>17446</v>
      </c>
      <c r="O784">
        <f>-751.129009498654 -5.67344115864194 -511.583106257265</f>
        <v>-1268.385556914561</v>
      </c>
      <c r="P784" t="s">
        <v>17447</v>
      </c>
      <c r="Q784" t="s">
        <v>17448</v>
      </c>
      <c r="R784" t="s">
        <v>17449</v>
      </c>
      <c r="S784" t="s">
        <v>17450</v>
      </c>
      <c r="T784" t="s">
        <v>17451</v>
      </c>
      <c r="U784" t="s">
        <v>17452</v>
      </c>
      <c r="V784" t="s">
        <v>17453</v>
      </c>
      <c r="W784" t="s">
        <v>17454</v>
      </c>
      <c r="X784" t="s">
        <v>17455</v>
      </c>
      <c r="Y784" t="s">
        <v>17456</v>
      </c>
    </row>
    <row r="785" spans="1:25" x14ac:dyDescent="0.3">
      <c r="A785">
        <v>39200</v>
      </c>
      <c r="B785" t="s">
        <v>17457</v>
      </c>
      <c r="C785" t="s">
        <v>17458</v>
      </c>
      <c r="D785" t="s">
        <v>17459</v>
      </c>
      <c r="E785" t="s">
        <v>17460</v>
      </c>
      <c r="F785" t="s">
        <v>17461</v>
      </c>
      <c r="G785" t="s">
        <v>17462</v>
      </c>
      <c r="H785" t="s">
        <v>17463</v>
      </c>
      <c r="I785" t="s">
        <v>17464</v>
      </c>
      <c r="J785" t="s">
        <v>17465</v>
      </c>
      <c r="K785" t="s">
        <v>17466</v>
      </c>
      <c r="L785" t="s">
        <v>17467</v>
      </c>
      <c r="M785" t="s">
        <v>17468</v>
      </c>
      <c r="N785" t="s">
        <v>17469</v>
      </c>
      <c r="O785">
        <f>-752.213232806023 -6.1275176995598 -511.284275328214</f>
        <v>-1269.6250258337968</v>
      </c>
      <c r="P785" t="s">
        <v>17470</v>
      </c>
      <c r="Q785" t="s">
        <v>17471</v>
      </c>
      <c r="R785" t="s">
        <v>17472</v>
      </c>
      <c r="S785" t="s">
        <v>17473</v>
      </c>
      <c r="T785" t="s">
        <v>17474</v>
      </c>
      <c r="U785" t="s">
        <v>17475</v>
      </c>
      <c r="V785" t="s">
        <v>17476</v>
      </c>
      <c r="W785" t="s">
        <v>17477</v>
      </c>
      <c r="X785" t="s">
        <v>17478</v>
      </c>
      <c r="Y785" t="s">
        <v>17479</v>
      </c>
    </row>
    <row r="786" spans="1:25" x14ac:dyDescent="0.3">
      <c r="A786">
        <v>39250</v>
      </c>
      <c r="B786" t="s">
        <v>17480</v>
      </c>
      <c r="C786" t="s">
        <v>17481</v>
      </c>
      <c r="D786" t="s">
        <v>17482</v>
      </c>
      <c r="E786" t="s">
        <v>17483</v>
      </c>
      <c r="F786" t="s">
        <v>17484</v>
      </c>
      <c r="G786" t="s">
        <v>17485</v>
      </c>
      <c r="H786" t="s">
        <v>17486</v>
      </c>
      <c r="I786" t="s">
        <v>17487</v>
      </c>
      <c r="J786" t="s">
        <v>17488</v>
      </c>
      <c r="K786" t="s">
        <v>17489</v>
      </c>
      <c r="L786" t="s">
        <v>17490</v>
      </c>
      <c r="M786" t="s">
        <v>17491</v>
      </c>
      <c r="N786" t="s">
        <v>17492</v>
      </c>
      <c r="O786">
        <f>-752.770379065198 -6.28589280138294 -511.116889385329</f>
        <v>-1270.17316125191</v>
      </c>
      <c r="P786" t="s">
        <v>17493</v>
      </c>
      <c r="Q786" t="s">
        <v>17494</v>
      </c>
      <c r="R786" t="s">
        <v>17495</v>
      </c>
      <c r="S786" t="s">
        <v>17496</v>
      </c>
      <c r="T786" t="s">
        <v>17497</v>
      </c>
      <c r="U786" t="s">
        <v>17498</v>
      </c>
      <c r="V786" t="s">
        <v>17499</v>
      </c>
      <c r="W786" t="s">
        <v>17500</v>
      </c>
      <c r="X786" t="s">
        <v>17501</v>
      </c>
      <c r="Y786" t="s">
        <v>17502</v>
      </c>
    </row>
    <row r="787" spans="1:25" x14ac:dyDescent="0.3">
      <c r="A787">
        <v>39300</v>
      </c>
      <c r="B787" t="s">
        <v>17503</v>
      </c>
      <c r="C787" t="s">
        <v>17504</v>
      </c>
      <c r="D787" t="s">
        <v>17505</v>
      </c>
      <c r="E787" t="s">
        <v>17506</v>
      </c>
      <c r="F787" t="s">
        <v>17507</v>
      </c>
      <c r="G787" t="s">
        <v>17508</v>
      </c>
      <c r="H787" t="s">
        <v>17509</v>
      </c>
      <c r="I787" t="s">
        <v>17510</v>
      </c>
      <c r="J787" t="s">
        <v>17511</v>
      </c>
      <c r="K787" t="s">
        <v>17512</v>
      </c>
      <c r="L787" t="s">
        <v>17513</v>
      </c>
      <c r="M787" t="s">
        <v>17514</v>
      </c>
      <c r="N787" t="s">
        <v>17515</v>
      </c>
      <c r="O787">
        <f>-753.775139873509 -6.34332472564415 -510.955753730737</f>
        <v>-1271.0742183298903</v>
      </c>
      <c r="P787" t="s">
        <v>17516</v>
      </c>
      <c r="Q787" t="s">
        <v>17517</v>
      </c>
      <c r="R787" t="s">
        <v>17518</v>
      </c>
      <c r="S787" t="s">
        <v>17519</v>
      </c>
      <c r="T787" t="s">
        <v>17520</v>
      </c>
      <c r="U787" t="s">
        <v>17521</v>
      </c>
      <c r="V787" t="s">
        <v>17522</v>
      </c>
      <c r="W787" t="s">
        <v>17523</v>
      </c>
      <c r="X787" t="s">
        <v>17524</v>
      </c>
      <c r="Y787" t="s">
        <v>17525</v>
      </c>
    </row>
    <row r="788" spans="1:25" x14ac:dyDescent="0.3">
      <c r="A788">
        <v>39350</v>
      </c>
      <c r="B788" t="s">
        <v>17526</v>
      </c>
      <c r="C788" t="s">
        <v>17527</v>
      </c>
      <c r="D788" t="s">
        <v>17528</v>
      </c>
      <c r="E788" t="s">
        <v>17529</v>
      </c>
      <c r="F788" t="s">
        <v>17530</v>
      </c>
      <c r="G788" t="s">
        <v>17531</v>
      </c>
      <c r="H788" t="s">
        <v>17532</v>
      </c>
      <c r="I788" t="s">
        <v>17533</v>
      </c>
      <c r="J788" t="s">
        <v>17534</v>
      </c>
      <c r="K788" t="s">
        <v>17535</v>
      </c>
      <c r="L788" t="s">
        <v>17536</v>
      </c>
      <c r="M788" t="s">
        <v>17537</v>
      </c>
      <c r="N788" t="s">
        <v>17538</v>
      </c>
      <c r="O788">
        <f>-754.137427698955 -6.26452590949407 -511.035187844524</f>
        <v>-1271.437141452973</v>
      </c>
      <c r="P788" t="s">
        <v>17539</v>
      </c>
      <c r="Q788" t="s">
        <v>17540</v>
      </c>
      <c r="R788" t="s">
        <v>17541</v>
      </c>
      <c r="S788" t="s">
        <v>17542</v>
      </c>
      <c r="T788" t="s">
        <v>17543</v>
      </c>
      <c r="U788" t="s">
        <v>17544</v>
      </c>
      <c r="V788" t="s">
        <v>17545</v>
      </c>
      <c r="W788" t="s">
        <v>17546</v>
      </c>
      <c r="X788" t="s">
        <v>17547</v>
      </c>
      <c r="Y788" t="s">
        <v>17548</v>
      </c>
    </row>
    <row r="789" spans="1:25" x14ac:dyDescent="0.3">
      <c r="A789">
        <v>39400</v>
      </c>
      <c r="B789" t="s">
        <v>17549</v>
      </c>
      <c r="C789" t="s">
        <v>17550</v>
      </c>
      <c r="D789" t="s">
        <v>17551</v>
      </c>
      <c r="E789" t="s">
        <v>17552</v>
      </c>
      <c r="F789" t="s">
        <v>17553</v>
      </c>
      <c r="G789" t="s">
        <v>17554</v>
      </c>
      <c r="H789" t="s">
        <v>17555</v>
      </c>
      <c r="I789" t="s">
        <v>17556</v>
      </c>
      <c r="J789" t="s">
        <v>17557</v>
      </c>
      <c r="K789" t="s">
        <v>17558</v>
      </c>
      <c r="L789" t="s">
        <v>17559</v>
      </c>
      <c r="M789" t="s">
        <v>17560</v>
      </c>
      <c r="N789" t="s">
        <v>17561</v>
      </c>
      <c r="O789">
        <f>-754.984304861013 -5.75970315806489 -511.338400874507</f>
        <v>-1272.0824088935849</v>
      </c>
      <c r="P789" t="s">
        <v>17562</v>
      </c>
      <c r="Q789" t="s">
        <v>17563</v>
      </c>
      <c r="R789" t="s">
        <v>17564</v>
      </c>
      <c r="S789" t="s">
        <v>17565</v>
      </c>
      <c r="T789" t="s">
        <v>17566</v>
      </c>
      <c r="U789" t="s">
        <v>17567</v>
      </c>
      <c r="V789" t="s">
        <v>17568</v>
      </c>
      <c r="W789" t="s">
        <v>17569</v>
      </c>
      <c r="X789" t="s">
        <v>17570</v>
      </c>
      <c r="Y789" t="s">
        <v>17571</v>
      </c>
    </row>
    <row r="790" spans="1:25" x14ac:dyDescent="0.3">
      <c r="A790">
        <v>39450</v>
      </c>
      <c r="B790" t="s">
        <v>17572</v>
      </c>
      <c r="C790" t="s">
        <v>17573</v>
      </c>
      <c r="D790" t="s">
        <v>17574</v>
      </c>
      <c r="E790" t="s">
        <v>17575</v>
      </c>
      <c r="F790" t="s">
        <v>17576</v>
      </c>
      <c r="G790" t="s">
        <v>17577</v>
      </c>
      <c r="H790" t="s">
        <v>17578</v>
      </c>
      <c r="I790" t="s">
        <v>17579</v>
      </c>
      <c r="J790" t="s">
        <v>17580</v>
      </c>
      <c r="K790" t="s">
        <v>17581</v>
      </c>
      <c r="L790" t="s">
        <v>17582</v>
      </c>
      <c r="M790" t="s">
        <v>17583</v>
      </c>
      <c r="N790" t="s">
        <v>17584</v>
      </c>
      <c r="O790">
        <f>-755.465922499425 -5.2341869941406 -511.575953120561</f>
        <v>-1272.2760626141267</v>
      </c>
      <c r="P790" t="s">
        <v>17585</v>
      </c>
      <c r="Q790" t="s">
        <v>17586</v>
      </c>
      <c r="R790" t="s">
        <v>17587</v>
      </c>
      <c r="S790" t="s">
        <v>17588</v>
      </c>
      <c r="T790" t="s">
        <v>17589</v>
      </c>
      <c r="U790" t="s">
        <v>17590</v>
      </c>
      <c r="V790" t="s">
        <v>17591</v>
      </c>
      <c r="W790" t="s">
        <v>17592</v>
      </c>
      <c r="X790" t="s">
        <v>17593</v>
      </c>
      <c r="Y790" t="s">
        <v>17594</v>
      </c>
    </row>
    <row r="791" spans="1:25" x14ac:dyDescent="0.3">
      <c r="A791">
        <v>39500</v>
      </c>
      <c r="B791" t="s">
        <v>17595</v>
      </c>
      <c r="C791" t="s">
        <v>17596</v>
      </c>
      <c r="D791" t="s">
        <v>17597</v>
      </c>
      <c r="E791" t="s">
        <v>17598</v>
      </c>
      <c r="F791" t="s">
        <v>17599</v>
      </c>
      <c r="G791" t="s">
        <v>17600</v>
      </c>
      <c r="H791" t="s">
        <v>17601</v>
      </c>
      <c r="I791" t="s">
        <v>17602</v>
      </c>
      <c r="J791" t="s">
        <v>17603</v>
      </c>
      <c r="K791" t="s">
        <v>17604</v>
      </c>
      <c r="L791" t="s">
        <v>17605</v>
      </c>
      <c r="M791" t="s">
        <v>17606</v>
      </c>
      <c r="N791" t="s">
        <v>17607</v>
      </c>
      <c r="O791">
        <f>-756.383630436524 -4.09622736694837 -512.452348029017</f>
        <v>-1272.9322058324892</v>
      </c>
      <c r="P791" t="s">
        <v>17608</v>
      </c>
      <c r="Q791" t="s">
        <v>17609</v>
      </c>
      <c r="R791" t="s">
        <v>17610</v>
      </c>
      <c r="S791" t="s">
        <v>17611</v>
      </c>
      <c r="T791" t="s">
        <v>17612</v>
      </c>
      <c r="U791" t="s">
        <v>17613</v>
      </c>
      <c r="V791" t="s">
        <v>17614</v>
      </c>
      <c r="W791" t="s">
        <v>17615</v>
      </c>
      <c r="X791" t="s">
        <v>17616</v>
      </c>
      <c r="Y791" t="s">
        <v>17617</v>
      </c>
    </row>
    <row r="792" spans="1:25" x14ac:dyDescent="0.3">
      <c r="A792">
        <v>39550</v>
      </c>
      <c r="B792" t="s">
        <v>17618</v>
      </c>
      <c r="C792" t="s">
        <v>17619</v>
      </c>
      <c r="D792" t="s">
        <v>17620</v>
      </c>
      <c r="E792" t="s">
        <v>17621</v>
      </c>
      <c r="F792" t="s">
        <v>17622</v>
      </c>
      <c r="G792" t="s">
        <v>17623</v>
      </c>
      <c r="H792" t="s">
        <v>17624</v>
      </c>
      <c r="I792" t="s">
        <v>17625</v>
      </c>
      <c r="J792" t="s">
        <v>17626</v>
      </c>
      <c r="K792" t="s">
        <v>17627</v>
      </c>
      <c r="L792" t="s">
        <v>17628</v>
      </c>
      <c r="M792" t="s">
        <v>17629</v>
      </c>
      <c r="N792" t="s">
        <v>17630</v>
      </c>
      <c r="O792">
        <f>-756.775665135813 -3.38829200150076 -512.967626322412</f>
        <v>-1273.1315834597258</v>
      </c>
      <c r="P792" t="s">
        <v>17631</v>
      </c>
      <c r="Q792" t="s">
        <v>17632</v>
      </c>
      <c r="R792" t="s">
        <v>17633</v>
      </c>
      <c r="S792" t="s">
        <v>17634</v>
      </c>
      <c r="T792" t="s">
        <v>17635</v>
      </c>
      <c r="U792" t="s">
        <v>17636</v>
      </c>
      <c r="V792" t="s">
        <v>17637</v>
      </c>
      <c r="W792" t="s">
        <v>17638</v>
      </c>
      <c r="X792" t="s">
        <v>17639</v>
      </c>
      <c r="Y792" t="s">
        <v>17640</v>
      </c>
    </row>
    <row r="793" spans="1:25" x14ac:dyDescent="0.3">
      <c r="A793">
        <v>39600</v>
      </c>
      <c r="B793" t="s">
        <v>17641</v>
      </c>
      <c r="C793" t="s">
        <v>17642</v>
      </c>
      <c r="D793" t="s">
        <v>17643</v>
      </c>
      <c r="E793" t="s">
        <v>17644</v>
      </c>
      <c r="F793" t="s">
        <v>17645</v>
      </c>
      <c r="G793" t="s">
        <v>17646</v>
      </c>
      <c r="H793" t="s">
        <v>17647</v>
      </c>
      <c r="I793" t="s">
        <v>17648</v>
      </c>
      <c r="J793" t="s">
        <v>17649</v>
      </c>
      <c r="K793" t="s">
        <v>17650</v>
      </c>
      <c r="L793" t="s">
        <v>17651</v>
      </c>
      <c r="M793" t="s">
        <v>17652</v>
      </c>
      <c r="N793" t="s">
        <v>17653</v>
      </c>
      <c r="O793">
        <f>-757.40265432393 -1.75219892633572 -514.193174800669</f>
        <v>-1273.3480280509348</v>
      </c>
      <c r="P793" t="s">
        <v>17654</v>
      </c>
      <c r="Q793" t="s">
        <v>17655</v>
      </c>
      <c r="R793" t="s">
        <v>17656</v>
      </c>
      <c r="S793" t="s">
        <v>17657</v>
      </c>
      <c r="T793" t="s">
        <v>17658</v>
      </c>
      <c r="U793" t="s">
        <v>17659</v>
      </c>
      <c r="V793" t="s">
        <v>17660</v>
      </c>
      <c r="W793" t="s">
        <v>17661</v>
      </c>
      <c r="X793" t="s">
        <v>17662</v>
      </c>
      <c r="Y793" t="s">
        <v>17663</v>
      </c>
    </row>
    <row r="794" spans="1:25" x14ac:dyDescent="0.3">
      <c r="A794">
        <v>39650</v>
      </c>
      <c r="B794" t="s">
        <v>17664</v>
      </c>
      <c r="C794" t="s">
        <v>17665</v>
      </c>
      <c r="D794" t="s">
        <v>17666</v>
      </c>
      <c r="E794" t="s">
        <v>17667</v>
      </c>
      <c r="F794" t="s">
        <v>17668</v>
      </c>
      <c r="G794" t="s">
        <v>17669</v>
      </c>
      <c r="H794" t="s">
        <v>17670</v>
      </c>
      <c r="I794" t="s">
        <v>17671</v>
      </c>
      <c r="J794" t="s">
        <v>17672</v>
      </c>
      <c r="K794" t="s">
        <v>17673</v>
      </c>
      <c r="L794" t="s">
        <v>17674</v>
      </c>
      <c r="M794" t="s">
        <v>17675</v>
      </c>
      <c r="N794" t="s">
        <v>17676</v>
      </c>
      <c r="O794">
        <f>-757.547579928168 -0.850112994018218 -514.933933833666</f>
        <v>-1273.3316267558521</v>
      </c>
      <c r="P794" t="s">
        <v>17677</v>
      </c>
      <c r="Q794" t="s">
        <v>17678</v>
      </c>
      <c r="R794" t="s">
        <v>17679</v>
      </c>
      <c r="S794" t="s">
        <v>17680</v>
      </c>
      <c r="T794" t="s">
        <v>17681</v>
      </c>
      <c r="U794" t="s">
        <v>17682</v>
      </c>
      <c r="V794" t="s">
        <v>17683</v>
      </c>
      <c r="W794" t="s">
        <v>17684</v>
      </c>
      <c r="X794" t="s">
        <v>17685</v>
      </c>
      <c r="Y794" t="s">
        <v>17686</v>
      </c>
    </row>
    <row r="795" spans="1:25" x14ac:dyDescent="0.3">
      <c r="A795">
        <v>39700</v>
      </c>
      <c r="B795" t="s">
        <v>17687</v>
      </c>
      <c r="C795" t="s">
        <v>17688</v>
      </c>
      <c r="D795" t="s">
        <v>17689</v>
      </c>
      <c r="E795" t="s">
        <v>17690</v>
      </c>
      <c r="F795" t="s">
        <v>17691</v>
      </c>
      <c r="G795" t="s">
        <v>17692</v>
      </c>
      <c r="H795" t="s">
        <v>17693</v>
      </c>
      <c r="I795" t="s">
        <v>17694</v>
      </c>
      <c r="J795" t="s">
        <v>17695</v>
      </c>
      <c r="K795" t="s">
        <v>17696</v>
      </c>
      <c r="L795" t="s">
        <v>17697</v>
      </c>
      <c r="M795" t="s">
        <v>17698</v>
      </c>
      <c r="N795" t="s">
        <v>17699</v>
      </c>
      <c r="O795" t="s">
        <v>17700</v>
      </c>
      <c r="P795" t="s">
        <v>17701</v>
      </c>
      <c r="Q795" t="s">
        <v>17702</v>
      </c>
      <c r="R795" t="s">
        <v>17703</v>
      </c>
      <c r="S795" t="s">
        <v>17704</v>
      </c>
      <c r="T795" t="s">
        <v>17705</v>
      </c>
      <c r="U795" t="s">
        <v>17706</v>
      </c>
      <c r="V795" t="s">
        <v>17707</v>
      </c>
      <c r="W795" t="s">
        <v>17708</v>
      </c>
      <c r="X795" t="s">
        <v>17709</v>
      </c>
      <c r="Y795" t="s">
        <v>17710</v>
      </c>
    </row>
    <row r="796" spans="1:25" x14ac:dyDescent="0.3">
      <c r="A796">
        <v>39750</v>
      </c>
      <c r="B796" t="s">
        <v>17711</v>
      </c>
      <c r="C796" t="s">
        <v>17712</v>
      </c>
      <c r="D796" t="s">
        <v>17713</v>
      </c>
      <c r="E796" t="s">
        <v>17714</v>
      </c>
      <c r="F796" t="s">
        <v>17715</v>
      </c>
      <c r="G796" t="s">
        <v>17716</v>
      </c>
      <c r="H796" t="s">
        <v>17717</v>
      </c>
      <c r="I796" t="s">
        <v>17718</v>
      </c>
      <c r="J796" t="s">
        <v>17719</v>
      </c>
      <c r="K796" t="s">
        <v>17720</v>
      </c>
      <c r="L796" t="s">
        <v>17721</v>
      </c>
      <c r="M796" t="s">
        <v>17722</v>
      </c>
      <c r="N796" t="s">
        <v>17723</v>
      </c>
      <c r="O796" t="s">
        <v>17724</v>
      </c>
      <c r="P796" t="s">
        <v>17725</v>
      </c>
      <c r="Q796" t="s">
        <v>17726</v>
      </c>
      <c r="R796" t="s">
        <v>17727</v>
      </c>
      <c r="S796" t="s">
        <v>17728</v>
      </c>
      <c r="T796" t="s">
        <v>17729</v>
      </c>
      <c r="U796" t="s">
        <v>17730</v>
      </c>
      <c r="V796" t="s">
        <v>17731</v>
      </c>
      <c r="W796" t="s">
        <v>17732</v>
      </c>
      <c r="X796" t="s">
        <v>17733</v>
      </c>
      <c r="Y796" t="s">
        <v>17734</v>
      </c>
    </row>
    <row r="797" spans="1:25" x14ac:dyDescent="0.3">
      <c r="A797">
        <v>39800</v>
      </c>
      <c r="B797" t="s">
        <v>17735</v>
      </c>
      <c r="C797" t="s">
        <v>17736</v>
      </c>
      <c r="D797" t="s">
        <v>17737</v>
      </c>
      <c r="E797" t="s">
        <v>17738</v>
      </c>
      <c r="F797" t="s">
        <v>17739</v>
      </c>
      <c r="G797" t="s">
        <v>17740</v>
      </c>
      <c r="H797" t="s">
        <v>17741</v>
      </c>
      <c r="I797" t="s">
        <v>17742</v>
      </c>
      <c r="J797" t="s">
        <v>17743</v>
      </c>
      <c r="K797" t="s">
        <v>17744</v>
      </c>
      <c r="L797" t="s">
        <v>17745</v>
      </c>
      <c r="M797" t="s">
        <v>17746</v>
      </c>
      <c r="N797" t="s">
        <v>17747</v>
      </c>
      <c r="O797" t="s">
        <v>17748</v>
      </c>
      <c r="P797" t="s">
        <v>17749</v>
      </c>
      <c r="Q797" t="s">
        <v>17750</v>
      </c>
      <c r="R797" t="s">
        <v>17751</v>
      </c>
      <c r="S797" t="s">
        <v>17752</v>
      </c>
      <c r="T797" t="s">
        <v>17753</v>
      </c>
      <c r="U797" t="s">
        <v>17754</v>
      </c>
      <c r="V797" t="s">
        <v>17755</v>
      </c>
      <c r="W797" t="s">
        <v>17756</v>
      </c>
      <c r="X797" t="s">
        <v>17757</v>
      </c>
      <c r="Y797" t="s">
        <v>17758</v>
      </c>
    </row>
    <row r="798" spans="1:25" x14ac:dyDescent="0.3">
      <c r="A798">
        <v>39850</v>
      </c>
      <c r="B798" t="s">
        <v>17759</v>
      </c>
      <c r="C798" t="s">
        <v>17760</v>
      </c>
      <c r="D798" t="s">
        <v>17761</v>
      </c>
      <c r="E798" t="s">
        <v>17762</v>
      </c>
      <c r="F798" t="s">
        <v>17763</v>
      </c>
      <c r="G798" t="s">
        <v>17764</v>
      </c>
      <c r="H798" t="s">
        <v>17765</v>
      </c>
      <c r="I798" t="s">
        <v>17766</v>
      </c>
      <c r="J798" t="s">
        <v>17767</v>
      </c>
      <c r="K798" t="s">
        <v>17768</v>
      </c>
      <c r="L798" t="s">
        <v>17769</v>
      </c>
      <c r="M798" t="s">
        <v>17770</v>
      </c>
      <c r="N798" t="s">
        <v>17771</v>
      </c>
      <c r="O798" t="s">
        <v>17772</v>
      </c>
      <c r="P798" t="s">
        <v>17773</v>
      </c>
      <c r="Q798" t="s">
        <v>17774</v>
      </c>
      <c r="R798" t="s">
        <v>17775</v>
      </c>
      <c r="S798" t="s">
        <v>17776</v>
      </c>
      <c r="T798" t="s">
        <v>17777</v>
      </c>
      <c r="U798" t="s">
        <v>17778</v>
      </c>
      <c r="V798" t="s">
        <v>17779</v>
      </c>
      <c r="W798" t="s">
        <v>17780</v>
      </c>
      <c r="X798" t="s">
        <v>17781</v>
      </c>
      <c r="Y798" t="s">
        <v>17782</v>
      </c>
    </row>
    <row r="799" spans="1:25" x14ac:dyDescent="0.3">
      <c r="A799">
        <v>39900</v>
      </c>
      <c r="B799" t="s">
        <v>17783</v>
      </c>
      <c r="C799" t="s">
        <v>17784</v>
      </c>
      <c r="D799" t="s">
        <v>17785</v>
      </c>
      <c r="E799" t="s">
        <v>17786</v>
      </c>
      <c r="F799" t="s">
        <v>17787</v>
      </c>
      <c r="G799" t="s">
        <v>17788</v>
      </c>
      <c r="H799" t="s">
        <v>17789</v>
      </c>
      <c r="I799" t="s">
        <v>17790</v>
      </c>
      <c r="J799" t="s">
        <v>17791</v>
      </c>
      <c r="K799" t="s">
        <v>17792</v>
      </c>
      <c r="L799" t="s">
        <v>17793</v>
      </c>
      <c r="M799" t="s">
        <v>17794</v>
      </c>
      <c r="N799" t="s">
        <v>17795</v>
      </c>
      <c r="O799" t="s">
        <v>17796</v>
      </c>
      <c r="P799" t="s">
        <v>17797</v>
      </c>
      <c r="Q799" t="s">
        <v>17798</v>
      </c>
      <c r="R799" t="s">
        <v>17799</v>
      </c>
      <c r="S799" t="s">
        <v>17800</v>
      </c>
      <c r="T799" t="s">
        <v>17801</v>
      </c>
      <c r="U799" t="s">
        <v>17802</v>
      </c>
      <c r="V799" t="s">
        <v>17803</v>
      </c>
      <c r="W799" t="s">
        <v>17804</v>
      </c>
      <c r="X799" t="s">
        <v>17805</v>
      </c>
      <c r="Y799" t="s">
        <v>17806</v>
      </c>
    </row>
    <row r="800" spans="1:25" x14ac:dyDescent="0.3">
      <c r="A800">
        <v>39950</v>
      </c>
      <c r="B800" t="s">
        <v>17807</v>
      </c>
      <c r="C800" t="s">
        <v>17808</v>
      </c>
      <c r="D800" t="s">
        <v>17809</v>
      </c>
      <c r="E800" t="s">
        <v>17810</v>
      </c>
      <c r="F800" t="s">
        <v>17811</v>
      </c>
      <c r="G800" t="s">
        <v>17812</v>
      </c>
      <c r="H800" t="s">
        <v>17813</v>
      </c>
      <c r="I800" t="s">
        <v>17814</v>
      </c>
      <c r="J800" t="s">
        <v>17815</v>
      </c>
      <c r="K800" t="s">
        <v>17816</v>
      </c>
      <c r="L800" t="s">
        <v>17817</v>
      </c>
      <c r="M800" t="s">
        <v>17818</v>
      </c>
      <c r="N800" t="s">
        <v>17819</v>
      </c>
      <c r="O800" t="s">
        <v>17820</v>
      </c>
      <c r="P800" t="s">
        <v>17821</v>
      </c>
      <c r="Q800" t="s">
        <v>17822</v>
      </c>
      <c r="R800" t="s">
        <v>17823</v>
      </c>
      <c r="S800" t="s">
        <v>17824</v>
      </c>
      <c r="T800" t="s">
        <v>17825</v>
      </c>
      <c r="U800" t="s">
        <v>17826</v>
      </c>
      <c r="V800" t="s">
        <v>17827</v>
      </c>
      <c r="W800" t="s">
        <v>17828</v>
      </c>
      <c r="X800" t="s">
        <v>17829</v>
      </c>
      <c r="Y800" t="s">
        <v>17830</v>
      </c>
    </row>
    <row r="801" spans="1:25" x14ac:dyDescent="0.3">
      <c r="A801">
        <v>40000</v>
      </c>
      <c r="B801" t="s">
        <v>17831</v>
      </c>
      <c r="C801" t="s">
        <v>17832</v>
      </c>
      <c r="D801" t="s">
        <v>17833</v>
      </c>
      <c r="E801" t="s">
        <v>17834</v>
      </c>
      <c r="F801" t="s">
        <v>17835</v>
      </c>
      <c r="G801" t="s">
        <v>17836</v>
      </c>
      <c r="H801" t="s">
        <v>17837</v>
      </c>
      <c r="I801" t="s">
        <v>17838</v>
      </c>
      <c r="J801" t="s">
        <v>17839</v>
      </c>
      <c r="K801" t="s">
        <v>17840</v>
      </c>
      <c r="L801" t="s">
        <v>17841</v>
      </c>
      <c r="M801" t="s">
        <v>17842</v>
      </c>
      <c r="N801" t="s">
        <v>17843</v>
      </c>
      <c r="O801" t="s">
        <v>17844</v>
      </c>
      <c r="P801" t="s">
        <v>17845</v>
      </c>
      <c r="Q801" t="s">
        <v>17846</v>
      </c>
      <c r="R801" t="s">
        <v>17847</v>
      </c>
      <c r="S801" t="s">
        <v>17848</v>
      </c>
      <c r="T801" t="s">
        <v>17849</v>
      </c>
      <c r="U801" t="s">
        <v>17850</v>
      </c>
      <c r="V801" t="s">
        <v>17851</v>
      </c>
      <c r="W801" t="s">
        <v>17852</v>
      </c>
      <c r="X801" t="s">
        <v>17853</v>
      </c>
      <c r="Y801" t="s">
        <v>17854</v>
      </c>
    </row>
    <row r="802" spans="1:25" x14ac:dyDescent="0.3">
      <c r="A802">
        <v>40050</v>
      </c>
      <c r="B802" t="s">
        <v>17855</v>
      </c>
      <c r="C802" t="s">
        <v>17856</v>
      </c>
      <c r="D802" t="s">
        <v>17857</v>
      </c>
      <c r="E802" t="s">
        <v>17858</v>
      </c>
      <c r="F802" t="s">
        <v>17859</v>
      </c>
      <c r="G802" t="s">
        <v>17860</v>
      </c>
      <c r="H802" t="s">
        <v>17861</v>
      </c>
      <c r="I802" t="s">
        <v>17862</v>
      </c>
      <c r="J802" t="s">
        <v>17863</v>
      </c>
      <c r="K802" t="s">
        <v>17864</v>
      </c>
      <c r="L802" t="s">
        <v>17865</v>
      </c>
      <c r="M802" t="s">
        <v>17866</v>
      </c>
      <c r="N802" t="s">
        <v>17867</v>
      </c>
      <c r="O802" t="s">
        <v>17868</v>
      </c>
      <c r="P802" t="s">
        <v>17869</v>
      </c>
      <c r="Q802" t="s">
        <v>17870</v>
      </c>
      <c r="R802" t="s">
        <v>17871</v>
      </c>
      <c r="S802" t="s">
        <v>17872</v>
      </c>
      <c r="T802" t="s">
        <v>17873</v>
      </c>
      <c r="U802" t="s">
        <v>17874</v>
      </c>
      <c r="V802" t="s">
        <v>17875</v>
      </c>
      <c r="W802" t="s">
        <v>17876</v>
      </c>
      <c r="X802" t="s">
        <v>17877</v>
      </c>
      <c r="Y802" t="s">
        <v>17878</v>
      </c>
    </row>
    <row r="803" spans="1:25" x14ac:dyDescent="0.3">
      <c r="A803">
        <v>40100</v>
      </c>
      <c r="B803" t="s">
        <v>17879</v>
      </c>
      <c r="C803" t="s">
        <v>17880</v>
      </c>
      <c r="D803" t="s">
        <v>17881</v>
      </c>
      <c r="E803" t="s">
        <v>17882</v>
      </c>
      <c r="F803" t="s">
        <v>17883</v>
      </c>
      <c r="G803" t="s">
        <v>17884</v>
      </c>
      <c r="H803" t="s">
        <v>17885</v>
      </c>
      <c r="I803" t="s">
        <v>17886</v>
      </c>
      <c r="J803" t="s">
        <v>17887</v>
      </c>
      <c r="K803" t="s">
        <v>17888</v>
      </c>
      <c r="L803" t="s">
        <v>17889</v>
      </c>
      <c r="M803" t="s">
        <v>17890</v>
      </c>
      <c r="N803" t="s">
        <v>17891</v>
      </c>
      <c r="O803" t="s">
        <v>17892</v>
      </c>
      <c r="P803" t="s">
        <v>17893</v>
      </c>
      <c r="Q803" t="s">
        <v>17894</v>
      </c>
      <c r="R803" t="s">
        <v>17895</v>
      </c>
      <c r="S803" t="s">
        <v>17896</v>
      </c>
      <c r="T803" t="s">
        <v>17897</v>
      </c>
      <c r="U803" t="s">
        <v>17898</v>
      </c>
      <c r="V803" t="s">
        <v>17899</v>
      </c>
      <c r="W803" t="s">
        <v>17900</v>
      </c>
      <c r="X803" t="s">
        <v>17901</v>
      </c>
      <c r="Y803" t="s">
        <v>17902</v>
      </c>
    </row>
    <row r="804" spans="1:25" x14ac:dyDescent="0.3">
      <c r="A804">
        <v>40150</v>
      </c>
      <c r="B804" t="s">
        <v>17903</v>
      </c>
      <c r="C804" t="s">
        <v>17904</v>
      </c>
      <c r="D804" t="s">
        <v>17905</v>
      </c>
      <c r="E804" t="s">
        <v>17906</v>
      </c>
      <c r="F804" t="s">
        <v>17907</v>
      </c>
      <c r="G804" t="s">
        <v>17908</v>
      </c>
      <c r="H804" t="s">
        <v>17909</v>
      </c>
      <c r="I804" t="s">
        <v>17910</v>
      </c>
      <c r="J804" t="s">
        <v>17911</v>
      </c>
      <c r="K804" t="s">
        <v>17912</v>
      </c>
      <c r="L804" t="s">
        <v>17913</v>
      </c>
      <c r="M804" t="s">
        <v>17914</v>
      </c>
      <c r="N804" t="s">
        <v>17915</v>
      </c>
      <c r="O804" t="s">
        <v>17916</v>
      </c>
      <c r="P804" t="s">
        <v>17917</v>
      </c>
      <c r="Q804" t="s">
        <v>17918</v>
      </c>
      <c r="R804" t="s">
        <v>17919</v>
      </c>
      <c r="S804" t="s">
        <v>17920</v>
      </c>
      <c r="T804" t="s">
        <v>17921</v>
      </c>
      <c r="U804" t="s">
        <v>17922</v>
      </c>
      <c r="V804" t="s">
        <v>17923</v>
      </c>
      <c r="W804" t="s">
        <v>17924</v>
      </c>
      <c r="X804" t="s">
        <v>17925</v>
      </c>
      <c r="Y804" t="s">
        <v>17926</v>
      </c>
    </row>
    <row r="805" spans="1:25" x14ac:dyDescent="0.3">
      <c r="A805">
        <v>40200</v>
      </c>
      <c r="B805" t="s">
        <v>17927</v>
      </c>
      <c r="C805" t="s">
        <v>17928</v>
      </c>
      <c r="D805" t="s">
        <v>17929</v>
      </c>
      <c r="E805" t="s">
        <v>17930</v>
      </c>
      <c r="F805" t="s">
        <v>17931</v>
      </c>
      <c r="G805" t="s">
        <v>17932</v>
      </c>
      <c r="H805" t="s">
        <v>17933</v>
      </c>
      <c r="I805" t="s">
        <v>17934</v>
      </c>
      <c r="J805" t="s">
        <v>17935</v>
      </c>
      <c r="K805" t="s">
        <v>17936</v>
      </c>
      <c r="L805" t="s">
        <v>17937</v>
      </c>
      <c r="M805" t="s">
        <v>17938</v>
      </c>
      <c r="N805" t="s">
        <v>17939</v>
      </c>
      <c r="O805" t="s">
        <v>17940</v>
      </c>
      <c r="P805" t="s">
        <v>17941</v>
      </c>
      <c r="Q805" t="s">
        <v>17942</v>
      </c>
      <c r="R805" t="s">
        <v>17943</v>
      </c>
      <c r="S805" t="s">
        <v>17944</v>
      </c>
      <c r="T805" t="s">
        <v>17945</v>
      </c>
      <c r="U805" t="s">
        <v>17946</v>
      </c>
      <c r="V805" t="s">
        <v>17947</v>
      </c>
      <c r="W805" t="s">
        <v>17948</v>
      </c>
      <c r="X805" t="s">
        <v>17949</v>
      </c>
      <c r="Y805" t="s">
        <v>17950</v>
      </c>
    </row>
    <row r="806" spans="1:25" x14ac:dyDescent="0.3">
      <c r="A806">
        <v>40250</v>
      </c>
      <c r="B806" t="s">
        <v>17951</v>
      </c>
      <c r="C806" t="s">
        <v>17952</v>
      </c>
      <c r="D806" t="s">
        <v>17953</v>
      </c>
      <c r="E806" t="s">
        <v>17954</v>
      </c>
      <c r="F806" t="s">
        <v>17955</v>
      </c>
      <c r="G806" t="s">
        <v>17956</v>
      </c>
      <c r="H806" t="s">
        <v>17957</v>
      </c>
      <c r="I806" t="s">
        <v>17958</v>
      </c>
      <c r="J806" t="s">
        <v>17959</v>
      </c>
      <c r="K806" t="s">
        <v>17960</v>
      </c>
      <c r="L806" t="s">
        <v>17961</v>
      </c>
      <c r="M806" t="s">
        <v>17962</v>
      </c>
      <c r="N806" t="s">
        <v>17963</v>
      </c>
      <c r="O806" t="s">
        <v>17964</v>
      </c>
      <c r="P806" t="s">
        <v>17965</v>
      </c>
      <c r="Q806" t="s">
        <v>17966</v>
      </c>
      <c r="R806" t="s">
        <v>17967</v>
      </c>
      <c r="S806" t="s">
        <v>17968</v>
      </c>
      <c r="T806" t="s">
        <v>17969</v>
      </c>
      <c r="U806" t="s">
        <v>17970</v>
      </c>
      <c r="V806" t="s">
        <v>17971</v>
      </c>
      <c r="W806" t="s">
        <v>17972</v>
      </c>
      <c r="X806" t="s">
        <v>17973</v>
      </c>
      <c r="Y806" t="s">
        <v>17974</v>
      </c>
    </row>
    <row r="807" spans="1:25" x14ac:dyDescent="0.3">
      <c r="A807">
        <v>40300</v>
      </c>
      <c r="B807" t="s">
        <v>17975</v>
      </c>
      <c r="C807" t="s">
        <v>17976</v>
      </c>
      <c r="D807" t="s">
        <v>17977</v>
      </c>
      <c r="E807" t="s">
        <v>17978</v>
      </c>
      <c r="F807" t="s">
        <v>17979</v>
      </c>
      <c r="G807" t="s">
        <v>17980</v>
      </c>
      <c r="H807" t="s">
        <v>17981</v>
      </c>
      <c r="I807" t="s">
        <v>17982</v>
      </c>
      <c r="J807" t="s">
        <v>17983</v>
      </c>
      <c r="K807" t="s">
        <v>17984</v>
      </c>
      <c r="L807" t="s">
        <v>17985</v>
      </c>
      <c r="M807" t="s">
        <v>17986</v>
      </c>
      <c r="N807" t="s">
        <v>17987</v>
      </c>
      <c r="O807" t="s">
        <v>17988</v>
      </c>
      <c r="P807" t="s">
        <v>17989</v>
      </c>
      <c r="Q807" t="s">
        <v>17990</v>
      </c>
      <c r="R807" t="s">
        <v>17991</v>
      </c>
      <c r="S807" t="s">
        <v>17992</v>
      </c>
      <c r="T807" t="s">
        <v>17993</v>
      </c>
      <c r="U807" t="s">
        <v>17994</v>
      </c>
      <c r="V807" t="s">
        <v>17995</v>
      </c>
      <c r="W807" t="s">
        <v>17996</v>
      </c>
      <c r="X807" t="s">
        <v>17997</v>
      </c>
      <c r="Y807" t="s">
        <v>17998</v>
      </c>
    </row>
    <row r="808" spans="1:25" x14ac:dyDescent="0.3">
      <c r="A808">
        <v>40350</v>
      </c>
      <c r="B808" t="s">
        <v>17999</v>
      </c>
      <c r="C808" t="s">
        <v>18000</v>
      </c>
      <c r="D808" t="s">
        <v>18001</v>
      </c>
      <c r="E808" t="s">
        <v>18002</v>
      </c>
      <c r="F808" t="s">
        <v>18003</v>
      </c>
      <c r="G808" t="s">
        <v>18004</v>
      </c>
      <c r="H808" t="s">
        <v>18005</v>
      </c>
      <c r="I808" t="s">
        <v>18006</v>
      </c>
      <c r="J808" t="s">
        <v>18007</v>
      </c>
      <c r="K808" t="s">
        <v>18008</v>
      </c>
      <c r="L808" t="s">
        <v>18009</v>
      </c>
      <c r="M808" t="s">
        <v>18010</v>
      </c>
      <c r="N808" t="s">
        <v>18011</v>
      </c>
      <c r="O808" t="s">
        <v>18012</v>
      </c>
      <c r="P808" t="s">
        <v>18013</v>
      </c>
      <c r="Q808" t="s">
        <v>18014</v>
      </c>
      <c r="R808" t="s">
        <v>18015</v>
      </c>
      <c r="S808" t="s">
        <v>18016</v>
      </c>
      <c r="T808" t="s">
        <v>18017</v>
      </c>
      <c r="U808" t="s">
        <v>18018</v>
      </c>
      <c r="V808" t="s">
        <v>18019</v>
      </c>
      <c r="W808" t="s">
        <v>18020</v>
      </c>
      <c r="X808" t="s">
        <v>18021</v>
      </c>
      <c r="Y808" t="s">
        <v>18022</v>
      </c>
    </row>
    <row r="809" spans="1:25" x14ac:dyDescent="0.3">
      <c r="A809">
        <v>40400</v>
      </c>
      <c r="B809" t="s">
        <v>18023</v>
      </c>
      <c r="C809" t="s">
        <v>18024</v>
      </c>
      <c r="D809" t="s">
        <v>18025</v>
      </c>
      <c r="E809" t="s">
        <v>18026</v>
      </c>
      <c r="F809" t="s">
        <v>18027</v>
      </c>
      <c r="G809" t="s">
        <v>18028</v>
      </c>
      <c r="H809" t="s">
        <v>18029</v>
      </c>
      <c r="I809" t="s">
        <v>18030</v>
      </c>
      <c r="J809" t="s">
        <v>18031</v>
      </c>
      <c r="K809" t="s">
        <v>18032</v>
      </c>
      <c r="L809" t="s">
        <v>18033</v>
      </c>
      <c r="M809" t="s">
        <v>18034</v>
      </c>
      <c r="N809" t="s">
        <v>18035</v>
      </c>
      <c r="O809" t="s">
        <v>18036</v>
      </c>
      <c r="P809" t="s">
        <v>18037</v>
      </c>
      <c r="Q809" t="s">
        <v>18038</v>
      </c>
      <c r="R809" t="s">
        <v>18039</v>
      </c>
      <c r="S809" t="s">
        <v>18040</v>
      </c>
      <c r="T809" t="s">
        <v>18041</v>
      </c>
      <c r="U809" t="s">
        <v>18042</v>
      </c>
      <c r="V809" t="s">
        <v>18043</v>
      </c>
      <c r="W809" t="s">
        <v>18044</v>
      </c>
      <c r="X809" t="s">
        <v>18045</v>
      </c>
      <c r="Y809" t="s">
        <v>18046</v>
      </c>
    </row>
    <row r="810" spans="1:25" x14ac:dyDescent="0.3">
      <c r="A810">
        <v>40450</v>
      </c>
      <c r="B810" t="s">
        <v>18047</v>
      </c>
      <c r="C810" t="s">
        <v>18048</v>
      </c>
      <c r="D810" t="s">
        <v>18049</v>
      </c>
      <c r="E810" t="s">
        <v>18050</v>
      </c>
      <c r="F810" t="s">
        <v>18051</v>
      </c>
      <c r="G810" t="s">
        <v>18052</v>
      </c>
      <c r="H810" t="s">
        <v>18053</v>
      </c>
      <c r="I810" t="s">
        <v>18054</v>
      </c>
      <c r="J810" t="s">
        <v>18055</v>
      </c>
      <c r="K810" t="s">
        <v>18056</v>
      </c>
      <c r="L810" t="s">
        <v>18057</v>
      </c>
      <c r="M810" t="s">
        <v>18058</v>
      </c>
      <c r="N810" t="s">
        <v>18059</v>
      </c>
      <c r="O810" t="s">
        <v>18060</v>
      </c>
      <c r="P810" t="s">
        <v>18061</v>
      </c>
      <c r="Q810" t="s">
        <v>18062</v>
      </c>
      <c r="R810" t="s">
        <v>18063</v>
      </c>
      <c r="S810" t="s">
        <v>18064</v>
      </c>
      <c r="T810" t="s">
        <v>18065</v>
      </c>
      <c r="U810" t="s">
        <v>18066</v>
      </c>
      <c r="V810" t="s">
        <v>18067</v>
      </c>
      <c r="W810" t="s">
        <v>18068</v>
      </c>
      <c r="X810" t="s">
        <v>18069</v>
      </c>
      <c r="Y810" t="s">
        <v>18070</v>
      </c>
    </row>
    <row r="811" spans="1:25" x14ac:dyDescent="0.3">
      <c r="A811">
        <v>40500</v>
      </c>
      <c r="B811" t="s">
        <v>18071</v>
      </c>
      <c r="C811" t="s">
        <v>18072</v>
      </c>
      <c r="D811" t="s">
        <v>18073</v>
      </c>
      <c r="E811" t="s">
        <v>18074</v>
      </c>
      <c r="F811" t="s">
        <v>18075</v>
      </c>
      <c r="G811" t="s">
        <v>18076</v>
      </c>
      <c r="H811" t="s">
        <v>18077</v>
      </c>
      <c r="I811" t="s">
        <v>18078</v>
      </c>
      <c r="J811" t="s">
        <v>18079</v>
      </c>
      <c r="K811" t="s">
        <v>18080</v>
      </c>
      <c r="L811" t="s">
        <v>18081</v>
      </c>
      <c r="M811" t="s">
        <v>18082</v>
      </c>
      <c r="N811" t="s">
        <v>18083</v>
      </c>
      <c r="O811" t="s">
        <v>18084</v>
      </c>
      <c r="P811" t="s">
        <v>18085</v>
      </c>
      <c r="Q811" t="s">
        <v>18086</v>
      </c>
      <c r="R811" t="s">
        <v>18087</v>
      </c>
      <c r="S811" t="s">
        <v>18088</v>
      </c>
      <c r="T811" t="s">
        <v>18089</v>
      </c>
      <c r="U811" t="s">
        <v>18090</v>
      </c>
      <c r="V811" t="s">
        <v>18091</v>
      </c>
      <c r="W811" t="s">
        <v>18092</v>
      </c>
      <c r="X811" t="s">
        <v>18093</v>
      </c>
      <c r="Y811" t="s">
        <v>18094</v>
      </c>
    </row>
    <row r="812" spans="1:25" x14ac:dyDescent="0.3">
      <c r="A812">
        <v>40550</v>
      </c>
      <c r="B812" t="s">
        <v>18095</v>
      </c>
      <c r="C812" t="s">
        <v>18096</v>
      </c>
      <c r="D812" t="s">
        <v>18097</v>
      </c>
      <c r="E812" t="s">
        <v>18098</v>
      </c>
      <c r="F812" t="s">
        <v>18099</v>
      </c>
      <c r="G812" t="s">
        <v>18100</v>
      </c>
      <c r="H812" t="s">
        <v>18101</v>
      </c>
      <c r="I812" t="s">
        <v>18102</v>
      </c>
      <c r="J812" t="s">
        <v>18103</v>
      </c>
      <c r="K812" t="s">
        <v>18104</v>
      </c>
      <c r="L812" t="s">
        <v>18105</v>
      </c>
      <c r="M812" t="s">
        <v>18106</v>
      </c>
      <c r="N812" t="s">
        <v>18107</v>
      </c>
      <c r="O812" t="s">
        <v>18108</v>
      </c>
      <c r="P812" t="s">
        <v>18109</v>
      </c>
      <c r="Q812" t="s">
        <v>18110</v>
      </c>
      <c r="R812" t="s">
        <v>18111</v>
      </c>
      <c r="S812" t="s">
        <v>18112</v>
      </c>
      <c r="T812" t="s">
        <v>18113</v>
      </c>
      <c r="U812" t="s">
        <v>18114</v>
      </c>
      <c r="V812" t="s">
        <v>18115</v>
      </c>
      <c r="W812" t="s">
        <v>18116</v>
      </c>
      <c r="X812" t="s">
        <v>18117</v>
      </c>
      <c r="Y812" t="s">
        <v>18118</v>
      </c>
    </row>
    <row r="813" spans="1:25" x14ac:dyDescent="0.3">
      <c r="A813">
        <v>40600</v>
      </c>
      <c r="B813" t="s">
        <v>18119</v>
      </c>
      <c r="C813" t="s">
        <v>18120</v>
      </c>
      <c r="D813" t="s">
        <v>18121</v>
      </c>
      <c r="E813" t="s">
        <v>18122</v>
      </c>
      <c r="F813" t="s">
        <v>18123</v>
      </c>
      <c r="G813" t="s">
        <v>18124</v>
      </c>
      <c r="H813" t="s">
        <v>18125</v>
      </c>
      <c r="I813" t="s">
        <v>18126</v>
      </c>
      <c r="J813" t="s">
        <v>18127</v>
      </c>
      <c r="K813" t="s">
        <v>18128</v>
      </c>
      <c r="L813" t="s">
        <v>18129</v>
      </c>
      <c r="M813" t="s">
        <v>18130</v>
      </c>
      <c r="N813" t="s">
        <v>18131</v>
      </c>
      <c r="O813" t="s">
        <v>18132</v>
      </c>
      <c r="P813">
        <f>-622.600688537442 -1.84567645160041 -271.196624071993</f>
        <v>-895.64298906103545</v>
      </c>
      <c r="Q813" t="s">
        <v>18133</v>
      </c>
      <c r="R813" t="s">
        <v>18134</v>
      </c>
      <c r="S813" t="s">
        <v>18135</v>
      </c>
      <c r="T813" t="s">
        <v>18136</v>
      </c>
      <c r="U813" t="s">
        <v>18137</v>
      </c>
      <c r="V813" t="s">
        <v>18138</v>
      </c>
      <c r="W813" t="s">
        <v>18139</v>
      </c>
      <c r="X813" t="s">
        <v>18140</v>
      </c>
      <c r="Y813" t="s">
        <v>18141</v>
      </c>
    </row>
    <row r="814" spans="1:25" x14ac:dyDescent="0.3">
      <c r="A814">
        <v>40650</v>
      </c>
      <c r="B814" t="s">
        <v>18142</v>
      </c>
      <c r="C814" t="s">
        <v>18143</v>
      </c>
      <c r="D814" t="s">
        <v>18144</v>
      </c>
      <c r="E814" t="s">
        <v>18145</v>
      </c>
      <c r="F814" t="s">
        <v>18146</v>
      </c>
      <c r="G814" t="s">
        <v>18147</v>
      </c>
      <c r="H814" t="s">
        <v>18148</v>
      </c>
      <c r="I814" t="s">
        <v>18149</v>
      </c>
      <c r="J814" t="s">
        <v>18150</v>
      </c>
      <c r="K814" t="s">
        <v>18151</v>
      </c>
      <c r="L814" t="s">
        <v>18152</v>
      </c>
      <c r="M814" t="s">
        <v>18153</v>
      </c>
      <c r="N814" t="s">
        <v>18154</v>
      </c>
      <c r="O814" t="s">
        <v>18155</v>
      </c>
      <c r="P814">
        <f>-624.559640205426 -3.67204158680897 -269.86678568329</f>
        <v>-898.09846747552501</v>
      </c>
      <c r="Q814" t="s">
        <v>18156</v>
      </c>
      <c r="R814" t="s">
        <v>18157</v>
      </c>
      <c r="S814" t="s">
        <v>18158</v>
      </c>
      <c r="T814" t="s">
        <v>18159</v>
      </c>
      <c r="U814" t="s">
        <v>18160</v>
      </c>
      <c r="V814" t="s">
        <v>18161</v>
      </c>
      <c r="W814" t="s">
        <v>18162</v>
      </c>
      <c r="X814" t="s">
        <v>18163</v>
      </c>
      <c r="Y814" t="s">
        <v>18164</v>
      </c>
    </row>
    <row r="815" spans="1:25" x14ac:dyDescent="0.3">
      <c r="A815">
        <v>40700</v>
      </c>
      <c r="B815" t="s">
        <v>18165</v>
      </c>
      <c r="C815" t="s">
        <v>18166</v>
      </c>
      <c r="D815" t="s">
        <v>18167</v>
      </c>
      <c r="E815" t="s">
        <v>18168</v>
      </c>
      <c r="F815" t="s">
        <v>18169</v>
      </c>
      <c r="G815" t="s">
        <v>18170</v>
      </c>
      <c r="H815" t="s">
        <v>18171</v>
      </c>
      <c r="I815" t="s">
        <v>18172</v>
      </c>
      <c r="J815" t="s">
        <v>18173</v>
      </c>
      <c r="K815" t="s">
        <v>18174</v>
      </c>
      <c r="L815" t="s">
        <v>18175</v>
      </c>
      <c r="M815" t="s">
        <v>18176</v>
      </c>
      <c r="N815" t="s">
        <v>18177</v>
      </c>
      <c r="O815" t="s">
        <v>18178</v>
      </c>
      <c r="P815">
        <f>-630.376074227586 -7.24500309631367 -266.187871113275</f>
        <v>-903.80894843717465</v>
      </c>
      <c r="Q815" t="s">
        <v>18179</v>
      </c>
      <c r="R815" t="s">
        <v>18180</v>
      </c>
      <c r="S815" t="s">
        <v>18181</v>
      </c>
      <c r="T815" t="s">
        <v>18182</v>
      </c>
      <c r="U815" t="s">
        <v>18183</v>
      </c>
      <c r="V815" t="s">
        <v>18184</v>
      </c>
      <c r="W815" t="s">
        <v>18185</v>
      </c>
      <c r="X815" t="s">
        <v>18186</v>
      </c>
      <c r="Y815" t="s">
        <v>18187</v>
      </c>
    </row>
    <row r="816" spans="1:25" x14ac:dyDescent="0.3">
      <c r="A816">
        <v>40750</v>
      </c>
      <c r="B816" t="s">
        <v>18188</v>
      </c>
      <c r="C816" t="s">
        <v>18189</v>
      </c>
      <c r="D816" t="s">
        <v>18190</v>
      </c>
      <c r="E816" t="s">
        <v>18191</v>
      </c>
      <c r="F816" t="s">
        <v>18192</v>
      </c>
      <c r="G816" t="s">
        <v>18193</v>
      </c>
      <c r="H816" t="s">
        <v>18194</v>
      </c>
      <c r="I816" t="s">
        <v>18195</v>
      </c>
      <c r="J816" t="s">
        <v>18196</v>
      </c>
      <c r="K816" t="s">
        <v>18197</v>
      </c>
      <c r="L816" t="s">
        <v>18198</v>
      </c>
      <c r="M816" t="s">
        <v>18199</v>
      </c>
      <c r="N816" t="s">
        <v>18200</v>
      </c>
      <c r="O816" t="s">
        <v>18201</v>
      </c>
      <c r="P816">
        <f>-633.747622832859 -8.88464309353139 -264.201592577854</f>
        <v>-906.83385850424429</v>
      </c>
      <c r="Q816" t="s">
        <v>18202</v>
      </c>
      <c r="R816" t="s">
        <v>18203</v>
      </c>
      <c r="S816" t="s">
        <v>18204</v>
      </c>
      <c r="T816" t="s">
        <v>18205</v>
      </c>
      <c r="U816" t="s">
        <v>18206</v>
      </c>
      <c r="V816" t="s">
        <v>18207</v>
      </c>
      <c r="W816" t="s">
        <v>18208</v>
      </c>
      <c r="X816" t="s">
        <v>18209</v>
      </c>
      <c r="Y816" t="s">
        <v>18210</v>
      </c>
    </row>
    <row r="817" spans="1:25" x14ac:dyDescent="0.3">
      <c r="A817">
        <v>40800</v>
      </c>
      <c r="B817" t="s">
        <v>18211</v>
      </c>
      <c r="C817" t="s">
        <v>18212</v>
      </c>
      <c r="D817" t="s">
        <v>18213</v>
      </c>
      <c r="E817" t="s">
        <v>18214</v>
      </c>
      <c r="F817" t="s">
        <v>18215</v>
      </c>
      <c r="G817" t="s">
        <v>18216</v>
      </c>
      <c r="H817" t="s">
        <v>18217</v>
      </c>
      <c r="I817" t="s">
        <v>18218</v>
      </c>
      <c r="J817" t="s">
        <v>18219</v>
      </c>
      <c r="K817" t="s">
        <v>18220</v>
      </c>
      <c r="L817" t="s">
        <v>18221</v>
      </c>
      <c r="M817" t="s">
        <v>18222</v>
      </c>
      <c r="N817" t="s">
        <v>18223</v>
      </c>
      <c r="O817" t="s">
        <v>18224</v>
      </c>
      <c r="P817">
        <f>-640.92511108579 -12.9078177201088 -260.412323893642</f>
        <v>-914.24525269954086</v>
      </c>
      <c r="Q817" t="s">
        <v>18225</v>
      </c>
      <c r="R817" t="s">
        <v>18226</v>
      </c>
      <c r="S817" t="s">
        <v>18227</v>
      </c>
      <c r="T817" t="s">
        <v>18228</v>
      </c>
      <c r="U817" t="s">
        <v>18229</v>
      </c>
      <c r="V817" t="s">
        <v>18230</v>
      </c>
      <c r="W817" t="s">
        <v>18231</v>
      </c>
      <c r="X817" t="s">
        <v>18232</v>
      </c>
      <c r="Y817" t="s">
        <v>18233</v>
      </c>
    </row>
    <row r="818" spans="1:25" x14ac:dyDescent="0.3">
      <c r="A818">
        <v>40850</v>
      </c>
      <c r="B818" t="s">
        <v>18234</v>
      </c>
      <c r="C818" t="s">
        <v>18235</v>
      </c>
      <c r="D818" t="s">
        <v>18236</v>
      </c>
      <c r="E818" t="s">
        <v>18237</v>
      </c>
      <c r="F818" t="s">
        <v>18238</v>
      </c>
      <c r="G818" t="s">
        <v>18239</v>
      </c>
      <c r="H818" t="s">
        <v>18240</v>
      </c>
      <c r="I818" t="s">
        <v>18241</v>
      </c>
      <c r="J818" t="s">
        <v>18242</v>
      </c>
      <c r="K818" t="s">
        <v>18243</v>
      </c>
      <c r="L818" t="s">
        <v>18244</v>
      </c>
      <c r="M818" t="s">
        <v>18245</v>
      </c>
      <c r="N818" t="s">
        <v>18246</v>
      </c>
      <c r="O818" t="s">
        <v>18247</v>
      </c>
      <c r="P818">
        <f>-644.943907431926 -15.3577568009659 -258.604551265769</f>
        <v>-918.90621549866091</v>
      </c>
      <c r="Q818" t="s">
        <v>18248</v>
      </c>
      <c r="R818" t="s">
        <v>18249</v>
      </c>
      <c r="S818" t="s">
        <v>18250</v>
      </c>
      <c r="T818" t="s">
        <v>18251</v>
      </c>
      <c r="U818" t="s">
        <v>18252</v>
      </c>
      <c r="V818" t="s">
        <v>18253</v>
      </c>
      <c r="W818" t="s">
        <v>18254</v>
      </c>
      <c r="X818" t="s">
        <v>18255</v>
      </c>
      <c r="Y818" t="s">
        <v>18256</v>
      </c>
    </row>
    <row r="819" spans="1:25" x14ac:dyDescent="0.3">
      <c r="A819">
        <v>40900</v>
      </c>
      <c r="B819" t="s">
        <v>18257</v>
      </c>
      <c r="C819" t="s">
        <v>18258</v>
      </c>
      <c r="D819" t="s">
        <v>18259</v>
      </c>
      <c r="E819" t="s">
        <v>18260</v>
      </c>
      <c r="F819" t="s">
        <v>18261</v>
      </c>
      <c r="G819" t="s">
        <v>18262</v>
      </c>
      <c r="H819" t="s">
        <v>18263</v>
      </c>
      <c r="I819" t="s">
        <v>18264</v>
      </c>
      <c r="J819" t="s">
        <v>18265</v>
      </c>
      <c r="K819" t="s">
        <v>18266</v>
      </c>
      <c r="L819" t="s">
        <v>18267</v>
      </c>
      <c r="M819" t="s">
        <v>18268</v>
      </c>
      <c r="N819" t="s">
        <v>18269</v>
      </c>
      <c r="O819" t="s">
        <v>18270</v>
      </c>
      <c r="P819">
        <f>-654.245468230632 -19.7840333352065 -254.804041587243</f>
        <v>-928.83354315308145</v>
      </c>
      <c r="Q819" t="s">
        <v>18271</v>
      </c>
      <c r="R819" t="s">
        <v>18272</v>
      </c>
      <c r="S819" t="s">
        <v>18273</v>
      </c>
      <c r="T819" t="s">
        <v>18274</v>
      </c>
      <c r="U819" t="s">
        <v>18275</v>
      </c>
      <c r="V819" t="s">
        <v>18276</v>
      </c>
      <c r="W819" t="s">
        <v>18277</v>
      </c>
      <c r="X819" t="s">
        <v>18278</v>
      </c>
      <c r="Y819" t="s">
        <v>18279</v>
      </c>
    </row>
    <row r="820" spans="1:25" x14ac:dyDescent="0.3">
      <c r="A820">
        <v>40950</v>
      </c>
      <c r="B820" t="s">
        <v>18280</v>
      </c>
      <c r="C820" t="s">
        <v>18281</v>
      </c>
      <c r="D820" t="s">
        <v>18282</v>
      </c>
      <c r="E820" t="s">
        <v>18283</v>
      </c>
      <c r="F820" t="s">
        <v>18284</v>
      </c>
      <c r="G820" t="s">
        <v>18285</v>
      </c>
      <c r="H820" t="s">
        <v>18286</v>
      </c>
      <c r="I820" t="s">
        <v>18287</v>
      </c>
      <c r="J820" t="s">
        <v>18288</v>
      </c>
      <c r="K820" t="s">
        <v>18289</v>
      </c>
      <c r="L820" t="s">
        <v>18290</v>
      </c>
      <c r="M820" t="s">
        <v>18291</v>
      </c>
      <c r="N820" t="s">
        <v>18292</v>
      </c>
      <c r="O820" t="s">
        <v>18293</v>
      </c>
      <c r="P820">
        <f>-659.366940758994 -21.8209965093192 -252.948027026005</f>
        <v>-934.13596429431823</v>
      </c>
      <c r="Q820" t="s">
        <v>18294</v>
      </c>
      <c r="R820" t="s">
        <v>18295</v>
      </c>
      <c r="S820" t="s">
        <v>18296</v>
      </c>
      <c r="T820" t="s">
        <v>18297</v>
      </c>
      <c r="U820" t="s">
        <v>18298</v>
      </c>
      <c r="V820" t="s">
        <v>18299</v>
      </c>
      <c r="W820" t="s">
        <v>18300</v>
      </c>
      <c r="X820" t="s">
        <v>18301</v>
      </c>
      <c r="Y820" t="s">
        <v>18302</v>
      </c>
    </row>
    <row r="821" spans="1:25" x14ac:dyDescent="0.3">
      <c r="A821">
        <v>41000</v>
      </c>
      <c r="B821" t="s">
        <v>18303</v>
      </c>
      <c r="C821" t="s">
        <v>18304</v>
      </c>
      <c r="D821" t="s">
        <v>18305</v>
      </c>
      <c r="E821" t="s">
        <v>18306</v>
      </c>
      <c r="F821" t="s">
        <v>18307</v>
      </c>
      <c r="G821" t="s">
        <v>18308</v>
      </c>
      <c r="H821" t="s">
        <v>18309</v>
      </c>
      <c r="I821" t="s">
        <v>18310</v>
      </c>
      <c r="J821" t="s">
        <v>18311</v>
      </c>
      <c r="K821" t="s">
        <v>18312</v>
      </c>
      <c r="L821" t="s">
        <v>18313</v>
      </c>
      <c r="M821" t="s">
        <v>18314</v>
      </c>
      <c r="N821" t="s">
        <v>18315</v>
      </c>
      <c r="O821" t="s">
        <v>18316</v>
      </c>
      <c r="P821">
        <f>-670.621467956585 -24.7330059711658 -248.943356121019</f>
        <v>-944.29783004876981</v>
      </c>
      <c r="Q821" t="s">
        <v>18317</v>
      </c>
      <c r="R821" t="s">
        <v>18318</v>
      </c>
      <c r="S821" t="s">
        <v>18319</v>
      </c>
      <c r="T821" t="s">
        <v>18320</v>
      </c>
      <c r="U821" t="s">
        <v>18321</v>
      </c>
      <c r="V821" t="s">
        <v>18322</v>
      </c>
      <c r="W821" t="s">
        <v>18323</v>
      </c>
      <c r="X821" t="s">
        <v>18324</v>
      </c>
      <c r="Y821" t="s">
        <v>18325</v>
      </c>
    </row>
    <row r="822" spans="1:25" x14ac:dyDescent="0.3">
      <c r="A822">
        <v>41050</v>
      </c>
      <c r="B822" t="s">
        <v>18326</v>
      </c>
      <c r="C822" t="s">
        <v>18327</v>
      </c>
      <c r="D822" t="s">
        <v>18328</v>
      </c>
      <c r="E822" t="s">
        <v>18329</v>
      </c>
      <c r="F822" t="s">
        <v>18330</v>
      </c>
      <c r="G822" t="s">
        <v>18331</v>
      </c>
      <c r="H822" t="s">
        <v>18332</v>
      </c>
      <c r="I822" t="s">
        <v>18333</v>
      </c>
      <c r="J822" t="s">
        <v>18334</v>
      </c>
      <c r="K822" t="s">
        <v>18335</v>
      </c>
      <c r="L822" t="s">
        <v>18336</v>
      </c>
      <c r="M822" t="s">
        <v>18337</v>
      </c>
      <c r="N822" t="s">
        <v>18338</v>
      </c>
      <c r="O822" t="s">
        <v>18339</v>
      </c>
      <c r="P822">
        <f>-676.657558496377 -26.0092891057723 -246.819449063381</f>
        <v>-949.48629666553029</v>
      </c>
      <c r="Q822" t="s">
        <v>18340</v>
      </c>
      <c r="R822" t="s">
        <v>18341</v>
      </c>
      <c r="S822" t="s">
        <v>18342</v>
      </c>
      <c r="T822" t="s">
        <v>18343</v>
      </c>
      <c r="U822" t="s">
        <v>18344</v>
      </c>
      <c r="V822" t="s">
        <v>18345</v>
      </c>
      <c r="W822" t="s">
        <v>18346</v>
      </c>
      <c r="X822" t="s">
        <v>18347</v>
      </c>
      <c r="Y822" t="s">
        <v>18348</v>
      </c>
    </row>
    <row r="823" spans="1:25" x14ac:dyDescent="0.3">
      <c r="A823">
        <v>41100</v>
      </c>
      <c r="B823" t="s">
        <v>18349</v>
      </c>
      <c r="C823" t="s">
        <v>18350</v>
      </c>
      <c r="D823" t="s">
        <v>18351</v>
      </c>
      <c r="E823" t="s">
        <v>18352</v>
      </c>
      <c r="F823" t="s">
        <v>18353</v>
      </c>
      <c r="G823" t="s">
        <v>18354</v>
      </c>
      <c r="H823" t="s">
        <v>18355</v>
      </c>
      <c r="I823" t="s">
        <v>18356</v>
      </c>
      <c r="J823" t="s">
        <v>18357</v>
      </c>
      <c r="K823" t="s">
        <v>18358</v>
      </c>
      <c r="L823" t="s">
        <v>18359</v>
      </c>
      <c r="M823" t="s">
        <v>18360</v>
      </c>
      <c r="N823" t="s">
        <v>18361</v>
      </c>
      <c r="O823" t="s">
        <v>18362</v>
      </c>
      <c r="P823">
        <f>-689.734237525479 -28.5179117849405 -242.817402914421</f>
        <v>-961.06955222484044</v>
      </c>
      <c r="Q823" t="s">
        <v>18363</v>
      </c>
      <c r="R823" t="s">
        <v>18364</v>
      </c>
      <c r="S823" t="s">
        <v>18365</v>
      </c>
      <c r="T823" t="s">
        <v>18366</v>
      </c>
      <c r="U823" t="s">
        <v>18367</v>
      </c>
      <c r="V823" t="s">
        <v>18368</v>
      </c>
      <c r="W823" t="s">
        <v>18369</v>
      </c>
      <c r="X823" t="s">
        <v>18370</v>
      </c>
      <c r="Y823" t="s">
        <v>18371</v>
      </c>
    </row>
    <row r="824" spans="1:25" x14ac:dyDescent="0.3">
      <c r="A824">
        <v>41150</v>
      </c>
      <c r="B824" t="s">
        <v>18372</v>
      </c>
      <c r="C824" t="s">
        <v>18373</v>
      </c>
      <c r="D824" t="s">
        <v>18374</v>
      </c>
      <c r="E824" t="s">
        <v>18375</v>
      </c>
      <c r="F824" t="s">
        <v>18376</v>
      </c>
      <c r="G824" t="s">
        <v>18377</v>
      </c>
      <c r="H824" t="s">
        <v>18378</v>
      </c>
      <c r="I824" t="s">
        <v>18379</v>
      </c>
      <c r="J824" t="s">
        <v>18380</v>
      </c>
      <c r="K824" t="s">
        <v>18381</v>
      </c>
      <c r="L824" t="s">
        <v>18382</v>
      </c>
      <c r="M824" t="s">
        <v>18383</v>
      </c>
      <c r="N824" t="s">
        <v>18384</v>
      </c>
      <c r="O824" t="s">
        <v>18385</v>
      </c>
      <c r="P824">
        <f>-696.3192310364 -29.503242374645 -240.879596459866</f>
        <v>-966.70206987091092</v>
      </c>
      <c r="Q824" t="s">
        <v>18386</v>
      </c>
      <c r="R824" t="s">
        <v>18387</v>
      </c>
      <c r="S824" t="s">
        <v>18388</v>
      </c>
      <c r="T824" t="s">
        <v>18389</v>
      </c>
      <c r="U824" t="s">
        <v>18390</v>
      </c>
      <c r="V824" t="s">
        <v>18391</v>
      </c>
      <c r="W824" t="s">
        <v>18392</v>
      </c>
      <c r="X824" t="s">
        <v>18393</v>
      </c>
      <c r="Y824" t="s">
        <v>18394</v>
      </c>
    </row>
    <row r="825" spans="1:25" x14ac:dyDescent="0.3">
      <c r="A825">
        <v>41200</v>
      </c>
      <c r="B825" t="s">
        <v>18395</v>
      </c>
      <c r="C825" t="s">
        <v>18396</v>
      </c>
      <c r="D825" t="s">
        <v>18397</v>
      </c>
      <c r="E825" t="s">
        <v>18398</v>
      </c>
      <c r="F825" t="s">
        <v>18399</v>
      </c>
      <c r="G825" t="s">
        <v>18400</v>
      </c>
      <c r="H825" t="s">
        <v>18401</v>
      </c>
      <c r="I825" t="s">
        <v>18402</v>
      </c>
      <c r="J825" t="s">
        <v>18403</v>
      </c>
      <c r="K825" t="s">
        <v>18404</v>
      </c>
      <c r="L825" t="s">
        <v>18405</v>
      </c>
      <c r="M825" t="s">
        <v>18406</v>
      </c>
      <c r="N825" t="s">
        <v>18407</v>
      </c>
      <c r="O825" t="s">
        <v>18408</v>
      </c>
      <c r="P825">
        <f>-709.017722552985 -29.2165988183017 -236.676643075427</f>
        <v>-974.91096444671371</v>
      </c>
      <c r="Q825" t="s">
        <v>18409</v>
      </c>
      <c r="R825" t="s">
        <v>18410</v>
      </c>
      <c r="S825" t="s">
        <v>18411</v>
      </c>
      <c r="T825" t="s">
        <v>18412</v>
      </c>
      <c r="U825" t="s">
        <v>18413</v>
      </c>
      <c r="V825" t="s">
        <v>18414</v>
      </c>
      <c r="W825" t="s">
        <v>18415</v>
      </c>
      <c r="X825" t="s">
        <v>18416</v>
      </c>
      <c r="Y825" t="s">
        <v>18417</v>
      </c>
    </row>
    <row r="826" spans="1:25" x14ac:dyDescent="0.3">
      <c r="A826">
        <v>41250</v>
      </c>
      <c r="B826" t="s">
        <v>18418</v>
      </c>
      <c r="C826" t="s">
        <v>18419</v>
      </c>
      <c r="D826" t="s">
        <v>18420</v>
      </c>
      <c r="E826" t="s">
        <v>18421</v>
      </c>
      <c r="F826" t="s">
        <v>18422</v>
      </c>
      <c r="G826" t="s">
        <v>18423</v>
      </c>
      <c r="H826" t="s">
        <v>18424</v>
      </c>
      <c r="I826" t="s">
        <v>18425</v>
      </c>
      <c r="J826" t="s">
        <v>18426</v>
      </c>
      <c r="K826" t="s">
        <v>18427</v>
      </c>
      <c r="L826" t="s">
        <v>18428</v>
      </c>
      <c r="M826" t="s">
        <v>18429</v>
      </c>
      <c r="N826" t="s">
        <v>18430</v>
      </c>
      <c r="O826" t="s">
        <v>18431</v>
      </c>
      <c r="P826">
        <f>-715.59321099412 -28.1199353537763 -234.597315130759</f>
        <v>-978.31046147865527</v>
      </c>
      <c r="Q826" t="s">
        <v>18432</v>
      </c>
      <c r="R826" t="s">
        <v>18433</v>
      </c>
      <c r="S826" t="s">
        <v>18434</v>
      </c>
      <c r="T826" t="s">
        <v>18435</v>
      </c>
      <c r="U826" t="s">
        <v>18436</v>
      </c>
      <c r="V826" t="s">
        <v>18437</v>
      </c>
      <c r="W826" t="s">
        <v>18438</v>
      </c>
      <c r="X826" t="s">
        <v>18439</v>
      </c>
      <c r="Y826" t="s">
        <v>18440</v>
      </c>
    </row>
    <row r="827" spans="1:25" x14ac:dyDescent="0.3">
      <c r="A827">
        <v>41300</v>
      </c>
      <c r="B827" t="s">
        <v>18441</v>
      </c>
      <c r="C827" t="s">
        <v>18442</v>
      </c>
      <c r="D827" t="s">
        <v>18443</v>
      </c>
      <c r="E827" t="s">
        <v>18444</v>
      </c>
      <c r="F827" t="s">
        <v>18445</v>
      </c>
      <c r="G827" t="s">
        <v>18446</v>
      </c>
      <c r="H827" t="s">
        <v>18447</v>
      </c>
      <c r="I827" t="s">
        <v>18448</v>
      </c>
      <c r="J827" t="s">
        <v>18449</v>
      </c>
      <c r="K827" t="s">
        <v>18450</v>
      </c>
      <c r="L827" t="s">
        <v>18451</v>
      </c>
      <c r="M827" t="s">
        <v>18452</v>
      </c>
      <c r="N827" t="s">
        <v>18453</v>
      </c>
      <c r="O827" t="s">
        <v>18454</v>
      </c>
      <c r="P827">
        <f>-728.08400135555 -25.886993805515 -231.095348915662</f>
        <v>-985.06634407672686</v>
      </c>
      <c r="Q827" t="s">
        <v>18455</v>
      </c>
      <c r="R827" t="s">
        <v>18456</v>
      </c>
      <c r="S827" t="s">
        <v>18457</v>
      </c>
      <c r="T827" t="s">
        <v>18458</v>
      </c>
      <c r="U827" t="s">
        <v>18459</v>
      </c>
      <c r="V827" t="s">
        <v>18460</v>
      </c>
      <c r="W827" t="s">
        <v>18461</v>
      </c>
      <c r="X827" t="s">
        <v>18462</v>
      </c>
      <c r="Y827" t="s">
        <v>18463</v>
      </c>
    </row>
    <row r="828" spans="1:25" x14ac:dyDescent="0.3">
      <c r="A828">
        <v>41350</v>
      </c>
      <c r="B828" t="s">
        <v>18464</v>
      </c>
      <c r="C828" t="s">
        <v>18465</v>
      </c>
      <c r="D828" t="s">
        <v>18466</v>
      </c>
      <c r="E828" t="s">
        <v>18467</v>
      </c>
      <c r="F828" t="s">
        <v>18468</v>
      </c>
      <c r="G828" t="s">
        <v>18469</v>
      </c>
      <c r="H828" t="s">
        <v>18470</v>
      </c>
      <c r="I828" t="s">
        <v>18471</v>
      </c>
      <c r="J828" t="s">
        <v>18472</v>
      </c>
      <c r="K828" t="s">
        <v>18473</v>
      </c>
      <c r="L828" t="s">
        <v>18474</v>
      </c>
      <c r="M828" t="s">
        <v>18475</v>
      </c>
      <c r="N828" t="s">
        <v>18476</v>
      </c>
      <c r="O828" t="s">
        <v>18477</v>
      </c>
      <c r="P828">
        <f>-734.343907200763 -25.0156272533386 -229.49915436468</f>
        <v>-988.85868881878173</v>
      </c>
      <c r="Q828" t="s">
        <v>18478</v>
      </c>
      <c r="R828" t="s">
        <v>18479</v>
      </c>
      <c r="S828" t="s">
        <v>18480</v>
      </c>
      <c r="T828" t="s">
        <v>18481</v>
      </c>
      <c r="U828" t="s">
        <v>18482</v>
      </c>
      <c r="V828" t="s">
        <v>18483</v>
      </c>
      <c r="W828" t="s">
        <v>18484</v>
      </c>
      <c r="X828" t="s">
        <v>18485</v>
      </c>
      <c r="Y828" t="s">
        <v>18486</v>
      </c>
    </row>
    <row r="829" spans="1:25" x14ac:dyDescent="0.3">
      <c r="A829">
        <v>41400</v>
      </c>
      <c r="B829" t="s">
        <v>18487</v>
      </c>
      <c r="C829" t="s">
        <v>18488</v>
      </c>
      <c r="D829" t="s">
        <v>18489</v>
      </c>
      <c r="E829" t="s">
        <v>18490</v>
      </c>
      <c r="F829" t="s">
        <v>18491</v>
      </c>
      <c r="G829" t="s">
        <v>18492</v>
      </c>
      <c r="H829" t="s">
        <v>18493</v>
      </c>
      <c r="I829" t="s">
        <v>18494</v>
      </c>
      <c r="J829" t="s">
        <v>18495</v>
      </c>
      <c r="K829" t="s">
        <v>18496</v>
      </c>
      <c r="L829" t="s">
        <v>18497</v>
      </c>
      <c r="M829" t="s">
        <v>18498</v>
      </c>
      <c r="N829" t="s">
        <v>18499</v>
      </c>
      <c r="O829">
        <f>-774.825655209322 -1.21828020741668 -506.648230511772</f>
        <v>-1282.6921659285108</v>
      </c>
      <c r="P829">
        <f>-746.840345153891 -23.9587215549136 -226.865579611036</f>
        <v>-997.66464631984059</v>
      </c>
      <c r="Q829" t="s">
        <v>18500</v>
      </c>
      <c r="R829" t="s">
        <v>18501</v>
      </c>
      <c r="S829" t="s">
        <v>18502</v>
      </c>
      <c r="T829" t="s">
        <v>18503</v>
      </c>
      <c r="U829" t="s">
        <v>18504</v>
      </c>
      <c r="V829" t="s">
        <v>18505</v>
      </c>
      <c r="W829" t="s">
        <v>18506</v>
      </c>
      <c r="X829" t="s">
        <v>18507</v>
      </c>
      <c r="Y829" t="s">
        <v>18508</v>
      </c>
    </row>
    <row r="830" spans="1:25" x14ac:dyDescent="0.3">
      <c r="A830">
        <v>41450</v>
      </c>
      <c r="B830" t="s">
        <v>18509</v>
      </c>
      <c r="C830" t="s">
        <v>18510</v>
      </c>
      <c r="D830" t="s">
        <v>18511</v>
      </c>
      <c r="E830" t="s">
        <v>18512</v>
      </c>
      <c r="F830" t="s">
        <v>18513</v>
      </c>
      <c r="G830" t="s">
        <v>18514</v>
      </c>
      <c r="H830" t="s">
        <v>18515</v>
      </c>
      <c r="I830" t="s">
        <v>18516</v>
      </c>
      <c r="J830" t="s">
        <v>18517</v>
      </c>
      <c r="K830" t="s">
        <v>18518</v>
      </c>
      <c r="L830" t="s">
        <v>18519</v>
      </c>
      <c r="M830" t="s">
        <v>18520</v>
      </c>
      <c r="N830" t="s">
        <v>18521</v>
      </c>
      <c r="O830">
        <f>-774.980068172331 -2.21209633422041 -506.125450539151</f>
        <v>-1283.3176150457025</v>
      </c>
      <c r="P830">
        <f>-753.077538206231 -23.2779254763907 -225.670312635297</f>
        <v>-1002.0257763179187</v>
      </c>
      <c r="Q830" t="s">
        <v>18522</v>
      </c>
      <c r="R830" t="s">
        <v>18523</v>
      </c>
      <c r="S830" t="s">
        <v>18524</v>
      </c>
      <c r="T830" t="s">
        <v>18525</v>
      </c>
      <c r="U830" t="s">
        <v>18526</v>
      </c>
      <c r="V830" t="s">
        <v>18527</v>
      </c>
      <c r="W830" t="s">
        <v>18528</v>
      </c>
      <c r="X830" t="s">
        <v>18529</v>
      </c>
      <c r="Y830" t="s">
        <v>18530</v>
      </c>
    </row>
    <row r="831" spans="1:25" x14ac:dyDescent="0.3">
      <c r="A831">
        <v>41500</v>
      </c>
      <c r="B831" t="s">
        <v>18531</v>
      </c>
      <c r="C831" t="s">
        <v>18532</v>
      </c>
      <c r="D831" t="s">
        <v>18533</v>
      </c>
      <c r="E831" t="s">
        <v>18534</v>
      </c>
      <c r="F831" t="s">
        <v>18535</v>
      </c>
      <c r="G831" t="s">
        <v>18536</v>
      </c>
      <c r="H831" t="s">
        <v>18537</v>
      </c>
      <c r="I831" t="s">
        <v>18538</v>
      </c>
      <c r="J831" t="s">
        <v>18539</v>
      </c>
      <c r="K831" t="s">
        <v>18540</v>
      </c>
      <c r="L831" t="s">
        <v>18541</v>
      </c>
      <c r="M831" t="s">
        <v>18542</v>
      </c>
      <c r="N831" t="s">
        <v>18543</v>
      </c>
      <c r="O831">
        <f>-775.727117509341 -4.14190953463822 -505.308641254226</f>
        <v>-1285.1776682982054</v>
      </c>
      <c r="P831">
        <f>-765.113815736021 -22.0164041017736 -223.978813723169</f>
        <v>-1011.1090335609636</v>
      </c>
      <c r="Q831" t="s">
        <v>18544</v>
      </c>
      <c r="R831" t="s">
        <v>18545</v>
      </c>
      <c r="S831" t="s">
        <v>18546</v>
      </c>
      <c r="T831" t="s">
        <v>18547</v>
      </c>
      <c r="U831" t="s">
        <v>18548</v>
      </c>
      <c r="V831" t="s">
        <v>18549</v>
      </c>
      <c r="W831" t="s">
        <v>18550</v>
      </c>
      <c r="X831" t="s">
        <v>18551</v>
      </c>
      <c r="Y831" t="s">
        <v>18552</v>
      </c>
    </row>
    <row r="832" spans="1:25" x14ac:dyDescent="0.3">
      <c r="A832">
        <v>41550</v>
      </c>
      <c r="B832" t="s">
        <v>18553</v>
      </c>
      <c r="C832" t="s">
        <v>18554</v>
      </c>
      <c r="D832" t="s">
        <v>18555</v>
      </c>
      <c r="E832" t="s">
        <v>18556</v>
      </c>
      <c r="F832" t="s">
        <v>18557</v>
      </c>
      <c r="G832" t="s">
        <v>18558</v>
      </c>
      <c r="H832" t="s">
        <v>18559</v>
      </c>
      <c r="I832" t="s">
        <v>18560</v>
      </c>
      <c r="J832" t="s">
        <v>18561</v>
      </c>
      <c r="K832" t="s">
        <v>18562</v>
      </c>
      <c r="L832" t="s">
        <v>18563</v>
      </c>
      <c r="M832" t="s">
        <v>18564</v>
      </c>
      <c r="N832" t="s">
        <v>18565</v>
      </c>
      <c r="O832">
        <f>-776.312303970376 -5.00069631493648 -504.846680960657</f>
        <v>-1286.1596812459695</v>
      </c>
      <c r="P832">
        <f>-770.715761194911 -21.3119611943612 -223.277451692652</f>
        <v>-1015.3051740819242</v>
      </c>
      <c r="Q832" t="s">
        <v>18566</v>
      </c>
      <c r="R832" t="s">
        <v>18567</v>
      </c>
      <c r="S832" t="s">
        <v>18568</v>
      </c>
      <c r="T832" t="s">
        <v>18569</v>
      </c>
      <c r="U832" t="s">
        <v>18570</v>
      </c>
      <c r="V832" t="s">
        <v>18571</v>
      </c>
      <c r="W832" t="s">
        <v>18572</v>
      </c>
      <c r="X832" t="s">
        <v>18573</v>
      </c>
      <c r="Y832" t="s">
        <v>18574</v>
      </c>
    </row>
    <row r="833" spans="1:25" x14ac:dyDescent="0.3">
      <c r="A833">
        <v>41600</v>
      </c>
      <c r="B833" t="s">
        <v>18575</v>
      </c>
      <c r="C833" t="s">
        <v>18576</v>
      </c>
      <c r="D833" t="s">
        <v>18577</v>
      </c>
      <c r="E833" t="s">
        <v>18578</v>
      </c>
      <c r="F833" t="s">
        <v>18579</v>
      </c>
      <c r="G833" t="s">
        <v>18580</v>
      </c>
      <c r="H833" t="s">
        <v>18581</v>
      </c>
      <c r="I833" t="s">
        <v>18582</v>
      </c>
      <c r="J833" t="s">
        <v>18583</v>
      </c>
      <c r="K833" t="s">
        <v>18584</v>
      </c>
      <c r="L833" t="s">
        <v>18585</v>
      </c>
      <c r="M833" t="s">
        <v>18586</v>
      </c>
      <c r="N833" t="s">
        <v>18587</v>
      </c>
      <c r="O833">
        <f>-777.311305601974 -6.61045613752117 -503.896070127286</f>
        <v>-1287.8178318667813</v>
      </c>
      <c r="P833">
        <f>-780.671729196098 -19.2711703262041 -222.103713338935</f>
        <v>-1022.0466128612371</v>
      </c>
      <c r="Q833" t="s">
        <v>18588</v>
      </c>
      <c r="R833" t="s">
        <v>18589</v>
      </c>
      <c r="S833" t="s">
        <v>18590</v>
      </c>
      <c r="T833" t="s">
        <v>18591</v>
      </c>
      <c r="U833" t="s">
        <v>18592</v>
      </c>
      <c r="V833" t="s">
        <v>18593</v>
      </c>
      <c r="W833" t="s">
        <v>18594</v>
      </c>
      <c r="X833" t="s">
        <v>18595</v>
      </c>
      <c r="Y833" t="s">
        <v>18596</v>
      </c>
    </row>
    <row r="834" spans="1:25" x14ac:dyDescent="0.3">
      <c r="A834">
        <v>41650</v>
      </c>
      <c r="B834" t="s">
        <v>18597</v>
      </c>
      <c r="C834" t="s">
        <v>18598</v>
      </c>
      <c r="D834" t="s">
        <v>18599</v>
      </c>
      <c r="E834" t="s">
        <v>18600</v>
      </c>
      <c r="F834" t="s">
        <v>18601</v>
      </c>
      <c r="G834" t="s">
        <v>18602</v>
      </c>
      <c r="H834" t="s">
        <v>18603</v>
      </c>
      <c r="I834" t="s">
        <v>18604</v>
      </c>
      <c r="J834" t="s">
        <v>18605</v>
      </c>
      <c r="K834" t="s">
        <v>18606</v>
      </c>
      <c r="L834" t="s">
        <v>18607</v>
      </c>
      <c r="M834" t="s">
        <v>18608</v>
      </c>
      <c r="N834" t="s">
        <v>18609</v>
      </c>
      <c r="O834">
        <f>-777.810661499132 -7.35800447786528 -503.396572411716</f>
        <v>-1288.5652383887134</v>
      </c>
      <c r="P834">
        <f>-785.351133965805 -18.568595154572 -221.623555823566</f>
        <v>-1025.543284943943</v>
      </c>
      <c r="Q834">
        <f>-566.596366238761 -0.594764301134319 -297.596253500535</f>
        <v>-864.78738404043031</v>
      </c>
      <c r="R834" t="s">
        <v>18610</v>
      </c>
      <c r="S834" t="s">
        <v>18611</v>
      </c>
      <c r="T834" t="s">
        <v>18612</v>
      </c>
      <c r="U834" t="s">
        <v>18613</v>
      </c>
      <c r="V834" t="s">
        <v>18614</v>
      </c>
      <c r="W834" t="s">
        <v>18615</v>
      </c>
      <c r="X834" t="s">
        <v>18616</v>
      </c>
      <c r="Y834" t="s">
        <v>18617</v>
      </c>
    </row>
    <row r="835" spans="1:25" x14ac:dyDescent="0.3">
      <c r="A835">
        <v>41700</v>
      </c>
      <c r="B835" t="s">
        <v>18618</v>
      </c>
      <c r="C835" t="s">
        <v>18619</v>
      </c>
      <c r="D835" t="s">
        <v>18620</v>
      </c>
      <c r="E835" t="s">
        <v>18621</v>
      </c>
      <c r="F835" t="s">
        <v>18622</v>
      </c>
      <c r="G835" t="s">
        <v>18623</v>
      </c>
      <c r="H835" t="s">
        <v>18624</v>
      </c>
      <c r="I835" t="s">
        <v>18625</v>
      </c>
      <c r="J835" t="s">
        <v>18626</v>
      </c>
      <c r="K835" t="s">
        <v>18627</v>
      </c>
      <c r="L835" t="s">
        <v>18628</v>
      </c>
      <c r="M835" t="s">
        <v>18629</v>
      </c>
      <c r="N835" t="s">
        <v>18630</v>
      </c>
      <c r="O835">
        <f>-778.81901909497 -8.61923400724686 -502.721964151318</f>
        <v>-1290.1602172535349</v>
      </c>
      <c r="P835">
        <f>-794.538703665356 -17.3878461411703 -221.199999312355</f>
        <v>-1033.1265491188813</v>
      </c>
      <c r="Q835">
        <f>-572.94025813786 -5.94002443465547 -289.841258368903</f>
        <v>-868.72154094141854</v>
      </c>
      <c r="R835" t="s">
        <v>18631</v>
      </c>
      <c r="S835" t="s">
        <v>18632</v>
      </c>
      <c r="T835" t="s">
        <v>18633</v>
      </c>
      <c r="U835" t="s">
        <v>18634</v>
      </c>
      <c r="V835" t="s">
        <v>18635</v>
      </c>
      <c r="W835" t="s">
        <v>18636</v>
      </c>
      <c r="X835" t="s">
        <v>18637</v>
      </c>
      <c r="Y835" t="s">
        <v>18638</v>
      </c>
    </row>
    <row r="836" spans="1:25" x14ac:dyDescent="0.3">
      <c r="A836">
        <v>41750</v>
      </c>
      <c r="B836" t="s">
        <v>18639</v>
      </c>
      <c r="C836" t="s">
        <v>18640</v>
      </c>
      <c r="D836" t="s">
        <v>18641</v>
      </c>
      <c r="E836" t="s">
        <v>18642</v>
      </c>
      <c r="F836" t="s">
        <v>18643</v>
      </c>
      <c r="G836" t="s">
        <v>18644</v>
      </c>
      <c r="H836" t="s">
        <v>18645</v>
      </c>
      <c r="I836" t="s">
        <v>18646</v>
      </c>
      <c r="J836" t="s">
        <v>18647</v>
      </c>
      <c r="K836" t="s">
        <v>18648</v>
      </c>
      <c r="L836" t="s">
        <v>18649</v>
      </c>
      <c r="M836" t="s">
        <v>18650</v>
      </c>
      <c r="N836" t="s">
        <v>18651</v>
      </c>
      <c r="O836">
        <f>-779.351531376983 -9.01051443686924 -502.57516692896</f>
        <v>-1290.9372127428123</v>
      </c>
      <c r="P836">
        <f>-798.833535046631 -16.9483393702615 -221.263843857832</f>
        <v>-1037.0457182747245</v>
      </c>
      <c r="Q836">
        <f>-575.969181159277 -8.26186832146595 -286.106284056212</f>
        <v>-870.33733353695493</v>
      </c>
      <c r="R836" t="s">
        <v>18652</v>
      </c>
      <c r="S836" t="s">
        <v>18653</v>
      </c>
      <c r="T836" t="s">
        <v>18654</v>
      </c>
      <c r="U836" t="s">
        <v>18655</v>
      </c>
      <c r="V836" t="s">
        <v>18656</v>
      </c>
      <c r="W836" t="s">
        <v>18657</v>
      </c>
      <c r="X836" t="s">
        <v>18658</v>
      </c>
      <c r="Y836" t="s">
        <v>18659</v>
      </c>
    </row>
    <row r="837" spans="1:25" x14ac:dyDescent="0.3">
      <c r="A837">
        <v>41800</v>
      </c>
      <c r="B837" t="s">
        <v>18660</v>
      </c>
      <c r="C837" t="s">
        <v>18661</v>
      </c>
      <c r="D837" t="s">
        <v>18662</v>
      </c>
      <c r="E837" t="s">
        <v>18663</v>
      </c>
      <c r="F837" t="s">
        <v>18664</v>
      </c>
      <c r="G837" t="s">
        <v>18665</v>
      </c>
      <c r="H837" t="s">
        <v>18666</v>
      </c>
      <c r="I837" t="s">
        <v>18667</v>
      </c>
      <c r="J837" t="s">
        <v>18668</v>
      </c>
      <c r="K837" t="s">
        <v>18669</v>
      </c>
      <c r="L837" t="s">
        <v>18670</v>
      </c>
      <c r="M837" t="s">
        <v>18671</v>
      </c>
      <c r="N837" t="s">
        <v>18672</v>
      </c>
      <c r="O837">
        <f>-779.590062735739 -9.43097864090987 -502.341040029238</f>
        <v>-1291.3620814058868</v>
      </c>
      <c r="P837">
        <f>-802.901418279177 -16.443079460382 -221.296537387245</f>
        <v>-1040.6410351268041</v>
      </c>
      <c r="Q837">
        <f>-578.91730712244 -10.3537452164364 -282.472971218703</f>
        <v>-871.74402355757934</v>
      </c>
      <c r="R837" t="s">
        <v>18673</v>
      </c>
      <c r="S837" t="s">
        <v>18674</v>
      </c>
      <c r="T837" t="s">
        <v>18675</v>
      </c>
      <c r="U837" t="s">
        <v>18676</v>
      </c>
      <c r="V837" t="s">
        <v>18677</v>
      </c>
      <c r="W837" t="s">
        <v>18678</v>
      </c>
      <c r="X837" t="s">
        <v>18679</v>
      </c>
      <c r="Y837" t="s">
        <v>18680</v>
      </c>
    </row>
    <row r="838" spans="1:25" x14ac:dyDescent="0.3">
      <c r="A838">
        <v>41850</v>
      </c>
      <c r="B838" t="s">
        <v>18681</v>
      </c>
      <c r="C838" t="s">
        <v>18682</v>
      </c>
      <c r="D838" t="s">
        <v>18683</v>
      </c>
      <c r="E838" t="s">
        <v>18684</v>
      </c>
      <c r="F838" t="s">
        <v>18685</v>
      </c>
      <c r="G838" t="s">
        <v>18686</v>
      </c>
      <c r="H838" t="s">
        <v>18687</v>
      </c>
      <c r="I838" t="s">
        <v>18688</v>
      </c>
      <c r="J838" t="s">
        <v>18689</v>
      </c>
      <c r="K838" t="s">
        <v>18690</v>
      </c>
      <c r="L838" t="s">
        <v>18691</v>
      </c>
      <c r="M838" t="s">
        <v>18692</v>
      </c>
      <c r="N838" t="s">
        <v>18693</v>
      </c>
      <c r="O838">
        <f>-779.615368879372 -10.3958431415406 -501.713270736516</f>
        <v>-1291.7244827574286</v>
      </c>
      <c r="P838">
        <f>-810.17797444996 -15.6826898062654 -221.326827654173</f>
        <v>-1047.1874919103984</v>
      </c>
      <c r="Q838">
        <f>-584.351677951126 -14.4393325853969 -275.636143053648</f>
        <v>-874.42715359017188</v>
      </c>
      <c r="R838" t="s">
        <v>18694</v>
      </c>
      <c r="S838" t="s">
        <v>18695</v>
      </c>
      <c r="T838" t="s">
        <v>18696</v>
      </c>
      <c r="U838" t="s">
        <v>18697</v>
      </c>
      <c r="V838" t="s">
        <v>18698</v>
      </c>
      <c r="W838" t="s">
        <v>18699</v>
      </c>
      <c r="X838" t="s">
        <v>18700</v>
      </c>
      <c r="Y838" t="s">
        <v>18701</v>
      </c>
    </row>
    <row r="839" spans="1:25" x14ac:dyDescent="0.3">
      <c r="A839">
        <v>41900</v>
      </c>
      <c r="B839" t="s">
        <v>18702</v>
      </c>
      <c r="C839" t="s">
        <v>18703</v>
      </c>
      <c r="D839" t="s">
        <v>18704</v>
      </c>
      <c r="E839" t="s">
        <v>18705</v>
      </c>
      <c r="F839" t="s">
        <v>18706</v>
      </c>
      <c r="G839" t="s">
        <v>18707</v>
      </c>
      <c r="H839" t="s">
        <v>18708</v>
      </c>
      <c r="I839" t="s">
        <v>18709</v>
      </c>
      <c r="J839" t="s">
        <v>18710</v>
      </c>
      <c r="K839" t="s">
        <v>18711</v>
      </c>
      <c r="L839" t="s">
        <v>18712</v>
      </c>
      <c r="M839" t="s">
        <v>18713</v>
      </c>
      <c r="N839" t="s">
        <v>18714</v>
      </c>
      <c r="O839">
        <f>-778.79526758118 -11.3656802455305 -501.052852653858</f>
        <v>-1291.2138004805686</v>
      </c>
      <c r="P839">
        <f>-815.652395681098 -15.7329622552118 -221.408240707185</f>
        <v>-1052.7935986434948</v>
      </c>
      <c r="Q839">
        <f>-588.381422754766 -18.3479538507102 -269.257991039797</f>
        <v>-875.98736764527325</v>
      </c>
      <c r="R839" t="s">
        <v>18715</v>
      </c>
      <c r="S839" t="s">
        <v>18716</v>
      </c>
      <c r="T839" t="s">
        <v>18717</v>
      </c>
      <c r="U839" t="s">
        <v>18718</v>
      </c>
      <c r="V839" t="s">
        <v>18719</v>
      </c>
      <c r="W839" t="s">
        <v>18720</v>
      </c>
      <c r="X839" t="s">
        <v>18721</v>
      </c>
      <c r="Y839" t="s">
        <v>18722</v>
      </c>
    </row>
    <row r="840" spans="1:25" x14ac:dyDescent="0.3">
      <c r="A840">
        <v>41950</v>
      </c>
      <c r="B840" t="s">
        <v>18723</v>
      </c>
      <c r="C840" t="s">
        <v>18724</v>
      </c>
      <c r="D840" t="s">
        <v>18725</v>
      </c>
      <c r="E840" t="s">
        <v>18726</v>
      </c>
      <c r="F840" t="s">
        <v>18727</v>
      </c>
      <c r="G840" t="s">
        <v>18728</v>
      </c>
      <c r="H840" t="s">
        <v>18729</v>
      </c>
      <c r="I840" t="s">
        <v>18730</v>
      </c>
      <c r="J840" t="s">
        <v>18731</v>
      </c>
      <c r="K840" t="s">
        <v>18732</v>
      </c>
      <c r="L840" t="s">
        <v>18733</v>
      </c>
      <c r="M840" t="s">
        <v>18734</v>
      </c>
      <c r="N840" t="s">
        <v>18735</v>
      </c>
      <c r="O840">
        <f>-778.252297176795 -11.8841875541091 -500.801609595281</f>
        <v>-1290.9380943261849</v>
      </c>
      <c r="P840">
        <f>-818.002482546354 -16.0313979952225 -221.550248488761</f>
        <v>-1055.5841290303376</v>
      </c>
      <c r="Q840">
        <f>-590.127071133046 -20.1826715115533 -266.317234824112</f>
        <v>-876.62697746871129</v>
      </c>
      <c r="R840" t="s">
        <v>18736</v>
      </c>
      <c r="S840" t="s">
        <v>18737</v>
      </c>
      <c r="T840" t="s">
        <v>18738</v>
      </c>
      <c r="U840" t="s">
        <v>18739</v>
      </c>
      <c r="V840" t="s">
        <v>18740</v>
      </c>
      <c r="W840" t="s">
        <v>18741</v>
      </c>
      <c r="X840" t="s">
        <v>18742</v>
      </c>
      <c r="Y840" t="s">
        <v>18743</v>
      </c>
    </row>
    <row r="841" spans="1:25" x14ac:dyDescent="0.3">
      <c r="A841">
        <v>42000</v>
      </c>
      <c r="B841" t="s">
        <v>18744</v>
      </c>
      <c r="C841" t="s">
        <v>18745</v>
      </c>
      <c r="D841" t="s">
        <v>18746</v>
      </c>
      <c r="E841" t="s">
        <v>18747</v>
      </c>
      <c r="F841" t="s">
        <v>18748</v>
      </c>
      <c r="G841" t="s">
        <v>18749</v>
      </c>
      <c r="H841" t="s">
        <v>18750</v>
      </c>
      <c r="I841" t="s">
        <v>18751</v>
      </c>
      <c r="J841" t="s">
        <v>18752</v>
      </c>
      <c r="K841" t="s">
        <v>18753</v>
      </c>
      <c r="L841" t="s">
        <v>18754</v>
      </c>
      <c r="M841" t="s">
        <v>18755</v>
      </c>
      <c r="N841" t="s">
        <v>18756</v>
      </c>
      <c r="O841">
        <f>-777.152354785311 -12.4366530121492 -500.640719865134</f>
        <v>-1290.2297276625941</v>
      </c>
      <c r="P841">
        <f>-821.285334343997 -15.7530496365878 -222.03735485309</f>
        <v>-1059.0757388336747</v>
      </c>
      <c r="Q841">
        <f>-592.288712557967 -22.7856966566037 -260.24235106765</f>
        <v>-875.31676028222068</v>
      </c>
      <c r="R841" t="s">
        <v>18757</v>
      </c>
      <c r="S841" t="s">
        <v>18758</v>
      </c>
      <c r="T841" t="s">
        <v>18759</v>
      </c>
      <c r="U841" t="s">
        <v>18760</v>
      </c>
      <c r="V841" t="s">
        <v>18761</v>
      </c>
      <c r="W841" t="s">
        <v>18762</v>
      </c>
      <c r="X841" t="s">
        <v>18763</v>
      </c>
      <c r="Y841" t="s">
        <v>18764</v>
      </c>
    </row>
    <row r="842" spans="1:25" x14ac:dyDescent="0.3">
      <c r="A842">
        <v>42050</v>
      </c>
      <c r="B842" t="s">
        <v>18765</v>
      </c>
      <c r="C842" t="s">
        <v>18766</v>
      </c>
      <c r="D842" t="s">
        <v>18767</v>
      </c>
      <c r="E842" t="s">
        <v>18768</v>
      </c>
      <c r="F842" t="s">
        <v>18769</v>
      </c>
      <c r="G842" t="s">
        <v>18770</v>
      </c>
      <c r="H842" t="s">
        <v>18771</v>
      </c>
      <c r="I842" t="s">
        <v>18772</v>
      </c>
      <c r="J842" t="s">
        <v>18773</v>
      </c>
      <c r="K842" t="s">
        <v>18774</v>
      </c>
      <c r="L842" t="s">
        <v>18775</v>
      </c>
      <c r="M842" t="s">
        <v>18776</v>
      </c>
      <c r="N842" t="s">
        <v>18777</v>
      </c>
      <c r="O842">
        <f>-776.528268450352 -12.4462591561426 -500.700290821491</f>
        <v>-1289.6748184279857</v>
      </c>
      <c r="P842">
        <f>-822.289567648801 -15.0965041684112 -222.352579826611</f>
        <v>-1059.7386516438232</v>
      </c>
      <c r="Q842">
        <f>-592.823129058677 -23.5453845337042 -257.313958810275</f>
        <v>-873.68247240265623</v>
      </c>
      <c r="R842" t="s">
        <v>18778</v>
      </c>
      <c r="S842" t="s">
        <v>18779</v>
      </c>
      <c r="T842" t="s">
        <v>18780</v>
      </c>
      <c r="U842" t="s">
        <v>18781</v>
      </c>
      <c r="V842" t="s">
        <v>18782</v>
      </c>
      <c r="W842" t="s">
        <v>18783</v>
      </c>
      <c r="X842" t="s">
        <v>18784</v>
      </c>
      <c r="Y842" t="s">
        <v>18785</v>
      </c>
    </row>
    <row r="843" spans="1:25" x14ac:dyDescent="0.3">
      <c r="A843">
        <v>42100</v>
      </c>
      <c r="B843" t="s">
        <v>18786</v>
      </c>
      <c r="C843" t="s">
        <v>18787</v>
      </c>
      <c r="D843" t="s">
        <v>18788</v>
      </c>
      <c r="E843" t="s">
        <v>18789</v>
      </c>
      <c r="F843" t="s">
        <v>18790</v>
      </c>
      <c r="G843" t="s">
        <v>18791</v>
      </c>
      <c r="H843" t="s">
        <v>18792</v>
      </c>
      <c r="I843" t="s">
        <v>18793</v>
      </c>
      <c r="J843" t="s">
        <v>18794</v>
      </c>
      <c r="K843" t="s">
        <v>18795</v>
      </c>
      <c r="L843" t="s">
        <v>18796</v>
      </c>
      <c r="M843" t="s">
        <v>18797</v>
      </c>
      <c r="N843" t="s">
        <v>18798</v>
      </c>
      <c r="O843">
        <f>-775.029295460714 -12.2533096171892 -501.137973286241</f>
        <v>-1288.4205783641441</v>
      </c>
      <c r="P843">
        <f>-823.544618327732 -14.2754013399581 -223.251726651386</f>
        <v>-1061.0717463190761</v>
      </c>
      <c r="Q843">
        <f>-593.318003672316 -24.4286845791082 -252.254190817362</f>
        <v>-870.00087906878616</v>
      </c>
      <c r="R843" t="s">
        <v>18799</v>
      </c>
      <c r="S843" t="s">
        <v>18800</v>
      </c>
      <c r="T843" t="s">
        <v>18801</v>
      </c>
      <c r="U843" t="s">
        <v>18802</v>
      </c>
      <c r="V843" t="s">
        <v>18803</v>
      </c>
      <c r="W843" t="s">
        <v>18804</v>
      </c>
      <c r="X843" t="s">
        <v>18805</v>
      </c>
      <c r="Y843" t="s">
        <v>18806</v>
      </c>
    </row>
    <row r="844" spans="1:25" x14ac:dyDescent="0.3">
      <c r="A844">
        <v>42150</v>
      </c>
      <c r="B844" t="s">
        <v>18807</v>
      </c>
      <c r="C844" t="s">
        <v>18808</v>
      </c>
      <c r="D844" t="s">
        <v>18809</v>
      </c>
      <c r="E844" t="s">
        <v>18810</v>
      </c>
      <c r="F844" t="s">
        <v>18811</v>
      </c>
      <c r="G844" t="s">
        <v>18812</v>
      </c>
      <c r="H844" t="s">
        <v>18813</v>
      </c>
      <c r="I844" t="s">
        <v>18814</v>
      </c>
      <c r="J844" t="s">
        <v>18815</v>
      </c>
      <c r="K844" t="s">
        <v>18816</v>
      </c>
      <c r="L844" t="s">
        <v>18817</v>
      </c>
      <c r="M844" t="s">
        <v>18818</v>
      </c>
      <c r="N844" t="s">
        <v>18819</v>
      </c>
      <c r="O844">
        <f>-774.342429701886 -12.119863972978 -501.578937184627</f>
        <v>-1288.041230859491</v>
      </c>
      <c r="P844">
        <f>-823.999679659205 -14.178551732693 -223.894791541417</f>
        <v>-1062.0730229333149</v>
      </c>
      <c r="Q844">
        <f>-593.439711546452 -24.5445724155697 -250.032453278091</f>
        <v>-868.01673724011277</v>
      </c>
      <c r="R844" t="s">
        <v>18820</v>
      </c>
      <c r="S844" t="s">
        <v>18821</v>
      </c>
      <c r="T844" t="s">
        <v>18822</v>
      </c>
      <c r="U844" t="s">
        <v>18823</v>
      </c>
      <c r="V844" t="s">
        <v>18824</v>
      </c>
      <c r="W844" t="s">
        <v>18825</v>
      </c>
      <c r="X844" t="s">
        <v>18826</v>
      </c>
      <c r="Y844" t="s">
        <v>18827</v>
      </c>
    </row>
    <row r="845" spans="1:25" x14ac:dyDescent="0.3">
      <c r="A845">
        <v>42200</v>
      </c>
      <c r="B845" t="s">
        <v>18828</v>
      </c>
      <c r="C845" t="s">
        <v>18829</v>
      </c>
      <c r="D845" t="s">
        <v>18830</v>
      </c>
      <c r="E845" t="s">
        <v>18831</v>
      </c>
      <c r="F845" t="s">
        <v>18832</v>
      </c>
      <c r="G845" t="s">
        <v>18833</v>
      </c>
      <c r="H845" t="s">
        <v>18834</v>
      </c>
      <c r="I845" t="s">
        <v>18835</v>
      </c>
      <c r="J845" t="s">
        <v>18836</v>
      </c>
      <c r="K845" t="s">
        <v>18837</v>
      </c>
      <c r="L845" t="s">
        <v>18838</v>
      </c>
      <c r="M845" t="s">
        <v>18839</v>
      </c>
      <c r="N845" t="s">
        <v>18840</v>
      </c>
      <c r="O845">
        <f>-773.112872866582 -11.7299970179263 -502.195040145831</f>
        <v>-1287.0379100303394</v>
      </c>
      <c r="P845">
        <f>-824.510778071406 -14.7627663503579 -224.836698728034</f>
        <v>-1064.110243149798</v>
      </c>
      <c r="Q845">
        <f>-593.395293249456 -24.6085925788157 -245.746571796947</f>
        <v>-863.7504576252187</v>
      </c>
      <c r="R845" t="s">
        <v>18841</v>
      </c>
      <c r="S845" t="s">
        <v>18842</v>
      </c>
      <c r="T845" t="s">
        <v>18843</v>
      </c>
      <c r="U845" t="s">
        <v>18844</v>
      </c>
      <c r="V845" t="s">
        <v>18845</v>
      </c>
      <c r="W845" t="s">
        <v>18846</v>
      </c>
      <c r="X845" t="s">
        <v>18847</v>
      </c>
      <c r="Y845" t="s">
        <v>18848</v>
      </c>
    </row>
    <row r="846" spans="1:25" x14ac:dyDescent="0.3">
      <c r="A846">
        <v>42250</v>
      </c>
      <c r="B846" t="s">
        <v>18849</v>
      </c>
      <c r="C846" t="s">
        <v>18850</v>
      </c>
      <c r="D846" t="s">
        <v>18851</v>
      </c>
      <c r="E846" t="s">
        <v>18852</v>
      </c>
      <c r="F846" t="s">
        <v>18853</v>
      </c>
      <c r="G846" t="s">
        <v>18854</v>
      </c>
      <c r="H846" t="s">
        <v>18855</v>
      </c>
      <c r="I846" t="s">
        <v>18856</v>
      </c>
      <c r="J846" t="s">
        <v>18857</v>
      </c>
      <c r="K846" t="s">
        <v>18858</v>
      </c>
      <c r="L846" t="s">
        <v>18859</v>
      </c>
      <c r="M846" t="s">
        <v>18860</v>
      </c>
      <c r="N846" t="s">
        <v>18861</v>
      </c>
      <c r="O846">
        <f>-772.552659885535 -11.4856429671138 -502.350336987759</f>
        <v>-1286.3886398404079</v>
      </c>
      <c r="P846">
        <f>-824.484071765903 -15.0324888024586 -225.097402319062</f>
        <v>-1064.6139628874237</v>
      </c>
      <c r="Q846">
        <f>-593.125400664615 -24.3477578249804 -243.39865336355</f>
        <v>-860.87181185314535</v>
      </c>
      <c r="R846" t="s">
        <v>18862</v>
      </c>
      <c r="S846" t="s">
        <v>18863</v>
      </c>
      <c r="T846" t="s">
        <v>18864</v>
      </c>
      <c r="U846" t="s">
        <v>18865</v>
      </c>
      <c r="V846" t="s">
        <v>18866</v>
      </c>
      <c r="W846" t="s">
        <v>18867</v>
      </c>
      <c r="X846" t="s">
        <v>18868</v>
      </c>
      <c r="Y846" t="s">
        <v>18869</v>
      </c>
    </row>
    <row r="847" spans="1:25" x14ac:dyDescent="0.3">
      <c r="A847">
        <v>42300</v>
      </c>
      <c r="B847" t="s">
        <v>18870</v>
      </c>
      <c r="C847" t="s">
        <v>18871</v>
      </c>
      <c r="D847" t="s">
        <v>18872</v>
      </c>
      <c r="E847" t="s">
        <v>18873</v>
      </c>
      <c r="F847" t="s">
        <v>18874</v>
      </c>
      <c r="G847" t="s">
        <v>18875</v>
      </c>
      <c r="H847" t="s">
        <v>18876</v>
      </c>
      <c r="I847" t="s">
        <v>18877</v>
      </c>
      <c r="J847" t="s">
        <v>18878</v>
      </c>
      <c r="K847" t="s">
        <v>18879</v>
      </c>
      <c r="L847" t="s">
        <v>18880</v>
      </c>
      <c r="M847" t="s">
        <v>18881</v>
      </c>
      <c r="N847" t="s">
        <v>18882</v>
      </c>
      <c r="O847">
        <f>-771.512487046675 -10.9089148944436 -502.763518269541</f>
        <v>-1285.1849202106596</v>
      </c>
      <c r="P847">
        <f>-824.488122268278 -15.5391655453623 -225.724387873536</f>
        <v>-1065.7516756871762</v>
      </c>
      <c r="Q847">
        <f>-592.697938407267 -23.4838844060405 -238.322863682069</f>
        <v>-854.50468649537652</v>
      </c>
      <c r="R847" t="s">
        <v>18883</v>
      </c>
      <c r="S847" t="s">
        <v>18884</v>
      </c>
      <c r="T847" t="s">
        <v>18885</v>
      </c>
      <c r="U847" t="s">
        <v>18886</v>
      </c>
      <c r="V847" t="s">
        <v>18887</v>
      </c>
      <c r="W847" t="s">
        <v>18888</v>
      </c>
      <c r="X847" t="s">
        <v>18889</v>
      </c>
      <c r="Y847" t="s">
        <v>18890</v>
      </c>
    </row>
    <row r="848" spans="1:25" x14ac:dyDescent="0.3">
      <c r="A848">
        <v>42350</v>
      </c>
      <c r="B848" t="s">
        <v>18891</v>
      </c>
      <c r="C848" t="s">
        <v>18892</v>
      </c>
      <c r="D848" t="s">
        <v>18893</v>
      </c>
      <c r="E848" t="s">
        <v>18894</v>
      </c>
      <c r="F848" t="s">
        <v>18895</v>
      </c>
      <c r="G848" t="s">
        <v>18896</v>
      </c>
      <c r="H848" t="s">
        <v>18897</v>
      </c>
      <c r="I848" t="s">
        <v>18898</v>
      </c>
      <c r="J848" t="s">
        <v>18899</v>
      </c>
      <c r="K848" t="s">
        <v>18900</v>
      </c>
      <c r="L848" t="s">
        <v>18901</v>
      </c>
      <c r="M848" t="s">
        <v>18902</v>
      </c>
      <c r="N848" t="s">
        <v>18903</v>
      </c>
      <c r="O848">
        <f>-770.81849481203 -10.7993489191479 -502.95013359984</f>
        <v>-1284.567977331018</v>
      </c>
      <c r="P848">
        <f>-824.530998753618 -15.671992495807 -226.056989243887</f>
        <v>-1066.259980493312</v>
      </c>
      <c r="Q848">
        <f>-592.574995656274 -22.8618693322935 -235.713738912966</f>
        <v>-851.15060390153349</v>
      </c>
      <c r="R848" t="s">
        <v>18904</v>
      </c>
      <c r="S848" t="s">
        <v>18905</v>
      </c>
      <c r="T848" t="s">
        <v>18906</v>
      </c>
      <c r="U848" t="s">
        <v>18907</v>
      </c>
      <c r="V848" t="s">
        <v>18908</v>
      </c>
      <c r="W848" t="s">
        <v>18909</v>
      </c>
      <c r="X848" t="s">
        <v>18910</v>
      </c>
      <c r="Y848" t="s">
        <v>18911</v>
      </c>
    </row>
    <row r="849" spans="1:25" x14ac:dyDescent="0.3">
      <c r="A849">
        <v>42400</v>
      </c>
      <c r="B849" t="s">
        <v>18912</v>
      </c>
      <c r="C849" t="s">
        <v>18913</v>
      </c>
      <c r="D849" t="s">
        <v>18914</v>
      </c>
      <c r="E849" t="s">
        <v>18915</v>
      </c>
      <c r="F849" t="s">
        <v>18916</v>
      </c>
      <c r="G849" t="s">
        <v>18917</v>
      </c>
      <c r="H849" t="s">
        <v>18918</v>
      </c>
      <c r="I849" t="s">
        <v>18919</v>
      </c>
      <c r="J849" t="s">
        <v>18920</v>
      </c>
      <c r="K849" t="s">
        <v>18921</v>
      </c>
      <c r="L849" t="s">
        <v>18922</v>
      </c>
      <c r="M849" t="s">
        <v>18923</v>
      </c>
      <c r="N849" t="s">
        <v>18924</v>
      </c>
      <c r="O849">
        <f>-769.609152941306 -10.7117248611114 -503.140047858478</f>
        <v>-1283.4609256608953</v>
      </c>
      <c r="P849">
        <f>-824.442029152219 -15.2713353471574 -226.461347420137</f>
        <v>-1066.1747119195134</v>
      </c>
      <c r="Q849">
        <f>-592.275576343167 -20.4384271325982 -230.998748751006</f>
        <v>-843.71275222677127</v>
      </c>
      <c r="R849" t="s">
        <v>18925</v>
      </c>
      <c r="S849" t="s">
        <v>18926</v>
      </c>
      <c r="T849" t="s">
        <v>18927</v>
      </c>
      <c r="U849" t="s">
        <v>18928</v>
      </c>
      <c r="V849" t="s">
        <v>18929</v>
      </c>
      <c r="W849" t="s">
        <v>18930</v>
      </c>
      <c r="X849" t="s">
        <v>18931</v>
      </c>
      <c r="Y849" t="s">
        <v>18932</v>
      </c>
    </row>
    <row r="850" spans="1:25" x14ac:dyDescent="0.3">
      <c r="A850">
        <v>42450</v>
      </c>
      <c r="B850" t="s">
        <v>18933</v>
      </c>
      <c r="C850" t="s">
        <v>18934</v>
      </c>
      <c r="D850" t="s">
        <v>18935</v>
      </c>
      <c r="E850" t="s">
        <v>18936</v>
      </c>
      <c r="F850" t="s">
        <v>18937</v>
      </c>
      <c r="G850" t="s">
        <v>18938</v>
      </c>
      <c r="H850" t="s">
        <v>18939</v>
      </c>
      <c r="I850" t="s">
        <v>18940</v>
      </c>
      <c r="J850" t="s">
        <v>18941</v>
      </c>
      <c r="K850" t="s">
        <v>18942</v>
      </c>
      <c r="L850" t="s">
        <v>18943</v>
      </c>
      <c r="M850" t="s">
        <v>18944</v>
      </c>
      <c r="N850" t="s">
        <v>18945</v>
      </c>
      <c r="O850">
        <f>-769.070541765033 -10.6911258383334 -503.078731570389</f>
        <v>-1282.8403991737555</v>
      </c>
      <c r="P850">
        <f>-824.342188229492 -15.0272779584668 -226.483623110223</f>
        <v>-1065.8530892981817</v>
      </c>
      <c r="Q850">
        <f>-592.120021673642 -18.9327832532751 -228.964715870742</f>
        <v>-840.01752079765913</v>
      </c>
      <c r="R850" t="s">
        <v>18946</v>
      </c>
      <c r="S850" t="s">
        <v>18947</v>
      </c>
      <c r="T850" t="s">
        <v>18948</v>
      </c>
      <c r="U850" t="s">
        <v>18949</v>
      </c>
      <c r="V850" t="s">
        <v>18950</v>
      </c>
      <c r="W850" t="s">
        <v>18951</v>
      </c>
      <c r="X850" t="s">
        <v>18952</v>
      </c>
      <c r="Y850" t="s">
        <v>18953</v>
      </c>
    </row>
    <row r="851" spans="1:25" x14ac:dyDescent="0.3">
      <c r="A851">
        <v>42500</v>
      </c>
      <c r="B851" t="s">
        <v>18954</v>
      </c>
      <c r="C851" t="s">
        <v>18955</v>
      </c>
      <c r="D851" t="s">
        <v>18956</v>
      </c>
      <c r="E851" t="s">
        <v>18957</v>
      </c>
      <c r="F851" t="s">
        <v>18958</v>
      </c>
      <c r="G851" t="s">
        <v>18959</v>
      </c>
      <c r="H851" t="s">
        <v>18960</v>
      </c>
      <c r="I851" t="s">
        <v>18961</v>
      </c>
      <c r="J851" t="s">
        <v>18962</v>
      </c>
      <c r="K851" t="s">
        <v>18963</v>
      </c>
      <c r="L851" t="s">
        <v>18964</v>
      </c>
      <c r="M851" t="s">
        <v>18965</v>
      </c>
      <c r="N851" t="s">
        <v>18966</v>
      </c>
      <c r="O851">
        <f>-768.282072689437 -10.579786727938 -502.898604711357</f>
        <v>-1281.7604641287319</v>
      </c>
      <c r="P851">
        <f>-824.164099713419 -14.8936014275137 -226.425787484675</f>
        <v>-1065.4834886256076</v>
      </c>
      <c r="Q851">
        <f>-591.901543280552 -15.7094390875923 -225.029934865868</f>
        <v>-832.64091723401225</v>
      </c>
      <c r="R851" t="s">
        <v>18967</v>
      </c>
      <c r="S851" t="s">
        <v>18968</v>
      </c>
      <c r="T851" t="s">
        <v>18969</v>
      </c>
      <c r="U851" t="s">
        <v>18970</v>
      </c>
      <c r="V851" t="s">
        <v>18971</v>
      </c>
      <c r="W851" t="s">
        <v>18972</v>
      </c>
      <c r="X851" t="s">
        <v>18973</v>
      </c>
      <c r="Y851" t="s">
        <v>18974</v>
      </c>
    </row>
    <row r="852" spans="1:25" x14ac:dyDescent="0.3">
      <c r="A852">
        <v>42550</v>
      </c>
      <c r="B852" t="s">
        <v>18975</v>
      </c>
      <c r="C852" t="s">
        <v>18976</v>
      </c>
      <c r="D852" t="s">
        <v>18977</v>
      </c>
      <c r="E852" t="s">
        <v>18978</v>
      </c>
      <c r="F852" t="s">
        <v>18979</v>
      </c>
      <c r="G852" t="s">
        <v>18980</v>
      </c>
      <c r="H852" t="s">
        <v>18981</v>
      </c>
      <c r="I852" t="s">
        <v>18982</v>
      </c>
      <c r="J852" t="s">
        <v>18983</v>
      </c>
      <c r="K852" t="s">
        <v>18984</v>
      </c>
      <c r="L852" t="s">
        <v>18985</v>
      </c>
      <c r="M852" t="s">
        <v>18986</v>
      </c>
      <c r="N852" t="s">
        <v>18987</v>
      </c>
      <c r="O852">
        <f>-767.91552605285 -10.6420419043238 -502.852223465997</f>
        <v>-1281.4097914231709</v>
      </c>
      <c r="P852">
        <f>-824.179913450553 -14.7894172511326 -226.454535952849</f>
        <v>-1065.4238666545345</v>
      </c>
      <c r="Q852">
        <f>-591.935293463583 -14.3283292043304 -223.173428590917</f>
        <v>-829.43705125883048</v>
      </c>
      <c r="R852" t="s">
        <v>18988</v>
      </c>
      <c r="S852" t="s">
        <v>18989</v>
      </c>
      <c r="T852" t="s">
        <v>18990</v>
      </c>
      <c r="U852" t="s">
        <v>18991</v>
      </c>
      <c r="V852" t="s">
        <v>18992</v>
      </c>
      <c r="W852" t="s">
        <v>18993</v>
      </c>
      <c r="X852" t="s">
        <v>18994</v>
      </c>
      <c r="Y852" t="s">
        <v>18995</v>
      </c>
    </row>
    <row r="853" spans="1:25" x14ac:dyDescent="0.3">
      <c r="A853">
        <v>42600</v>
      </c>
      <c r="B853" t="s">
        <v>18996</v>
      </c>
      <c r="C853" t="s">
        <v>18997</v>
      </c>
      <c r="D853" t="s">
        <v>18998</v>
      </c>
      <c r="E853" t="s">
        <v>18999</v>
      </c>
      <c r="F853" t="s">
        <v>19000</v>
      </c>
      <c r="G853" t="s">
        <v>19001</v>
      </c>
      <c r="H853" t="s">
        <v>19002</v>
      </c>
      <c r="I853" t="s">
        <v>19003</v>
      </c>
      <c r="J853" t="s">
        <v>19004</v>
      </c>
      <c r="K853" t="s">
        <v>19005</v>
      </c>
      <c r="L853" t="s">
        <v>19006</v>
      </c>
      <c r="M853" t="s">
        <v>19007</v>
      </c>
      <c r="N853" t="s">
        <v>19008</v>
      </c>
      <c r="O853">
        <f>-767.293992290552 -10.4316935223524 -502.931736543315</f>
        <v>-1280.6574223562193</v>
      </c>
      <c r="P853">
        <f>-823.93656851708 -14.0894262949075 -226.604507770769</f>
        <v>-1064.6305025827564</v>
      </c>
      <c r="Q853">
        <f>-591.755166630941 -11.4405137637909 -220.832133296501</f>
        <v>-824.02781369123295</v>
      </c>
      <c r="R853" t="s">
        <v>19009</v>
      </c>
      <c r="S853" t="s">
        <v>19010</v>
      </c>
      <c r="T853" t="s">
        <v>19011</v>
      </c>
      <c r="U853" t="s">
        <v>19012</v>
      </c>
      <c r="V853" t="s">
        <v>19013</v>
      </c>
      <c r="W853" t="s">
        <v>19014</v>
      </c>
      <c r="X853" t="s">
        <v>19015</v>
      </c>
      <c r="Y853" t="s">
        <v>19016</v>
      </c>
    </row>
    <row r="854" spans="1:25" x14ac:dyDescent="0.3">
      <c r="A854">
        <v>42650</v>
      </c>
      <c r="B854" t="s">
        <v>19017</v>
      </c>
      <c r="C854" t="s">
        <v>19018</v>
      </c>
      <c r="D854" t="s">
        <v>19019</v>
      </c>
      <c r="E854" t="s">
        <v>19020</v>
      </c>
      <c r="F854" t="s">
        <v>19021</v>
      </c>
      <c r="G854" t="s">
        <v>19022</v>
      </c>
      <c r="H854" t="s">
        <v>19023</v>
      </c>
      <c r="I854" t="s">
        <v>19024</v>
      </c>
      <c r="J854" t="s">
        <v>19025</v>
      </c>
      <c r="K854" t="s">
        <v>19026</v>
      </c>
      <c r="L854" t="s">
        <v>19027</v>
      </c>
      <c r="M854" t="s">
        <v>19028</v>
      </c>
      <c r="N854" t="s">
        <v>19029</v>
      </c>
      <c r="O854">
        <f>-766.951985702939 -10.3003910584109 -503.005172896564</f>
        <v>-1280.2575496579138</v>
      </c>
      <c r="P854">
        <f>-823.717897955795 -14.0667719609137 -226.704581935845</f>
        <v>-1064.4892518525537</v>
      </c>
      <c r="Q854">
        <f>-591.573761317225 -10.4606550446374 -220.025451621472</f>
        <v>-822.05986798333447</v>
      </c>
      <c r="R854" t="s">
        <v>19030</v>
      </c>
      <c r="S854" t="s">
        <v>19031</v>
      </c>
      <c r="T854" t="s">
        <v>19032</v>
      </c>
      <c r="U854" t="s">
        <v>19033</v>
      </c>
      <c r="V854" t="s">
        <v>19034</v>
      </c>
      <c r="W854" t="s">
        <v>19035</v>
      </c>
      <c r="X854" t="s">
        <v>19036</v>
      </c>
      <c r="Y854" t="s">
        <v>19037</v>
      </c>
    </row>
    <row r="855" spans="1:25" x14ac:dyDescent="0.3">
      <c r="A855">
        <v>42700</v>
      </c>
      <c r="B855" t="s">
        <v>19038</v>
      </c>
      <c r="C855" t="s">
        <v>19039</v>
      </c>
      <c r="D855" t="s">
        <v>19040</v>
      </c>
      <c r="E855" t="s">
        <v>19041</v>
      </c>
      <c r="F855" t="s">
        <v>19042</v>
      </c>
      <c r="G855" t="s">
        <v>19043</v>
      </c>
      <c r="H855" t="s">
        <v>19044</v>
      </c>
      <c r="I855" t="s">
        <v>19045</v>
      </c>
      <c r="J855" t="s">
        <v>19046</v>
      </c>
      <c r="K855" t="s">
        <v>19047</v>
      </c>
      <c r="L855" t="s">
        <v>19048</v>
      </c>
      <c r="M855" t="s">
        <v>19049</v>
      </c>
      <c r="N855" t="s">
        <v>19050</v>
      </c>
      <c r="O855">
        <f>-766.858107067022 -9.48708104480079 -503.31665547507</f>
        <v>-1279.6618435868927</v>
      </c>
      <c r="P855">
        <f>-823.590304109168 -14.3760329567913 -227.026736883117</f>
        <v>-1064.9930739490762</v>
      </c>
      <c r="Q855">
        <f>-591.515672196764 -9.01286405433348 -219.209389775399</f>
        <v>-819.73792602649644</v>
      </c>
      <c r="R855" t="s">
        <v>19051</v>
      </c>
      <c r="S855" t="s">
        <v>19052</v>
      </c>
      <c r="T855" t="s">
        <v>19053</v>
      </c>
      <c r="U855" t="s">
        <v>19054</v>
      </c>
      <c r="V855" t="s">
        <v>19055</v>
      </c>
      <c r="W855" t="s">
        <v>19056</v>
      </c>
      <c r="X855" t="s">
        <v>19057</v>
      </c>
      <c r="Y855" t="s">
        <v>19058</v>
      </c>
    </row>
    <row r="856" spans="1:25" x14ac:dyDescent="0.3">
      <c r="A856">
        <v>42750</v>
      </c>
      <c r="B856" t="s">
        <v>19059</v>
      </c>
      <c r="C856" t="s">
        <v>19060</v>
      </c>
      <c r="D856" t="s">
        <v>19061</v>
      </c>
      <c r="E856" t="s">
        <v>19062</v>
      </c>
      <c r="F856" t="s">
        <v>19063</v>
      </c>
      <c r="G856" t="s">
        <v>19064</v>
      </c>
      <c r="H856" t="s">
        <v>19065</v>
      </c>
      <c r="I856" t="s">
        <v>19066</v>
      </c>
      <c r="J856" t="s">
        <v>19067</v>
      </c>
      <c r="K856" t="s">
        <v>19068</v>
      </c>
      <c r="L856" t="s">
        <v>19069</v>
      </c>
      <c r="M856" t="s">
        <v>19070</v>
      </c>
      <c r="N856" t="s">
        <v>19071</v>
      </c>
      <c r="O856">
        <f>-767.049538948281 -8.97539146557097 -503.570607775743</f>
        <v>-1279.5955381895949</v>
      </c>
      <c r="P856">
        <f>-823.778546748664 -14.9038106902258 -227.300265419415</f>
        <v>-1065.9826228583047</v>
      </c>
      <c r="Q856">
        <f>-591.742647370894 -8.90657941184554 -218.81954923572</f>
        <v>-819.46877601845949</v>
      </c>
      <c r="R856" t="s">
        <v>19072</v>
      </c>
      <c r="S856" t="s">
        <v>19073</v>
      </c>
      <c r="T856" t="s">
        <v>19074</v>
      </c>
      <c r="U856" t="s">
        <v>19075</v>
      </c>
      <c r="V856" t="s">
        <v>19076</v>
      </c>
      <c r="W856" t="s">
        <v>19077</v>
      </c>
      <c r="X856" t="s">
        <v>19078</v>
      </c>
      <c r="Y856" t="s">
        <v>19079</v>
      </c>
    </row>
    <row r="857" spans="1:25" x14ac:dyDescent="0.3">
      <c r="A857">
        <v>42800</v>
      </c>
      <c r="B857" t="s">
        <v>19080</v>
      </c>
      <c r="C857" t="s">
        <v>19081</v>
      </c>
      <c r="D857" t="s">
        <v>19082</v>
      </c>
      <c r="E857" t="s">
        <v>19083</v>
      </c>
      <c r="F857" t="s">
        <v>19084</v>
      </c>
      <c r="G857" t="s">
        <v>19085</v>
      </c>
      <c r="H857" t="s">
        <v>19086</v>
      </c>
      <c r="I857" t="s">
        <v>19087</v>
      </c>
      <c r="J857" t="s">
        <v>19088</v>
      </c>
      <c r="K857" t="s">
        <v>19089</v>
      </c>
      <c r="L857" t="s">
        <v>19090</v>
      </c>
      <c r="M857" t="s">
        <v>19091</v>
      </c>
      <c r="N857" t="s">
        <v>19092</v>
      </c>
      <c r="O857">
        <f>-767.658291996714 -7.36300079304056 -504.439812401372</f>
        <v>-1279.4611051911265</v>
      </c>
      <c r="P857">
        <f>-823.654548154888 -15.3855155854592 -228.07296545844</f>
        <v>-1067.1130291987872</v>
      </c>
      <c r="Q857">
        <f>-591.674793047169 -8.17491549049919 -219.020487698058</f>
        <v>-818.87019623572621</v>
      </c>
      <c r="R857" t="s">
        <v>19093</v>
      </c>
      <c r="S857" t="s">
        <v>19094</v>
      </c>
      <c r="T857" t="s">
        <v>19095</v>
      </c>
      <c r="U857" t="s">
        <v>19096</v>
      </c>
      <c r="V857" t="s">
        <v>19097</v>
      </c>
      <c r="W857" t="s">
        <v>19098</v>
      </c>
      <c r="X857" t="s">
        <v>19099</v>
      </c>
      <c r="Y857" t="s">
        <v>19100</v>
      </c>
    </row>
    <row r="858" spans="1:25" x14ac:dyDescent="0.3">
      <c r="A858">
        <v>42850</v>
      </c>
      <c r="B858" t="s">
        <v>19101</v>
      </c>
      <c r="C858" t="s">
        <v>19102</v>
      </c>
      <c r="D858" t="s">
        <v>19103</v>
      </c>
      <c r="E858" t="s">
        <v>19104</v>
      </c>
      <c r="F858" t="s">
        <v>19105</v>
      </c>
      <c r="G858" t="s">
        <v>19106</v>
      </c>
      <c r="H858" t="s">
        <v>19107</v>
      </c>
      <c r="I858" t="s">
        <v>19108</v>
      </c>
      <c r="J858" t="s">
        <v>19109</v>
      </c>
      <c r="K858" t="s">
        <v>19110</v>
      </c>
      <c r="L858" t="s">
        <v>19111</v>
      </c>
      <c r="M858" t="s">
        <v>19112</v>
      </c>
      <c r="N858" t="s">
        <v>19113</v>
      </c>
      <c r="O858">
        <f>-767.953994073211 -6.52439711624538 -504.981317863594</f>
        <v>-1279.4597090530503</v>
      </c>
      <c r="P858">
        <f>-823.457724798137 -15.8240468944191 -228.555174088055</f>
        <v>-1067.8369457806111</v>
      </c>
      <c r="Q858">
        <f>-591.521207970031 -7.80652510724667 -219.083597845431</f>
        <v>-818.41133092270866</v>
      </c>
      <c r="R858" t="s">
        <v>19114</v>
      </c>
      <c r="S858" t="s">
        <v>19115</v>
      </c>
      <c r="T858" t="s">
        <v>19116</v>
      </c>
      <c r="U858" t="s">
        <v>19117</v>
      </c>
      <c r="V858" t="s">
        <v>19118</v>
      </c>
      <c r="W858" t="s">
        <v>19119</v>
      </c>
      <c r="X858" t="s">
        <v>19120</v>
      </c>
      <c r="Y858" t="s">
        <v>19121</v>
      </c>
    </row>
    <row r="859" spans="1:25" x14ac:dyDescent="0.3">
      <c r="A859">
        <v>42900</v>
      </c>
      <c r="B859" t="s">
        <v>19122</v>
      </c>
      <c r="C859" t="s">
        <v>19123</v>
      </c>
      <c r="D859" t="s">
        <v>19124</v>
      </c>
      <c r="E859" t="s">
        <v>19125</v>
      </c>
      <c r="F859" t="s">
        <v>19126</v>
      </c>
      <c r="G859" t="s">
        <v>19127</v>
      </c>
      <c r="H859" t="s">
        <v>19128</v>
      </c>
      <c r="I859" t="s">
        <v>19129</v>
      </c>
      <c r="J859" t="s">
        <v>19130</v>
      </c>
      <c r="K859" t="s">
        <v>19131</v>
      </c>
      <c r="L859" t="s">
        <v>19132</v>
      </c>
      <c r="M859" t="s">
        <v>19133</v>
      </c>
      <c r="N859" t="s">
        <v>19134</v>
      </c>
      <c r="O859">
        <f>-768.471338192463 -5.4542150880136 -506.048065823876</f>
        <v>-1279.9736191043526</v>
      </c>
      <c r="P859">
        <f>-823.207337825564 -17.5899771644499 -229.578779631816</f>
        <v>-1070.3760946218299</v>
      </c>
      <c r="Q859">
        <f>-591.415618386804 -7.99758454102448 -218.215870083471</f>
        <v>-817.62907301129951</v>
      </c>
      <c r="R859" t="s">
        <v>19135</v>
      </c>
      <c r="S859" t="s">
        <v>19136</v>
      </c>
      <c r="T859" t="s">
        <v>19137</v>
      </c>
      <c r="U859" t="s">
        <v>19138</v>
      </c>
      <c r="V859" t="s">
        <v>19139</v>
      </c>
      <c r="W859" t="s">
        <v>19140</v>
      </c>
      <c r="X859" t="s">
        <v>19141</v>
      </c>
      <c r="Y859" t="s">
        <v>19142</v>
      </c>
    </row>
    <row r="860" spans="1:25" x14ac:dyDescent="0.3">
      <c r="A860">
        <v>42950</v>
      </c>
      <c r="B860" t="s">
        <v>19143</v>
      </c>
      <c r="C860" t="s">
        <v>19144</v>
      </c>
      <c r="D860" t="s">
        <v>19145</v>
      </c>
      <c r="E860" t="s">
        <v>19146</v>
      </c>
      <c r="F860" t="s">
        <v>19147</v>
      </c>
      <c r="G860" t="s">
        <v>19148</v>
      </c>
      <c r="H860" t="s">
        <v>19149</v>
      </c>
      <c r="I860" t="s">
        <v>19150</v>
      </c>
      <c r="J860" t="s">
        <v>19151</v>
      </c>
      <c r="K860" t="s">
        <v>19152</v>
      </c>
      <c r="L860" t="s">
        <v>19153</v>
      </c>
      <c r="M860" t="s">
        <v>19154</v>
      </c>
      <c r="N860" t="s">
        <v>19155</v>
      </c>
      <c r="O860">
        <f>-768.590827543681 -5.20783767368516 -506.534353481102</f>
        <v>-1280.3330186984681</v>
      </c>
      <c r="P860">
        <f>-823.298889765202 -18.3798267264251 -230.106969093619</f>
        <v>-1071.785685585246</v>
      </c>
      <c r="Q860">
        <f>-591.582282145704 -7.96041193729593 -217.967080310735</f>
        <v>-817.50977439373492</v>
      </c>
      <c r="R860" t="s">
        <v>19156</v>
      </c>
      <c r="S860" t="s">
        <v>19157</v>
      </c>
      <c r="T860" t="s">
        <v>19158</v>
      </c>
      <c r="U860" t="s">
        <v>19159</v>
      </c>
      <c r="V860" t="s">
        <v>19160</v>
      </c>
      <c r="W860" t="s">
        <v>19161</v>
      </c>
      <c r="X860" t="s">
        <v>19162</v>
      </c>
      <c r="Y860" t="s">
        <v>19163</v>
      </c>
    </row>
    <row r="861" spans="1:25" x14ac:dyDescent="0.3">
      <c r="A861">
        <v>43000</v>
      </c>
      <c r="B861" t="s">
        <v>19164</v>
      </c>
      <c r="C861" t="s">
        <v>19165</v>
      </c>
      <c r="D861" t="s">
        <v>19166</v>
      </c>
      <c r="E861" t="s">
        <v>19167</v>
      </c>
      <c r="F861" t="s">
        <v>19168</v>
      </c>
      <c r="G861" t="s">
        <v>19169</v>
      </c>
      <c r="H861" t="s">
        <v>19170</v>
      </c>
      <c r="I861" t="s">
        <v>19171</v>
      </c>
      <c r="J861" t="s">
        <v>19172</v>
      </c>
      <c r="K861" t="s">
        <v>19173</v>
      </c>
      <c r="L861" t="s">
        <v>19174</v>
      </c>
      <c r="M861" t="s">
        <v>19175</v>
      </c>
      <c r="N861" t="s">
        <v>19176</v>
      </c>
      <c r="O861">
        <f>-769.056032420977 -4.9947191481665 -507.421210100135</f>
        <v>-1281.4719616692785</v>
      </c>
      <c r="P861">
        <f>-823.815566593622 -19.8140838161037 -231.087432169387</f>
        <v>-1074.7170825791127</v>
      </c>
      <c r="Q861">
        <f>-592.248988270368 -7.44952308291636 -217.949658087728</f>
        <v>-817.64816944101244</v>
      </c>
      <c r="R861" t="s">
        <v>19177</v>
      </c>
      <c r="S861" t="s">
        <v>19178</v>
      </c>
      <c r="T861" t="s">
        <v>19179</v>
      </c>
      <c r="U861" t="s">
        <v>19180</v>
      </c>
      <c r="V861" t="s">
        <v>19181</v>
      </c>
      <c r="W861" t="s">
        <v>19182</v>
      </c>
      <c r="X861" t="s">
        <v>19183</v>
      </c>
      <c r="Y861" t="s">
        <v>19184</v>
      </c>
    </row>
    <row r="862" spans="1:25" x14ac:dyDescent="0.3">
      <c r="A862">
        <v>43050</v>
      </c>
      <c r="B862" t="s">
        <v>19185</v>
      </c>
      <c r="C862" t="s">
        <v>19186</v>
      </c>
      <c r="D862" t="s">
        <v>19187</v>
      </c>
      <c r="E862" t="s">
        <v>19188</v>
      </c>
      <c r="F862" t="s">
        <v>19189</v>
      </c>
      <c r="G862" t="s">
        <v>19190</v>
      </c>
      <c r="H862" t="s">
        <v>19191</v>
      </c>
      <c r="I862" t="s">
        <v>19192</v>
      </c>
      <c r="J862" t="s">
        <v>19193</v>
      </c>
      <c r="K862" t="s">
        <v>19194</v>
      </c>
      <c r="L862" t="s">
        <v>19195</v>
      </c>
      <c r="M862" t="s">
        <v>19196</v>
      </c>
      <c r="N862" t="s">
        <v>19197</v>
      </c>
      <c r="O862">
        <f>-769.370620755051 -4.99176811264329 -507.784774897585</f>
        <v>-1282.1471637652794</v>
      </c>
      <c r="P862">
        <f>-824.191988652881 -20.2621223029887 -231.487798788324</f>
        <v>-1075.9419097441937</v>
      </c>
      <c r="Q862">
        <f>-592.692144527699 -6.96998622205479 -218.084310915409</f>
        <v>-817.74644166516282</v>
      </c>
      <c r="R862" t="s">
        <v>19198</v>
      </c>
      <c r="S862" t="s">
        <v>19199</v>
      </c>
      <c r="T862" t="s">
        <v>19200</v>
      </c>
      <c r="U862" t="s">
        <v>19201</v>
      </c>
      <c r="V862" t="s">
        <v>19202</v>
      </c>
      <c r="W862" t="s">
        <v>19203</v>
      </c>
      <c r="X862" t="s">
        <v>19204</v>
      </c>
      <c r="Y862" t="s">
        <v>19205</v>
      </c>
    </row>
    <row r="863" spans="1:25" x14ac:dyDescent="0.3">
      <c r="A863">
        <v>43100</v>
      </c>
      <c r="B863" t="s">
        <v>19206</v>
      </c>
      <c r="C863" t="s">
        <v>19207</v>
      </c>
      <c r="D863" t="s">
        <v>19208</v>
      </c>
      <c r="E863" t="s">
        <v>19209</v>
      </c>
      <c r="F863" t="s">
        <v>19210</v>
      </c>
      <c r="G863" t="s">
        <v>19211</v>
      </c>
      <c r="H863" t="s">
        <v>19212</v>
      </c>
      <c r="I863" t="s">
        <v>19213</v>
      </c>
      <c r="J863" t="s">
        <v>19214</v>
      </c>
      <c r="K863" t="s">
        <v>19215</v>
      </c>
      <c r="L863" t="s">
        <v>19216</v>
      </c>
      <c r="M863" t="s">
        <v>19217</v>
      </c>
      <c r="N863" t="s">
        <v>19218</v>
      </c>
      <c r="O863">
        <f>-769.914932512711 -4.68586010902573 -508.502522522667</f>
        <v>-1283.1033151444037</v>
      </c>
      <c r="P863">
        <f>-824.741696719315 -20.4656207390419 -232.235318980435</f>
        <v>-1077.4426364387919</v>
      </c>
      <c r="Q863">
        <f>-593.33436362819 -5.82807115764308 -218.635774453128</f>
        <v>-817.79820923896102</v>
      </c>
      <c r="R863" t="s">
        <v>19219</v>
      </c>
      <c r="S863" t="s">
        <v>19220</v>
      </c>
      <c r="T863" t="s">
        <v>19221</v>
      </c>
      <c r="U863" t="s">
        <v>19222</v>
      </c>
      <c r="V863" t="s">
        <v>19223</v>
      </c>
      <c r="W863" t="s">
        <v>19224</v>
      </c>
      <c r="X863" t="s">
        <v>19225</v>
      </c>
      <c r="Y863" t="s">
        <v>19226</v>
      </c>
    </row>
    <row r="864" spans="1:25" x14ac:dyDescent="0.3">
      <c r="A864">
        <v>43150</v>
      </c>
      <c r="B864" t="s">
        <v>19227</v>
      </c>
      <c r="C864" t="s">
        <v>19228</v>
      </c>
      <c r="D864" t="s">
        <v>19229</v>
      </c>
      <c r="E864" t="s">
        <v>19230</v>
      </c>
      <c r="F864" t="s">
        <v>19231</v>
      </c>
      <c r="G864" t="s">
        <v>19232</v>
      </c>
      <c r="H864" t="s">
        <v>19233</v>
      </c>
      <c r="I864" t="s">
        <v>19234</v>
      </c>
      <c r="J864" t="s">
        <v>19235</v>
      </c>
      <c r="K864" t="s">
        <v>19236</v>
      </c>
      <c r="L864" t="s">
        <v>19237</v>
      </c>
      <c r="M864" t="s">
        <v>19238</v>
      </c>
      <c r="N864" t="s">
        <v>19239</v>
      </c>
      <c r="O864">
        <f>-770.382826022329 -4.39817131059658 -508.879655287753</f>
        <v>-1283.6606526206785</v>
      </c>
      <c r="P864">
        <f>-824.954919018132 -20.5578987756442 -232.583850912528</f>
        <v>-1078.0966687063042</v>
      </c>
      <c r="Q864">
        <f>-593.610332841072 -5.42743206751265 -218.466690983651</f>
        <v>-817.50445589223568</v>
      </c>
      <c r="R864" t="s">
        <v>19240</v>
      </c>
      <c r="S864" t="s">
        <v>19241</v>
      </c>
      <c r="T864" t="s">
        <v>19242</v>
      </c>
      <c r="U864" t="s">
        <v>19243</v>
      </c>
      <c r="V864" t="s">
        <v>19244</v>
      </c>
      <c r="W864" t="s">
        <v>19245</v>
      </c>
      <c r="X864" t="s">
        <v>19246</v>
      </c>
      <c r="Y864" t="s">
        <v>19247</v>
      </c>
    </row>
    <row r="865" spans="1:25" x14ac:dyDescent="0.3">
      <c r="A865">
        <v>43200</v>
      </c>
      <c r="B865" t="s">
        <v>19248</v>
      </c>
      <c r="C865" t="s">
        <v>19249</v>
      </c>
      <c r="D865" t="s">
        <v>19250</v>
      </c>
      <c r="E865" t="s">
        <v>19251</v>
      </c>
      <c r="F865" t="s">
        <v>19252</v>
      </c>
      <c r="G865" t="s">
        <v>19253</v>
      </c>
      <c r="H865" t="s">
        <v>19254</v>
      </c>
      <c r="I865" t="s">
        <v>19255</v>
      </c>
      <c r="J865" t="s">
        <v>19256</v>
      </c>
      <c r="K865" t="s">
        <v>19257</v>
      </c>
      <c r="L865" t="s">
        <v>19258</v>
      </c>
      <c r="M865" t="s">
        <v>19259</v>
      </c>
      <c r="N865" t="s">
        <v>19260</v>
      </c>
      <c r="O865">
        <f>-771.581483111069 -3.55732117933189 -509.573668930503</f>
        <v>-1284.712473220904</v>
      </c>
      <c r="P865">
        <f>-825.263904527556 -20.1406429428046 -233.128779202943</f>
        <v>-1078.5333266733035</v>
      </c>
      <c r="Q865">
        <f>-594.000466860055 -4.48346305815858 -218.275848180246</f>
        <v>-816.75977809845949</v>
      </c>
      <c r="R865" t="s">
        <v>19261</v>
      </c>
      <c r="S865" t="s">
        <v>19262</v>
      </c>
      <c r="T865" t="s">
        <v>19263</v>
      </c>
      <c r="U865" t="s">
        <v>19264</v>
      </c>
      <c r="V865" t="s">
        <v>19265</v>
      </c>
      <c r="W865" t="s">
        <v>19266</v>
      </c>
      <c r="X865" t="s">
        <v>19267</v>
      </c>
      <c r="Y865" t="s">
        <v>19268</v>
      </c>
    </row>
    <row r="866" spans="1:25" x14ac:dyDescent="0.3">
      <c r="A866">
        <v>43250</v>
      </c>
      <c r="B866" t="s">
        <v>19269</v>
      </c>
      <c r="C866" t="s">
        <v>19270</v>
      </c>
      <c r="D866" t="s">
        <v>19271</v>
      </c>
      <c r="E866" t="s">
        <v>19272</v>
      </c>
      <c r="F866" t="s">
        <v>19273</v>
      </c>
      <c r="G866" t="s">
        <v>19274</v>
      </c>
      <c r="H866" t="s">
        <v>19275</v>
      </c>
      <c r="I866" t="s">
        <v>19276</v>
      </c>
      <c r="J866" t="s">
        <v>19277</v>
      </c>
      <c r="K866" t="s">
        <v>19278</v>
      </c>
      <c r="L866" t="s">
        <v>19279</v>
      </c>
      <c r="M866" t="s">
        <v>19280</v>
      </c>
      <c r="N866" t="s">
        <v>19281</v>
      </c>
      <c r="O866">
        <f>-772.081236104297 -2.94619453453765 -509.823795908439</f>
        <v>-1284.8512265472737</v>
      </c>
      <c r="P866">
        <f>-825.227589768737 -19.5570121932221 -233.276984583043</f>
        <v>-1078.061586545002</v>
      </c>
      <c r="Q866">
        <f>-593.93951843171 -4.0308148378133 -218.671943762875</f>
        <v>-816.64227703239828</v>
      </c>
      <c r="R866" t="s">
        <v>19282</v>
      </c>
      <c r="S866" t="s">
        <v>19283</v>
      </c>
      <c r="T866" t="s">
        <v>19284</v>
      </c>
      <c r="U866" t="s">
        <v>19285</v>
      </c>
      <c r="V866" t="s">
        <v>19286</v>
      </c>
      <c r="W866" t="s">
        <v>19287</v>
      </c>
      <c r="X866" t="s">
        <v>19288</v>
      </c>
      <c r="Y866" t="s">
        <v>19289</v>
      </c>
    </row>
    <row r="867" spans="1:25" x14ac:dyDescent="0.3">
      <c r="A867">
        <v>43300</v>
      </c>
      <c r="B867" t="s">
        <v>19290</v>
      </c>
      <c r="C867" t="s">
        <v>19291</v>
      </c>
      <c r="D867" t="s">
        <v>19292</v>
      </c>
      <c r="E867" t="s">
        <v>19293</v>
      </c>
      <c r="F867" t="s">
        <v>19294</v>
      </c>
      <c r="G867" t="s">
        <v>19295</v>
      </c>
      <c r="H867" t="s">
        <v>19296</v>
      </c>
      <c r="I867" t="s">
        <v>19297</v>
      </c>
      <c r="J867" t="s">
        <v>19298</v>
      </c>
      <c r="K867" t="s">
        <v>19299</v>
      </c>
      <c r="L867" t="s">
        <v>19300</v>
      </c>
      <c r="M867" t="s">
        <v>19301</v>
      </c>
      <c r="N867" t="s">
        <v>19302</v>
      </c>
      <c r="O867">
        <f>-772.164731097045 -1.80944021156824 -510.28603761568</f>
        <v>-1284.2602089242932</v>
      </c>
      <c r="P867">
        <f>-825.579332804981 -18.2038495020365 -233.778143812415</f>
        <v>-1077.5613261194326</v>
      </c>
      <c r="Q867">
        <f>-594.076628782925 -2.48555529554028 -223.388935071125</f>
        <v>-819.95111914959034</v>
      </c>
      <c r="R867" t="s">
        <v>19303</v>
      </c>
      <c r="S867" t="s">
        <v>19304</v>
      </c>
      <c r="T867" t="s">
        <v>19305</v>
      </c>
      <c r="U867" t="s">
        <v>19306</v>
      </c>
      <c r="V867" t="s">
        <v>19307</v>
      </c>
      <c r="W867" t="s">
        <v>19308</v>
      </c>
      <c r="X867" t="s">
        <v>19309</v>
      </c>
      <c r="Y867" t="s">
        <v>19310</v>
      </c>
    </row>
    <row r="868" spans="1:25" x14ac:dyDescent="0.3">
      <c r="A868">
        <v>43350</v>
      </c>
      <c r="B868" t="s">
        <v>19311</v>
      </c>
      <c r="C868" t="s">
        <v>19312</v>
      </c>
      <c r="D868" t="s">
        <v>19313</v>
      </c>
      <c r="E868" t="s">
        <v>19314</v>
      </c>
      <c r="F868" t="s">
        <v>19315</v>
      </c>
      <c r="G868" t="s">
        <v>19316</v>
      </c>
      <c r="H868" t="s">
        <v>19317</v>
      </c>
      <c r="I868" t="s">
        <v>19318</v>
      </c>
      <c r="J868" t="s">
        <v>19319</v>
      </c>
      <c r="K868" t="s">
        <v>19320</v>
      </c>
      <c r="L868" t="s">
        <v>19321</v>
      </c>
      <c r="M868" t="s">
        <v>19322</v>
      </c>
      <c r="N868" t="s">
        <v>19323</v>
      </c>
      <c r="O868">
        <f>-772.026969768225 -1.25178919234713 -510.51327242983</f>
        <v>-1283.7920313904021</v>
      </c>
      <c r="P868">
        <f>-825.888239293751 -17.8780435020328 -234.105803532163</f>
        <v>-1077.8720863279468</v>
      </c>
      <c r="Q868">
        <f>-594.330574041295 -1.75849481802379 -225.754440937873</f>
        <v>-821.84350979719181</v>
      </c>
      <c r="R868" t="s">
        <v>19324</v>
      </c>
      <c r="S868" t="s">
        <v>19325</v>
      </c>
      <c r="T868" t="s">
        <v>19326</v>
      </c>
      <c r="U868" t="s">
        <v>19327</v>
      </c>
      <c r="V868" t="s">
        <v>19328</v>
      </c>
      <c r="W868" t="s">
        <v>19329</v>
      </c>
      <c r="X868" t="s">
        <v>19330</v>
      </c>
      <c r="Y868" t="s">
        <v>19331</v>
      </c>
    </row>
    <row r="869" spans="1:25" x14ac:dyDescent="0.3">
      <c r="A869">
        <v>43400</v>
      </c>
      <c r="B869" t="s">
        <v>19332</v>
      </c>
      <c r="C869" t="s">
        <v>19333</v>
      </c>
      <c r="D869" t="s">
        <v>19334</v>
      </c>
      <c r="E869" t="s">
        <v>19335</v>
      </c>
      <c r="F869" t="s">
        <v>19336</v>
      </c>
      <c r="G869" t="s">
        <v>19337</v>
      </c>
      <c r="H869" t="s">
        <v>19338</v>
      </c>
      <c r="I869" t="s">
        <v>19339</v>
      </c>
      <c r="J869" t="s">
        <v>19340</v>
      </c>
      <c r="K869" t="s">
        <v>19341</v>
      </c>
      <c r="L869" t="s">
        <v>19342</v>
      </c>
      <c r="M869" t="s">
        <v>19343</v>
      </c>
      <c r="N869" t="s">
        <v>19344</v>
      </c>
      <c r="O869">
        <f>-771.710409819418 -0.753152045332172 -510.881546244275</f>
        <v>-1283.3451081090252</v>
      </c>
      <c r="P869">
        <f>-826.480922184881 -18.8916165853079 -234.747863550087</f>
        <v>-1080.1204023202758</v>
      </c>
      <c r="Q869">
        <f>-594.799438192305 -2.96067472176401 -230.453737288017</f>
        <v>-828.21385020208606</v>
      </c>
      <c r="R869" t="s">
        <v>19345</v>
      </c>
      <c r="S869" t="s">
        <v>19346</v>
      </c>
      <c r="T869" t="s">
        <v>19347</v>
      </c>
      <c r="U869" t="s">
        <v>19348</v>
      </c>
      <c r="V869" t="s">
        <v>19349</v>
      </c>
      <c r="W869" t="s">
        <v>19350</v>
      </c>
      <c r="X869" t="s">
        <v>19351</v>
      </c>
      <c r="Y869" t="s">
        <v>19352</v>
      </c>
    </row>
    <row r="870" spans="1:25" x14ac:dyDescent="0.3">
      <c r="A870">
        <v>43450</v>
      </c>
      <c r="B870" t="s">
        <v>19353</v>
      </c>
      <c r="C870" t="s">
        <v>19354</v>
      </c>
      <c r="D870" t="s">
        <v>19355</v>
      </c>
      <c r="E870" t="s">
        <v>19356</v>
      </c>
      <c r="F870" t="s">
        <v>19357</v>
      </c>
      <c r="G870" t="s">
        <v>19358</v>
      </c>
      <c r="H870" t="s">
        <v>19359</v>
      </c>
      <c r="I870" t="s">
        <v>19360</v>
      </c>
      <c r="J870" t="s">
        <v>19361</v>
      </c>
      <c r="K870" t="s">
        <v>19362</v>
      </c>
      <c r="L870" t="s">
        <v>19363</v>
      </c>
      <c r="M870" t="s">
        <v>19364</v>
      </c>
      <c r="N870" t="s">
        <v>19365</v>
      </c>
      <c r="O870">
        <f>-771.580885115372 -0.64151595574117 -511.048854759782</f>
        <v>-1283.2712558308951</v>
      </c>
      <c r="P870">
        <f>-826.242372931303 -19.5377228082309 -234.944590890805</f>
        <v>-1080.724686630339</v>
      </c>
      <c r="Q870">
        <f>-594.513148066362 -3.90230270729285 -232.570249177606</f>
        <v>-830.98569995126081</v>
      </c>
      <c r="R870" t="s">
        <v>19366</v>
      </c>
      <c r="S870" t="s">
        <v>19367</v>
      </c>
      <c r="T870" t="s">
        <v>19368</v>
      </c>
      <c r="U870" t="s">
        <v>19369</v>
      </c>
      <c r="V870" t="s">
        <v>19370</v>
      </c>
      <c r="W870" t="s">
        <v>19371</v>
      </c>
      <c r="X870" t="s">
        <v>19372</v>
      </c>
      <c r="Y870" t="s">
        <v>19373</v>
      </c>
    </row>
    <row r="871" spans="1:25" x14ac:dyDescent="0.3">
      <c r="A871">
        <v>43500</v>
      </c>
      <c r="B871" t="s">
        <v>19374</v>
      </c>
      <c r="C871" t="s">
        <v>19375</v>
      </c>
      <c r="D871" t="s">
        <v>19376</v>
      </c>
      <c r="E871" t="s">
        <v>19377</v>
      </c>
      <c r="F871" t="s">
        <v>19378</v>
      </c>
      <c r="G871" t="s">
        <v>19379</v>
      </c>
      <c r="H871" t="s">
        <v>19380</v>
      </c>
      <c r="I871" t="s">
        <v>19381</v>
      </c>
      <c r="J871" t="s">
        <v>19382</v>
      </c>
      <c r="K871" t="s">
        <v>19383</v>
      </c>
      <c r="L871" t="s">
        <v>19384</v>
      </c>
      <c r="M871" t="s">
        <v>19385</v>
      </c>
      <c r="N871" t="s">
        <v>19386</v>
      </c>
      <c r="O871">
        <f>-771.482180530976 -0.375120693636518 -511.292539595503</f>
        <v>-1283.1498408201155</v>
      </c>
      <c r="P871">
        <f>-824.331845383861 -19.4060810683338 -234.84485349324</f>
        <v>-1078.5827799454348</v>
      </c>
      <c r="Q871">
        <f>-592.470507523591 -5.67663036995054 -235.431689924099</f>
        <v>-833.57882781764056</v>
      </c>
      <c r="R871" t="s">
        <v>19387</v>
      </c>
      <c r="S871" t="s">
        <v>19388</v>
      </c>
      <c r="T871" t="s">
        <v>19389</v>
      </c>
      <c r="U871" t="s">
        <v>19390</v>
      </c>
      <c r="V871" t="s">
        <v>19391</v>
      </c>
      <c r="W871" t="s">
        <v>19392</v>
      </c>
      <c r="X871" t="s">
        <v>19393</v>
      </c>
      <c r="Y871" t="s">
        <v>19394</v>
      </c>
    </row>
    <row r="872" spans="1:25" x14ac:dyDescent="0.3">
      <c r="A872">
        <v>43550</v>
      </c>
      <c r="B872" t="s">
        <v>19395</v>
      </c>
      <c r="C872" t="s">
        <v>19396</v>
      </c>
      <c r="D872" t="s">
        <v>19397</v>
      </c>
      <c r="E872" t="s">
        <v>19398</v>
      </c>
      <c r="F872" t="s">
        <v>19399</v>
      </c>
      <c r="G872" t="s">
        <v>19400</v>
      </c>
      <c r="H872" t="s">
        <v>19401</v>
      </c>
      <c r="I872" t="s">
        <v>19402</v>
      </c>
      <c r="J872" t="s">
        <v>19403</v>
      </c>
      <c r="K872" t="s">
        <v>19404</v>
      </c>
      <c r="L872" t="s">
        <v>19405</v>
      </c>
      <c r="M872" t="s">
        <v>19406</v>
      </c>
      <c r="N872" t="s">
        <v>19407</v>
      </c>
      <c r="O872">
        <f>-771.264701219152 -0.299989630880191 -511.453844157098</f>
        <v>-1283.0185350071301</v>
      </c>
      <c r="P872">
        <f>-823.325138276998 -19.623732419697 -234.876794064442</f>
        <v>-1077.825664761137</v>
      </c>
      <c r="Q872">
        <f>-591.393008592034 -7.19003381972084 -236.059917323088</f>
        <v>-834.64295973484286</v>
      </c>
      <c r="R872" t="s">
        <v>19408</v>
      </c>
      <c r="S872" t="s">
        <v>19409</v>
      </c>
      <c r="T872" t="s">
        <v>19410</v>
      </c>
      <c r="U872" t="s">
        <v>19411</v>
      </c>
      <c r="V872" t="s">
        <v>19412</v>
      </c>
      <c r="W872" t="s">
        <v>19413</v>
      </c>
      <c r="X872" t="s">
        <v>19414</v>
      </c>
      <c r="Y872" t="s">
        <v>19415</v>
      </c>
    </row>
    <row r="873" spans="1:25" x14ac:dyDescent="0.3">
      <c r="A873">
        <v>43600</v>
      </c>
      <c r="B873" t="s">
        <v>19416</v>
      </c>
      <c r="C873" t="s">
        <v>19417</v>
      </c>
      <c r="D873" t="s">
        <v>19418</v>
      </c>
      <c r="E873" t="s">
        <v>19419</v>
      </c>
      <c r="F873" t="s">
        <v>19420</v>
      </c>
      <c r="G873" t="s">
        <v>19421</v>
      </c>
      <c r="H873" t="s">
        <v>19422</v>
      </c>
      <c r="I873" t="s">
        <v>19423</v>
      </c>
      <c r="J873" t="s">
        <v>19424</v>
      </c>
      <c r="K873" t="s">
        <v>19425</v>
      </c>
      <c r="L873" t="s">
        <v>19426</v>
      </c>
      <c r="M873" t="s">
        <v>19427</v>
      </c>
      <c r="N873" t="s">
        <v>19428</v>
      </c>
      <c r="O873">
        <f>-770.837882902062 -0.215185008484923 -511.636994890821</f>
        <v>-1282.690062801368</v>
      </c>
      <c r="P873">
        <f>-822.502699937527 -19.9178354687722 -235.012347415301</f>
        <v>-1077.4328828216003</v>
      </c>
      <c r="Q873">
        <f>-590.535620866935 -8.22388669733846 -236.758138204037</f>
        <v>-835.51764576831044</v>
      </c>
      <c r="R873" t="s">
        <v>19429</v>
      </c>
      <c r="S873" t="s">
        <v>19430</v>
      </c>
      <c r="T873" t="s">
        <v>19431</v>
      </c>
      <c r="U873" t="s">
        <v>19432</v>
      </c>
      <c r="V873" t="s">
        <v>19433</v>
      </c>
      <c r="W873" t="s">
        <v>19434</v>
      </c>
      <c r="X873" t="s">
        <v>19435</v>
      </c>
      <c r="Y873" t="s">
        <v>19436</v>
      </c>
    </row>
    <row r="874" spans="1:25" x14ac:dyDescent="0.3">
      <c r="A874">
        <v>43650</v>
      </c>
      <c r="B874" t="s">
        <v>19437</v>
      </c>
      <c r="C874" t="s">
        <v>19438</v>
      </c>
      <c r="D874" t="s">
        <v>19439</v>
      </c>
      <c r="E874" t="s">
        <v>19440</v>
      </c>
      <c r="F874" t="s">
        <v>19441</v>
      </c>
      <c r="G874" t="s">
        <v>19442</v>
      </c>
      <c r="H874" t="s">
        <v>19443</v>
      </c>
      <c r="I874" t="s">
        <v>19444</v>
      </c>
      <c r="J874" t="s">
        <v>19445</v>
      </c>
      <c r="K874" t="s">
        <v>19446</v>
      </c>
      <c r="L874" t="s">
        <v>19447</v>
      </c>
      <c r="M874" t="s">
        <v>19448</v>
      </c>
      <c r="N874" t="s">
        <v>19449</v>
      </c>
      <c r="O874">
        <f>-769.370575250725 -0.494904198808399 -512.10650594585</f>
        <v>-1281.9719853953834</v>
      </c>
      <c r="P874">
        <f>-820.687223896346 -19.752166994753 -235.385892783081</f>
        <v>-1075.8252836741801</v>
      </c>
      <c r="Q874">
        <f>-588.589471594193 -10.9224033029836 -236.480469886316</f>
        <v>-835.99234478349263</v>
      </c>
      <c r="R874" t="s">
        <v>19450</v>
      </c>
      <c r="S874" t="s">
        <v>19451</v>
      </c>
      <c r="T874" t="s">
        <v>19452</v>
      </c>
      <c r="U874" t="s">
        <v>19453</v>
      </c>
      <c r="V874" t="s">
        <v>19454</v>
      </c>
      <c r="W874" t="s">
        <v>19455</v>
      </c>
      <c r="X874" t="s">
        <v>19456</v>
      </c>
      <c r="Y874" t="s">
        <v>19457</v>
      </c>
    </row>
    <row r="875" spans="1:25" x14ac:dyDescent="0.3">
      <c r="A875">
        <v>43700</v>
      </c>
      <c r="B875" t="s">
        <v>19458</v>
      </c>
      <c r="C875" t="s">
        <v>19459</v>
      </c>
      <c r="D875" t="s">
        <v>19460</v>
      </c>
      <c r="E875" t="s">
        <v>19461</v>
      </c>
      <c r="F875" t="s">
        <v>19462</v>
      </c>
      <c r="G875" t="s">
        <v>19463</v>
      </c>
      <c r="H875" t="s">
        <v>19464</v>
      </c>
      <c r="I875" t="s">
        <v>19465</v>
      </c>
      <c r="J875" t="s">
        <v>19466</v>
      </c>
      <c r="K875" t="s">
        <v>19467</v>
      </c>
      <c r="L875" t="s">
        <v>19468</v>
      </c>
      <c r="M875" t="s">
        <v>19469</v>
      </c>
      <c r="N875" t="s">
        <v>19470</v>
      </c>
      <c r="O875">
        <f>-767.523388738804 -1.29621542030372 -512.282467648202</f>
        <v>-1281.1020718073096</v>
      </c>
      <c r="P875">
        <f>-819.920533548137 -20.1751137303081 -235.738233787042</f>
        <v>-1075.833881065487</v>
      </c>
      <c r="Q875">
        <f>-587.787626131072 -12.3623844285619 -234.380616348361</f>
        <v>-834.53062690799493</v>
      </c>
      <c r="R875" t="s">
        <v>19471</v>
      </c>
      <c r="S875" t="s">
        <v>19472</v>
      </c>
      <c r="T875" t="s">
        <v>19473</v>
      </c>
      <c r="U875" t="s">
        <v>19474</v>
      </c>
      <c r="V875" t="s">
        <v>19475</v>
      </c>
      <c r="W875" t="s">
        <v>19476</v>
      </c>
      <c r="X875" t="s">
        <v>19477</v>
      </c>
      <c r="Y875" t="s">
        <v>19478</v>
      </c>
    </row>
    <row r="876" spans="1:25" x14ac:dyDescent="0.3">
      <c r="A876">
        <v>43750</v>
      </c>
      <c r="B876" t="s">
        <v>19479</v>
      </c>
      <c r="C876" t="s">
        <v>19480</v>
      </c>
      <c r="D876" t="s">
        <v>19481</v>
      </c>
      <c r="E876" t="s">
        <v>19482</v>
      </c>
      <c r="F876" t="s">
        <v>19483</v>
      </c>
      <c r="G876" t="s">
        <v>19484</v>
      </c>
      <c r="H876" t="s">
        <v>19485</v>
      </c>
      <c r="I876" t="s">
        <v>19486</v>
      </c>
      <c r="J876" t="s">
        <v>19487</v>
      </c>
      <c r="K876" t="s">
        <v>19488</v>
      </c>
      <c r="L876" t="s">
        <v>19489</v>
      </c>
      <c r="M876" t="s">
        <v>19490</v>
      </c>
      <c r="N876" t="s">
        <v>19491</v>
      </c>
      <c r="O876">
        <f>-766.604338084721 -1.576282892976 -512.354295512392</f>
        <v>-1280.534916490089</v>
      </c>
      <c r="P876">
        <f>-819.609899535591 -20.1623549970384 -235.906158004955</f>
        <v>-1075.6784125375843</v>
      </c>
      <c r="Q876">
        <f>-587.470408726135 -12.9966727405108 -232.998623766932</f>
        <v>-833.46570523357786</v>
      </c>
      <c r="R876" t="s">
        <v>19492</v>
      </c>
      <c r="S876" t="s">
        <v>19493</v>
      </c>
      <c r="T876" t="s">
        <v>19494</v>
      </c>
      <c r="U876" t="s">
        <v>19495</v>
      </c>
      <c r="V876" t="s">
        <v>19496</v>
      </c>
      <c r="W876" t="s">
        <v>19497</v>
      </c>
      <c r="X876" t="s">
        <v>19498</v>
      </c>
      <c r="Y876" t="s">
        <v>19499</v>
      </c>
    </row>
    <row r="877" spans="1:25" x14ac:dyDescent="0.3">
      <c r="A877">
        <v>43800</v>
      </c>
      <c r="B877" t="s">
        <v>19500</v>
      </c>
      <c r="C877" t="s">
        <v>19501</v>
      </c>
      <c r="D877" t="s">
        <v>19502</v>
      </c>
      <c r="E877" t="s">
        <v>19503</v>
      </c>
      <c r="F877" t="s">
        <v>19504</v>
      </c>
      <c r="G877" t="s">
        <v>19505</v>
      </c>
      <c r="H877" t="s">
        <v>19506</v>
      </c>
      <c r="I877" t="s">
        <v>19507</v>
      </c>
      <c r="J877" t="s">
        <v>19508</v>
      </c>
      <c r="K877" t="s">
        <v>19509</v>
      </c>
      <c r="L877" t="s">
        <v>19510</v>
      </c>
      <c r="M877" t="s">
        <v>19511</v>
      </c>
      <c r="N877" t="s">
        <v>19512</v>
      </c>
      <c r="O877">
        <f>-764.709678983216 -2.26447963999772 -512.623869644492</f>
        <v>-1279.5980282677056</v>
      </c>
      <c r="P877">
        <f>-819.384572164934 -19.6709591255328 -236.424160143676</f>
        <v>-1075.4796914341428</v>
      </c>
      <c r="Q877">
        <f>-587.265504670381 -13.7798354026845 -230.543774802763</f>
        <v>-831.5891148758285</v>
      </c>
      <c r="R877" t="s">
        <v>19513</v>
      </c>
      <c r="S877" t="s">
        <v>19514</v>
      </c>
      <c r="T877" t="s">
        <v>19515</v>
      </c>
      <c r="U877" t="s">
        <v>19516</v>
      </c>
      <c r="V877" t="s">
        <v>19517</v>
      </c>
      <c r="W877" t="s">
        <v>19518</v>
      </c>
      <c r="X877" t="s">
        <v>19519</v>
      </c>
      <c r="Y877" t="s">
        <v>19520</v>
      </c>
    </row>
    <row r="878" spans="1:25" x14ac:dyDescent="0.3">
      <c r="A878">
        <v>43850</v>
      </c>
      <c r="B878" t="s">
        <v>19521</v>
      </c>
      <c r="C878" t="s">
        <v>19522</v>
      </c>
      <c r="D878" t="s">
        <v>19523</v>
      </c>
      <c r="E878" t="s">
        <v>19524</v>
      </c>
      <c r="F878" t="s">
        <v>19525</v>
      </c>
      <c r="G878" t="s">
        <v>19526</v>
      </c>
      <c r="H878" t="s">
        <v>19527</v>
      </c>
      <c r="I878" t="s">
        <v>19528</v>
      </c>
      <c r="J878" t="s">
        <v>19529</v>
      </c>
      <c r="K878" t="s">
        <v>19530</v>
      </c>
      <c r="L878" t="s">
        <v>19531</v>
      </c>
      <c r="M878" t="s">
        <v>19532</v>
      </c>
      <c r="N878" t="s">
        <v>19533</v>
      </c>
      <c r="O878">
        <f>-763.837232721943 -2.44481668253934 -512.714464305832</f>
        <v>-1278.9965137103145</v>
      </c>
      <c r="P878">
        <f>-819.245127584934 -19.5745463422304 -236.643492823455</f>
        <v>-1075.4631667506194</v>
      </c>
      <c r="Q878">
        <f>-587.156235827262 -14.1905255197887 -229.274824797764</f>
        <v>-830.62158614481473</v>
      </c>
      <c r="R878" t="s">
        <v>19534</v>
      </c>
      <c r="S878" t="s">
        <v>19535</v>
      </c>
      <c r="T878" t="s">
        <v>19536</v>
      </c>
      <c r="U878" t="s">
        <v>19537</v>
      </c>
      <c r="V878" t="s">
        <v>19538</v>
      </c>
      <c r="W878" t="s">
        <v>19539</v>
      </c>
      <c r="X878" t="s">
        <v>19540</v>
      </c>
      <c r="Y878" t="s">
        <v>19541</v>
      </c>
    </row>
    <row r="879" spans="1:25" x14ac:dyDescent="0.3">
      <c r="A879">
        <v>43900</v>
      </c>
      <c r="B879" t="s">
        <v>19542</v>
      </c>
      <c r="C879" t="s">
        <v>19543</v>
      </c>
      <c r="D879" t="s">
        <v>19544</v>
      </c>
      <c r="E879" t="s">
        <v>19545</v>
      </c>
      <c r="F879" t="s">
        <v>19546</v>
      </c>
      <c r="G879" t="s">
        <v>19547</v>
      </c>
      <c r="H879" t="s">
        <v>19548</v>
      </c>
      <c r="I879" t="s">
        <v>19549</v>
      </c>
      <c r="J879" t="s">
        <v>19550</v>
      </c>
      <c r="K879" t="s">
        <v>19551</v>
      </c>
      <c r="L879" t="s">
        <v>19552</v>
      </c>
      <c r="M879" t="s">
        <v>19553</v>
      </c>
      <c r="N879" t="s">
        <v>19554</v>
      </c>
      <c r="O879">
        <f>-762.275167803072 -2.86629646151459 -512.957668400786</f>
        <v>-1278.0991326653725</v>
      </c>
      <c r="P879">
        <f>-818.8259259987 -19.9508567489036 -237.115930588147</f>
        <v>-1075.8927133357506</v>
      </c>
      <c r="Q879">
        <f>-586.781581776367 -14.98989548537 -228.209579831477</f>
        <v>-829.98105709321396</v>
      </c>
      <c r="R879" t="s">
        <v>19555</v>
      </c>
      <c r="S879" t="s">
        <v>19556</v>
      </c>
      <c r="T879" t="s">
        <v>19557</v>
      </c>
      <c r="U879" t="s">
        <v>19558</v>
      </c>
      <c r="V879" t="s">
        <v>19559</v>
      </c>
      <c r="W879" t="s">
        <v>19560</v>
      </c>
      <c r="X879" t="s">
        <v>19561</v>
      </c>
      <c r="Y879" t="s">
        <v>19562</v>
      </c>
    </row>
    <row r="880" spans="1:25" x14ac:dyDescent="0.3">
      <c r="A880">
        <v>43950</v>
      </c>
      <c r="B880" t="s">
        <v>19563</v>
      </c>
      <c r="C880" t="s">
        <v>19564</v>
      </c>
      <c r="D880" t="s">
        <v>19565</v>
      </c>
      <c r="E880" t="s">
        <v>19566</v>
      </c>
      <c r="F880" t="s">
        <v>19567</v>
      </c>
      <c r="G880" t="s">
        <v>19568</v>
      </c>
      <c r="H880" t="s">
        <v>19569</v>
      </c>
      <c r="I880" t="s">
        <v>19570</v>
      </c>
      <c r="J880" t="s">
        <v>19571</v>
      </c>
      <c r="K880" t="s">
        <v>19572</v>
      </c>
      <c r="L880" t="s">
        <v>19573</v>
      </c>
      <c r="M880" t="s">
        <v>19574</v>
      </c>
      <c r="N880" t="s">
        <v>19575</v>
      </c>
      <c r="O880">
        <f>-761.648331783697 -3.37612975857724 -513.150275006656</f>
        <v>-1278.1747365489302</v>
      </c>
      <c r="P880">
        <f>-818.731711864685 -20.7168090914663 -237.434078641315</f>
        <v>-1076.8825995974664</v>
      </c>
      <c r="Q880">
        <f>-586.67525515007 -15.6135221590862 -228.933601621523</f>
        <v>-831.22237893067927</v>
      </c>
      <c r="R880" t="s">
        <v>19576</v>
      </c>
      <c r="S880" t="s">
        <v>19577</v>
      </c>
      <c r="T880" t="s">
        <v>19578</v>
      </c>
      <c r="U880" t="s">
        <v>19579</v>
      </c>
      <c r="V880" t="s">
        <v>19580</v>
      </c>
      <c r="W880" t="s">
        <v>19581</v>
      </c>
      <c r="X880" t="s">
        <v>19582</v>
      </c>
      <c r="Y880" t="s">
        <v>19583</v>
      </c>
    </row>
    <row r="881" spans="1:25" x14ac:dyDescent="0.3">
      <c r="A881">
        <v>44000</v>
      </c>
      <c r="B881" t="s">
        <v>19584</v>
      </c>
      <c r="C881" t="s">
        <v>19585</v>
      </c>
      <c r="D881" t="s">
        <v>19586</v>
      </c>
      <c r="E881" t="s">
        <v>19587</v>
      </c>
      <c r="F881" t="s">
        <v>19588</v>
      </c>
      <c r="G881" t="s">
        <v>19589</v>
      </c>
      <c r="H881" t="s">
        <v>19590</v>
      </c>
      <c r="I881" t="s">
        <v>19591</v>
      </c>
      <c r="J881" t="s">
        <v>19592</v>
      </c>
      <c r="K881" t="s">
        <v>19593</v>
      </c>
      <c r="L881" t="s">
        <v>19594</v>
      </c>
      <c r="M881" t="s">
        <v>19595</v>
      </c>
      <c r="N881" t="s">
        <v>19596</v>
      </c>
      <c r="O881">
        <f>-761.424767419202 -3.78258197010268 -513.31982903293</f>
        <v>-1278.5271784222346</v>
      </c>
      <c r="P881">
        <f>-818.435561477854 -21.1524824588109 -237.590549548832</f>
        <v>-1077.178593485497</v>
      </c>
      <c r="Q881">
        <f>-586.400229597161 -14.9914087785617 -229.212780028514</f>
        <v>-830.60441840423664</v>
      </c>
      <c r="R881" t="s">
        <v>19597</v>
      </c>
      <c r="S881" t="s">
        <v>19598</v>
      </c>
      <c r="T881" t="s">
        <v>19599</v>
      </c>
      <c r="U881" t="s">
        <v>19600</v>
      </c>
      <c r="V881" t="s">
        <v>19601</v>
      </c>
      <c r="W881" t="s">
        <v>19602</v>
      </c>
      <c r="X881" t="s">
        <v>19603</v>
      </c>
      <c r="Y881" t="s">
        <v>19604</v>
      </c>
    </row>
    <row r="882" spans="1:25" x14ac:dyDescent="0.3">
      <c r="A882">
        <v>44050</v>
      </c>
      <c r="B882" t="s">
        <v>19605</v>
      </c>
      <c r="C882" t="s">
        <v>19606</v>
      </c>
      <c r="D882" t="s">
        <v>19607</v>
      </c>
      <c r="E882" t="s">
        <v>19608</v>
      </c>
      <c r="F882" t="s">
        <v>19609</v>
      </c>
      <c r="G882" t="s">
        <v>19610</v>
      </c>
      <c r="H882" t="s">
        <v>19611</v>
      </c>
      <c r="I882" t="s">
        <v>19612</v>
      </c>
      <c r="J882" t="s">
        <v>19613</v>
      </c>
      <c r="K882" t="s">
        <v>19614</v>
      </c>
      <c r="L882" t="s">
        <v>19615</v>
      </c>
      <c r="M882" t="s">
        <v>19616</v>
      </c>
      <c r="N882" t="s">
        <v>19617</v>
      </c>
      <c r="O882">
        <f>-761.362024736814 -4.32119034837433 -513.418224936533</f>
        <v>-1279.1014400217214</v>
      </c>
      <c r="P882">
        <f>-816.933830506541 -21.2222014402494 -237.366291967535</f>
        <v>-1075.5223239143254</v>
      </c>
      <c r="Q882">
        <f>-584.835470131456 -14.754622037269 -231.277741181966</f>
        <v>-830.86783335069094</v>
      </c>
      <c r="R882" t="s">
        <v>19618</v>
      </c>
      <c r="S882" t="s">
        <v>19619</v>
      </c>
      <c r="T882" t="s">
        <v>19620</v>
      </c>
      <c r="U882" t="s">
        <v>19621</v>
      </c>
      <c r="V882" t="s">
        <v>19622</v>
      </c>
      <c r="W882" t="s">
        <v>19623</v>
      </c>
      <c r="X882" t="s">
        <v>19624</v>
      </c>
      <c r="Y882" t="s">
        <v>19625</v>
      </c>
    </row>
    <row r="883" spans="1:25" x14ac:dyDescent="0.3">
      <c r="A883">
        <v>44100</v>
      </c>
      <c r="B883" t="s">
        <v>19626</v>
      </c>
      <c r="C883" t="s">
        <v>19627</v>
      </c>
      <c r="D883" t="s">
        <v>19628</v>
      </c>
      <c r="E883" t="s">
        <v>19629</v>
      </c>
      <c r="F883" t="s">
        <v>19630</v>
      </c>
      <c r="G883" t="s">
        <v>19631</v>
      </c>
      <c r="H883" t="s">
        <v>19632</v>
      </c>
      <c r="I883" t="s">
        <v>19633</v>
      </c>
      <c r="J883" t="s">
        <v>19634</v>
      </c>
      <c r="K883" t="s">
        <v>19635</v>
      </c>
      <c r="L883" t="s">
        <v>19636</v>
      </c>
      <c r="M883" t="s">
        <v>19637</v>
      </c>
      <c r="N883" t="s">
        <v>19638</v>
      </c>
      <c r="O883">
        <f>-761.176910981111 -4.97985644003711 -513.329073843392</f>
        <v>-1279.4858412645401</v>
      </c>
      <c r="P883">
        <f>-815.960590150521 -21.3100804760843 -237.085125947078</f>
        <v>-1074.3557965736834</v>
      </c>
      <c r="Q883">
        <f>-583.782766898457 -15.0583899892561 -235.369388768216</f>
        <v>-834.21054565592908</v>
      </c>
      <c r="R883" t="s">
        <v>19639</v>
      </c>
      <c r="S883" t="s">
        <v>19640</v>
      </c>
      <c r="T883" t="s">
        <v>19641</v>
      </c>
      <c r="U883" t="s">
        <v>19642</v>
      </c>
      <c r="V883" t="s">
        <v>19643</v>
      </c>
      <c r="W883" t="s">
        <v>19644</v>
      </c>
      <c r="X883" t="s">
        <v>19645</v>
      </c>
      <c r="Y883" t="s">
        <v>19646</v>
      </c>
    </row>
    <row r="884" spans="1:25" x14ac:dyDescent="0.3">
      <c r="A884">
        <v>44150</v>
      </c>
      <c r="B884" t="s">
        <v>19647</v>
      </c>
      <c r="C884" t="s">
        <v>19648</v>
      </c>
      <c r="D884" t="s">
        <v>19649</v>
      </c>
      <c r="E884" t="s">
        <v>19650</v>
      </c>
      <c r="F884" t="s">
        <v>19651</v>
      </c>
      <c r="G884" t="s">
        <v>19652</v>
      </c>
      <c r="H884" t="s">
        <v>19653</v>
      </c>
      <c r="I884" t="s">
        <v>19654</v>
      </c>
      <c r="J884" t="s">
        <v>19655</v>
      </c>
      <c r="K884" t="s">
        <v>19656</v>
      </c>
      <c r="L884" t="s">
        <v>19657</v>
      </c>
      <c r="M884" t="s">
        <v>19658</v>
      </c>
      <c r="N884" t="s">
        <v>19659</v>
      </c>
      <c r="O884">
        <f>-760.991183997653 -5.35360663418192 -513.368347675389</f>
        <v>-1279.713138307224</v>
      </c>
      <c r="P884">
        <f>-815.779001278178 -21.8575990594443 -237.135652301924</f>
        <v>-1074.7722526395464</v>
      </c>
      <c r="Q884">
        <f>-583.619193473156 -14.7624220359166 -237.150168848198</f>
        <v>-835.53178435727068</v>
      </c>
      <c r="R884" t="s">
        <v>19660</v>
      </c>
      <c r="S884" t="s">
        <v>19661</v>
      </c>
      <c r="T884" t="s">
        <v>19662</v>
      </c>
      <c r="U884" t="s">
        <v>19663</v>
      </c>
      <c r="V884" t="s">
        <v>19664</v>
      </c>
      <c r="W884" t="s">
        <v>19665</v>
      </c>
      <c r="X884" t="s">
        <v>19666</v>
      </c>
      <c r="Y884" t="s">
        <v>19667</v>
      </c>
    </row>
    <row r="885" spans="1:25" x14ac:dyDescent="0.3">
      <c r="A885">
        <v>44200</v>
      </c>
      <c r="B885" t="s">
        <v>19668</v>
      </c>
      <c r="C885" t="s">
        <v>19669</v>
      </c>
      <c r="D885" t="s">
        <v>19670</v>
      </c>
      <c r="E885" t="s">
        <v>19671</v>
      </c>
      <c r="F885" t="s">
        <v>19672</v>
      </c>
      <c r="G885" t="s">
        <v>19673</v>
      </c>
      <c r="H885" t="s">
        <v>19674</v>
      </c>
      <c r="I885" t="s">
        <v>19675</v>
      </c>
      <c r="J885" t="s">
        <v>19676</v>
      </c>
      <c r="K885" t="s">
        <v>19677</v>
      </c>
      <c r="L885" t="s">
        <v>19678</v>
      </c>
      <c r="M885" t="s">
        <v>19679</v>
      </c>
      <c r="N885" t="s">
        <v>19680</v>
      </c>
      <c r="O885">
        <f>-760.396402958377 -6.21422135457306 -513.250583020465</f>
        <v>-1279.8612073334152</v>
      </c>
      <c r="P885">
        <f>-815.407979530394 -22.8457333849474 -237.070123567214</f>
        <v>-1075.3238364825554</v>
      </c>
      <c r="Q885">
        <f>-583.331375726363 -13.8457852353881 -239.899056746119</f>
        <v>-837.07621770787011</v>
      </c>
      <c r="R885" t="s">
        <v>19681</v>
      </c>
      <c r="S885" t="s">
        <v>19682</v>
      </c>
      <c r="T885" t="s">
        <v>19683</v>
      </c>
      <c r="U885" t="s">
        <v>19684</v>
      </c>
      <c r="V885" t="s">
        <v>19685</v>
      </c>
      <c r="W885" t="s">
        <v>19686</v>
      </c>
      <c r="X885" t="s">
        <v>19687</v>
      </c>
      <c r="Y885" t="s">
        <v>19688</v>
      </c>
    </row>
    <row r="886" spans="1:25" x14ac:dyDescent="0.3">
      <c r="A886">
        <v>44250</v>
      </c>
      <c r="B886" t="s">
        <v>19689</v>
      </c>
      <c r="C886" t="s">
        <v>19690</v>
      </c>
      <c r="D886" t="s">
        <v>19691</v>
      </c>
      <c r="E886" t="s">
        <v>19692</v>
      </c>
      <c r="F886" t="s">
        <v>19693</v>
      </c>
      <c r="G886" t="s">
        <v>19694</v>
      </c>
      <c r="H886" t="s">
        <v>19695</v>
      </c>
      <c r="I886" t="s">
        <v>19696</v>
      </c>
      <c r="J886" t="s">
        <v>19697</v>
      </c>
      <c r="K886" t="s">
        <v>19698</v>
      </c>
      <c r="L886" t="s">
        <v>19699</v>
      </c>
      <c r="M886" t="s">
        <v>19700</v>
      </c>
      <c r="N886" t="s">
        <v>19701</v>
      </c>
      <c r="O886">
        <f>-759.972982821443 -6.60858404986948 -513.072723730057</f>
        <v>-1279.6542906013694</v>
      </c>
      <c r="P886">
        <f>-815.002785505124 -23.2533054389644 -236.896558731551</f>
        <v>-1075.1526496756394</v>
      </c>
      <c r="Q886">
        <f>-582.978605550328 -13.5028599713562 -241.164536619539</f>
        <v>-837.64600214122322</v>
      </c>
      <c r="R886" t="s">
        <v>19702</v>
      </c>
      <c r="S886" t="s">
        <v>19703</v>
      </c>
      <c r="T886" t="s">
        <v>19704</v>
      </c>
      <c r="U886" t="s">
        <v>19705</v>
      </c>
      <c r="V886" t="s">
        <v>19706</v>
      </c>
      <c r="W886" t="s">
        <v>19707</v>
      </c>
      <c r="X886" t="s">
        <v>19708</v>
      </c>
      <c r="Y886" t="s">
        <v>19709</v>
      </c>
    </row>
    <row r="887" spans="1:25" x14ac:dyDescent="0.3">
      <c r="A887">
        <v>44300</v>
      </c>
      <c r="B887" t="s">
        <v>19710</v>
      </c>
      <c r="C887" t="s">
        <v>19711</v>
      </c>
      <c r="D887" t="s">
        <v>19712</v>
      </c>
      <c r="E887" t="s">
        <v>19713</v>
      </c>
      <c r="F887" t="s">
        <v>19714</v>
      </c>
      <c r="G887" t="s">
        <v>19715</v>
      </c>
      <c r="H887" t="s">
        <v>19716</v>
      </c>
      <c r="I887" t="s">
        <v>19717</v>
      </c>
      <c r="J887" t="s">
        <v>19718</v>
      </c>
      <c r="K887" t="s">
        <v>19719</v>
      </c>
      <c r="L887" t="s">
        <v>19720</v>
      </c>
      <c r="M887" t="s">
        <v>19721</v>
      </c>
      <c r="N887" t="s">
        <v>19722</v>
      </c>
      <c r="O887">
        <f>-758.45293932652 -7.32599381053228 -512.910024241081</f>
        <v>-1278.6889573781332</v>
      </c>
      <c r="P887">
        <f>-813.475041169856 -24.0563323742742 -236.737414195947</f>
        <v>-1074.2687877400772</v>
      </c>
      <c r="Q887">
        <f>-581.615354774794 -12.5740814570302 -244.338124767713</f>
        <v>-838.52756099953717</v>
      </c>
      <c r="R887" t="s">
        <v>19723</v>
      </c>
      <c r="S887" t="s">
        <v>19724</v>
      </c>
      <c r="T887" t="s">
        <v>19725</v>
      </c>
      <c r="U887" t="s">
        <v>19726</v>
      </c>
      <c r="V887" t="s">
        <v>19727</v>
      </c>
      <c r="W887" t="s">
        <v>19728</v>
      </c>
      <c r="X887" t="s">
        <v>19729</v>
      </c>
      <c r="Y887" t="s">
        <v>19730</v>
      </c>
    </row>
    <row r="888" spans="1:25" x14ac:dyDescent="0.3">
      <c r="A888">
        <v>44350</v>
      </c>
      <c r="B888" t="s">
        <v>19731</v>
      </c>
      <c r="C888" t="s">
        <v>19732</v>
      </c>
      <c r="D888" t="s">
        <v>19733</v>
      </c>
      <c r="E888" t="s">
        <v>19734</v>
      </c>
      <c r="F888" t="s">
        <v>19735</v>
      </c>
      <c r="G888" t="s">
        <v>19736</v>
      </c>
      <c r="H888" t="s">
        <v>19737</v>
      </c>
      <c r="I888" t="s">
        <v>19738</v>
      </c>
      <c r="J888" t="s">
        <v>19739</v>
      </c>
      <c r="K888" t="s">
        <v>19740</v>
      </c>
      <c r="L888" t="s">
        <v>19741</v>
      </c>
      <c r="M888" t="s">
        <v>19742</v>
      </c>
      <c r="N888" t="s">
        <v>19743</v>
      </c>
      <c r="O888">
        <f>-757.50643795074 -7.58285275388675 -512.957231104889</f>
        <v>-1278.0465218095158</v>
      </c>
      <c r="P888">
        <f>-812.516410926532 -24.2172992434994 -236.776389505165</f>
        <v>-1073.5100996751964</v>
      </c>
      <c r="Q888">
        <f>-580.761687860289 -11.8609216107857 -246.028578216462</f>
        <v>-838.65118768753678</v>
      </c>
      <c r="R888" t="s">
        <v>19744</v>
      </c>
      <c r="S888" t="s">
        <v>19745</v>
      </c>
      <c r="T888" t="s">
        <v>19746</v>
      </c>
      <c r="U888" t="s">
        <v>19747</v>
      </c>
      <c r="V888" t="s">
        <v>19748</v>
      </c>
      <c r="W888" t="s">
        <v>19749</v>
      </c>
      <c r="X888" t="s">
        <v>19750</v>
      </c>
      <c r="Y888" t="s">
        <v>19751</v>
      </c>
    </row>
    <row r="889" spans="1:25" x14ac:dyDescent="0.3">
      <c r="A889">
        <v>44400</v>
      </c>
      <c r="B889" t="s">
        <v>19752</v>
      </c>
      <c r="C889" t="s">
        <v>19753</v>
      </c>
      <c r="D889" t="s">
        <v>19754</v>
      </c>
      <c r="E889" t="s">
        <v>19755</v>
      </c>
      <c r="F889" t="s">
        <v>19756</v>
      </c>
      <c r="G889" t="s">
        <v>19757</v>
      </c>
      <c r="H889" t="s">
        <v>19758</v>
      </c>
      <c r="I889" t="s">
        <v>19759</v>
      </c>
      <c r="J889" t="s">
        <v>19760</v>
      </c>
      <c r="K889" t="s">
        <v>19761</v>
      </c>
      <c r="L889" t="s">
        <v>19762</v>
      </c>
      <c r="M889" t="s">
        <v>19763</v>
      </c>
      <c r="N889" t="s">
        <v>19764</v>
      </c>
      <c r="O889">
        <f>-755.587485545237 -8.43217175814721 -513.150289879047</f>
        <v>-1277.1699471824313</v>
      </c>
      <c r="P889">
        <f>-810.658706811882 -25.4528058187016 -237.00528671156</f>
        <v>-1073.1167993421436</v>
      </c>
      <c r="Q889">
        <f>-579.162160765548 -10.9072622569151 -249.101066797873</f>
        <v>-839.17048982033612</v>
      </c>
      <c r="R889" t="s">
        <v>19765</v>
      </c>
      <c r="S889" t="s">
        <v>19766</v>
      </c>
      <c r="T889" t="s">
        <v>19767</v>
      </c>
      <c r="U889" t="s">
        <v>19768</v>
      </c>
      <c r="V889" t="s">
        <v>19769</v>
      </c>
      <c r="W889" t="s">
        <v>19770</v>
      </c>
      <c r="X889" t="s">
        <v>19771</v>
      </c>
      <c r="Y889" t="s">
        <v>19772</v>
      </c>
    </row>
    <row r="890" spans="1:25" x14ac:dyDescent="0.3">
      <c r="A890">
        <v>44450</v>
      </c>
      <c r="B890" t="s">
        <v>19773</v>
      </c>
      <c r="C890" t="s">
        <v>19774</v>
      </c>
      <c r="D890" t="s">
        <v>19775</v>
      </c>
      <c r="E890" t="s">
        <v>19776</v>
      </c>
      <c r="F890" t="s">
        <v>19777</v>
      </c>
      <c r="G890" t="s">
        <v>19778</v>
      </c>
      <c r="H890" t="s">
        <v>19779</v>
      </c>
      <c r="I890" t="s">
        <v>19780</v>
      </c>
      <c r="J890" t="s">
        <v>19781</v>
      </c>
      <c r="K890" t="s">
        <v>19782</v>
      </c>
      <c r="L890" t="s">
        <v>19783</v>
      </c>
      <c r="M890" t="s">
        <v>19784</v>
      </c>
      <c r="N890" t="s">
        <v>19785</v>
      </c>
      <c r="O890">
        <f>-754.685432486356 -8.99172580639311 -513.171693153459</f>
        <v>-1276.8488514462083</v>
      </c>
      <c r="P890">
        <f>-809.727273779219 -26.5208765608663 -237.052690015631</f>
        <v>-1073.3008403557162</v>
      </c>
      <c r="Q890">
        <f>-578.376858514707 -10.6807462039685 -250.266167579714</f>
        <v>-839.32377229838949</v>
      </c>
      <c r="R890" t="s">
        <v>19786</v>
      </c>
      <c r="S890" t="s">
        <v>19787</v>
      </c>
      <c r="T890" t="s">
        <v>19788</v>
      </c>
      <c r="U890" t="s">
        <v>19789</v>
      </c>
      <c r="V890" t="s">
        <v>19790</v>
      </c>
      <c r="W890" t="s">
        <v>19791</v>
      </c>
      <c r="X890" t="s">
        <v>19792</v>
      </c>
      <c r="Y890" t="s">
        <v>19793</v>
      </c>
    </row>
    <row r="891" spans="1:25" x14ac:dyDescent="0.3">
      <c r="A891">
        <v>44500</v>
      </c>
      <c r="B891" t="s">
        <v>19794</v>
      </c>
      <c r="C891" t="s">
        <v>19795</v>
      </c>
      <c r="D891" t="s">
        <v>19796</v>
      </c>
      <c r="E891" t="s">
        <v>19797</v>
      </c>
      <c r="F891" t="s">
        <v>19798</v>
      </c>
      <c r="G891" t="s">
        <v>19799</v>
      </c>
      <c r="H891" t="s">
        <v>19800</v>
      </c>
      <c r="I891" t="s">
        <v>19801</v>
      </c>
      <c r="J891" t="s">
        <v>19802</v>
      </c>
      <c r="K891" t="s">
        <v>19803</v>
      </c>
      <c r="L891" t="s">
        <v>19804</v>
      </c>
      <c r="M891" t="s">
        <v>19805</v>
      </c>
      <c r="N891" t="s">
        <v>19806</v>
      </c>
      <c r="O891">
        <f>-753.140083994287 -10.1607649096679 -513.16416372348</f>
        <v>-1276.465012627435</v>
      </c>
      <c r="P891">
        <f>-808.028862378506 -28.5055345542546 -237.067618818136</f>
        <v>-1073.6020157508965</v>
      </c>
      <c r="Q891">
        <f>-576.951341032256 -10.1036119620453 -251.664530430764</f>
        <v>-838.71948342506528</v>
      </c>
      <c r="R891" t="s">
        <v>19807</v>
      </c>
      <c r="S891" t="s">
        <v>19808</v>
      </c>
      <c r="T891" t="s">
        <v>19809</v>
      </c>
      <c r="U891" t="s">
        <v>19810</v>
      </c>
      <c r="V891" t="s">
        <v>19811</v>
      </c>
      <c r="W891" t="s">
        <v>19812</v>
      </c>
      <c r="X891" t="s">
        <v>19813</v>
      </c>
      <c r="Y891" t="s">
        <v>19814</v>
      </c>
    </row>
    <row r="892" spans="1:25" x14ac:dyDescent="0.3">
      <c r="A892">
        <v>44550</v>
      </c>
      <c r="B892" t="s">
        <v>19815</v>
      </c>
      <c r="C892" t="s">
        <v>19816</v>
      </c>
      <c r="D892" t="s">
        <v>19817</v>
      </c>
      <c r="E892" t="s">
        <v>19818</v>
      </c>
      <c r="F892" t="s">
        <v>19819</v>
      </c>
      <c r="G892" t="s">
        <v>19820</v>
      </c>
      <c r="H892" t="s">
        <v>19821</v>
      </c>
      <c r="I892" t="s">
        <v>19822</v>
      </c>
      <c r="J892" t="s">
        <v>19823</v>
      </c>
      <c r="K892" t="s">
        <v>19824</v>
      </c>
      <c r="L892" t="s">
        <v>19825</v>
      </c>
      <c r="M892" t="s">
        <v>19826</v>
      </c>
      <c r="N892" t="s">
        <v>19827</v>
      </c>
      <c r="O892">
        <f>-752.648289473716 -10.6471399595102 -513.178516160807</f>
        <v>-1276.4739455940332</v>
      </c>
      <c r="P892">
        <f>-807.567380408592 -29.5296608824278 -237.124354241663</f>
        <v>-1074.2213955326829</v>
      </c>
      <c r="Q892">
        <f>-576.665198636003 -9.6164916593541 -252.491227930047</f>
        <v>-838.77291822540406</v>
      </c>
      <c r="R892" t="s">
        <v>19828</v>
      </c>
      <c r="S892" t="s">
        <v>19829</v>
      </c>
      <c r="T892" t="s">
        <v>19830</v>
      </c>
      <c r="U892" t="s">
        <v>19831</v>
      </c>
      <c r="V892" t="s">
        <v>19832</v>
      </c>
      <c r="W892" t="s">
        <v>19833</v>
      </c>
      <c r="X892" t="s">
        <v>19834</v>
      </c>
      <c r="Y892" t="s">
        <v>19835</v>
      </c>
    </row>
    <row r="893" spans="1:25" x14ac:dyDescent="0.3">
      <c r="A893">
        <v>44600</v>
      </c>
      <c r="B893" t="s">
        <v>19836</v>
      </c>
      <c r="C893" t="s">
        <v>19837</v>
      </c>
      <c r="D893" t="s">
        <v>19838</v>
      </c>
      <c r="E893" t="s">
        <v>19839</v>
      </c>
      <c r="F893" t="s">
        <v>19840</v>
      </c>
      <c r="G893" t="s">
        <v>19841</v>
      </c>
      <c r="H893" t="s">
        <v>19842</v>
      </c>
      <c r="I893" t="s">
        <v>19843</v>
      </c>
      <c r="J893" t="s">
        <v>19844</v>
      </c>
      <c r="K893" t="s">
        <v>19845</v>
      </c>
      <c r="L893" t="s">
        <v>19846</v>
      </c>
      <c r="M893" t="s">
        <v>19847</v>
      </c>
      <c r="N893" t="s">
        <v>19848</v>
      </c>
      <c r="O893">
        <f>-751.969035429319 -11.4051009636946 -513.147826219805</f>
        <v>-1276.5219626128187</v>
      </c>
      <c r="P893">
        <f>-807.220235556292 -30.3140152945844 -237.161688282609</f>
        <v>-1074.6959391334854</v>
      </c>
      <c r="Q893">
        <f>-576.631072334009 -7.94776727414387 -253.802008965871</f>
        <v>-838.38084857402384</v>
      </c>
      <c r="R893" t="s">
        <v>19849</v>
      </c>
      <c r="S893" t="s">
        <v>19850</v>
      </c>
      <c r="T893" t="s">
        <v>19851</v>
      </c>
      <c r="U893" t="s">
        <v>19852</v>
      </c>
      <c r="V893" t="s">
        <v>19853</v>
      </c>
      <c r="W893" t="s">
        <v>19854</v>
      </c>
      <c r="X893" t="s">
        <v>19855</v>
      </c>
      <c r="Y893" t="s">
        <v>19856</v>
      </c>
    </row>
    <row r="894" spans="1:25" x14ac:dyDescent="0.3">
      <c r="A894">
        <v>44650</v>
      </c>
      <c r="B894" t="s">
        <v>19857</v>
      </c>
      <c r="C894" t="s">
        <v>19858</v>
      </c>
      <c r="D894" t="s">
        <v>19859</v>
      </c>
      <c r="E894" t="s">
        <v>19860</v>
      </c>
      <c r="F894" t="s">
        <v>19861</v>
      </c>
      <c r="G894" t="s">
        <v>19862</v>
      </c>
      <c r="H894" t="s">
        <v>19863</v>
      </c>
      <c r="I894" t="s">
        <v>19864</v>
      </c>
      <c r="J894" t="s">
        <v>19865</v>
      </c>
      <c r="K894" t="s">
        <v>19866</v>
      </c>
      <c r="L894" t="s">
        <v>19867</v>
      </c>
      <c r="M894" t="s">
        <v>19868</v>
      </c>
      <c r="N894" t="s">
        <v>19869</v>
      </c>
      <c r="O894">
        <f>-751.760974118225 -11.5534885766947 -513.182996667704</f>
        <v>-1276.4974593626237</v>
      </c>
      <c r="P894">
        <f>-807.160376533677 -29.9453788862902 -237.191595031449</f>
        <v>-1074.2973504514162</v>
      </c>
      <c r="Q894">
        <f>-576.661343702263 -7.01111427210549 -254.301178762836</f>
        <v>-837.97363673720452</v>
      </c>
      <c r="R894" t="s">
        <v>19870</v>
      </c>
      <c r="S894" t="s">
        <v>19871</v>
      </c>
      <c r="T894" t="s">
        <v>19872</v>
      </c>
      <c r="U894" t="s">
        <v>19873</v>
      </c>
      <c r="V894" t="s">
        <v>19874</v>
      </c>
      <c r="W894" t="s">
        <v>19875</v>
      </c>
      <c r="X894" t="s">
        <v>19876</v>
      </c>
      <c r="Y894" t="s">
        <v>19877</v>
      </c>
    </row>
    <row r="895" spans="1:25" x14ac:dyDescent="0.3">
      <c r="A895">
        <v>44700</v>
      </c>
      <c r="B895" t="s">
        <v>19878</v>
      </c>
      <c r="C895" t="s">
        <v>19879</v>
      </c>
      <c r="D895" t="s">
        <v>19880</v>
      </c>
      <c r="E895" t="s">
        <v>19881</v>
      </c>
      <c r="F895" t="s">
        <v>19882</v>
      </c>
      <c r="G895" t="s">
        <v>19883</v>
      </c>
      <c r="H895" t="s">
        <v>19884</v>
      </c>
      <c r="I895" t="s">
        <v>19885</v>
      </c>
      <c r="J895" t="s">
        <v>19886</v>
      </c>
      <c r="K895" t="s">
        <v>19887</v>
      </c>
      <c r="L895" t="s">
        <v>19888</v>
      </c>
      <c r="M895" t="s">
        <v>19889</v>
      </c>
      <c r="N895" t="s">
        <v>19890</v>
      </c>
      <c r="O895">
        <f>-751.321256021215 -11.8455704328112 -513.119877348546</f>
        <v>-1276.2867038025722</v>
      </c>
      <c r="P895">
        <f>-806.903327990524 -30.4722655577602 -237.180994515064</f>
        <v>-1074.5565880633483</v>
      </c>
      <c r="Q895">
        <f>-576.554567333505 -6.17298050119916 -254.429224472764</f>
        <v>-837.15677230746815</v>
      </c>
      <c r="R895" t="s">
        <v>19891</v>
      </c>
      <c r="S895" t="s">
        <v>19892</v>
      </c>
      <c r="T895" t="s">
        <v>19893</v>
      </c>
      <c r="U895" t="s">
        <v>19894</v>
      </c>
      <c r="V895" t="s">
        <v>19895</v>
      </c>
      <c r="W895" t="s">
        <v>19896</v>
      </c>
      <c r="X895" t="s">
        <v>19897</v>
      </c>
      <c r="Y895" t="s">
        <v>19898</v>
      </c>
    </row>
    <row r="896" spans="1:25" x14ac:dyDescent="0.3">
      <c r="A896">
        <v>44750</v>
      </c>
      <c r="B896" t="s">
        <v>19899</v>
      </c>
      <c r="C896" t="s">
        <v>19900</v>
      </c>
      <c r="D896" t="s">
        <v>19901</v>
      </c>
      <c r="E896" t="s">
        <v>19902</v>
      </c>
      <c r="F896" t="s">
        <v>19903</v>
      </c>
      <c r="G896" t="s">
        <v>19904</v>
      </c>
      <c r="H896" t="s">
        <v>19905</v>
      </c>
      <c r="I896" t="s">
        <v>19906</v>
      </c>
      <c r="J896" t="s">
        <v>19907</v>
      </c>
      <c r="K896" t="s">
        <v>19908</v>
      </c>
      <c r="L896" t="s">
        <v>19909</v>
      </c>
      <c r="M896" t="s">
        <v>19910</v>
      </c>
      <c r="N896" t="s">
        <v>19911</v>
      </c>
      <c r="O896">
        <f>-750.986945395108 -11.9445593479486 -512.994254453067</f>
        <v>-1275.9257591961236</v>
      </c>
      <c r="P896">
        <f>-806.430491109157 -30.4872157634345 -237.021943858027</f>
        <v>-1073.9396507306185</v>
      </c>
      <c r="Q896">
        <f>-576.107125272873 -6.37027791938931 -254.855458682416</f>
        <v>-837.33286187467831</v>
      </c>
      <c r="R896" t="s">
        <v>19912</v>
      </c>
      <c r="S896" t="s">
        <v>19913</v>
      </c>
      <c r="T896" t="s">
        <v>19914</v>
      </c>
      <c r="U896" t="s">
        <v>19915</v>
      </c>
      <c r="V896" t="s">
        <v>19916</v>
      </c>
      <c r="W896" t="s">
        <v>19917</v>
      </c>
      <c r="X896" t="s">
        <v>19918</v>
      </c>
      <c r="Y896" t="s">
        <v>19919</v>
      </c>
    </row>
    <row r="897" spans="1:25" x14ac:dyDescent="0.3">
      <c r="A897">
        <v>44800</v>
      </c>
      <c r="B897" t="s">
        <v>19920</v>
      </c>
      <c r="C897" t="s">
        <v>19921</v>
      </c>
      <c r="D897" t="s">
        <v>19922</v>
      </c>
      <c r="E897" t="s">
        <v>19923</v>
      </c>
      <c r="F897" t="s">
        <v>19924</v>
      </c>
      <c r="G897" t="s">
        <v>19925</v>
      </c>
      <c r="H897" t="s">
        <v>19926</v>
      </c>
      <c r="I897" t="s">
        <v>19927</v>
      </c>
      <c r="J897" t="s">
        <v>19928</v>
      </c>
      <c r="K897" t="s">
        <v>19929</v>
      </c>
      <c r="L897" t="s">
        <v>19930</v>
      </c>
      <c r="M897" t="s">
        <v>19931</v>
      </c>
      <c r="N897" t="s">
        <v>19932</v>
      </c>
      <c r="O897">
        <f>-750.447858102554 -11.7621632944208 -512.796518472419</f>
        <v>-1275.0065398693939</v>
      </c>
      <c r="P897">
        <f>-805.001224260317 -29.9253259714978 -236.621558911057</f>
        <v>-1071.5481091428719</v>
      </c>
      <c r="Q897">
        <f>-574.544849512854 -7.70931194141531 -255.191365273603</f>
        <v>-837.44552672787222</v>
      </c>
      <c r="R897" t="s">
        <v>19933</v>
      </c>
      <c r="S897" t="s">
        <v>19934</v>
      </c>
      <c r="T897" t="s">
        <v>19935</v>
      </c>
      <c r="U897" t="s">
        <v>19936</v>
      </c>
      <c r="V897" t="s">
        <v>19937</v>
      </c>
      <c r="W897" t="s">
        <v>19938</v>
      </c>
      <c r="X897" t="s">
        <v>19939</v>
      </c>
      <c r="Y897" t="s">
        <v>19940</v>
      </c>
    </row>
    <row r="898" spans="1:25" x14ac:dyDescent="0.3">
      <c r="A898">
        <v>44850</v>
      </c>
      <c r="B898" t="s">
        <v>19941</v>
      </c>
      <c r="C898" t="s">
        <v>19942</v>
      </c>
      <c r="D898" t="s">
        <v>19943</v>
      </c>
      <c r="E898" t="s">
        <v>19944</v>
      </c>
      <c r="F898" t="s">
        <v>19945</v>
      </c>
      <c r="G898" t="s">
        <v>19946</v>
      </c>
      <c r="H898" t="s">
        <v>19947</v>
      </c>
      <c r="I898" t="s">
        <v>19948</v>
      </c>
      <c r="J898" t="s">
        <v>19949</v>
      </c>
      <c r="K898" t="s">
        <v>19950</v>
      </c>
      <c r="L898" t="s">
        <v>19951</v>
      </c>
      <c r="M898" t="s">
        <v>19952</v>
      </c>
      <c r="N898" t="s">
        <v>19953</v>
      </c>
      <c r="O898">
        <f>-750.255791258659 -11.6665854508949 -512.702808675204</f>
        <v>-1274.625185384758</v>
      </c>
      <c r="P898">
        <f>-804.473918065215 -29.9802734739603 -236.471743443399</f>
        <v>-1070.9259349825743</v>
      </c>
      <c r="Q898">
        <f>-574.020482362166 -8.36872669338231 -255.776149958606</f>
        <v>-838.16535901415432</v>
      </c>
      <c r="R898" t="s">
        <v>19954</v>
      </c>
      <c r="S898" t="s">
        <v>19955</v>
      </c>
      <c r="T898" t="s">
        <v>19956</v>
      </c>
      <c r="U898" t="s">
        <v>19957</v>
      </c>
      <c r="V898" t="s">
        <v>19958</v>
      </c>
      <c r="W898" t="s">
        <v>19959</v>
      </c>
      <c r="X898" t="s">
        <v>19960</v>
      </c>
      <c r="Y898" t="s">
        <v>19961</v>
      </c>
    </row>
    <row r="899" spans="1:25" x14ac:dyDescent="0.3">
      <c r="A899">
        <v>44900</v>
      </c>
      <c r="B899" t="s">
        <v>19962</v>
      </c>
      <c r="C899" t="s">
        <v>19963</v>
      </c>
      <c r="D899" t="s">
        <v>19964</v>
      </c>
      <c r="E899" t="s">
        <v>19965</v>
      </c>
      <c r="F899" t="s">
        <v>19966</v>
      </c>
      <c r="G899" t="s">
        <v>19967</v>
      </c>
      <c r="H899" t="s">
        <v>19968</v>
      </c>
      <c r="I899" t="s">
        <v>19969</v>
      </c>
      <c r="J899" t="s">
        <v>19970</v>
      </c>
      <c r="K899" t="s">
        <v>19971</v>
      </c>
      <c r="L899" t="s">
        <v>19972</v>
      </c>
      <c r="M899" t="s">
        <v>19973</v>
      </c>
      <c r="N899" t="s">
        <v>19974</v>
      </c>
      <c r="O899">
        <f>-750.19215266317 -11.3373326849076 -512.604573282504</f>
        <v>-1274.1340586305814</v>
      </c>
      <c r="P899">
        <f>-804.120317144423 -29.890117255856 -236.332718331177</f>
        <v>-1070.343152731456</v>
      </c>
      <c r="Q899">
        <f>-573.592395530164 -9.86636724520326 -256.444504668851</f>
        <v>-839.90326744421827</v>
      </c>
      <c r="R899" t="s">
        <v>19975</v>
      </c>
      <c r="S899" t="s">
        <v>19976</v>
      </c>
      <c r="T899" t="s">
        <v>19977</v>
      </c>
      <c r="U899" t="s">
        <v>19978</v>
      </c>
      <c r="V899" t="s">
        <v>19979</v>
      </c>
      <c r="W899" t="s">
        <v>19980</v>
      </c>
      <c r="X899" t="s">
        <v>19981</v>
      </c>
      <c r="Y899" t="s">
        <v>19982</v>
      </c>
    </row>
    <row r="900" spans="1:25" x14ac:dyDescent="0.3">
      <c r="A900">
        <v>44950</v>
      </c>
      <c r="B900" t="s">
        <v>19983</v>
      </c>
      <c r="C900" t="s">
        <v>19984</v>
      </c>
      <c r="D900" t="s">
        <v>19985</v>
      </c>
      <c r="E900" t="s">
        <v>19986</v>
      </c>
      <c r="F900" t="s">
        <v>19987</v>
      </c>
      <c r="G900" t="s">
        <v>19988</v>
      </c>
      <c r="H900" t="s">
        <v>19989</v>
      </c>
      <c r="I900" t="s">
        <v>19990</v>
      </c>
      <c r="J900" t="s">
        <v>19991</v>
      </c>
      <c r="K900" t="s">
        <v>19992</v>
      </c>
      <c r="L900" t="s">
        <v>19993</v>
      </c>
      <c r="M900" t="s">
        <v>19994</v>
      </c>
      <c r="N900" t="s">
        <v>19995</v>
      </c>
      <c r="O900">
        <f>-750.221799004605 -11.2939999750581 -512.560487814513</f>
        <v>-1274.0762867941762</v>
      </c>
      <c r="P900">
        <f>-804.021175676126 -29.7209312836221 -236.255152514716</f>
        <v>-1069.997259474464</v>
      </c>
      <c r="Q900">
        <f>-573.439685231839 -10.6016075588116 -256.630802834177</f>
        <v>-840.67209562482753</v>
      </c>
      <c r="R900" t="s">
        <v>19996</v>
      </c>
      <c r="S900" t="s">
        <v>19997</v>
      </c>
      <c r="T900" t="s">
        <v>19998</v>
      </c>
      <c r="U900" t="s">
        <v>19999</v>
      </c>
      <c r="V900" t="s">
        <v>20000</v>
      </c>
      <c r="W900" t="s">
        <v>20001</v>
      </c>
      <c r="X900" t="s">
        <v>20002</v>
      </c>
      <c r="Y900" t="s">
        <v>20003</v>
      </c>
    </row>
    <row r="901" spans="1:25" x14ac:dyDescent="0.3">
      <c r="A901">
        <v>45000</v>
      </c>
      <c r="B901" t="s">
        <v>20004</v>
      </c>
      <c r="C901" t="s">
        <v>20005</v>
      </c>
      <c r="D901" t="s">
        <v>20006</v>
      </c>
      <c r="E901" t="s">
        <v>20007</v>
      </c>
      <c r="F901" t="s">
        <v>20008</v>
      </c>
      <c r="G901" t="s">
        <v>20009</v>
      </c>
      <c r="H901" t="s">
        <v>20010</v>
      </c>
      <c r="I901" t="s">
        <v>20011</v>
      </c>
      <c r="J901" t="s">
        <v>20012</v>
      </c>
      <c r="K901" t="s">
        <v>20013</v>
      </c>
      <c r="L901" t="s">
        <v>20014</v>
      </c>
      <c r="M901" t="s">
        <v>20015</v>
      </c>
      <c r="N901" t="s">
        <v>20016</v>
      </c>
      <c r="O901">
        <f>-750.27144010834 -11.2031668672862 -512.548019464985</f>
        <v>-1274.0226264406112</v>
      </c>
      <c r="P901">
        <f>-803.938642233004 -29.3467852642609 -236.198259993641</f>
        <v>-1069.4836874909058</v>
      </c>
      <c r="Q901">
        <f>-573.286967152496 -11.2845829298424 -256.742502674215</f>
        <v>-841.31405275655334</v>
      </c>
      <c r="R901" t="s">
        <v>20017</v>
      </c>
      <c r="S901" t="s">
        <v>20018</v>
      </c>
      <c r="T901" t="s">
        <v>20019</v>
      </c>
      <c r="U901" t="s">
        <v>20020</v>
      </c>
      <c r="V901" t="s">
        <v>20021</v>
      </c>
      <c r="W901" t="s">
        <v>20022</v>
      </c>
      <c r="X901" t="s">
        <v>20023</v>
      </c>
      <c r="Y901" t="s">
        <v>20024</v>
      </c>
    </row>
    <row r="902" spans="1:25" x14ac:dyDescent="0.3">
      <c r="A902">
        <v>45050</v>
      </c>
      <c r="B902" t="s">
        <v>20025</v>
      </c>
      <c r="C902" t="s">
        <v>20026</v>
      </c>
      <c r="D902" t="s">
        <v>20027</v>
      </c>
      <c r="E902" t="s">
        <v>20028</v>
      </c>
      <c r="F902" t="s">
        <v>20029</v>
      </c>
      <c r="G902" t="s">
        <v>20030</v>
      </c>
      <c r="H902" t="s">
        <v>20031</v>
      </c>
      <c r="I902" t="s">
        <v>20032</v>
      </c>
      <c r="J902" t="s">
        <v>20033</v>
      </c>
      <c r="K902" t="s">
        <v>20034</v>
      </c>
      <c r="L902" t="s">
        <v>20035</v>
      </c>
      <c r="M902" t="s">
        <v>20036</v>
      </c>
      <c r="N902" t="s">
        <v>20037</v>
      </c>
      <c r="O902">
        <f>-750.236763810126 -11.3220626863208 -512.346195893265</f>
        <v>-1273.9050223897118</v>
      </c>
      <c r="P902">
        <f>-803.731655080996 -28.7487079542805 -235.916839387424</f>
        <v>-1068.3972024227005</v>
      </c>
      <c r="Q902">
        <f>-572.990656689565 -12.2685364032818 -256.785161535885</f>
        <v>-842.04435462873175</v>
      </c>
      <c r="R902" t="s">
        <v>20038</v>
      </c>
      <c r="S902" t="s">
        <v>20039</v>
      </c>
      <c r="T902" t="s">
        <v>20040</v>
      </c>
      <c r="U902" t="s">
        <v>20041</v>
      </c>
      <c r="V902" t="s">
        <v>20042</v>
      </c>
      <c r="W902" t="s">
        <v>20043</v>
      </c>
      <c r="X902" t="s">
        <v>20044</v>
      </c>
      <c r="Y902" t="s">
        <v>20045</v>
      </c>
    </row>
    <row r="903" spans="1:25" x14ac:dyDescent="0.3">
      <c r="A903">
        <v>45100</v>
      </c>
      <c r="B903" t="s">
        <v>20046</v>
      </c>
      <c r="C903" t="s">
        <v>20047</v>
      </c>
      <c r="D903" t="s">
        <v>20048</v>
      </c>
      <c r="E903" t="s">
        <v>20049</v>
      </c>
      <c r="F903" t="s">
        <v>20050</v>
      </c>
      <c r="G903" t="s">
        <v>20051</v>
      </c>
      <c r="H903" t="s">
        <v>20052</v>
      </c>
      <c r="I903" t="s">
        <v>20053</v>
      </c>
      <c r="J903" t="s">
        <v>20054</v>
      </c>
      <c r="K903" t="s">
        <v>20055</v>
      </c>
      <c r="L903" t="s">
        <v>20056</v>
      </c>
      <c r="M903" t="s">
        <v>20057</v>
      </c>
      <c r="N903" t="s">
        <v>20058</v>
      </c>
      <c r="O903">
        <f>-750.384296244844 -11.3501844161456 -512.327525209259</f>
        <v>-1274.0620058702484</v>
      </c>
      <c r="P903">
        <f>-803.154888451306 -28.0147756069825 -235.712135987277</f>
        <v>-1066.8818000455656</v>
      </c>
      <c r="Q903">
        <f>-572.372552025047 -12.2880345954131 -256.70560637575</f>
        <v>-841.36619299621009</v>
      </c>
      <c r="R903" t="s">
        <v>20059</v>
      </c>
      <c r="S903" t="s">
        <v>20060</v>
      </c>
      <c r="T903" t="s">
        <v>20061</v>
      </c>
      <c r="U903" t="s">
        <v>20062</v>
      </c>
      <c r="V903" t="s">
        <v>20063</v>
      </c>
      <c r="W903" t="s">
        <v>20064</v>
      </c>
      <c r="X903" t="s">
        <v>20065</v>
      </c>
      <c r="Y903" t="s">
        <v>20066</v>
      </c>
    </row>
    <row r="904" spans="1:25" x14ac:dyDescent="0.3">
      <c r="A904">
        <v>45150</v>
      </c>
      <c r="B904" t="s">
        <v>20067</v>
      </c>
      <c r="C904" t="s">
        <v>20068</v>
      </c>
      <c r="D904" t="s">
        <v>20069</v>
      </c>
      <c r="E904" t="s">
        <v>20070</v>
      </c>
      <c r="F904" t="s">
        <v>20071</v>
      </c>
      <c r="G904" t="s">
        <v>20072</v>
      </c>
      <c r="H904" t="s">
        <v>20073</v>
      </c>
      <c r="I904" t="s">
        <v>20074</v>
      </c>
      <c r="J904" t="s">
        <v>20075</v>
      </c>
      <c r="K904" t="s">
        <v>20076</v>
      </c>
      <c r="L904" t="s">
        <v>20077</v>
      </c>
      <c r="M904" t="s">
        <v>20078</v>
      </c>
      <c r="N904" t="s">
        <v>20079</v>
      </c>
      <c r="O904">
        <f>-750.576716578526 -11.5449399473396 -512.273161567115</f>
        <v>-1274.3948180929806</v>
      </c>
      <c r="P904">
        <f>-803.121936411143 -28.1064894681761 -235.608538483239</f>
        <v>-1066.8369643625581</v>
      </c>
      <c r="Q904">
        <f>-572.41370005489 -11.8707272922081 -257.023718647711</f>
        <v>-841.30814599480914</v>
      </c>
      <c r="R904" t="s">
        <v>20080</v>
      </c>
      <c r="S904" t="s">
        <v>20081</v>
      </c>
      <c r="T904" t="s">
        <v>20082</v>
      </c>
      <c r="U904" t="s">
        <v>20083</v>
      </c>
      <c r="V904" t="s">
        <v>20084</v>
      </c>
      <c r="W904" t="s">
        <v>20085</v>
      </c>
      <c r="X904" t="s">
        <v>20086</v>
      </c>
      <c r="Y904" t="s">
        <v>20087</v>
      </c>
    </row>
    <row r="905" spans="1:25" x14ac:dyDescent="0.3">
      <c r="A905">
        <v>45200</v>
      </c>
      <c r="B905" t="s">
        <v>20088</v>
      </c>
      <c r="C905" t="s">
        <v>20089</v>
      </c>
      <c r="D905" t="s">
        <v>20090</v>
      </c>
      <c r="E905" t="s">
        <v>20091</v>
      </c>
      <c r="F905" t="s">
        <v>20092</v>
      </c>
      <c r="G905" t="s">
        <v>20093</v>
      </c>
      <c r="H905" t="s">
        <v>20094</v>
      </c>
      <c r="I905" t="s">
        <v>20095</v>
      </c>
      <c r="J905" t="s">
        <v>20096</v>
      </c>
      <c r="K905" t="s">
        <v>20097</v>
      </c>
      <c r="L905" t="s">
        <v>20098</v>
      </c>
      <c r="M905" t="s">
        <v>20099</v>
      </c>
      <c r="N905" t="s">
        <v>20100</v>
      </c>
      <c r="O905">
        <f>-751.357610231658 -11.8676794879739 -511.945861272721</f>
        <v>-1275.171150992353</v>
      </c>
      <c r="P905">
        <f>-803.712467809664 -27.8278995512972 -235.209834196454</f>
        <v>-1066.750201557415</v>
      </c>
      <c r="Q905">
        <f>-573.136441922411 -10.6215990680569 -257.281628867498</f>
        <v>-841.03966985796592</v>
      </c>
      <c r="R905" t="s">
        <v>20101</v>
      </c>
      <c r="S905" t="s">
        <v>20102</v>
      </c>
      <c r="T905" t="s">
        <v>20103</v>
      </c>
      <c r="U905" t="s">
        <v>20104</v>
      </c>
      <c r="V905" t="s">
        <v>20105</v>
      </c>
      <c r="W905" t="s">
        <v>20106</v>
      </c>
      <c r="X905" t="s">
        <v>20107</v>
      </c>
      <c r="Y905" t="s">
        <v>20108</v>
      </c>
    </row>
    <row r="906" spans="1:25" x14ac:dyDescent="0.3">
      <c r="A906">
        <v>45250</v>
      </c>
      <c r="B906" t="s">
        <v>20109</v>
      </c>
      <c r="C906" t="s">
        <v>20110</v>
      </c>
      <c r="D906" t="s">
        <v>20111</v>
      </c>
      <c r="E906" t="s">
        <v>20112</v>
      </c>
      <c r="F906" t="s">
        <v>20113</v>
      </c>
      <c r="G906" t="s">
        <v>20114</v>
      </c>
      <c r="H906" t="s">
        <v>20115</v>
      </c>
      <c r="I906" t="s">
        <v>20116</v>
      </c>
      <c r="J906" t="s">
        <v>20117</v>
      </c>
      <c r="K906" t="s">
        <v>20118</v>
      </c>
      <c r="L906" t="s">
        <v>20119</v>
      </c>
      <c r="M906" t="s">
        <v>20120</v>
      </c>
      <c r="N906" t="s">
        <v>20121</v>
      </c>
      <c r="O906">
        <f>-751.804201854988 -11.9519837637167 -511.763253636832</f>
        <v>-1275.5194392555368</v>
      </c>
      <c r="P906">
        <f>-803.983175910728 -27.1780862320418 -234.952693601067</f>
        <v>-1066.1139557438369</v>
      </c>
      <c r="Q906">
        <f>-573.454214065064 -9.65927222345567 -257.269459229168</f>
        <v>-840.38294551768763</v>
      </c>
      <c r="R906" t="s">
        <v>20122</v>
      </c>
      <c r="S906" t="s">
        <v>20123</v>
      </c>
      <c r="T906" t="s">
        <v>20124</v>
      </c>
      <c r="U906" t="s">
        <v>20125</v>
      </c>
      <c r="V906" t="s">
        <v>20126</v>
      </c>
      <c r="W906" t="s">
        <v>20127</v>
      </c>
      <c r="X906" t="s">
        <v>20128</v>
      </c>
      <c r="Y906" t="s">
        <v>20129</v>
      </c>
    </row>
    <row r="907" spans="1:25" x14ac:dyDescent="0.3">
      <c r="A907">
        <v>45300</v>
      </c>
      <c r="B907" t="s">
        <v>20130</v>
      </c>
      <c r="C907" t="s">
        <v>20131</v>
      </c>
      <c r="D907" t="s">
        <v>20132</v>
      </c>
      <c r="E907" t="s">
        <v>20133</v>
      </c>
      <c r="F907" t="s">
        <v>20134</v>
      </c>
      <c r="G907" t="s">
        <v>20135</v>
      </c>
      <c r="H907" t="s">
        <v>20136</v>
      </c>
      <c r="I907" t="s">
        <v>20137</v>
      </c>
      <c r="J907" t="s">
        <v>20138</v>
      </c>
      <c r="K907" t="s">
        <v>20139</v>
      </c>
      <c r="L907" t="s">
        <v>20140</v>
      </c>
      <c r="M907" t="s">
        <v>20141</v>
      </c>
      <c r="N907" t="s">
        <v>20142</v>
      </c>
      <c r="O907">
        <f>-753.001570705068 -12.0993721658408 -511.471499309631</f>
        <v>-1276.5724421805398</v>
      </c>
      <c r="P907">
        <f>-804.195650196726 -26.1148446622115 -234.413101760734</f>
        <v>-1064.7235966196715</v>
      </c>
      <c r="Q907">
        <f>-573.619842742256 -9.43282557463749 -256.886039700462</f>
        <v>-839.93870801735545</v>
      </c>
      <c r="R907" t="s">
        <v>20143</v>
      </c>
      <c r="S907" t="s">
        <v>20144</v>
      </c>
      <c r="T907" t="s">
        <v>20145</v>
      </c>
      <c r="U907" t="s">
        <v>20146</v>
      </c>
      <c r="V907" t="s">
        <v>20147</v>
      </c>
      <c r="W907" t="s">
        <v>20148</v>
      </c>
      <c r="X907" t="s">
        <v>20149</v>
      </c>
      <c r="Y907" t="s">
        <v>20150</v>
      </c>
    </row>
    <row r="908" spans="1:25" x14ac:dyDescent="0.3">
      <c r="A908">
        <v>45350</v>
      </c>
      <c r="B908" t="s">
        <v>20151</v>
      </c>
      <c r="C908" t="s">
        <v>20152</v>
      </c>
      <c r="D908" t="s">
        <v>20153</v>
      </c>
      <c r="E908" t="s">
        <v>20154</v>
      </c>
      <c r="F908" t="s">
        <v>20155</v>
      </c>
      <c r="G908" t="s">
        <v>20156</v>
      </c>
      <c r="H908" t="s">
        <v>20157</v>
      </c>
      <c r="I908" t="s">
        <v>20158</v>
      </c>
      <c r="J908" t="s">
        <v>20159</v>
      </c>
      <c r="K908" t="s">
        <v>20160</v>
      </c>
      <c r="L908" t="s">
        <v>20161</v>
      </c>
      <c r="M908" t="s">
        <v>20162</v>
      </c>
      <c r="N908" t="s">
        <v>20163</v>
      </c>
      <c r="O908">
        <f>-753.603668975878 -12.1861516542263 -511.252974352144</f>
        <v>-1277.0427949822483</v>
      </c>
      <c r="P908">
        <f>-803.86207446996 -25.7788107851652 -234.002394647255</f>
        <v>-1063.6432799023803</v>
      </c>
      <c r="Q908">
        <f>-573.359189516364 -9.28498488221544 -257.345939729176</f>
        <v>-839.99011412775553</v>
      </c>
      <c r="R908" t="s">
        <v>20164</v>
      </c>
      <c r="S908" t="s">
        <v>20165</v>
      </c>
      <c r="T908" t="s">
        <v>20166</v>
      </c>
      <c r="U908" t="s">
        <v>20167</v>
      </c>
      <c r="V908" t="s">
        <v>20168</v>
      </c>
      <c r="W908" t="s">
        <v>20169</v>
      </c>
      <c r="X908" t="s">
        <v>20170</v>
      </c>
      <c r="Y908" t="s">
        <v>20171</v>
      </c>
    </row>
    <row r="909" spans="1:25" x14ac:dyDescent="0.3">
      <c r="A909">
        <v>45400</v>
      </c>
      <c r="B909" t="s">
        <v>20172</v>
      </c>
      <c r="C909" t="s">
        <v>20173</v>
      </c>
      <c r="D909" t="s">
        <v>20174</v>
      </c>
      <c r="E909" t="s">
        <v>20175</v>
      </c>
      <c r="F909" t="s">
        <v>20176</v>
      </c>
      <c r="G909" t="s">
        <v>20177</v>
      </c>
      <c r="H909" t="s">
        <v>20178</v>
      </c>
      <c r="I909" t="s">
        <v>20179</v>
      </c>
      <c r="J909" t="s">
        <v>20180</v>
      </c>
      <c r="K909" t="s">
        <v>20181</v>
      </c>
      <c r="L909" t="s">
        <v>20182</v>
      </c>
      <c r="M909" t="s">
        <v>20183</v>
      </c>
      <c r="N909" t="s">
        <v>20184</v>
      </c>
      <c r="O909">
        <f>-754.715875601808 -12.6630153116446 -510.656930928202</f>
        <v>-1278.0358218416545</v>
      </c>
      <c r="P909">
        <f>-802.834193692769 -25.8222210830993 -233.006042626269</f>
        <v>-1061.6624574021373</v>
      </c>
      <c r="Q909">
        <f>-572.649443511029 -7.93447700867409 -258.374193834669</f>
        <v>-838.95811435437201</v>
      </c>
      <c r="R909" t="s">
        <v>20185</v>
      </c>
      <c r="S909" t="s">
        <v>20186</v>
      </c>
      <c r="T909" t="s">
        <v>20187</v>
      </c>
      <c r="U909" t="s">
        <v>20188</v>
      </c>
      <c r="V909" t="s">
        <v>20189</v>
      </c>
      <c r="W909" t="s">
        <v>20190</v>
      </c>
      <c r="X909" t="s">
        <v>20191</v>
      </c>
      <c r="Y909" t="s">
        <v>20192</v>
      </c>
    </row>
    <row r="910" spans="1:25" x14ac:dyDescent="0.3">
      <c r="A910">
        <v>45450</v>
      </c>
      <c r="B910" t="s">
        <v>20193</v>
      </c>
      <c r="C910" t="s">
        <v>20194</v>
      </c>
      <c r="D910" t="s">
        <v>20195</v>
      </c>
      <c r="E910" t="s">
        <v>20196</v>
      </c>
      <c r="F910" t="s">
        <v>20197</v>
      </c>
      <c r="G910" t="s">
        <v>20198</v>
      </c>
      <c r="H910" t="s">
        <v>20199</v>
      </c>
      <c r="I910" t="s">
        <v>20200</v>
      </c>
      <c r="J910" t="s">
        <v>20201</v>
      </c>
      <c r="K910" t="s">
        <v>20202</v>
      </c>
      <c r="L910" t="s">
        <v>20203</v>
      </c>
      <c r="M910" t="s">
        <v>20204</v>
      </c>
      <c r="N910" t="s">
        <v>20205</v>
      </c>
      <c r="O910">
        <f>-755.335155051434 -12.9048174641405 -510.456991230487</f>
        <v>-1278.6969637460616</v>
      </c>
      <c r="P910">
        <f>-802.467718927801 -26.2767102415262 -232.647196479937</f>
        <v>-1061.3916256492641</v>
      </c>
      <c r="Q910">
        <f>-572.408403178943 -7.50302989529428 -258.508121427373</f>
        <v>-838.41955450161026</v>
      </c>
      <c r="R910" t="s">
        <v>20206</v>
      </c>
      <c r="S910" t="s">
        <v>20207</v>
      </c>
      <c r="T910" t="s">
        <v>20208</v>
      </c>
      <c r="U910" t="s">
        <v>20209</v>
      </c>
      <c r="V910" t="s">
        <v>20210</v>
      </c>
      <c r="W910" t="s">
        <v>20211</v>
      </c>
      <c r="X910" t="s">
        <v>20212</v>
      </c>
      <c r="Y910" t="s">
        <v>20213</v>
      </c>
    </row>
    <row r="911" spans="1:25" x14ac:dyDescent="0.3">
      <c r="A911">
        <v>45500</v>
      </c>
      <c r="B911" t="s">
        <v>20214</v>
      </c>
      <c r="C911" t="s">
        <v>20215</v>
      </c>
      <c r="D911" t="s">
        <v>20216</v>
      </c>
      <c r="E911" t="s">
        <v>20217</v>
      </c>
      <c r="F911" t="s">
        <v>20218</v>
      </c>
      <c r="G911" t="s">
        <v>20219</v>
      </c>
      <c r="H911" t="s">
        <v>20220</v>
      </c>
      <c r="I911" t="s">
        <v>20221</v>
      </c>
      <c r="J911" t="s">
        <v>20222</v>
      </c>
      <c r="K911" t="s">
        <v>20223</v>
      </c>
      <c r="L911" t="s">
        <v>20224</v>
      </c>
      <c r="M911" t="s">
        <v>20225</v>
      </c>
      <c r="N911" t="s">
        <v>20226</v>
      </c>
      <c r="O911">
        <f>-756.346027816054 -12.9895481227732 -510.316357289494</f>
        <v>-1279.651933228321</v>
      </c>
      <c r="P911">
        <f>-801.852416191759 -26.5293958885748 -232.243691055525</f>
        <v>-1060.6255031358587</v>
      </c>
      <c r="Q911">
        <f>-572.119477030722 -5.49370152618621 -259.240609727064</f>
        <v>-836.85378828397222</v>
      </c>
      <c r="R911" t="s">
        <v>20227</v>
      </c>
      <c r="S911" t="s">
        <v>20228</v>
      </c>
      <c r="T911" t="s">
        <v>20229</v>
      </c>
      <c r="U911" t="s">
        <v>20230</v>
      </c>
      <c r="V911" t="s">
        <v>20231</v>
      </c>
      <c r="W911" t="s">
        <v>20232</v>
      </c>
      <c r="X911" t="s">
        <v>20233</v>
      </c>
      <c r="Y911" t="s">
        <v>20234</v>
      </c>
    </row>
    <row r="912" spans="1:25" x14ac:dyDescent="0.3">
      <c r="A912">
        <v>45550</v>
      </c>
      <c r="B912" t="s">
        <v>20235</v>
      </c>
      <c r="C912" t="s">
        <v>20236</v>
      </c>
      <c r="D912" t="s">
        <v>20237</v>
      </c>
      <c r="E912" t="s">
        <v>20238</v>
      </c>
      <c r="F912" t="s">
        <v>20239</v>
      </c>
      <c r="G912" t="s">
        <v>20240</v>
      </c>
      <c r="H912" t="s">
        <v>20241</v>
      </c>
      <c r="I912" t="s">
        <v>20242</v>
      </c>
      <c r="J912" t="s">
        <v>20243</v>
      </c>
      <c r="K912" t="s">
        <v>20244</v>
      </c>
      <c r="L912" t="s">
        <v>20245</v>
      </c>
      <c r="M912" t="s">
        <v>20246</v>
      </c>
      <c r="N912" t="s">
        <v>20247</v>
      </c>
      <c r="O912">
        <f>-756.652332342397 -12.8672675061935 -510.200142520705</f>
        <v>-1279.7197423692955</v>
      </c>
      <c r="P912">
        <f>-801.56209065326 -26.3141411529946 -232.025968940901</f>
        <v>-1059.9022007471556</v>
      </c>
      <c r="Q912">
        <f>-572.038508361373 -4.15307865878185 -259.888171959149</f>
        <v>-836.07975897930396</v>
      </c>
      <c r="R912" t="s">
        <v>20248</v>
      </c>
      <c r="S912" t="s">
        <v>20249</v>
      </c>
      <c r="T912" t="s">
        <v>20250</v>
      </c>
      <c r="U912" t="s">
        <v>20251</v>
      </c>
      <c r="V912" t="s">
        <v>20252</v>
      </c>
      <c r="W912" t="s">
        <v>20253</v>
      </c>
      <c r="X912" t="s">
        <v>20254</v>
      </c>
      <c r="Y912" t="s">
        <v>20255</v>
      </c>
    </row>
    <row r="913" spans="1:25" x14ac:dyDescent="0.3">
      <c r="A913">
        <v>45600</v>
      </c>
      <c r="B913" t="s">
        <v>20256</v>
      </c>
      <c r="C913" t="s">
        <v>20257</v>
      </c>
      <c r="D913" t="s">
        <v>20258</v>
      </c>
      <c r="E913" t="s">
        <v>20259</v>
      </c>
      <c r="F913" t="s">
        <v>20260</v>
      </c>
      <c r="G913" t="s">
        <v>20261</v>
      </c>
      <c r="H913" t="s">
        <v>20262</v>
      </c>
      <c r="I913" t="s">
        <v>20263</v>
      </c>
      <c r="J913" t="s">
        <v>20264</v>
      </c>
      <c r="K913" t="s">
        <v>20265</v>
      </c>
      <c r="L913" t="s">
        <v>20266</v>
      </c>
      <c r="M913" t="s">
        <v>20267</v>
      </c>
      <c r="N913" t="s">
        <v>20268</v>
      </c>
      <c r="O913">
        <f>-757.034984220075 -12.584249280568 -509.975587446254</f>
        <v>-1279.594820946897</v>
      </c>
      <c r="P913">
        <f>-800.776988731014 -26.4205058769167 -231.634412360466</f>
        <v>-1058.8319069683967</v>
      </c>
      <c r="Q913">
        <f>-571.651515057406 -1.99490587756509 -260.848135399385</f>
        <v>-834.49455633435605</v>
      </c>
      <c r="R913" t="s">
        <v>20269</v>
      </c>
      <c r="S913" t="s">
        <v>20270</v>
      </c>
      <c r="T913" t="s">
        <v>20271</v>
      </c>
      <c r="U913" t="s">
        <v>20272</v>
      </c>
      <c r="V913" t="s">
        <v>20273</v>
      </c>
      <c r="W913" t="s">
        <v>20274</v>
      </c>
      <c r="X913" t="s">
        <v>20275</v>
      </c>
      <c r="Y913" t="s">
        <v>20276</v>
      </c>
    </row>
    <row r="914" spans="1:25" x14ac:dyDescent="0.3">
      <c r="A914">
        <v>45650</v>
      </c>
      <c r="B914" t="s">
        <v>20277</v>
      </c>
      <c r="C914" t="s">
        <v>20278</v>
      </c>
      <c r="D914" t="s">
        <v>20279</v>
      </c>
      <c r="E914" t="s">
        <v>20280</v>
      </c>
      <c r="F914" t="s">
        <v>20281</v>
      </c>
      <c r="G914" t="s">
        <v>20282</v>
      </c>
      <c r="H914" t="s">
        <v>20283</v>
      </c>
      <c r="I914" t="s">
        <v>20284</v>
      </c>
      <c r="J914" t="s">
        <v>20285</v>
      </c>
      <c r="K914" t="s">
        <v>20286</v>
      </c>
      <c r="L914" t="s">
        <v>20287</v>
      </c>
      <c r="M914" t="s">
        <v>20288</v>
      </c>
      <c r="N914" t="s">
        <v>20289</v>
      </c>
      <c r="O914">
        <f>-757.203958511205 -12.3913173733483 -509.814335640961</f>
        <v>-1279.4096115255143</v>
      </c>
      <c r="P914">
        <f>-800.420743530098 -26.4813120826736 -231.403946066946</f>
        <v>-1058.3060016797176</v>
      </c>
      <c r="Q914">
        <f>-571.431693208187 -1.15055695775095 -260.914793822841</f>
        <v>-833.49704398877884</v>
      </c>
      <c r="R914" t="s">
        <v>20290</v>
      </c>
      <c r="S914" t="s">
        <v>20291</v>
      </c>
      <c r="T914" t="s">
        <v>20292</v>
      </c>
      <c r="U914" t="s">
        <v>20293</v>
      </c>
      <c r="V914" t="s">
        <v>20294</v>
      </c>
      <c r="W914" t="s">
        <v>20295</v>
      </c>
      <c r="X914" t="s">
        <v>20296</v>
      </c>
      <c r="Y914" t="s">
        <v>20297</v>
      </c>
    </row>
    <row r="915" spans="1:25" x14ac:dyDescent="0.3">
      <c r="A915">
        <v>45700</v>
      </c>
      <c r="B915" t="s">
        <v>20298</v>
      </c>
      <c r="C915" t="s">
        <v>20299</v>
      </c>
      <c r="D915" t="s">
        <v>20300</v>
      </c>
      <c r="E915" t="s">
        <v>20301</v>
      </c>
      <c r="F915" t="s">
        <v>20302</v>
      </c>
      <c r="G915" t="s">
        <v>20303</v>
      </c>
      <c r="H915" t="s">
        <v>20304</v>
      </c>
      <c r="I915" t="s">
        <v>20305</v>
      </c>
      <c r="J915" t="s">
        <v>20306</v>
      </c>
      <c r="K915" t="s">
        <v>20307</v>
      </c>
      <c r="L915" t="s">
        <v>20308</v>
      </c>
      <c r="M915" t="s">
        <v>20309</v>
      </c>
      <c r="N915" t="s">
        <v>20310</v>
      </c>
      <c r="O915">
        <f>-757.356236141875 -12.0575751055694 -509.524782554701</f>
        <v>-1278.9385938021455</v>
      </c>
      <c r="P915">
        <f>-799.37102443067 -26.8281482105058 -230.96579333508</f>
        <v>-1057.1649659762559</v>
      </c>
      <c r="Q915" t="s">
        <v>20311</v>
      </c>
      <c r="R915" t="s">
        <v>20312</v>
      </c>
      <c r="S915" t="s">
        <v>20313</v>
      </c>
      <c r="T915" t="s">
        <v>20314</v>
      </c>
      <c r="U915" t="s">
        <v>20315</v>
      </c>
      <c r="V915" t="s">
        <v>20316</v>
      </c>
      <c r="W915" t="s">
        <v>20317</v>
      </c>
      <c r="X915" t="s">
        <v>20318</v>
      </c>
      <c r="Y915" t="s">
        <v>20319</v>
      </c>
    </row>
    <row r="916" spans="1:25" x14ac:dyDescent="0.3">
      <c r="A916">
        <v>45750</v>
      </c>
      <c r="B916" t="s">
        <v>20320</v>
      </c>
      <c r="C916" t="s">
        <v>20321</v>
      </c>
      <c r="D916" t="s">
        <v>20322</v>
      </c>
      <c r="E916" t="s">
        <v>20323</v>
      </c>
      <c r="F916" t="s">
        <v>20324</v>
      </c>
      <c r="G916" t="s">
        <v>20325</v>
      </c>
      <c r="H916" t="s">
        <v>20326</v>
      </c>
      <c r="I916" t="s">
        <v>20327</v>
      </c>
      <c r="J916" t="s">
        <v>20328</v>
      </c>
      <c r="K916" t="s">
        <v>20329</v>
      </c>
      <c r="L916" t="s">
        <v>20330</v>
      </c>
      <c r="M916" t="s">
        <v>20331</v>
      </c>
      <c r="N916" t="s">
        <v>20332</v>
      </c>
      <c r="O916">
        <f>-757.242228483115 -11.9230155547762 -509.448479247523</f>
        <v>-1278.6137232854142</v>
      </c>
      <c r="P916">
        <f>-798.732464182028 -27.1314727191293 -230.834328363921</f>
        <v>-1056.6982652650784</v>
      </c>
      <c r="Q916" t="s">
        <v>20333</v>
      </c>
      <c r="R916" t="s">
        <v>20334</v>
      </c>
      <c r="S916" t="s">
        <v>20335</v>
      </c>
      <c r="T916" t="s">
        <v>20336</v>
      </c>
      <c r="U916" t="s">
        <v>20337</v>
      </c>
      <c r="V916" t="s">
        <v>20338</v>
      </c>
      <c r="W916" t="s">
        <v>20339</v>
      </c>
      <c r="X916" t="s">
        <v>20340</v>
      </c>
      <c r="Y916" t="s">
        <v>20341</v>
      </c>
    </row>
    <row r="917" spans="1:25" x14ac:dyDescent="0.3">
      <c r="A917">
        <v>45800</v>
      </c>
      <c r="B917" t="s">
        <v>20342</v>
      </c>
      <c r="C917" t="s">
        <v>20343</v>
      </c>
      <c r="D917" t="s">
        <v>20344</v>
      </c>
      <c r="E917" t="s">
        <v>20345</v>
      </c>
      <c r="F917" t="s">
        <v>20346</v>
      </c>
      <c r="G917" t="s">
        <v>20347</v>
      </c>
      <c r="H917" t="s">
        <v>20348</v>
      </c>
      <c r="I917" t="s">
        <v>20349</v>
      </c>
      <c r="J917" t="s">
        <v>20350</v>
      </c>
      <c r="K917" t="s">
        <v>20351</v>
      </c>
      <c r="L917" t="s">
        <v>20352</v>
      </c>
      <c r="M917" t="s">
        <v>20353</v>
      </c>
      <c r="N917" t="s">
        <v>20354</v>
      </c>
      <c r="O917">
        <f>-756.963510130636 -11.6562234970613 -509.466441876231</f>
        <v>-1278.0861755039282</v>
      </c>
      <c r="P917">
        <f>-797.471923963137 -27.9881713301236 -230.771323143262</f>
        <v>-1056.2314184365225</v>
      </c>
      <c r="Q917" t="s">
        <v>20355</v>
      </c>
      <c r="R917" t="s">
        <v>20356</v>
      </c>
      <c r="S917" t="s">
        <v>20357</v>
      </c>
      <c r="T917" t="s">
        <v>20358</v>
      </c>
      <c r="U917" t="s">
        <v>20359</v>
      </c>
      <c r="V917" t="s">
        <v>20360</v>
      </c>
      <c r="W917" t="s">
        <v>20361</v>
      </c>
      <c r="X917" t="s">
        <v>20362</v>
      </c>
      <c r="Y917" t="s">
        <v>20363</v>
      </c>
    </row>
    <row r="918" spans="1:25" x14ac:dyDescent="0.3">
      <c r="A918">
        <v>45850</v>
      </c>
      <c r="B918" t="s">
        <v>20364</v>
      </c>
      <c r="C918" t="s">
        <v>20365</v>
      </c>
      <c r="D918" t="s">
        <v>20366</v>
      </c>
      <c r="E918" t="s">
        <v>20367</v>
      </c>
      <c r="F918" t="s">
        <v>20368</v>
      </c>
      <c r="G918" t="s">
        <v>20369</v>
      </c>
      <c r="H918" t="s">
        <v>20370</v>
      </c>
      <c r="I918" t="s">
        <v>20371</v>
      </c>
      <c r="J918" t="s">
        <v>20372</v>
      </c>
      <c r="K918" t="s">
        <v>20373</v>
      </c>
      <c r="L918" t="s">
        <v>20374</v>
      </c>
      <c r="M918" t="s">
        <v>20375</v>
      </c>
      <c r="N918" t="s">
        <v>20376</v>
      </c>
      <c r="O918">
        <f>-756.749425485858 -11.5246456985503 -509.598827062807</f>
        <v>-1277.8728982472153</v>
      </c>
      <c r="P918">
        <f>-796.972001011827 -28.1177697215012 -230.877752501304</f>
        <v>-1055.9675232346322</v>
      </c>
      <c r="Q918" t="s">
        <v>20377</v>
      </c>
      <c r="R918" t="s">
        <v>20378</v>
      </c>
      <c r="S918" t="s">
        <v>20379</v>
      </c>
      <c r="T918" t="s">
        <v>20380</v>
      </c>
      <c r="U918" t="s">
        <v>20381</v>
      </c>
      <c r="V918" t="s">
        <v>20382</v>
      </c>
      <c r="W918" t="s">
        <v>20383</v>
      </c>
      <c r="X918" t="s">
        <v>20384</v>
      </c>
      <c r="Y918" t="s">
        <v>20385</v>
      </c>
    </row>
    <row r="919" spans="1:25" x14ac:dyDescent="0.3">
      <c r="A919">
        <v>45900</v>
      </c>
      <c r="B919" t="s">
        <v>20386</v>
      </c>
      <c r="C919" t="s">
        <v>20387</v>
      </c>
      <c r="D919" t="s">
        <v>20388</v>
      </c>
      <c r="E919" t="s">
        <v>20389</v>
      </c>
      <c r="F919" t="s">
        <v>20390</v>
      </c>
      <c r="G919" t="s">
        <v>20391</v>
      </c>
      <c r="H919" t="s">
        <v>20392</v>
      </c>
      <c r="I919" t="s">
        <v>20393</v>
      </c>
      <c r="J919" t="s">
        <v>20394</v>
      </c>
      <c r="K919" t="s">
        <v>20395</v>
      </c>
      <c r="L919" t="s">
        <v>20396</v>
      </c>
      <c r="M919" t="s">
        <v>20397</v>
      </c>
      <c r="N919" t="s">
        <v>20398</v>
      </c>
      <c r="O919">
        <f>-755.858059901207 -11.4737584356412 -510.015597781557</f>
        <v>-1277.3474161184051</v>
      </c>
      <c r="P919">
        <f>-795.212101465189 -27.8400831311787 -231.157400099749</f>
        <v>-1054.2095846961167</v>
      </c>
      <c r="Q919" t="s">
        <v>20399</v>
      </c>
      <c r="R919" t="s">
        <v>20400</v>
      </c>
      <c r="S919" t="s">
        <v>20401</v>
      </c>
      <c r="T919" t="s">
        <v>20402</v>
      </c>
      <c r="U919" t="s">
        <v>20403</v>
      </c>
      <c r="V919" t="s">
        <v>20404</v>
      </c>
      <c r="W919" t="s">
        <v>20405</v>
      </c>
      <c r="X919" t="s">
        <v>20406</v>
      </c>
      <c r="Y919" t="s">
        <v>20407</v>
      </c>
    </row>
    <row r="920" spans="1:25" x14ac:dyDescent="0.3">
      <c r="A920">
        <v>45950</v>
      </c>
      <c r="B920" t="s">
        <v>20408</v>
      </c>
      <c r="C920" t="s">
        <v>20409</v>
      </c>
      <c r="D920" t="s">
        <v>20410</v>
      </c>
      <c r="E920" t="s">
        <v>20411</v>
      </c>
      <c r="F920" t="s">
        <v>20412</v>
      </c>
      <c r="G920" t="s">
        <v>20413</v>
      </c>
      <c r="H920" t="s">
        <v>20414</v>
      </c>
      <c r="I920" t="s">
        <v>20415</v>
      </c>
      <c r="J920" t="s">
        <v>20416</v>
      </c>
      <c r="K920" t="s">
        <v>20417</v>
      </c>
      <c r="L920" t="s">
        <v>20418</v>
      </c>
      <c r="M920" t="s">
        <v>20419</v>
      </c>
      <c r="N920" t="s">
        <v>20420</v>
      </c>
      <c r="O920">
        <f>-755.465437839933 -11.5470610839745 -510.228148952986</f>
        <v>-1277.2406478768935</v>
      </c>
      <c r="P920">
        <f>-794.208570732084 -27.7359565042493 -231.273936939703</f>
        <v>-1053.2184641760364</v>
      </c>
      <c r="Q920" t="s">
        <v>20421</v>
      </c>
      <c r="R920" t="s">
        <v>20422</v>
      </c>
      <c r="S920" t="s">
        <v>20423</v>
      </c>
      <c r="T920" t="s">
        <v>20424</v>
      </c>
      <c r="U920" t="s">
        <v>20425</v>
      </c>
      <c r="V920" t="s">
        <v>20426</v>
      </c>
      <c r="W920" t="s">
        <v>20427</v>
      </c>
      <c r="X920" t="s">
        <v>20428</v>
      </c>
      <c r="Y920" t="s">
        <v>20429</v>
      </c>
    </row>
    <row r="921" spans="1:25" x14ac:dyDescent="0.3">
      <c r="A921">
        <v>46000</v>
      </c>
      <c r="B921" t="s">
        <v>20430</v>
      </c>
      <c r="C921" t="s">
        <v>20431</v>
      </c>
      <c r="D921" t="s">
        <v>20432</v>
      </c>
      <c r="E921" t="s">
        <v>20433</v>
      </c>
      <c r="F921" t="s">
        <v>20434</v>
      </c>
      <c r="G921" t="s">
        <v>20435</v>
      </c>
      <c r="H921" t="s">
        <v>20436</v>
      </c>
      <c r="I921" t="s">
        <v>20437</v>
      </c>
      <c r="J921" t="s">
        <v>20438</v>
      </c>
      <c r="K921" t="s">
        <v>20439</v>
      </c>
      <c r="L921" t="s">
        <v>20440</v>
      </c>
      <c r="M921" t="s">
        <v>20441</v>
      </c>
      <c r="N921" t="s">
        <v>20442</v>
      </c>
      <c r="O921">
        <f>-754.927151778383 -11.6161543911412 -510.603995164518</f>
        <v>-1277.1473013340421</v>
      </c>
      <c r="P921">
        <f>-792.644642774105 -28.5990723974514 -231.556396916261</f>
        <v>-1052.8001120878175</v>
      </c>
      <c r="Q921">
        <f>-563.706579181507 -0.832479274590014 -259.213525197028</f>
        <v>-823.75258365312493</v>
      </c>
      <c r="R921" t="s">
        <v>20443</v>
      </c>
      <c r="S921" t="s">
        <v>20444</v>
      </c>
      <c r="T921" t="s">
        <v>20445</v>
      </c>
      <c r="U921" t="s">
        <v>20446</v>
      </c>
      <c r="V921" t="s">
        <v>20447</v>
      </c>
      <c r="W921" t="s">
        <v>20448</v>
      </c>
      <c r="X921" t="s">
        <v>20449</v>
      </c>
      <c r="Y921" t="s">
        <v>20450</v>
      </c>
    </row>
    <row r="922" spans="1:25" x14ac:dyDescent="0.3">
      <c r="A922">
        <v>46050</v>
      </c>
      <c r="B922" t="s">
        <v>20451</v>
      </c>
      <c r="C922" t="s">
        <v>20452</v>
      </c>
      <c r="D922" t="s">
        <v>20453</v>
      </c>
      <c r="E922" t="s">
        <v>20454</v>
      </c>
      <c r="F922" t="s">
        <v>20455</v>
      </c>
      <c r="G922" t="s">
        <v>20456</v>
      </c>
      <c r="H922" t="s">
        <v>20457</v>
      </c>
      <c r="I922" t="s">
        <v>20458</v>
      </c>
      <c r="J922" t="s">
        <v>20459</v>
      </c>
      <c r="K922" t="s">
        <v>20460</v>
      </c>
      <c r="L922" t="s">
        <v>20461</v>
      </c>
      <c r="M922" t="s">
        <v>20462</v>
      </c>
      <c r="N922" t="s">
        <v>20463</v>
      </c>
      <c r="O922">
        <f>-754.573229916723 -11.7095912655141 -510.81164800523</f>
        <v>-1277.094469187467</v>
      </c>
      <c r="P922">
        <f>-792.142006215865 -29.2148150187149 -231.776288929488</f>
        <v>-1053.1331101640678</v>
      </c>
      <c r="Q922">
        <f>-563.186447290321 -1.4848294007304 -259.324760182634</f>
        <v>-823.9960368736854</v>
      </c>
      <c r="R922" t="s">
        <v>20464</v>
      </c>
      <c r="S922" t="s">
        <v>20465</v>
      </c>
      <c r="T922" t="s">
        <v>20466</v>
      </c>
      <c r="U922" t="s">
        <v>20467</v>
      </c>
      <c r="V922" t="s">
        <v>20468</v>
      </c>
      <c r="W922" t="s">
        <v>20469</v>
      </c>
      <c r="X922" t="s">
        <v>20470</v>
      </c>
      <c r="Y922" t="s">
        <v>20471</v>
      </c>
    </row>
    <row r="923" spans="1:25" x14ac:dyDescent="0.3">
      <c r="A923">
        <v>46100</v>
      </c>
      <c r="B923" t="s">
        <v>20472</v>
      </c>
      <c r="C923" t="s">
        <v>20473</v>
      </c>
      <c r="D923" t="s">
        <v>20474</v>
      </c>
      <c r="E923" t="s">
        <v>20475</v>
      </c>
      <c r="F923" t="s">
        <v>20476</v>
      </c>
      <c r="G923" t="s">
        <v>20477</v>
      </c>
      <c r="H923" t="s">
        <v>20478</v>
      </c>
      <c r="I923" t="s">
        <v>20479</v>
      </c>
      <c r="J923" t="s">
        <v>20480</v>
      </c>
      <c r="K923" t="s">
        <v>20481</v>
      </c>
      <c r="L923" t="s">
        <v>20482</v>
      </c>
      <c r="M923" t="s">
        <v>20483</v>
      </c>
      <c r="N923" t="s">
        <v>20484</v>
      </c>
      <c r="O923">
        <f>-754.2672442163 -11.7918345219578 -511.038792076759</f>
        <v>-1277.0978708150169</v>
      </c>
      <c r="P923">
        <f>-791.847765427556 -29.5547708336244 -232.021289685675</f>
        <v>-1053.4238259468555</v>
      </c>
      <c r="Q923">
        <f>-562.790289374698 -2.30081983485888 -259.195157644024</f>
        <v>-824.28626685358086</v>
      </c>
      <c r="R923" t="s">
        <v>20485</v>
      </c>
      <c r="S923" t="s">
        <v>20486</v>
      </c>
      <c r="T923" t="s">
        <v>20487</v>
      </c>
      <c r="U923" t="s">
        <v>20488</v>
      </c>
      <c r="V923" t="s">
        <v>20489</v>
      </c>
      <c r="W923" t="s">
        <v>20490</v>
      </c>
      <c r="X923" t="s">
        <v>20491</v>
      </c>
      <c r="Y923" t="s">
        <v>20492</v>
      </c>
    </row>
    <row r="924" spans="1:25" x14ac:dyDescent="0.3">
      <c r="A924">
        <v>46150</v>
      </c>
      <c r="B924" t="s">
        <v>20493</v>
      </c>
      <c r="C924" t="s">
        <v>20494</v>
      </c>
      <c r="D924" t="s">
        <v>20495</v>
      </c>
      <c r="E924" t="s">
        <v>20496</v>
      </c>
      <c r="F924" t="s">
        <v>20497</v>
      </c>
      <c r="G924" t="s">
        <v>20498</v>
      </c>
      <c r="H924" t="s">
        <v>20499</v>
      </c>
      <c r="I924" t="s">
        <v>20500</v>
      </c>
      <c r="J924" t="s">
        <v>20501</v>
      </c>
      <c r="K924" t="s">
        <v>20502</v>
      </c>
      <c r="L924" t="s">
        <v>20503</v>
      </c>
      <c r="M924" t="s">
        <v>20504</v>
      </c>
      <c r="N924" t="s">
        <v>20505</v>
      </c>
      <c r="O924">
        <f>-753.9107884686 -11.7255009283979 -511.439081516631</f>
        <v>-1277.0753709136288</v>
      </c>
      <c r="P924">
        <f>-791.949578517204 -29.3535330500024 -232.475081573698</f>
        <v>-1053.7781931409045</v>
      </c>
      <c r="Q924">
        <f>-562.770624832875 -2.77592637546013 -259.29237669897</f>
        <v>-824.83892790730511</v>
      </c>
      <c r="R924" t="s">
        <v>20506</v>
      </c>
      <c r="S924" t="s">
        <v>20507</v>
      </c>
      <c r="T924" t="s">
        <v>20508</v>
      </c>
      <c r="U924" t="s">
        <v>20509</v>
      </c>
      <c r="V924" t="s">
        <v>20510</v>
      </c>
      <c r="W924" t="s">
        <v>20511</v>
      </c>
      <c r="X924" t="s">
        <v>20512</v>
      </c>
      <c r="Y924" t="s">
        <v>20513</v>
      </c>
    </row>
    <row r="925" spans="1:25" x14ac:dyDescent="0.3">
      <c r="A925">
        <v>46200</v>
      </c>
      <c r="B925" t="s">
        <v>20514</v>
      </c>
      <c r="C925" t="s">
        <v>20515</v>
      </c>
      <c r="D925" t="s">
        <v>20516</v>
      </c>
      <c r="E925" t="s">
        <v>20517</v>
      </c>
      <c r="F925" t="s">
        <v>20518</v>
      </c>
      <c r="G925" t="s">
        <v>20519</v>
      </c>
      <c r="H925" t="s">
        <v>20520</v>
      </c>
      <c r="I925" t="s">
        <v>20521</v>
      </c>
      <c r="J925" t="s">
        <v>20522</v>
      </c>
      <c r="K925" t="s">
        <v>20523</v>
      </c>
      <c r="L925" t="s">
        <v>20524</v>
      </c>
      <c r="M925" t="s">
        <v>20525</v>
      </c>
      <c r="N925" t="s">
        <v>20526</v>
      </c>
      <c r="O925">
        <f>-753.855893862914 -11.7150156466359 -511.572844747215</f>
        <v>-1277.1437542567649</v>
      </c>
      <c r="P925">
        <f>-792.66848560927 -29.2290937927544 -232.708357637282</f>
        <v>-1054.6059370393064</v>
      </c>
      <c r="Q925">
        <f>-563.341225454619 -3.61722287913199 -259.195575081785</f>
        <v>-826.15402341553602</v>
      </c>
      <c r="R925" t="s">
        <v>20527</v>
      </c>
      <c r="S925" t="s">
        <v>20528</v>
      </c>
      <c r="T925" t="s">
        <v>20529</v>
      </c>
      <c r="U925" t="s">
        <v>20530</v>
      </c>
      <c r="V925" t="s">
        <v>20531</v>
      </c>
      <c r="W925" t="s">
        <v>20532</v>
      </c>
      <c r="X925" t="s">
        <v>20533</v>
      </c>
      <c r="Y925" t="s">
        <v>20534</v>
      </c>
    </row>
    <row r="926" spans="1:25" x14ac:dyDescent="0.3">
      <c r="A926">
        <v>46250</v>
      </c>
      <c r="B926" t="s">
        <v>20535</v>
      </c>
      <c r="C926" t="s">
        <v>20536</v>
      </c>
      <c r="D926" t="s">
        <v>20537</v>
      </c>
      <c r="E926" t="s">
        <v>20538</v>
      </c>
      <c r="F926" t="s">
        <v>20539</v>
      </c>
      <c r="G926" t="s">
        <v>20540</v>
      </c>
      <c r="H926" t="s">
        <v>20541</v>
      </c>
      <c r="I926" t="s">
        <v>20542</v>
      </c>
      <c r="J926" t="s">
        <v>20543</v>
      </c>
      <c r="K926" t="s">
        <v>20544</v>
      </c>
      <c r="L926" t="s">
        <v>20545</v>
      </c>
      <c r="M926" t="s">
        <v>20546</v>
      </c>
      <c r="N926" t="s">
        <v>20547</v>
      </c>
      <c r="O926">
        <f>-754.040768969853 -11.6678486570145 -511.599547666728</f>
        <v>-1277.3081652935955</v>
      </c>
      <c r="P926">
        <f>-793.162644984463 -28.8968216916876 -232.760414739599</f>
        <v>-1054.8198814157495</v>
      </c>
      <c r="Q926">
        <f>-563.597378504305 -4.67937142775736 -258.486865979221</f>
        <v>-826.7636159112833</v>
      </c>
      <c r="R926" t="s">
        <v>20548</v>
      </c>
      <c r="S926" t="s">
        <v>20549</v>
      </c>
      <c r="T926" t="s">
        <v>20550</v>
      </c>
      <c r="U926" t="s">
        <v>20551</v>
      </c>
      <c r="V926" t="s">
        <v>20552</v>
      </c>
      <c r="W926" t="s">
        <v>20553</v>
      </c>
      <c r="X926" t="s">
        <v>20554</v>
      </c>
      <c r="Y926" t="s">
        <v>20555</v>
      </c>
    </row>
    <row r="927" spans="1:25" x14ac:dyDescent="0.3">
      <c r="A927">
        <v>46300</v>
      </c>
      <c r="B927" t="s">
        <v>20556</v>
      </c>
      <c r="C927" t="s">
        <v>20557</v>
      </c>
      <c r="D927" t="s">
        <v>20558</v>
      </c>
      <c r="E927" t="s">
        <v>20559</v>
      </c>
      <c r="F927" t="s">
        <v>20560</v>
      </c>
      <c r="G927" t="s">
        <v>20561</v>
      </c>
      <c r="H927" t="s">
        <v>20562</v>
      </c>
      <c r="I927" t="s">
        <v>20563</v>
      </c>
      <c r="J927" t="s">
        <v>20564</v>
      </c>
      <c r="K927" t="s">
        <v>20565</v>
      </c>
      <c r="L927" t="s">
        <v>20566</v>
      </c>
      <c r="M927" t="s">
        <v>20567</v>
      </c>
      <c r="N927" t="s">
        <v>20568</v>
      </c>
      <c r="O927">
        <f>-754.743304751058 -11.5395600935017 -511.523027429685</f>
        <v>-1277.8058922742446</v>
      </c>
      <c r="P927">
        <f>-794.627107259342 -27.6438471786587 -232.724802387465</f>
        <v>-1054.9957568254656</v>
      </c>
      <c r="Q927">
        <f>-564.326360988671 -8.96589467581794 -256.415902328354</f>
        <v>-829.70815799284287</v>
      </c>
      <c r="R927" t="s">
        <v>20569</v>
      </c>
      <c r="S927" t="s">
        <v>20570</v>
      </c>
      <c r="T927" t="s">
        <v>20571</v>
      </c>
      <c r="U927" t="s">
        <v>20572</v>
      </c>
      <c r="V927" t="s">
        <v>20573</v>
      </c>
      <c r="W927" t="s">
        <v>20574</v>
      </c>
      <c r="X927" t="s">
        <v>20575</v>
      </c>
      <c r="Y927" t="s">
        <v>20576</v>
      </c>
    </row>
    <row r="928" spans="1:25" x14ac:dyDescent="0.3">
      <c r="A928">
        <v>46350</v>
      </c>
      <c r="B928" t="s">
        <v>20577</v>
      </c>
      <c r="C928" t="s">
        <v>20578</v>
      </c>
      <c r="D928" t="s">
        <v>20579</v>
      </c>
      <c r="E928" t="s">
        <v>20580</v>
      </c>
      <c r="F928" t="s">
        <v>20581</v>
      </c>
      <c r="G928" t="s">
        <v>20582</v>
      </c>
      <c r="H928" t="s">
        <v>20583</v>
      </c>
      <c r="I928" t="s">
        <v>20584</v>
      </c>
      <c r="J928" t="s">
        <v>20585</v>
      </c>
      <c r="K928" t="s">
        <v>20586</v>
      </c>
      <c r="L928" t="s">
        <v>20587</v>
      </c>
      <c r="M928" t="s">
        <v>20588</v>
      </c>
      <c r="N928" t="s">
        <v>20589</v>
      </c>
      <c r="O928">
        <f>-755.139840593661 -11.5513230807337 -511.376073404465</f>
        <v>-1278.0672370788598</v>
      </c>
      <c r="P928">
        <f>-795.496207196059 -26.7584767953792 -232.595210559573</f>
        <v>-1054.8498945510112</v>
      </c>
      <c r="Q928">
        <f>-564.896972660333 -10.9633210203581 -255.464687649004</f>
        <v>-831.32498132969499</v>
      </c>
      <c r="R928" t="s">
        <v>20590</v>
      </c>
      <c r="S928" t="s">
        <v>20591</v>
      </c>
      <c r="T928" t="s">
        <v>20592</v>
      </c>
      <c r="U928" t="s">
        <v>20593</v>
      </c>
      <c r="V928" t="s">
        <v>20594</v>
      </c>
      <c r="W928" t="s">
        <v>20595</v>
      </c>
      <c r="X928" t="s">
        <v>20596</v>
      </c>
      <c r="Y928" t="s">
        <v>20597</v>
      </c>
    </row>
    <row r="929" spans="1:25" x14ac:dyDescent="0.3">
      <c r="A929">
        <v>46400</v>
      </c>
      <c r="B929" t="s">
        <v>20598</v>
      </c>
      <c r="C929" t="s">
        <v>20599</v>
      </c>
      <c r="D929" t="s">
        <v>20600</v>
      </c>
      <c r="E929" t="s">
        <v>20601</v>
      </c>
      <c r="F929" t="s">
        <v>20602</v>
      </c>
      <c r="G929" t="s">
        <v>20603</v>
      </c>
      <c r="H929" t="s">
        <v>20604</v>
      </c>
      <c r="I929" t="s">
        <v>20605</v>
      </c>
      <c r="J929" t="s">
        <v>20606</v>
      </c>
      <c r="K929" t="s">
        <v>20607</v>
      </c>
      <c r="L929" t="s">
        <v>20608</v>
      </c>
      <c r="M929" t="s">
        <v>20609</v>
      </c>
      <c r="N929" t="s">
        <v>20610</v>
      </c>
      <c r="O929">
        <f>-756.215759181857 -11.6838943840717 -510.90198739527</f>
        <v>-1278.8016409611987</v>
      </c>
      <c r="P929">
        <f>-797.65292306819 -25.1449821653343 -232.190007062733</f>
        <v>-1054.9879122962575</v>
      </c>
      <c r="Q929">
        <f>-566.616384167058 -14.4124852006321 -253.531673278286</f>
        <v>-834.56054264597606</v>
      </c>
      <c r="R929" t="s">
        <v>20611</v>
      </c>
      <c r="S929" t="s">
        <v>20612</v>
      </c>
      <c r="T929" t="s">
        <v>20613</v>
      </c>
      <c r="U929" t="s">
        <v>20614</v>
      </c>
      <c r="V929" t="s">
        <v>20615</v>
      </c>
      <c r="W929" t="s">
        <v>20616</v>
      </c>
      <c r="X929" t="s">
        <v>20617</v>
      </c>
      <c r="Y929" t="s">
        <v>20618</v>
      </c>
    </row>
    <row r="930" spans="1:25" x14ac:dyDescent="0.3">
      <c r="A930">
        <v>46450</v>
      </c>
      <c r="B930" t="s">
        <v>20619</v>
      </c>
      <c r="C930" t="s">
        <v>20620</v>
      </c>
      <c r="D930" t="s">
        <v>20621</v>
      </c>
      <c r="E930" t="s">
        <v>20622</v>
      </c>
      <c r="F930" t="s">
        <v>20623</v>
      </c>
      <c r="G930" t="s">
        <v>20624</v>
      </c>
      <c r="H930" t="s">
        <v>20625</v>
      </c>
      <c r="I930" t="s">
        <v>20626</v>
      </c>
      <c r="J930" t="s">
        <v>20627</v>
      </c>
      <c r="K930" t="s">
        <v>20628</v>
      </c>
      <c r="L930" t="s">
        <v>20629</v>
      </c>
      <c r="M930" t="s">
        <v>20630</v>
      </c>
      <c r="N930" t="s">
        <v>20631</v>
      </c>
      <c r="O930">
        <f>-756.796723374684 -11.7903523022403 -510.625073564678</f>
        <v>-1279.2121492416022</v>
      </c>
      <c r="P930">
        <f>-799.064232199185 -24.6221333561471 -232.00818291897</f>
        <v>-1055.6945484743021</v>
      </c>
      <c r="Q930">
        <f>-567.842104782562 -16.2036083438518 -252.355262358461</f>
        <v>-836.40097548487483</v>
      </c>
      <c r="R930" t="s">
        <v>20632</v>
      </c>
      <c r="S930" t="s">
        <v>20633</v>
      </c>
      <c r="T930" t="s">
        <v>20634</v>
      </c>
      <c r="U930" t="s">
        <v>20635</v>
      </c>
      <c r="V930" t="s">
        <v>20636</v>
      </c>
      <c r="W930" t="s">
        <v>20637</v>
      </c>
      <c r="X930" t="s">
        <v>20638</v>
      </c>
      <c r="Y930" t="s">
        <v>20639</v>
      </c>
    </row>
    <row r="931" spans="1:25" x14ac:dyDescent="0.3">
      <c r="A931">
        <v>46500</v>
      </c>
      <c r="B931" t="s">
        <v>20640</v>
      </c>
      <c r="C931" t="s">
        <v>20641</v>
      </c>
      <c r="D931" t="s">
        <v>20642</v>
      </c>
      <c r="E931" t="s">
        <v>20643</v>
      </c>
      <c r="F931" t="s">
        <v>20644</v>
      </c>
      <c r="G931" t="s">
        <v>20645</v>
      </c>
      <c r="H931" t="s">
        <v>20646</v>
      </c>
      <c r="I931" t="s">
        <v>20647</v>
      </c>
      <c r="J931" t="s">
        <v>20648</v>
      </c>
      <c r="K931" t="s">
        <v>20649</v>
      </c>
      <c r="L931" t="s">
        <v>20650</v>
      </c>
      <c r="M931" t="s">
        <v>20651</v>
      </c>
      <c r="N931" t="s">
        <v>20652</v>
      </c>
      <c r="O931">
        <f>-758.117534862665 -11.9738621185695 -509.961580565611</f>
        <v>-1280.0529775468456</v>
      </c>
      <c r="P931">
        <f>-801.672459814376 -23.4812150349974 -231.485129614169</f>
        <v>-1056.6388044635423</v>
      </c>
      <c r="Q931">
        <f>-570.259119847272 -18.0899478074625 -250.650940647509</f>
        <v>-839.00000830224349</v>
      </c>
      <c r="R931" t="s">
        <v>20653</v>
      </c>
      <c r="S931" t="s">
        <v>20654</v>
      </c>
      <c r="T931" t="s">
        <v>20655</v>
      </c>
      <c r="U931" t="s">
        <v>20656</v>
      </c>
      <c r="V931" t="s">
        <v>20657</v>
      </c>
      <c r="W931" t="s">
        <v>20658</v>
      </c>
      <c r="X931" t="s">
        <v>20659</v>
      </c>
      <c r="Y931" t="s">
        <v>20660</v>
      </c>
    </row>
    <row r="932" spans="1:25" x14ac:dyDescent="0.3">
      <c r="A932">
        <v>46550</v>
      </c>
      <c r="B932" t="s">
        <v>20661</v>
      </c>
      <c r="C932" t="s">
        <v>20662</v>
      </c>
      <c r="D932" t="s">
        <v>20663</v>
      </c>
      <c r="E932" t="s">
        <v>20664</v>
      </c>
      <c r="F932" t="s">
        <v>20665</v>
      </c>
      <c r="G932" t="s">
        <v>20666</v>
      </c>
      <c r="H932" t="s">
        <v>20667</v>
      </c>
      <c r="I932" t="s">
        <v>20668</v>
      </c>
      <c r="J932" t="s">
        <v>20669</v>
      </c>
      <c r="K932" t="s">
        <v>20670</v>
      </c>
      <c r="L932" t="s">
        <v>20671</v>
      </c>
      <c r="M932" t="s">
        <v>20672</v>
      </c>
      <c r="N932" t="s">
        <v>20673</v>
      </c>
      <c r="O932">
        <f>-758.921691016667 -12.0686843436681 -509.479096249102</f>
        <v>-1280.4694716094371</v>
      </c>
      <c r="P932">
        <f>-802.565745336368 -22.6358969322964 -230.979351846509</f>
        <v>-1056.1809941151735</v>
      </c>
      <c r="Q932">
        <f>-571.15441827929 -18.1291899936398 -250.396451185239</f>
        <v>-839.68005945816878</v>
      </c>
      <c r="R932" t="s">
        <v>20674</v>
      </c>
      <c r="S932" t="s">
        <v>20675</v>
      </c>
      <c r="T932" t="s">
        <v>20676</v>
      </c>
      <c r="U932" t="s">
        <v>20677</v>
      </c>
      <c r="V932" t="s">
        <v>20678</v>
      </c>
      <c r="W932" t="s">
        <v>20679</v>
      </c>
      <c r="X932" t="s">
        <v>20680</v>
      </c>
      <c r="Y932" t="s">
        <v>20681</v>
      </c>
    </row>
    <row r="933" spans="1:25" x14ac:dyDescent="0.3">
      <c r="A933">
        <v>46600</v>
      </c>
      <c r="B933" t="s">
        <v>20682</v>
      </c>
      <c r="C933" t="s">
        <v>20683</v>
      </c>
      <c r="D933" t="s">
        <v>20684</v>
      </c>
      <c r="E933" t="s">
        <v>20685</v>
      </c>
      <c r="F933" t="s">
        <v>20686</v>
      </c>
      <c r="G933" t="s">
        <v>20687</v>
      </c>
      <c r="H933" t="s">
        <v>20688</v>
      </c>
      <c r="I933" t="s">
        <v>20689</v>
      </c>
      <c r="J933" t="s">
        <v>20690</v>
      </c>
      <c r="K933" t="s">
        <v>20691</v>
      </c>
      <c r="L933" t="s">
        <v>20692</v>
      </c>
      <c r="M933" t="s">
        <v>20693</v>
      </c>
      <c r="N933" t="s">
        <v>20694</v>
      </c>
      <c r="O933">
        <f>-760.523340675325 -12.5074583535188 -508.366548479175</f>
        <v>-1281.3973475080188</v>
      </c>
      <c r="P933">
        <f>-804.091493655169 -20.8553004327168 -229.779584400203</f>
        <v>-1054.7263784880888</v>
      </c>
      <c r="Q933">
        <f>-572.675071522425 -18.0545677341966 -249.455047743692</f>
        <v>-840.1846870003136</v>
      </c>
      <c r="R933" t="s">
        <v>20695</v>
      </c>
      <c r="S933" t="s">
        <v>20696</v>
      </c>
      <c r="T933" t="s">
        <v>20697</v>
      </c>
      <c r="U933" t="s">
        <v>20698</v>
      </c>
      <c r="V933" t="s">
        <v>20699</v>
      </c>
      <c r="W933" t="s">
        <v>20700</v>
      </c>
      <c r="X933" t="s">
        <v>20701</v>
      </c>
      <c r="Y933" t="s">
        <v>20702</v>
      </c>
    </row>
    <row r="934" spans="1:25" x14ac:dyDescent="0.3">
      <c r="A934">
        <v>46650</v>
      </c>
      <c r="B934" t="s">
        <v>20703</v>
      </c>
      <c r="C934" t="s">
        <v>20704</v>
      </c>
      <c r="D934" t="s">
        <v>20705</v>
      </c>
      <c r="E934" t="s">
        <v>20706</v>
      </c>
      <c r="F934" t="s">
        <v>20707</v>
      </c>
      <c r="G934" t="s">
        <v>20708</v>
      </c>
      <c r="H934" t="s">
        <v>20709</v>
      </c>
      <c r="I934" t="s">
        <v>20710</v>
      </c>
      <c r="J934" t="s">
        <v>20711</v>
      </c>
      <c r="K934" t="s">
        <v>20712</v>
      </c>
      <c r="L934" t="s">
        <v>20713</v>
      </c>
      <c r="M934" t="s">
        <v>20714</v>
      </c>
      <c r="N934" t="s">
        <v>20715</v>
      </c>
      <c r="O934">
        <f>-761.103266736725 -12.9552125788 -507.842230599825</f>
        <v>-1281.90070991535</v>
      </c>
      <c r="P934">
        <f>-805.225171269463 -20.4147924683555 -229.317103732914</f>
        <v>-1054.9570674707325</v>
      </c>
      <c r="Q934">
        <f>-573.753965809123 -17.7322377651847 -248.354421612265</f>
        <v>-839.84062518657265</v>
      </c>
      <c r="R934" t="s">
        <v>20716</v>
      </c>
      <c r="S934" t="s">
        <v>20717</v>
      </c>
      <c r="T934" t="s">
        <v>20718</v>
      </c>
      <c r="U934" t="s">
        <v>20719</v>
      </c>
      <c r="V934" t="s">
        <v>20720</v>
      </c>
      <c r="W934" t="s">
        <v>20721</v>
      </c>
      <c r="X934" t="s">
        <v>20722</v>
      </c>
      <c r="Y934" t="s">
        <v>20723</v>
      </c>
    </row>
    <row r="935" spans="1:25" x14ac:dyDescent="0.3">
      <c r="A935">
        <v>46700</v>
      </c>
      <c r="B935" t="s">
        <v>20724</v>
      </c>
      <c r="C935" t="s">
        <v>20725</v>
      </c>
      <c r="D935" t="s">
        <v>20726</v>
      </c>
      <c r="E935" t="s">
        <v>20727</v>
      </c>
      <c r="F935" t="s">
        <v>20728</v>
      </c>
      <c r="G935" t="s">
        <v>20729</v>
      </c>
      <c r="H935" t="s">
        <v>20730</v>
      </c>
      <c r="I935" t="s">
        <v>20731</v>
      </c>
      <c r="J935" t="s">
        <v>20732</v>
      </c>
      <c r="K935" t="s">
        <v>20733</v>
      </c>
      <c r="L935" t="s">
        <v>20734</v>
      </c>
      <c r="M935" t="s">
        <v>20735</v>
      </c>
      <c r="N935" t="s">
        <v>20736</v>
      </c>
      <c r="O935">
        <f>-761.917819076253 -14.2242655569805 -506.878647164247</f>
        <v>-1283.0207317974805</v>
      </c>
      <c r="P935">
        <f>-807.459921755779 -19.9647800208422 -228.541473268704</f>
        <v>-1055.9661750453251</v>
      </c>
      <c r="Q935">
        <f>-575.903401558711 -16.13457946531 -246.302328241072</f>
        <v>-838.34030926509308</v>
      </c>
      <c r="R935" t="s">
        <v>20737</v>
      </c>
      <c r="S935" t="s">
        <v>20738</v>
      </c>
      <c r="T935" t="s">
        <v>20739</v>
      </c>
      <c r="U935" t="s">
        <v>20740</v>
      </c>
      <c r="V935" t="s">
        <v>20741</v>
      </c>
      <c r="W935" t="s">
        <v>20742</v>
      </c>
      <c r="X935" t="s">
        <v>20743</v>
      </c>
      <c r="Y935" t="s">
        <v>20744</v>
      </c>
    </row>
    <row r="936" spans="1:25" x14ac:dyDescent="0.3">
      <c r="A936">
        <v>46750</v>
      </c>
      <c r="B936" t="s">
        <v>20745</v>
      </c>
      <c r="C936" t="s">
        <v>20746</v>
      </c>
      <c r="D936" t="s">
        <v>20747</v>
      </c>
      <c r="E936" t="s">
        <v>20748</v>
      </c>
      <c r="F936" t="s">
        <v>20749</v>
      </c>
      <c r="G936" t="s">
        <v>20750</v>
      </c>
      <c r="H936" t="s">
        <v>20751</v>
      </c>
      <c r="I936" t="s">
        <v>20752</v>
      </c>
      <c r="J936" t="s">
        <v>20753</v>
      </c>
      <c r="K936" t="s">
        <v>20754</v>
      </c>
      <c r="L936" t="s">
        <v>20755</v>
      </c>
      <c r="M936" t="s">
        <v>20756</v>
      </c>
      <c r="N936" t="s">
        <v>20757</v>
      </c>
      <c r="O936">
        <f>-762.442184244956 -15.0160089266433 -506.380006831268</f>
        <v>-1283.8382000028673</v>
      </c>
      <c r="P936">
        <f>-808.747473127798 -20.1328935850065 -228.156747366607</f>
        <v>-1057.0371140794116</v>
      </c>
      <c r="Q936">
        <f>-577.150843533868 -15.4768317755984 -245.181886132313</f>
        <v>-837.80956144177946</v>
      </c>
      <c r="R936" t="s">
        <v>20758</v>
      </c>
      <c r="S936" t="s">
        <v>20759</v>
      </c>
      <c r="T936" t="s">
        <v>20760</v>
      </c>
      <c r="U936" t="s">
        <v>20761</v>
      </c>
      <c r="V936" t="s">
        <v>20762</v>
      </c>
      <c r="W936" t="s">
        <v>20763</v>
      </c>
      <c r="X936" t="s">
        <v>20764</v>
      </c>
      <c r="Y936" t="s">
        <v>20765</v>
      </c>
    </row>
    <row r="937" spans="1:25" x14ac:dyDescent="0.3">
      <c r="A937">
        <v>46800</v>
      </c>
      <c r="B937" t="s">
        <v>20766</v>
      </c>
      <c r="C937" t="s">
        <v>20767</v>
      </c>
      <c r="D937" t="s">
        <v>20768</v>
      </c>
      <c r="E937" t="s">
        <v>20769</v>
      </c>
      <c r="F937" t="s">
        <v>20770</v>
      </c>
      <c r="G937" t="s">
        <v>20771</v>
      </c>
      <c r="H937" t="s">
        <v>20772</v>
      </c>
      <c r="I937" t="s">
        <v>20773</v>
      </c>
      <c r="J937" t="s">
        <v>20774</v>
      </c>
      <c r="K937" t="s">
        <v>20775</v>
      </c>
      <c r="L937" t="s">
        <v>20776</v>
      </c>
      <c r="M937" t="s">
        <v>20777</v>
      </c>
      <c r="N937" t="s">
        <v>20778</v>
      </c>
      <c r="O937">
        <f>-763.617698227272 -16.5333649768138 -505.472035020389</f>
        <v>-1285.6230982244747</v>
      </c>
      <c r="P937">
        <f>-810.237510748002 -20.1206753975227 -227.277324861977</f>
        <v>-1057.6355110075017</v>
      </c>
      <c r="Q937">
        <f>-578.68862239097 -13.331435289185 -244.235454923961</f>
        <v>-836.25551260411601</v>
      </c>
      <c r="R937" t="s">
        <v>20779</v>
      </c>
      <c r="S937" t="s">
        <v>20780</v>
      </c>
      <c r="T937" t="s">
        <v>20781</v>
      </c>
      <c r="U937" t="s">
        <v>20782</v>
      </c>
      <c r="V937" t="s">
        <v>20783</v>
      </c>
      <c r="W937" t="s">
        <v>20784</v>
      </c>
      <c r="X937" t="s">
        <v>20785</v>
      </c>
      <c r="Y937" t="s">
        <v>20786</v>
      </c>
    </row>
    <row r="938" spans="1:25" x14ac:dyDescent="0.3">
      <c r="A938">
        <v>46850</v>
      </c>
      <c r="B938" t="s">
        <v>20787</v>
      </c>
      <c r="C938" t="s">
        <v>20788</v>
      </c>
      <c r="D938" t="s">
        <v>20789</v>
      </c>
      <c r="E938" t="s">
        <v>20790</v>
      </c>
      <c r="F938" t="s">
        <v>20791</v>
      </c>
      <c r="G938" t="s">
        <v>20792</v>
      </c>
      <c r="H938" t="s">
        <v>20793</v>
      </c>
      <c r="I938" t="s">
        <v>20794</v>
      </c>
      <c r="J938" t="s">
        <v>20795</v>
      </c>
      <c r="K938" t="s">
        <v>20796</v>
      </c>
      <c r="L938" t="s">
        <v>20797</v>
      </c>
      <c r="M938" t="s">
        <v>20798</v>
      </c>
      <c r="N938" t="s">
        <v>20799</v>
      </c>
      <c r="O938">
        <f>-764.196316946372 -17.1646349234704 -505.102973574032</f>
        <v>-1286.4639254438744</v>
      </c>
      <c r="P938">
        <f>-810.695859693864 -20.3206702031528 -226.882796715644</f>
        <v>-1057.8993266126608</v>
      </c>
      <c r="Q938">
        <f>-579.165118888387 -13.053838902847 -243.890072233147</f>
        <v>-836.10903002438113</v>
      </c>
      <c r="R938" t="s">
        <v>20800</v>
      </c>
      <c r="S938" t="s">
        <v>20801</v>
      </c>
      <c r="T938" t="s">
        <v>20802</v>
      </c>
      <c r="U938" t="s">
        <v>20803</v>
      </c>
      <c r="V938" t="s">
        <v>20804</v>
      </c>
      <c r="W938" t="s">
        <v>20805</v>
      </c>
      <c r="X938" t="s">
        <v>20806</v>
      </c>
      <c r="Y938" t="s">
        <v>20807</v>
      </c>
    </row>
    <row r="939" spans="1:25" x14ac:dyDescent="0.3">
      <c r="A939">
        <v>46900</v>
      </c>
      <c r="B939" t="s">
        <v>20808</v>
      </c>
      <c r="C939" t="s">
        <v>20809</v>
      </c>
      <c r="D939" t="s">
        <v>20810</v>
      </c>
      <c r="E939" t="s">
        <v>20811</v>
      </c>
      <c r="F939" t="s">
        <v>20812</v>
      </c>
      <c r="G939" t="s">
        <v>20813</v>
      </c>
      <c r="H939" t="s">
        <v>20814</v>
      </c>
      <c r="I939" t="s">
        <v>20815</v>
      </c>
      <c r="J939" t="s">
        <v>20816</v>
      </c>
      <c r="K939" t="s">
        <v>20817</v>
      </c>
      <c r="L939" t="s">
        <v>20818</v>
      </c>
      <c r="M939" t="s">
        <v>20819</v>
      </c>
      <c r="N939" t="s">
        <v>20820</v>
      </c>
      <c r="O939">
        <f>-765.225001290851 -18.4841549425505 -504.546824851117</f>
        <v>-1288.2559810845185</v>
      </c>
      <c r="P939">
        <f>-811.265249088349 -21.4007985807586 -226.247863699459</f>
        <v>-1058.9139113685667</v>
      </c>
      <c r="Q939">
        <f>-579.799947051388 -12.8648663925503 -243.552877087959</f>
        <v>-836.21769053189735</v>
      </c>
      <c r="R939" t="s">
        <v>20821</v>
      </c>
      <c r="S939" t="s">
        <v>20822</v>
      </c>
      <c r="T939" t="s">
        <v>20823</v>
      </c>
      <c r="U939" t="s">
        <v>20824</v>
      </c>
      <c r="V939" t="s">
        <v>20825</v>
      </c>
      <c r="W939" t="s">
        <v>20826</v>
      </c>
      <c r="X939" t="s">
        <v>20827</v>
      </c>
      <c r="Y939" t="s">
        <v>20828</v>
      </c>
    </row>
    <row r="940" spans="1:25" x14ac:dyDescent="0.3">
      <c r="A940">
        <v>46950</v>
      </c>
      <c r="B940" t="s">
        <v>20829</v>
      </c>
      <c r="C940" t="s">
        <v>20830</v>
      </c>
      <c r="D940" t="s">
        <v>20831</v>
      </c>
      <c r="E940" t="s">
        <v>20832</v>
      </c>
      <c r="F940" t="s">
        <v>20833</v>
      </c>
      <c r="G940" t="s">
        <v>20834</v>
      </c>
      <c r="H940" t="s">
        <v>20835</v>
      </c>
      <c r="I940" t="s">
        <v>20836</v>
      </c>
      <c r="J940" t="s">
        <v>20837</v>
      </c>
      <c r="K940" t="s">
        <v>20838</v>
      </c>
      <c r="L940" t="s">
        <v>20839</v>
      </c>
      <c r="M940" t="s">
        <v>20840</v>
      </c>
      <c r="N940" t="s">
        <v>20841</v>
      </c>
      <c r="O940">
        <f>-765.671093768659 -19.0985815209333 -504.356058267183</f>
        <v>-1289.1257335567752</v>
      </c>
      <c r="P940">
        <f>-811.403545759326 -22.0104320236223 -226.006145608352</f>
        <v>-1059.4201233913004</v>
      </c>
      <c r="Q940">
        <f>-579.927863188497 -13.5499593576171 -243.20997975937</f>
        <v>-836.68780230548407</v>
      </c>
      <c r="R940" t="s">
        <v>20842</v>
      </c>
      <c r="S940" t="s">
        <v>20843</v>
      </c>
      <c r="T940" t="s">
        <v>20844</v>
      </c>
      <c r="U940" t="s">
        <v>20845</v>
      </c>
      <c r="V940" t="s">
        <v>20846</v>
      </c>
      <c r="W940" t="s">
        <v>20847</v>
      </c>
      <c r="X940" t="s">
        <v>20848</v>
      </c>
      <c r="Y940" t="s">
        <v>20849</v>
      </c>
    </row>
    <row r="941" spans="1:25" x14ac:dyDescent="0.3">
      <c r="A941">
        <v>47000</v>
      </c>
      <c r="B941" t="s">
        <v>20850</v>
      </c>
      <c r="C941" t="s">
        <v>20851</v>
      </c>
      <c r="D941" t="s">
        <v>20852</v>
      </c>
      <c r="E941" t="s">
        <v>20853</v>
      </c>
      <c r="F941" t="s">
        <v>20854</v>
      </c>
      <c r="G941" t="s">
        <v>20855</v>
      </c>
      <c r="H941" t="s">
        <v>20856</v>
      </c>
      <c r="I941" t="s">
        <v>20857</v>
      </c>
      <c r="J941" t="s">
        <v>20858</v>
      </c>
      <c r="K941" t="s">
        <v>20859</v>
      </c>
      <c r="L941" t="s">
        <v>20860</v>
      </c>
      <c r="M941" t="s">
        <v>20861</v>
      </c>
      <c r="N941" t="s">
        <v>20862</v>
      </c>
      <c r="O941">
        <f>-766.367753393351 -20.3423535605893 -503.873717978526</f>
        <v>-1290.5838249324663</v>
      </c>
      <c r="P941">
        <f>-811.64792389883 -22.8485671300657 -225.446024206164</f>
        <v>-1059.9425152350595</v>
      </c>
      <c r="Q941">
        <f>-580.091340849082 -15.3798405916205 -242.008038584989</f>
        <v>-837.47922002569146</v>
      </c>
      <c r="R941" t="s">
        <v>20863</v>
      </c>
      <c r="S941" t="s">
        <v>20864</v>
      </c>
      <c r="T941" t="s">
        <v>20865</v>
      </c>
      <c r="U941" t="s">
        <v>20866</v>
      </c>
      <c r="V941" t="s">
        <v>20867</v>
      </c>
      <c r="W941" t="s">
        <v>20868</v>
      </c>
      <c r="X941" t="s">
        <v>20869</v>
      </c>
      <c r="Y941" t="s">
        <v>20870</v>
      </c>
    </row>
    <row r="942" spans="1:25" x14ac:dyDescent="0.3">
      <c r="A942">
        <v>47050</v>
      </c>
      <c r="B942" t="s">
        <v>20871</v>
      </c>
      <c r="C942" t="s">
        <v>20872</v>
      </c>
      <c r="D942" t="s">
        <v>20873</v>
      </c>
      <c r="E942" t="s">
        <v>20874</v>
      </c>
      <c r="F942" t="s">
        <v>20875</v>
      </c>
      <c r="G942" t="s">
        <v>20876</v>
      </c>
      <c r="H942" t="s">
        <v>20877</v>
      </c>
      <c r="I942" t="s">
        <v>20878</v>
      </c>
      <c r="J942" t="s">
        <v>20879</v>
      </c>
      <c r="K942" t="s">
        <v>20880</v>
      </c>
      <c r="L942" t="s">
        <v>20881</v>
      </c>
      <c r="M942" t="s">
        <v>20882</v>
      </c>
      <c r="N942" t="s">
        <v>20883</v>
      </c>
      <c r="O942">
        <f>-766.719515188684 -20.9056987864215 -503.628481051111</f>
        <v>-1291.2536950262165</v>
      </c>
      <c r="P942">
        <f>-811.664254460042 -23.0484571641587 -225.143307059595</f>
        <v>-1059.8560186837956</v>
      </c>
      <c r="Q942">
        <f>-580.034109458158 -16.6214459381333 -241.102467345509</f>
        <v>-837.75802274180035</v>
      </c>
      <c r="R942" t="s">
        <v>20884</v>
      </c>
      <c r="S942" t="s">
        <v>20885</v>
      </c>
      <c r="T942" t="s">
        <v>20886</v>
      </c>
      <c r="U942" t="s">
        <v>20887</v>
      </c>
      <c r="V942" t="s">
        <v>20888</v>
      </c>
      <c r="W942" t="s">
        <v>20889</v>
      </c>
      <c r="X942" t="s">
        <v>20890</v>
      </c>
      <c r="Y942" t="s">
        <v>20891</v>
      </c>
    </row>
    <row r="943" spans="1:25" x14ac:dyDescent="0.3">
      <c r="A943">
        <v>47100</v>
      </c>
      <c r="B943" t="s">
        <v>20892</v>
      </c>
      <c r="C943" t="s">
        <v>20893</v>
      </c>
      <c r="D943" t="s">
        <v>20894</v>
      </c>
      <c r="E943" t="s">
        <v>20895</v>
      </c>
      <c r="F943" t="s">
        <v>20896</v>
      </c>
      <c r="G943" t="s">
        <v>20897</v>
      </c>
      <c r="H943" t="s">
        <v>20898</v>
      </c>
      <c r="I943" t="s">
        <v>20899</v>
      </c>
      <c r="J943" t="s">
        <v>20900</v>
      </c>
      <c r="K943" t="s">
        <v>20901</v>
      </c>
      <c r="L943" t="s">
        <v>20902</v>
      </c>
      <c r="M943" t="s">
        <v>20903</v>
      </c>
      <c r="N943" t="s">
        <v>20904</v>
      </c>
      <c r="O943">
        <f>-767.016959471512 -21.5381105867903 -503.39628506646</f>
        <v>-1291.9513551247624</v>
      </c>
      <c r="P943">
        <f>-811.596288344596 -23.0948930957054 -224.84838123133</f>
        <v>-1059.5395626716313</v>
      </c>
      <c r="Q943">
        <f>-579.877411521253 -17.6501410079914 -239.856619933156</f>
        <v>-837.38417246240033</v>
      </c>
      <c r="R943" t="s">
        <v>20905</v>
      </c>
      <c r="S943" t="s">
        <v>20906</v>
      </c>
      <c r="T943" t="s">
        <v>20907</v>
      </c>
      <c r="U943" t="s">
        <v>20908</v>
      </c>
      <c r="V943" t="s">
        <v>20909</v>
      </c>
      <c r="W943" t="s">
        <v>20910</v>
      </c>
      <c r="X943" t="s">
        <v>20911</v>
      </c>
      <c r="Y943" t="s">
        <v>20912</v>
      </c>
    </row>
    <row r="944" spans="1:25" x14ac:dyDescent="0.3">
      <c r="A944">
        <v>47150</v>
      </c>
      <c r="B944" t="s">
        <v>20913</v>
      </c>
      <c r="C944" t="s">
        <v>20914</v>
      </c>
      <c r="D944" t="s">
        <v>20915</v>
      </c>
      <c r="E944" t="s">
        <v>20916</v>
      </c>
      <c r="F944" t="s">
        <v>20917</v>
      </c>
      <c r="G944" t="s">
        <v>20918</v>
      </c>
      <c r="H944" t="s">
        <v>20919</v>
      </c>
      <c r="I944" t="s">
        <v>20920</v>
      </c>
      <c r="J944" t="s">
        <v>20921</v>
      </c>
      <c r="K944" t="s">
        <v>20922</v>
      </c>
      <c r="L944" t="s">
        <v>20923</v>
      </c>
      <c r="M944" t="s">
        <v>20924</v>
      </c>
      <c r="N944" t="s">
        <v>20925</v>
      </c>
      <c r="O944">
        <f>-767.38949781072 -22.9937118267869 -502.800605987299</f>
        <v>-1293.1838156248059</v>
      </c>
      <c r="P944">
        <f>-811.70617042833 -23.6835796584523 -224.207413174551</f>
        <v>-1059.5971632613332</v>
      </c>
      <c r="Q944">
        <f>-579.813152710951 -18.6618105857076 -236.411629585441</f>
        <v>-834.88659288209965</v>
      </c>
      <c r="R944" t="s">
        <v>20926</v>
      </c>
      <c r="S944" t="s">
        <v>20927</v>
      </c>
      <c r="T944" t="s">
        <v>20928</v>
      </c>
      <c r="U944" t="s">
        <v>20929</v>
      </c>
      <c r="V944" t="s">
        <v>20930</v>
      </c>
      <c r="W944" t="s">
        <v>20931</v>
      </c>
      <c r="X944" t="s">
        <v>20932</v>
      </c>
      <c r="Y944" t="s">
        <v>20933</v>
      </c>
    </row>
    <row r="945" spans="1:25" x14ac:dyDescent="0.3">
      <c r="A945">
        <v>47200</v>
      </c>
      <c r="B945" t="s">
        <v>20934</v>
      </c>
      <c r="C945" t="s">
        <v>20935</v>
      </c>
      <c r="D945" t="s">
        <v>20936</v>
      </c>
      <c r="E945" t="s">
        <v>20937</v>
      </c>
      <c r="F945" t="s">
        <v>20938</v>
      </c>
      <c r="G945" t="s">
        <v>20939</v>
      </c>
      <c r="H945" t="s">
        <v>20940</v>
      </c>
      <c r="I945" t="s">
        <v>20941</v>
      </c>
      <c r="J945" t="s">
        <v>20942</v>
      </c>
      <c r="K945" t="s">
        <v>20943</v>
      </c>
      <c r="L945" t="s">
        <v>20944</v>
      </c>
      <c r="M945" t="s">
        <v>20945</v>
      </c>
      <c r="N945" t="s">
        <v>20946</v>
      </c>
      <c r="O945">
        <f>-767.363553566147 -24.2058678554329 -502.140000187337</f>
        <v>-1293.7094216089167</v>
      </c>
      <c r="P945">
        <f>-812.523686372928 -24.5708227891894 -223.681780690453</f>
        <v>-1060.7762898525702</v>
      </c>
      <c r="Q945">
        <f>-580.498008080511 -19.4537368982994 -232.976861764033</f>
        <v>-832.92860674284339</v>
      </c>
      <c r="R945" t="s">
        <v>20947</v>
      </c>
      <c r="S945" t="s">
        <v>20948</v>
      </c>
      <c r="T945" t="s">
        <v>20949</v>
      </c>
      <c r="U945" t="s">
        <v>20950</v>
      </c>
      <c r="V945" t="s">
        <v>20951</v>
      </c>
      <c r="W945" t="s">
        <v>20952</v>
      </c>
      <c r="X945" t="s">
        <v>20953</v>
      </c>
      <c r="Y945" t="s">
        <v>20954</v>
      </c>
    </row>
    <row r="946" spans="1:25" x14ac:dyDescent="0.3">
      <c r="A946">
        <v>47250</v>
      </c>
      <c r="B946" t="s">
        <v>20955</v>
      </c>
      <c r="C946" t="s">
        <v>20956</v>
      </c>
      <c r="D946" t="s">
        <v>20957</v>
      </c>
      <c r="E946" t="s">
        <v>20958</v>
      </c>
      <c r="F946" t="s">
        <v>20959</v>
      </c>
      <c r="G946" t="s">
        <v>20960</v>
      </c>
      <c r="H946" t="s">
        <v>20961</v>
      </c>
      <c r="I946" t="s">
        <v>20962</v>
      </c>
      <c r="J946" t="s">
        <v>20963</v>
      </c>
      <c r="K946" t="s">
        <v>20964</v>
      </c>
      <c r="L946" t="s">
        <v>20965</v>
      </c>
      <c r="M946" t="s">
        <v>20966</v>
      </c>
      <c r="N946" t="s">
        <v>20967</v>
      </c>
      <c r="O946">
        <f>-767.101126141965 -24.4938303597808 -501.915616383342</f>
        <v>-1293.5105728850876</v>
      </c>
      <c r="P946">
        <f>-812.759235779989 -24.1969511088823 -223.538503275227</f>
        <v>-1060.4946901640983</v>
      </c>
      <c r="Q946">
        <f>-580.670785094213 -19.5949259520903 -231.430827516042</f>
        <v>-831.69653856234527</v>
      </c>
      <c r="R946" t="s">
        <v>20968</v>
      </c>
      <c r="S946" t="s">
        <v>20969</v>
      </c>
      <c r="T946" t="s">
        <v>20970</v>
      </c>
      <c r="U946" t="s">
        <v>20971</v>
      </c>
      <c r="V946" t="s">
        <v>20972</v>
      </c>
      <c r="W946" t="s">
        <v>20973</v>
      </c>
      <c r="X946" t="s">
        <v>20974</v>
      </c>
      <c r="Y946" t="s">
        <v>20975</v>
      </c>
    </row>
    <row r="947" spans="1:25" x14ac:dyDescent="0.3">
      <c r="A947">
        <v>47300</v>
      </c>
      <c r="B947" t="s">
        <v>20976</v>
      </c>
      <c r="C947" t="s">
        <v>20977</v>
      </c>
      <c r="D947" t="s">
        <v>20978</v>
      </c>
      <c r="E947" t="s">
        <v>20979</v>
      </c>
      <c r="F947" t="s">
        <v>20980</v>
      </c>
      <c r="G947" t="s">
        <v>20981</v>
      </c>
      <c r="H947" t="s">
        <v>20982</v>
      </c>
      <c r="I947" t="s">
        <v>20983</v>
      </c>
      <c r="J947" t="s">
        <v>20984</v>
      </c>
      <c r="K947" t="s">
        <v>20985</v>
      </c>
      <c r="L947" t="s">
        <v>20986</v>
      </c>
      <c r="M947" t="s">
        <v>20987</v>
      </c>
      <c r="N947" t="s">
        <v>20988</v>
      </c>
      <c r="O947">
        <f>-766.237655824379 -24.7454184000064 -501.658629691495</f>
        <v>-1292.6417039158805</v>
      </c>
      <c r="P947">
        <f>-812.408301787055 -23.5275276250989 -223.368441317855</f>
        <v>-1059.304270730009</v>
      </c>
      <c r="Q947">
        <f>-580.226883850442 -19.9835335486239 -228.63474905798</f>
        <v>-828.84516645704593</v>
      </c>
      <c r="R947" t="s">
        <v>20989</v>
      </c>
      <c r="S947" t="s">
        <v>20990</v>
      </c>
      <c r="T947" t="s">
        <v>20991</v>
      </c>
      <c r="U947" t="s">
        <v>20992</v>
      </c>
      <c r="V947" t="s">
        <v>20993</v>
      </c>
      <c r="W947" t="s">
        <v>20994</v>
      </c>
      <c r="X947" t="s">
        <v>20995</v>
      </c>
      <c r="Y947" t="s">
        <v>20996</v>
      </c>
    </row>
    <row r="948" spans="1:25" x14ac:dyDescent="0.3">
      <c r="A948">
        <v>47350</v>
      </c>
      <c r="B948" t="s">
        <v>20997</v>
      </c>
      <c r="C948" t="s">
        <v>20998</v>
      </c>
      <c r="D948" t="s">
        <v>20999</v>
      </c>
      <c r="E948" t="s">
        <v>21000</v>
      </c>
      <c r="F948" t="s">
        <v>21001</v>
      </c>
      <c r="G948" t="s">
        <v>21002</v>
      </c>
      <c r="H948" t="s">
        <v>21003</v>
      </c>
      <c r="I948" t="s">
        <v>21004</v>
      </c>
      <c r="J948" t="s">
        <v>21005</v>
      </c>
      <c r="K948" t="s">
        <v>21006</v>
      </c>
      <c r="L948" t="s">
        <v>21007</v>
      </c>
      <c r="M948" t="s">
        <v>21008</v>
      </c>
      <c r="N948" t="s">
        <v>21009</v>
      </c>
      <c r="O948">
        <f>-765.870243877319 -24.6905389860278 -501.511772935467</f>
        <v>-1292.0725557988139</v>
      </c>
      <c r="P948">
        <f>-812.220074880181 -23.3347446944774 -223.252167559029</f>
        <v>-1058.8069871336875</v>
      </c>
      <c r="Q948">
        <f>-580.004627645237 -20.6667195608909 -227.423941102747</f>
        <v>-828.09528830887484</v>
      </c>
      <c r="R948" t="s">
        <v>21010</v>
      </c>
      <c r="S948" t="s">
        <v>21011</v>
      </c>
      <c r="T948" t="s">
        <v>21012</v>
      </c>
      <c r="U948" t="s">
        <v>21013</v>
      </c>
      <c r="V948" t="s">
        <v>21014</v>
      </c>
      <c r="W948" t="s">
        <v>21015</v>
      </c>
      <c r="X948" t="s">
        <v>21016</v>
      </c>
      <c r="Y948" t="s">
        <v>21017</v>
      </c>
    </row>
    <row r="949" spans="1:25" x14ac:dyDescent="0.3">
      <c r="A949">
        <v>47400</v>
      </c>
      <c r="B949" t="s">
        <v>21018</v>
      </c>
      <c r="C949" t="s">
        <v>21019</v>
      </c>
      <c r="D949" t="s">
        <v>21020</v>
      </c>
      <c r="E949" t="s">
        <v>21021</v>
      </c>
      <c r="F949" t="s">
        <v>21022</v>
      </c>
      <c r="G949" t="s">
        <v>21023</v>
      </c>
      <c r="H949" t="s">
        <v>21024</v>
      </c>
      <c r="I949" t="s">
        <v>21025</v>
      </c>
      <c r="J949" t="s">
        <v>21026</v>
      </c>
      <c r="K949" t="s">
        <v>21027</v>
      </c>
      <c r="L949" t="s">
        <v>21028</v>
      </c>
      <c r="M949" t="s">
        <v>21029</v>
      </c>
      <c r="N949" t="s">
        <v>21030</v>
      </c>
      <c r="O949">
        <f>-765.598568226183 -24.562418943078 -501.35358438859</f>
        <v>-1291.514571557851</v>
      </c>
      <c r="P949">
        <f>-811.761416230744 -23.0654856461699 -223.06351621228</f>
        <v>-1057.8904180891939</v>
      </c>
      <c r="Q949">
        <f>-579.521178041206 -21.7214976079601 -226.413565611646</f>
        <v>-827.65624126081207</v>
      </c>
      <c r="R949" t="s">
        <v>21031</v>
      </c>
      <c r="S949" t="s">
        <v>21032</v>
      </c>
      <c r="T949" t="s">
        <v>21033</v>
      </c>
      <c r="U949" t="s">
        <v>21034</v>
      </c>
      <c r="V949" t="s">
        <v>21035</v>
      </c>
      <c r="W949" t="s">
        <v>21036</v>
      </c>
      <c r="X949" t="s">
        <v>21037</v>
      </c>
      <c r="Y949" t="s">
        <v>21038</v>
      </c>
    </row>
    <row r="950" spans="1:25" x14ac:dyDescent="0.3">
      <c r="A950">
        <v>47450</v>
      </c>
      <c r="B950" t="s">
        <v>21039</v>
      </c>
      <c r="C950" t="s">
        <v>21040</v>
      </c>
      <c r="D950" t="s">
        <v>21041</v>
      </c>
      <c r="E950" t="s">
        <v>21042</v>
      </c>
      <c r="F950" t="s">
        <v>21043</v>
      </c>
      <c r="G950" t="s">
        <v>21044</v>
      </c>
      <c r="H950" t="s">
        <v>21045</v>
      </c>
      <c r="I950" t="s">
        <v>21046</v>
      </c>
      <c r="J950" t="s">
        <v>21047</v>
      </c>
      <c r="K950" t="s">
        <v>21048</v>
      </c>
      <c r="L950" t="s">
        <v>21049</v>
      </c>
      <c r="M950" t="s">
        <v>21050</v>
      </c>
      <c r="N950" t="s">
        <v>21051</v>
      </c>
      <c r="O950">
        <f>-764.920684232152 -24.3822662787736 -500.991178275121</f>
        <v>-1290.2941287860467</v>
      </c>
      <c r="P950">
        <f>-810.180433786526 -21.9027447557976 -222.559819895341</f>
        <v>-1054.6429984376646</v>
      </c>
      <c r="Q950">
        <f>-577.933318604072 -21.8862762753097 -225.688687660675</f>
        <v>-825.50828254005671</v>
      </c>
      <c r="R950" t="s">
        <v>21052</v>
      </c>
      <c r="S950" t="s">
        <v>21053</v>
      </c>
      <c r="T950" t="s">
        <v>21054</v>
      </c>
      <c r="U950" t="s">
        <v>21055</v>
      </c>
      <c r="V950" t="s">
        <v>21056</v>
      </c>
      <c r="W950" t="s">
        <v>21057</v>
      </c>
      <c r="X950" t="s">
        <v>21058</v>
      </c>
      <c r="Y950" t="s">
        <v>21059</v>
      </c>
    </row>
    <row r="951" spans="1:25" x14ac:dyDescent="0.3">
      <c r="A951">
        <v>47500</v>
      </c>
      <c r="B951" t="s">
        <v>21060</v>
      </c>
      <c r="C951" t="s">
        <v>21061</v>
      </c>
      <c r="D951" t="s">
        <v>21062</v>
      </c>
      <c r="E951" t="s">
        <v>21063</v>
      </c>
      <c r="F951" t="s">
        <v>21064</v>
      </c>
      <c r="G951" t="s">
        <v>21065</v>
      </c>
      <c r="H951" t="s">
        <v>21066</v>
      </c>
      <c r="I951" t="s">
        <v>21067</v>
      </c>
      <c r="J951" t="s">
        <v>21068</v>
      </c>
      <c r="K951" t="s">
        <v>21069</v>
      </c>
      <c r="L951" t="s">
        <v>21070</v>
      </c>
      <c r="M951" t="s">
        <v>21071</v>
      </c>
      <c r="N951" t="s">
        <v>21072</v>
      </c>
      <c r="O951">
        <f>-763.988322812136 -24.3942913673723 -500.637982178243</f>
        <v>-1289.0205963577512</v>
      </c>
      <c r="P951">
        <f>-809.35318492823 -22.0354891184261 -222.222729576906</f>
        <v>-1053.6114036235622</v>
      </c>
      <c r="Q951">
        <f>-577.100255633083 -21.8894889863814 -224.886153548216</f>
        <v>-823.87589816768036</v>
      </c>
      <c r="R951" t="s">
        <v>21073</v>
      </c>
      <c r="S951" t="s">
        <v>21074</v>
      </c>
      <c r="T951" t="s">
        <v>21075</v>
      </c>
      <c r="U951" t="s">
        <v>21076</v>
      </c>
      <c r="V951" t="s">
        <v>21077</v>
      </c>
      <c r="W951" t="s">
        <v>21078</v>
      </c>
      <c r="X951" t="s">
        <v>21079</v>
      </c>
      <c r="Y951" t="s">
        <v>21080</v>
      </c>
    </row>
    <row r="952" spans="1:25" x14ac:dyDescent="0.3">
      <c r="A952">
        <v>47550</v>
      </c>
      <c r="B952" t="s">
        <v>21081</v>
      </c>
      <c r="C952" t="s">
        <v>21082</v>
      </c>
      <c r="D952" t="s">
        <v>21083</v>
      </c>
      <c r="E952" t="s">
        <v>21084</v>
      </c>
      <c r="F952" t="s">
        <v>21085</v>
      </c>
      <c r="G952" t="s">
        <v>21086</v>
      </c>
      <c r="H952" t="s">
        <v>21087</v>
      </c>
      <c r="I952" t="s">
        <v>21088</v>
      </c>
      <c r="J952" t="s">
        <v>21089</v>
      </c>
      <c r="K952" t="s">
        <v>21090</v>
      </c>
      <c r="L952" t="s">
        <v>21091</v>
      </c>
      <c r="M952" t="s">
        <v>21092</v>
      </c>
      <c r="N952" t="s">
        <v>21093</v>
      </c>
      <c r="O952">
        <f>-763.526295734347 -24.457000781304 -500.428881972174</f>
        <v>-1288.412178487825</v>
      </c>
      <c r="P952">
        <f>-809.509927025506 -22.4263311748671 -222.112654361328</f>
        <v>-1054.0489125617012</v>
      </c>
      <c r="Q952">
        <f>-577.255639980854 -21.3519549959776 -224.418806078379</f>
        <v>-823.02640105521061</v>
      </c>
      <c r="R952" t="s">
        <v>21094</v>
      </c>
      <c r="S952" t="s">
        <v>21095</v>
      </c>
      <c r="T952" t="s">
        <v>21096</v>
      </c>
      <c r="U952" t="s">
        <v>21097</v>
      </c>
      <c r="V952" t="s">
        <v>21098</v>
      </c>
      <c r="W952" t="s">
        <v>21099</v>
      </c>
      <c r="X952" t="s">
        <v>21100</v>
      </c>
      <c r="Y952" t="s">
        <v>21101</v>
      </c>
    </row>
    <row r="953" spans="1:25" x14ac:dyDescent="0.3">
      <c r="A953">
        <v>47600</v>
      </c>
      <c r="B953" t="s">
        <v>21102</v>
      </c>
      <c r="C953" t="s">
        <v>21103</v>
      </c>
      <c r="D953" t="s">
        <v>21104</v>
      </c>
      <c r="E953" t="s">
        <v>21105</v>
      </c>
      <c r="F953" t="s">
        <v>21106</v>
      </c>
      <c r="G953" t="s">
        <v>21107</v>
      </c>
      <c r="H953" t="s">
        <v>21108</v>
      </c>
      <c r="I953" t="s">
        <v>21109</v>
      </c>
      <c r="J953" t="s">
        <v>21110</v>
      </c>
      <c r="K953" t="s">
        <v>21111</v>
      </c>
      <c r="L953" t="s">
        <v>21112</v>
      </c>
      <c r="M953" t="s">
        <v>21113</v>
      </c>
      <c r="N953" t="s">
        <v>21114</v>
      </c>
      <c r="O953">
        <f>-762.87634962428 -24.2469407152341 -500.10483899167</f>
        <v>-1287.2281293311842</v>
      </c>
      <c r="P953">
        <f>-809.321134763602 -21.2041460145631 -221.874179858572</f>
        <v>-1052.3994606367371</v>
      </c>
      <c r="Q953">
        <f>-577.066451589765 -19.7555962679137 -223.92898958856</f>
        <v>-820.7510374462388</v>
      </c>
      <c r="R953" t="s">
        <v>21115</v>
      </c>
      <c r="S953" t="s">
        <v>21116</v>
      </c>
      <c r="T953" t="s">
        <v>21117</v>
      </c>
      <c r="U953" t="s">
        <v>21118</v>
      </c>
      <c r="V953" t="s">
        <v>21119</v>
      </c>
      <c r="W953" t="s">
        <v>21120</v>
      </c>
      <c r="X953" t="s">
        <v>21121</v>
      </c>
      <c r="Y953" t="s">
        <v>21122</v>
      </c>
    </row>
    <row r="954" spans="1:25" x14ac:dyDescent="0.3">
      <c r="A954">
        <v>47650</v>
      </c>
      <c r="B954" t="s">
        <v>21123</v>
      </c>
      <c r="C954" t="s">
        <v>21124</v>
      </c>
      <c r="D954" t="s">
        <v>21125</v>
      </c>
      <c r="E954" t="s">
        <v>21126</v>
      </c>
      <c r="F954" t="s">
        <v>21127</v>
      </c>
      <c r="G954" t="s">
        <v>21128</v>
      </c>
      <c r="H954" t="s">
        <v>21129</v>
      </c>
      <c r="I954" t="s">
        <v>21130</v>
      </c>
      <c r="J954" t="s">
        <v>21131</v>
      </c>
      <c r="K954" t="s">
        <v>21132</v>
      </c>
      <c r="L954" t="s">
        <v>21133</v>
      </c>
      <c r="M954" t="s">
        <v>21134</v>
      </c>
      <c r="N954" t="s">
        <v>21135</v>
      </c>
      <c r="O954">
        <f>-762.489539664256 -24.1543078239279 -499.901790007757</f>
        <v>-1286.5456374959408</v>
      </c>
      <c r="P954">
        <f>-809.020326510682 -20.5001057662 -221.69294823785</f>
        <v>-1051.2133805147321</v>
      </c>
      <c r="Q954">
        <f>-576.768057097032 -18.8886856225336 -223.888736911014</f>
        <v>-819.54547963057962</v>
      </c>
      <c r="R954" t="s">
        <v>21136</v>
      </c>
      <c r="S954" t="s">
        <v>21137</v>
      </c>
      <c r="T954" t="s">
        <v>21138</v>
      </c>
      <c r="U954" t="s">
        <v>21139</v>
      </c>
      <c r="V954" t="s">
        <v>21140</v>
      </c>
      <c r="W954" t="s">
        <v>21141</v>
      </c>
      <c r="X954" t="s">
        <v>21142</v>
      </c>
      <c r="Y954" t="s">
        <v>21143</v>
      </c>
    </row>
    <row r="955" spans="1:25" x14ac:dyDescent="0.3">
      <c r="A955">
        <v>47700</v>
      </c>
      <c r="B955" t="s">
        <v>21144</v>
      </c>
      <c r="C955" t="s">
        <v>21145</v>
      </c>
      <c r="D955" t="s">
        <v>21146</v>
      </c>
      <c r="E955" t="s">
        <v>21147</v>
      </c>
      <c r="F955" t="s">
        <v>21148</v>
      </c>
      <c r="G955" t="s">
        <v>21149</v>
      </c>
      <c r="H955" t="s">
        <v>21150</v>
      </c>
      <c r="I955" t="s">
        <v>21151</v>
      </c>
      <c r="J955" t="s">
        <v>21152</v>
      </c>
      <c r="K955" t="s">
        <v>21153</v>
      </c>
      <c r="L955" t="s">
        <v>21154</v>
      </c>
      <c r="M955" t="s">
        <v>21155</v>
      </c>
      <c r="N955" t="s">
        <v>21156</v>
      </c>
      <c r="O955">
        <f>-761.681688308019 -23.8975138740566 -499.527224722655</f>
        <v>-1285.1064269047306</v>
      </c>
      <c r="P955">
        <f>-808.157301653725 -19.7369860607523 -221.316421285877</f>
        <v>-1049.2107090003542</v>
      </c>
      <c r="Q955">
        <f>-575.924457685314 -16.9448949895555 -224.256213377435</f>
        <v>-817.12556605230441</v>
      </c>
      <c r="R955" t="s">
        <v>21157</v>
      </c>
      <c r="S955" t="s">
        <v>21158</v>
      </c>
      <c r="T955" t="s">
        <v>21159</v>
      </c>
      <c r="U955" t="s">
        <v>21160</v>
      </c>
      <c r="V955" t="s">
        <v>21161</v>
      </c>
      <c r="W955" t="s">
        <v>21162</v>
      </c>
      <c r="X955" t="s">
        <v>21163</v>
      </c>
      <c r="Y955" t="s">
        <v>21164</v>
      </c>
    </row>
    <row r="956" spans="1:25" x14ac:dyDescent="0.3">
      <c r="A956">
        <v>47750</v>
      </c>
      <c r="B956" t="s">
        <v>21165</v>
      </c>
      <c r="C956" t="s">
        <v>21166</v>
      </c>
      <c r="D956" t="s">
        <v>21167</v>
      </c>
      <c r="E956" t="s">
        <v>21168</v>
      </c>
      <c r="F956" t="s">
        <v>21169</v>
      </c>
      <c r="G956" t="s">
        <v>21170</v>
      </c>
      <c r="H956" t="s">
        <v>21171</v>
      </c>
      <c r="I956" t="s">
        <v>21172</v>
      </c>
      <c r="J956" t="s">
        <v>21173</v>
      </c>
      <c r="K956" t="s">
        <v>21174</v>
      </c>
      <c r="L956" t="s">
        <v>21175</v>
      </c>
      <c r="M956" t="s">
        <v>21176</v>
      </c>
      <c r="N956" t="s">
        <v>21177</v>
      </c>
      <c r="O956">
        <f>-761.123119228533 -23.663473436146 -499.442737273038</f>
        <v>-1284.229329937717</v>
      </c>
      <c r="P956">
        <f>-807.484481601819 -19.6684715320212 -221.210381311868</f>
        <v>-1048.363334445708</v>
      </c>
      <c r="Q956">
        <f>-575.264271864473 -16.3979523027353 -224.617024960294</f>
        <v>-816.27924912750234</v>
      </c>
      <c r="R956" t="s">
        <v>21178</v>
      </c>
      <c r="S956" t="s">
        <v>21179</v>
      </c>
      <c r="T956" t="s">
        <v>21180</v>
      </c>
      <c r="U956" t="s">
        <v>21181</v>
      </c>
      <c r="V956" t="s">
        <v>21182</v>
      </c>
      <c r="W956" t="s">
        <v>21183</v>
      </c>
      <c r="X956" t="s">
        <v>21184</v>
      </c>
      <c r="Y956" t="s">
        <v>21185</v>
      </c>
    </row>
    <row r="957" spans="1:25" x14ac:dyDescent="0.3">
      <c r="A957">
        <v>47800</v>
      </c>
      <c r="B957" t="s">
        <v>21186</v>
      </c>
      <c r="C957" t="s">
        <v>21187</v>
      </c>
      <c r="D957" t="s">
        <v>21188</v>
      </c>
      <c r="E957" t="s">
        <v>21189</v>
      </c>
      <c r="F957" t="s">
        <v>21190</v>
      </c>
      <c r="G957" t="s">
        <v>21191</v>
      </c>
      <c r="H957" t="s">
        <v>21192</v>
      </c>
      <c r="I957" t="s">
        <v>21193</v>
      </c>
      <c r="J957" t="s">
        <v>21194</v>
      </c>
      <c r="K957" t="s">
        <v>21195</v>
      </c>
      <c r="L957" t="s">
        <v>21196</v>
      </c>
      <c r="M957" t="s">
        <v>21197</v>
      </c>
      <c r="N957" t="s">
        <v>21198</v>
      </c>
      <c r="O957">
        <f>-759.837863086818 -23.1384336300396 -499.442672999118</f>
        <v>-1282.4189697159754</v>
      </c>
      <c r="P957">
        <f>-806.282561877891 -19.7896231708044 -221.215699786919</f>
        <v>-1047.2878848356145</v>
      </c>
      <c r="Q957">
        <f>-574.102320661269 -15.1995974965298 -225.663719264317</f>
        <v>-814.96563742211583</v>
      </c>
      <c r="R957" t="s">
        <v>21199</v>
      </c>
      <c r="S957" t="s">
        <v>21200</v>
      </c>
      <c r="T957" t="s">
        <v>21201</v>
      </c>
      <c r="U957" t="s">
        <v>21202</v>
      </c>
      <c r="V957" t="s">
        <v>21203</v>
      </c>
      <c r="W957" t="s">
        <v>21204</v>
      </c>
      <c r="X957" t="s">
        <v>21205</v>
      </c>
      <c r="Y957" t="s">
        <v>21206</v>
      </c>
    </row>
    <row r="958" spans="1:25" x14ac:dyDescent="0.3">
      <c r="A958">
        <v>47850</v>
      </c>
      <c r="B958" t="s">
        <v>21207</v>
      </c>
      <c r="C958" t="s">
        <v>21208</v>
      </c>
      <c r="D958" t="s">
        <v>21209</v>
      </c>
      <c r="E958" t="s">
        <v>21210</v>
      </c>
      <c r="F958" t="s">
        <v>21211</v>
      </c>
      <c r="G958" t="s">
        <v>21212</v>
      </c>
      <c r="H958" t="s">
        <v>21213</v>
      </c>
      <c r="I958" t="s">
        <v>21214</v>
      </c>
      <c r="J958" t="s">
        <v>21215</v>
      </c>
      <c r="K958" t="s">
        <v>21216</v>
      </c>
      <c r="L958" t="s">
        <v>21217</v>
      </c>
      <c r="M958" t="s">
        <v>21218</v>
      </c>
      <c r="N958" t="s">
        <v>21219</v>
      </c>
      <c r="O958">
        <f>-759.250344540572 -22.7068336452107 -499.538616855998</f>
        <v>-1281.4957950417806</v>
      </c>
      <c r="P958">
        <f>-805.79541412044 -19.7202285470512 -221.324219164401</f>
        <v>-1046.8398618318922</v>
      </c>
      <c r="Q958">
        <f>-573.639925057242 -14.3662603142407 -226.191021826624</f>
        <v>-814.19720719810664</v>
      </c>
      <c r="R958" t="s">
        <v>21220</v>
      </c>
      <c r="S958" t="s">
        <v>21221</v>
      </c>
      <c r="T958" t="s">
        <v>21222</v>
      </c>
      <c r="U958" t="s">
        <v>21223</v>
      </c>
      <c r="V958" t="s">
        <v>21224</v>
      </c>
      <c r="W958" t="s">
        <v>21225</v>
      </c>
      <c r="X958" t="s">
        <v>21226</v>
      </c>
      <c r="Y958" t="s">
        <v>21227</v>
      </c>
    </row>
    <row r="959" spans="1:25" x14ac:dyDescent="0.3">
      <c r="A959">
        <v>47900</v>
      </c>
      <c r="B959" t="s">
        <v>21228</v>
      </c>
      <c r="C959" t="s">
        <v>21229</v>
      </c>
      <c r="D959" t="s">
        <v>21230</v>
      </c>
      <c r="E959" t="s">
        <v>21231</v>
      </c>
      <c r="F959" t="s">
        <v>21232</v>
      </c>
      <c r="G959" t="s">
        <v>21233</v>
      </c>
      <c r="H959" t="s">
        <v>21234</v>
      </c>
      <c r="I959" t="s">
        <v>21235</v>
      </c>
      <c r="J959" t="s">
        <v>21236</v>
      </c>
      <c r="K959" t="s">
        <v>21237</v>
      </c>
      <c r="L959" t="s">
        <v>21238</v>
      </c>
      <c r="M959" t="s">
        <v>21239</v>
      </c>
      <c r="N959" t="s">
        <v>21240</v>
      </c>
      <c r="O959">
        <f>-757.88802963629 -22.1506953218918 -499.740793135184</f>
        <v>-1279.7795180933658</v>
      </c>
      <c r="P959">
        <f>-804.720646889256 -19.6346704720943 -221.570104652432</f>
        <v>-1045.9254220137823</v>
      </c>
      <c r="Q959">
        <f>-572.634091140244 -12.5534734017494 -227.421124437841</f>
        <v>-812.60868897983437</v>
      </c>
      <c r="R959" t="s">
        <v>21241</v>
      </c>
      <c r="S959" t="s">
        <v>21242</v>
      </c>
      <c r="T959" t="s">
        <v>21243</v>
      </c>
      <c r="U959" t="s">
        <v>21244</v>
      </c>
      <c r="V959" t="s">
        <v>21245</v>
      </c>
      <c r="W959" t="s">
        <v>21246</v>
      </c>
      <c r="X959" t="s">
        <v>21247</v>
      </c>
      <c r="Y959" t="s">
        <v>21248</v>
      </c>
    </row>
    <row r="960" spans="1:25" x14ac:dyDescent="0.3">
      <c r="A960">
        <v>47950</v>
      </c>
      <c r="B960" t="s">
        <v>21249</v>
      </c>
      <c r="C960" t="s">
        <v>21250</v>
      </c>
      <c r="D960" t="s">
        <v>21251</v>
      </c>
      <c r="E960" t="s">
        <v>21252</v>
      </c>
      <c r="F960" t="s">
        <v>21253</v>
      </c>
      <c r="G960" t="s">
        <v>21254</v>
      </c>
      <c r="H960" t="s">
        <v>21255</v>
      </c>
      <c r="I960" t="s">
        <v>21256</v>
      </c>
      <c r="J960" t="s">
        <v>21257</v>
      </c>
      <c r="K960" t="s">
        <v>21258</v>
      </c>
      <c r="L960" t="s">
        <v>21259</v>
      </c>
      <c r="M960" t="s">
        <v>21260</v>
      </c>
      <c r="N960" t="s">
        <v>21261</v>
      </c>
      <c r="O960">
        <f>-757.155457554795 -21.9504217466388 -499.876966841263</f>
        <v>-1278.9828461426969</v>
      </c>
      <c r="P960">
        <f>-804.222287037096 -19.8755989847609 -221.741938664796</f>
        <v>-1045.8398246866529</v>
      </c>
      <c r="Q960">
        <f>-572.177216354702 -11.8641649429555 -228.023036153141</f>
        <v>-812.06441745079849</v>
      </c>
      <c r="R960" t="s">
        <v>21262</v>
      </c>
      <c r="S960" t="s">
        <v>21263</v>
      </c>
      <c r="T960" t="s">
        <v>21264</v>
      </c>
      <c r="U960" t="s">
        <v>21265</v>
      </c>
      <c r="V960" t="s">
        <v>21266</v>
      </c>
      <c r="W960" t="s">
        <v>21267</v>
      </c>
      <c r="X960" t="s">
        <v>21268</v>
      </c>
      <c r="Y960" t="s">
        <v>21269</v>
      </c>
    </row>
    <row r="961" spans="1:25" x14ac:dyDescent="0.3">
      <c r="A961">
        <v>48000</v>
      </c>
      <c r="B961" t="s">
        <v>21270</v>
      </c>
      <c r="C961" t="s">
        <v>21271</v>
      </c>
      <c r="D961" t="s">
        <v>21272</v>
      </c>
      <c r="E961" t="s">
        <v>21273</v>
      </c>
      <c r="F961" t="s">
        <v>21274</v>
      </c>
      <c r="G961" t="s">
        <v>21275</v>
      </c>
      <c r="H961" t="s">
        <v>21276</v>
      </c>
      <c r="I961" t="s">
        <v>21277</v>
      </c>
      <c r="J961" t="s">
        <v>21278</v>
      </c>
      <c r="K961" t="s">
        <v>21279</v>
      </c>
      <c r="L961" t="s">
        <v>21280</v>
      </c>
      <c r="M961" t="s">
        <v>21281</v>
      </c>
      <c r="N961" t="s">
        <v>21282</v>
      </c>
      <c r="O961">
        <f>-755.595302784471 -21.5562302400781 -500.309970518068</f>
        <v>-1277.461503542617</v>
      </c>
      <c r="P961">
        <f>-803.165276006669 -20.3975143782636 -222.255467685237</f>
        <v>-1045.8182580701696</v>
      </c>
      <c r="Q961">
        <f>-571.203190222852 -10.6784912232015 -229.160477062174</f>
        <v>-811.04215850822743</v>
      </c>
      <c r="R961" t="s">
        <v>21283</v>
      </c>
      <c r="S961" t="s">
        <v>21284</v>
      </c>
      <c r="T961" t="s">
        <v>21285</v>
      </c>
      <c r="U961" t="s">
        <v>21286</v>
      </c>
      <c r="V961" t="s">
        <v>21287</v>
      </c>
      <c r="W961" t="s">
        <v>21288</v>
      </c>
      <c r="X961" t="s">
        <v>21289</v>
      </c>
      <c r="Y961" t="s">
        <v>21290</v>
      </c>
    </row>
    <row r="962" spans="1:25" x14ac:dyDescent="0.3">
      <c r="A962">
        <v>48050</v>
      </c>
      <c r="B962" t="s">
        <v>21291</v>
      </c>
      <c r="C962" t="s">
        <v>21292</v>
      </c>
      <c r="D962" t="s">
        <v>21293</v>
      </c>
      <c r="E962" t="s">
        <v>21294</v>
      </c>
      <c r="F962" t="s">
        <v>21295</v>
      </c>
      <c r="G962" t="s">
        <v>21296</v>
      </c>
      <c r="H962" t="s">
        <v>21297</v>
      </c>
      <c r="I962" t="s">
        <v>21298</v>
      </c>
      <c r="J962" t="s">
        <v>21299</v>
      </c>
      <c r="K962" t="s">
        <v>21300</v>
      </c>
      <c r="L962" t="s">
        <v>21301</v>
      </c>
      <c r="M962" t="s">
        <v>21302</v>
      </c>
      <c r="N962" t="s">
        <v>21303</v>
      </c>
      <c r="O962">
        <f>-754.82835420318 -21.3071598952231 -500.590633348851</f>
        <v>-1276.7261474472541</v>
      </c>
      <c r="P962">
        <f>-802.44566901287 -20.596361206595 -222.54272407948</f>
        <v>-1045.584754298945</v>
      </c>
      <c r="Q962">
        <f>-570.52371689561 -10.0384364033055 -229.562844917061</f>
        <v>-810.12499821597658</v>
      </c>
      <c r="R962" t="s">
        <v>21304</v>
      </c>
      <c r="S962" t="s">
        <v>21305</v>
      </c>
      <c r="T962" t="s">
        <v>21306</v>
      </c>
      <c r="U962" t="s">
        <v>21307</v>
      </c>
      <c r="V962" t="s">
        <v>21308</v>
      </c>
      <c r="W962" t="s">
        <v>21309</v>
      </c>
      <c r="X962" t="s">
        <v>21310</v>
      </c>
      <c r="Y962" t="s">
        <v>21311</v>
      </c>
    </row>
    <row r="963" spans="1:25" x14ac:dyDescent="0.3">
      <c r="A963">
        <v>48100</v>
      </c>
      <c r="B963" t="s">
        <v>21312</v>
      </c>
      <c r="C963" t="s">
        <v>21313</v>
      </c>
      <c r="D963" t="s">
        <v>21314</v>
      </c>
      <c r="E963" t="s">
        <v>21315</v>
      </c>
      <c r="F963" t="s">
        <v>21316</v>
      </c>
      <c r="G963" t="s">
        <v>21317</v>
      </c>
      <c r="H963" t="s">
        <v>21318</v>
      </c>
      <c r="I963" t="s">
        <v>21319</v>
      </c>
      <c r="J963" t="s">
        <v>21320</v>
      </c>
      <c r="K963" t="s">
        <v>21321</v>
      </c>
      <c r="L963" t="s">
        <v>21322</v>
      </c>
      <c r="M963" t="s">
        <v>21323</v>
      </c>
      <c r="N963" t="s">
        <v>21324</v>
      </c>
      <c r="O963">
        <f>-753.192208604975 -20.9042652064966 -501.282840868813</f>
        <v>-1275.3793146802846</v>
      </c>
      <c r="P963">
        <f>-800.912261135136 -21.2076337180799 -223.251668478374</f>
        <v>-1045.3715633315899</v>
      </c>
      <c r="Q963">
        <f>-569.037059508637 -9.54761947419138 -230.069558853992</f>
        <v>-808.65423783682036</v>
      </c>
      <c r="R963" t="s">
        <v>21325</v>
      </c>
      <c r="S963" t="s">
        <v>21326</v>
      </c>
      <c r="T963" t="s">
        <v>21327</v>
      </c>
      <c r="U963" t="s">
        <v>21328</v>
      </c>
      <c r="V963" t="s">
        <v>21329</v>
      </c>
      <c r="W963" t="s">
        <v>21330</v>
      </c>
      <c r="X963" t="s">
        <v>21331</v>
      </c>
      <c r="Y963" t="s">
        <v>21332</v>
      </c>
    </row>
    <row r="964" spans="1:25" x14ac:dyDescent="0.3">
      <c r="A964">
        <v>48150</v>
      </c>
      <c r="B964" t="s">
        <v>21333</v>
      </c>
      <c r="C964" t="s">
        <v>21334</v>
      </c>
      <c r="D964" t="s">
        <v>21335</v>
      </c>
      <c r="E964" t="s">
        <v>21336</v>
      </c>
      <c r="F964" t="s">
        <v>21337</v>
      </c>
      <c r="G964" t="s">
        <v>21338</v>
      </c>
      <c r="H964" t="s">
        <v>21339</v>
      </c>
      <c r="I964" t="s">
        <v>21340</v>
      </c>
      <c r="J964" t="s">
        <v>21341</v>
      </c>
      <c r="K964" t="s">
        <v>21342</v>
      </c>
      <c r="L964" t="s">
        <v>21343</v>
      </c>
      <c r="M964" t="s">
        <v>21344</v>
      </c>
      <c r="N964" t="s">
        <v>21345</v>
      </c>
      <c r="O964">
        <f>-752.393538436292 -20.6028151888045 -501.673043710194</f>
        <v>-1274.6693973352906</v>
      </c>
      <c r="P964">
        <f>-800.196342682211 -21.4382753048571 -223.657146435642</f>
        <v>-1045.2917644227102</v>
      </c>
      <c r="Q964">
        <f>-568.319128046644 -9.60264578893953 -230.092813120035</f>
        <v>-808.01458695561848</v>
      </c>
      <c r="R964" t="s">
        <v>21346</v>
      </c>
      <c r="S964" t="s">
        <v>21347</v>
      </c>
      <c r="T964" t="s">
        <v>21348</v>
      </c>
      <c r="U964" t="s">
        <v>21349</v>
      </c>
      <c r="V964" t="s">
        <v>21350</v>
      </c>
      <c r="W964" t="s">
        <v>21351</v>
      </c>
      <c r="X964" t="s">
        <v>21352</v>
      </c>
      <c r="Y964" t="s">
        <v>21353</v>
      </c>
    </row>
    <row r="965" spans="1:25" x14ac:dyDescent="0.3">
      <c r="A965">
        <v>48200</v>
      </c>
      <c r="B965" t="s">
        <v>21354</v>
      </c>
      <c r="C965" t="s">
        <v>21355</v>
      </c>
      <c r="D965" t="s">
        <v>21356</v>
      </c>
      <c r="E965" t="s">
        <v>21357</v>
      </c>
      <c r="F965" t="s">
        <v>21358</v>
      </c>
      <c r="G965" t="s">
        <v>21359</v>
      </c>
      <c r="H965" t="s">
        <v>21360</v>
      </c>
      <c r="I965" t="s">
        <v>21361</v>
      </c>
      <c r="J965" t="s">
        <v>21362</v>
      </c>
      <c r="K965" t="s">
        <v>21363</v>
      </c>
      <c r="L965" t="s">
        <v>21364</v>
      </c>
      <c r="M965" t="s">
        <v>21365</v>
      </c>
      <c r="N965" t="s">
        <v>21366</v>
      </c>
      <c r="O965">
        <f>-750.786604982617 -19.8742542815185 -502.463083498356</f>
        <v>-1273.1239427624914</v>
      </c>
      <c r="P965">
        <f>-799.036000330505 -21.6294287988708 -224.528744321578</f>
        <v>-1045.1941734509537</v>
      </c>
      <c r="Q965">
        <f>-567.138854840481 -9.6580973631319 -229.908743031133</f>
        <v>-806.70569523474592</v>
      </c>
      <c r="R965" t="s">
        <v>21367</v>
      </c>
      <c r="S965" t="s">
        <v>21368</v>
      </c>
      <c r="T965" t="s">
        <v>21369</v>
      </c>
      <c r="U965" t="s">
        <v>21370</v>
      </c>
      <c r="V965" t="s">
        <v>21371</v>
      </c>
      <c r="W965" t="s">
        <v>21372</v>
      </c>
      <c r="X965" t="s">
        <v>21373</v>
      </c>
      <c r="Y965" t="s">
        <v>21374</v>
      </c>
    </row>
    <row r="966" spans="1:25" x14ac:dyDescent="0.3">
      <c r="A966">
        <v>48250</v>
      </c>
      <c r="B966" t="s">
        <v>21375</v>
      </c>
      <c r="C966" t="s">
        <v>21376</v>
      </c>
      <c r="D966" t="s">
        <v>21377</v>
      </c>
      <c r="E966" t="s">
        <v>21378</v>
      </c>
      <c r="F966" t="s">
        <v>21379</v>
      </c>
      <c r="G966" t="s">
        <v>21380</v>
      </c>
      <c r="H966" t="s">
        <v>21381</v>
      </c>
      <c r="I966" t="s">
        <v>21382</v>
      </c>
      <c r="J966" t="s">
        <v>21383</v>
      </c>
      <c r="K966" t="s">
        <v>21384</v>
      </c>
      <c r="L966" t="s">
        <v>21385</v>
      </c>
      <c r="M966" t="s">
        <v>21386</v>
      </c>
      <c r="N966" t="s">
        <v>21387</v>
      </c>
      <c r="O966">
        <f>-749.981155613159 -19.4738222654246 -502.865469721102</f>
        <v>-1272.3204475996856</v>
      </c>
      <c r="P966">
        <f>-798.44940085309 -21.747376654532 -224.972896619513</f>
        <v>-1045.1696741271348</v>
      </c>
      <c r="Q966">
        <f>-566.554495599253 -9.53858683746739 -229.895180796642</f>
        <v>-805.98826323336232</v>
      </c>
      <c r="R966" t="s">
        <v>21388</v>
      </c>
      <c r="S966" t="s">
        <v>21389</v>
      </c>
      <c r="T966" t="s">
        <v>21390</v>
      </c>
      <c r="U966" t="s">
        <v>21391</v>
      </c>
      <c r="V966" t="s">
        <v>21392</v>
      </c>
      <c r="W966" t="s">
        <v>21393</v>
      </c>
      <c r="X966" t="s">
        <v>21394</v>
      </c>
      <c r="Y966" t="s">
        <v>21395</v>
      </c>
    </row>
    <row r="967" spans="1:25" x14ac:dyDescent="0.3">
      <c r="A967">
        <v>48300</v>
      </c>
      <c r="B967" t="s">
        <v>21396</v>
      </c>
      <c r="C967" t="s">
        <v>21397</v>
      </c>
      <c r="D967" t="s">
        <v>21398</v>
      </c>
      <c r="E967" t="s">
        <v>21399</v>
      </c>
      <c r="F967" t="s">
        <v>21400</v>
      </c>
      <c r="G967" t="s">
        <v>21401</v>
      </c>
      <c r="H967" t="s">
        <v>21402</v>
      </c>
      <c r="I967" t="s">
        <v>21403</v>
      </c>
      <c r="J967" t="s">
        <v>21404</v>
      </c>
      <c r="K967" t="s">
        <v>21405</v>
      </c>
      <c r="L967" t="s">
        <v>21406</v>
      </c>
      <c r="M967" t="s">
        <v>21407</v>
      </c>
      <c r="N967" t="s">
        <v>21408</v>
      </c>
      <c r="O967">
        <f>-748.282006808568 -18.7798819535794 -503.481090440072</f>
        <v>-1270.5429792022194</v>
      </c>
      <c r="P967">
        <f>-797.108547270347 -22.0043500717679 -225.660669677453</f>
        <v>-1044.773567019568</v>
      </c>
      <c r="Q967">
        <f>-565.235708979044 -9.18382021896286 -230.037649176967</f>
        <v>-804.45717837497386</v>
      </c>
      <c r="R967" t="s">
        <v>21409</v>
      </c>
      <c r="S967" t="s">
        <v>21410</v>
      </c>
      <c r="T967" t="s">
        <v>21411</v>
      </c>
      <c r="U967" t="s">
        <v>21412</v>
      </c>
      <c r="V967" t="s">
        <v>21413</v>
      </c>
      <c r="W967" t="s">
        <v>21414</v>
      </c>
      <c r="X967" t="s">
        <v>21415</v>
      </c>
      <c r="Y967" t="s">
        <v>21416</v>
      </c>
    </row>
    <row r="968" spans="1:25" x14ac:dyDescent="0.3">
      <c r="A968">
        <v>48350</v>
      </c>
      <c r="B968" t="s">
        <v>21417</v>
      </c>
      <c r="C968" t="s">
        <v>21418</v>
      </c>
      <c r="D968" t="s">
        <v>21419</v>
      </c>
      <c r="E968" t="s">
        <v>21420</v>
      </c>
      <c r="F968" t="s">
        <v>21421</v>
      </c>
      <c r="G968" t="s">
        <v>21422</v>
      </c>
      <c r="H968" t="s">
        <v>21423</v>
      </c>
      <c r="I968" t="s">
        <v>21424</v>
      </c>
      <c r="J968" t="s">
        <v>21425</v>
      </c>
      <c r="K968" t="s">
        <v>21426</v>
      </c>
      <c r="L968" t="s">
        <v>21427</v>
      </c>
      <c r="M968" t="s">
        <v>21428</v>
      </c>
      <c r="N968" t="s">
        <v>21429</v>
      </c>
      <c r="O968">
        <f>-747.540091608729 -18.4201563595243 -503.649340497557</f>
        <v>-1269.6095884658102</v>
      </c>
      <c r="P968">
        <f>-796.395467743993 -22.0179234785548 -225.83871462201</f>
        <v>-1044.2521058445577</v>
      </c>
      <c r="Q968">
        <f>-564.541563955474 -8.86077916099998 -230.220562019088</f>
        <v>-803.62290513556195</v>
      </c>
      <c r="R968" t="s">
        <v>21430</v>
      </c>
      <c r="S968" t="s">
        <v>21431</v>
      </c>
      <c r="T968" t="s">
        <v>21432</v>
      </c>
      <c r="U968" t="s">
        <v>21433</v>
      </c>
      <c r="V968" t="s">
        <v>21434</v>
      </c>
      <c r="W968" t="s">
        <v>21435</v>
      </c>
      <c r="X968" t="s">
        <v>21436</v>
      </c>
      <c r="Y968" t="s">
        <v>21437</v>
      </c>
    </row>
    <row r="969" spans="1:25" x14ac:dyDescent="0.3">
      <c r="A969">
        <v>48400</v>
      </c>
      <c r="B969" t="s">
        <v>21438</v>
      </c>
      <c r="C969" t="s">
        <v>21439</v>
      </c>
      <c r="D969" t="s">
        <v>21440</v>
      </c>
      <c r="E969" t="s">
        <v>21441</v>
      </c>
      <c r="F969" t="s">
        <v>21442</v>
      </c>
      <c r="G969" t="s">
        <v>21443</v>
      </c>
      <c r="H969" t="s">
        <v>21444</v>
      </c>
      <c r="I969" t="s">
        <v>21445</v>
      </c>
      <c r="J969" t="s">
        <v>21446</v>
      </c>
      <c r="K969" t="s">
        <v>21447</v>
      </c>
      <c r="L969" t="s">
        <v>21448</v>
      </c>
      <c r="M969" t="s">
        <v>21449</v>
      </c>
      <c r="N969" t="s">
        <v>21450</v>
      </c>
      <c r="O969">
        <f>-746.452277012429 -17.9649849185464 -503.75649922454</f>
        <v>-1268.1737611555154</v>
      </c>
      <c r="P969">
        <f>-795.018047412772 -21.7541943489416 -225.897437470893</f>
        <v>-1042.6696792326065</v>
      </c>
      <c r="Q969">
        <f>-563.215242296441 -7.9205585815605 -230.863011659234</f>
        <v>-801.99881253723549</v>
      </c>
      <c r="R969" t="s">
        <v>21451</v>
      </c>
      <c r="S969" t="s">
        <v>21452</v>
      </c>
      <c r="T969" t="s">
        <v>21453</v>
      </c>
      <c r="U969" t="s">
        <v>21454</v>
      </c>
      <c r="V969" t="s">
        <v>21455</v>
      </c>
      <c r="W969" t="s">
        <v>21456</v>
      </c>
      <c r="X969" t="s">
        <v>21457</v>
      </c>
      <c r="Y969" t="s">
        <v>21458</v>
      </c>
    </row>
    <row r="970" spans="1:25" x14ac:dyDescent="0.3">
      <c r="A970">
        <v>48450</v>
      </c>
      <c r="B970" t="s">
        <v>21459</v>
      </c>
      <c r="C970" t="s">
        <v>21460</v>
      </c>
      <c r="D970" t="s">
        <v>21461</v>
      </c>
      <c r="E970" t="s">
        <v>21462</v>
      </c>
      <c r="F970" t="s">
        <v>21463</v>
      </c>
      <c r="G970" t="s">
        <v>21464</v>
      </c>
      <c r="H970" t="s">
        <v>21465</v>
      </c>
      <c r="I970" t="s">
        <v>21466</v>
      </c>
      <c r="J970" t="s">
        <v>21467</v>
      </c>
      <c r="K970" t="s">
        <v>21468</v>
      </c>
      <c r="L970" t="s">
        <v>21469</v>
      </c>
      <c r="M970" t="s">
        <v>21470</v>
      </c>
      <c r="N970" t="s">
        <v>21471</v>
      </c>
      <c r="O970">
        <f>-745.879929495543 -17.975877092332 -503.718074331474</f>
        <v>-1267.573880919349</v>
      </c>
      <c r="P970">
        <f>-794.214999863733 -21.8040542966226 -225.819449316627</f>
        <v>-1041.8385034769826</v>
      </c>
      <c r="Q970">
        <f>-562.445702094126 -7.62274578404049 -231.335924109867</f>
        <v>-801.40437198803352</v>
      </c>
      <c r="R970" t="s">
        <v>21472</v>
      </c>
      <c r="S970" t="s">
        <v>21473</v>
      </c>
      <c r="T970" t="s">
        <v>21474</v>
      </c>
      <c r="U970" t="s">
        <v>21475</v>
      </c>
      <c r="V970" t="s">
        <v>21476</v>
      </c>
      <c r="W970" t="s">
        <v>21477</v>
      </c>
      <c r="X970" t="s">
        <v>21478</v>
      </c>
      <c r="Y970" t="s">
        <v>21479</v>
      </c>
    </row>
    <row r="971" spans="1:25" x14ac:dyDescent="0.3">
      <c r="A971">
        <v>48500</v>
      </c>
      <c r="B971" t="s">
        <v>21480</v>
      </c>
      <c r="C971" t="s">
        <v>21481</v>
      </c>
      <c r="D971" t="s">
        <v>21482</v>
      </c>
      <c r="E971" t="s">
        <v>21483</v>
      </c>
      <c r="F971" t="s">
        <v>21484</v>
      </c>
      <c r="G971" t="s">
        <v>21485</v>
      </c>
      <c r="H971" t="s">
        <v>21486</v>
      </c>
      <c r="I971" t="s">
        <v>21487</v>
      </c>
      <c r="J971" t="s">
        <v>21488</v>
      </c>
      <c r="K971" t="s">
        <v>21489</v>
      </c>
      <c r="L971" t="s">
        <v>21490</v>
      </c>
      <c r="M971" t="s">
        <v>21491</v>
      </c>
      <c r="N971" t="s">
        <v>21492</v>
      </c>
      <c r="O971">
        <f>-744.896010188778 -17.9332276343494 -503.64170031721</f>
        <v>-1266.4709381403372</v>
      </c>
      <c r="P971">
        <f>-792.64491281543 -21.9608105005898 -225.644572321377</f>
        <v>-1040.2502956373967</v>
      </c>
      <c r="Q971">
        <f>-560.975743803254 -6.65446268547112 -232.250066220863</f>
        <v>-799.8802727095881</v>
      </c>
      <c r="R971" t="s">
        <v>21493</v>
      </c>
      <c r="S971" t="s">
        <v>21494</v>
      </c>
      <c r="T971" t="s">
        <v>21495</v>
      </c>
      <c r="U971" t="s">
        <v>21496</v>
      </c>
      <c r="V971" t="s">
        <v>21497</v>
      </c>
      <c r="W971" t="s">
        <v>21498</v>
      </c>
      <c r="X971" t="s">
        <v>21499</v>
      </c>
      <c r="Y971" t="s">
        <v>21500</v>
      </c>
    </row>
    <row r="972" spans="1:25" x14ac:dyDescent="0.3">
      <c r="A972">
        <v>48550</v>
      </c>
      <c r="B972" t="s">
        <v>21501</v>
      </c>
      <c r="C972" t="s">
        <v>21502</v>
      </c>
      <c r="D972" t="s">
        <v>21503</v>
      </c>
      <c r="E972" t="s">
        <v>21504</v>
      </c>
      <c r="F972" t="s">
        <v>21505</v>
      </c>
      <c r="G972" t="s">
        <v>21506</v>
      </c>
      <c r="H972" t="s">
        <v>21507</v>
      </c>
      <c r="I972" t="s">
        <v>21508</v>
      </c>
      <c r="J972" t="s">
        <v>21509</v>
      </c>
      <c r="K972" t="s">
        <v>21510</v>
      </c>
      <c r="L972" t="s">
        <v>21511</v>
      </c>
      <c r="M972" t="s">
        <v>21512</v>
      </c>
      <c r="N972" t="s">
        <v>21513</v>
      </c>
      <c r="O972">
        <f>-744.414784992067 -17.8869623155922 -503.652802811677</f>
        <v>-1265.9545501193361</v>
      </c>
      <c r="P972">
        <f>-792.064596737231 -22.0752901474561 -225.64104014322</f>
        <v>-1039.7809270279072</v>
      </c>
      <c r="Q972">
        <f>-560.450377763287 -6.14295607381359 -232.679587938364</f>
        <v>-799.27292177546451</v>
      </c>
      <c r="R972" t="s">
        <v>21514</v>
      </c>
      <c r="S972" t="s">
        <v>21515</v>
      </c>
      <c r="T972" t="s">
        <v>21516</v>
      </c>
      <c r="U972" t="s">
        <v>21517</v>
      </c>
      <c r="V972" t="s">
        <v>21518</v>
      </c>
      <c r="W972" t="s">
        <v>21519</v>
      </c>
      <c r="X972" t="s">
        <v>21520</v>
      </c>
      <c r="Y972" t="s">
        <v>21521</v>
      </c>
    </row>
    <row r="973" spans="1:25" x14ac:dyDescent="0.3">
      <c r="A973">
        <v>48600</v>
      </c>
      <c r="B973" t="s">
        <v>21522</v>
      </c>
      <c r="C973" t="s">
        <v>21523</v>
      </c>
      <c r="D973" t="s">
        <v>21524</v>
      </c>
      <c r="E973" t="s">
        <v>21525</v>
      </c>
      <c r="F973" t="s">
        <v>21526</v>
      </c>
      <c r="G973" t="s">
        <v>21527</v>
      </c>
      <c r="H973" t="s">
        <v>21528</v>
      </c>
      <c r="I973" t="s">
        <v>21529</v>
      </c>
      <c r="J973" t="s">
        <v>21530</v>
      </c>
      <c r="K973" t="s">
        <v>21531</v>
      </c>
      <c r="L973" t="s">
        <v>21532</v>
      </c>
      <c r="M973" t="s">
        <v>21533</v>
      </c>
      <c r="N973" t="s">
        <v>21534</v>
      </c>
      <c r="O973">
        <f>-742.812554639738 -18.0817869331772 -503.78613835086</f>
        <v>-1264.6804799237752</v>
      </c>
      <c r="P973">
        <f>-790.672642358618 -22.7204416361712 -225.817613950752</f>
        <v>-1039.2106979455411</v>
      </c>
      <c r="Q973">
        <f>-559.184404941692 -5.35096918200838 -233.5648266066</f>
        <v>-798.10020073030046</v>
      </c>
      <c r="R973" t="s">
        <v>21535</v>
      </c>
      <c r="S973" t="s">
        <v>21536</v>
      </c>
      <c r="T973" t="s">
        <v>21537</v>
      </c>
      <c r="U973" t="s">
        <v>21538</v>
      </c>
      <c r="V973" t="s">
        <v>21539</v>
      </c>
      <c r="W973" t="s">
        <v>21540</v>
      </c>
      <c r="X973" t="s">
        <v>21541</v>
      </c>
      <c r="Y973" t="s">
        <v>21542</v>
      </c>
    </row>
    <row r="974" spans="1:25" x14ac:dyDescent="0.3">
      <c r="A974">
        <v>48650</v>
      </c>
      <c r="B974" t="s">
        <v>21522</v>
      </c>
      <c r="C974" t="s">
        <v>21523</v>
      </c>
      <c r="D974" t="s">
        <v>21524</v>
      </c>
      <c r="E974" t="s">
        <v>21525</v>
      </c>
      <c r="F974" t="s">
        <v>21526</v>
      </c>
      <c r="G974" t="s">
        <v>21527</v>
      </c>
      <c r="H974" t="s">
        <v>21528</v>
      </c>
      <c r="I974" t="s">
        <v>21529</v>
      </c>
      <c r="J974" t="s">
        <v>21530</v>
      </c>
      <c r="K974" t="s">
        <v>21531</v>
      </c>
      <c r="L974" t="s">
        <v>21532</v>
      </c>
      <c r="M974" t="s">
        <v>21533</v>
      </c>
      <c r="N974" t="s">
        <v>21534</v>
      </c>
      <c r="O974">
        <f>-742.812554639738 -18.0817869331772 -503.78613835086</f>
        <v>-1264.6804799237752</v>
      </c>
      <c r="P974">
        <f>-790.672642358618 -22.7204416361712 -225.817613950752</f>
        <v>-1039.2106979455411</v>
      </c>
      <c r="Q974">
        <f>-559.184404941692 -5.35096918200838 -233.5648266066</f>
        <v>-798.10020073030046</v>
      </c>
      <c r="R974" t="s">
        <v>21535</v>
      </c>
      <c r="S974" t="s">
        <v>21536</v>
      </c>
      <c r="T974" t="s">
        <v>21537</v>
      </c>
      <c r="U974" t="s">
        <v>21538</v>
      </c>
      <c r="V974" t="s">
        <v>21539</v>
      </c>
      <c r="W974" t="s">
        <v>21540</v>
      </c>
      <c r="X974" t="s">
        <v>21541</v>
      </c>
      <c r="Y974" t="s">
        <v>21542</v>
      </c>
    </row>
    <row r="975" spans="1:25" x14ac:dyDescent="0.3">
      <c r="A975">
        <v>48700</v>
      </c>
      <c r="B975" t="s">
        <v>21543</v>
      </c>
      <c r="C975" t="s">
        <v>21544</v>
      </c>
      <c r="D975" t="s">
        <v>21545</v>
      </c>
      <c r="E975" t="s">
        <v>21546</v>
      </c>
      <c r="F975" t="s">
        <v>21547</v>
      </c>
      <c r="G975" t="s">
        <v>21548</v>
      </c>
      <c r="H975" t="s">
        <v>21549</v>
      </c>
      <c r="I975" t="s">
        <v>21550</v>
      </c>
      <c r="J975" t="s">
        <v>21551</v>
      </c>
      <c r="K975" t="s">
        <v>21552</v>
      </c>
      <c r="L975" t="s">
        <v>21553</v>
      </c>
      <c r="M975" t="s">
        <v>21554</v>
      </c>
      <c r="N975" t="s">
        <v>21555</v>
      </c>
      <c r="O975">
        <f>-742.472414619291 -18.0609778271457 -503.809283624235</f>
        <v>-1264.3426760706718</v>
      </c>
      <c r="P975">
        <f>-790.352684399014 -22.7578780159918 -225.845229894716</f>
        <v>-1038.9557923097218</v>
      </c>
      <c r="Q975">
        <f>-558.88367244624 -5.17036461497196 -233.67406775575</f>
        <v>-797.72810481696195</v>
      </c>
      <c r="R975" t="s">
        <v>21556</v>
      </c>
      <c r="S975" t="s">
        <v>21557</v>
      </c>
      <c r="T975" t="s">
        <v>21558</v>
      </c>
      <c r="U975" t="s">
        <v>21559</v>
      </c>
      <c r="V975" t="s">
        <v>21560</v>
      </c>
      <c r="W975" t="s">
        <v>21561</v>
      </c>
      <c r="X975" t="s">
        <v>21562</v>
      </c>
      <c r="Y975" t="s">
        <v>21563</v>
      </c>
    </row>
    <row r="976" spans="1:25" x14ac:dyDescent="0.3">
      <c r="A976">
        <v>48750</v>
      </c>
      <c r="B976" t="s">
        <v>21564</v>
      </c>
      <c r="C976" t="s">
        <v>21565</v>
      </c>
      <c r="D976" t="s">
        <v>21566</v>
      </c>
      <c r="E976" t="s">
        <v>21567</v>
      </c>
      <c r="F976" t="s">
        <v>21568</v>
      </c>
      <c r="G976" t="s">
        <v>21569</v>
      </c>
      <c r="H976" t="s">
        <v>21570</v>
      </c>
      <c r="I976" t="s">
        <v>21571</v>
      </c>
      <c r="J976" t="s">
        <v>21572</v>
      </c>
      <c r="K976" t="s">
        <v>21573</v>
      </c>
      <c r="L976" t="s">
        <v>21574</v>
      </c>
      <c r="M976" t="s">
        <v>21575</v>
      </c>
      <c r="N976" t="s">
        <v>21576</v>
      </c>
      <c r="O976">
        <f>-741.948234857632 -18.0106978749916 -503.847154382444</f>
        <v>-1263.8060871150676</v>
      </c>
      <c r="P976">
        <f>-789.840608152103 -22.8496242582667 -225.887641053439</f>
        <v>-1038.5778734638086</v>
      </c>
      <c r="Q976">
        <f>-558.383346702422 -4.99529782262016 -233.457570883693</f>
        <v>-796.83621540873514</v>
      </c>
      <c r="R976" t="s">
        <v>21577</v>
      </c>
      <c r="S976" t="s">
        <v>21578</v>
      </c>
      <c r="T976" t="s">
        <v>21579</v>
      </c>
      <c r="U976" t="s">
        <v>21580</v>
      </c>
      <c r="V976" t="s">
        <v>21581</v>
      </c>
      <c r="W976" t="s">
        <v>21582</v>
      </c>
      <c r="X976" t="s">
        <v>21583</v>
      </c>
      <c r="Y976" t="s">
        <v>21584</v>
      </c>
    </row>
    <row r="977" spans="1:25" x14ac:dyDescent="0.3">
      <c r="A977">
        <v>48800</v>
      </c>
      <c r="B977" t="s">
        <v>21585</v>
      </c>
      <c r="C977" t="s">
        <v>21586</v>
      </c>
      <c r="D977" t="s">
        <v>21587</v>
      </c>
      <c r="E977" t="s">
        <v>21588</v>
      </c>
      <c r="F977" t="s">
        <v>21589</v>
      </c>
      <c r="G977" t="s">
        <v>21590</v>
      </c>
      <c r="H977" t="s">
        <v>21591</v>
      </c>
      <c r="I977" t="s">
        <v>21592</v>
      </c>
      <c r="J977" t="s">
        <v>21593</v>
      </c>
      <c r="K977" t="s">
        <v>21594</v>
      </c>
      <c r="L977" t="s">
        <v>21595</v>
      </c>
      <c r="M977" t="s">
        <v>21596</v>
      </c>
      <c r="N977" t="s">
        <v>21597</v>
      </c>
      <c r="O977">
        <f>-741.620684330211 -17.9782720894193 -503.790481220878</f>
        <v>-1263.3894376405083</v>
      </c>
      <c r="P977">
        <f>-789.611306707407 -23.1779520090829 -225.854404934372</f>
        <v>-1038.643663650862</v>
      </c>
      <c r="Q977">
        <f>-558.150917153479 -5.06948319665366 -232.687298073323</f>
        <v>-795.90769842345571</v>
      </c>
      <c r="R977" t="s">
        <v>21598</v>
      </c>
      <c r="S977" t="s">
        <v>21599</v>
      </c>
      <c r="T977" t="s">
        <v>21600</v>
      </c>
      <c r="U977" t="s">
        <v>21601</v>
      </c>
      <c r="V977" t="s">
        <v>21602</v>
      </c>
      <c r="W977" t="s">
        <v>21603</v>
      </c>
      <c r="X977" t="s">
        <v>21604</v>
      </c>
      <c r="Y977" t="s">
        <v>21605</v>
      </c>
    </row>
    <row r="978" spans="1:25" x14ac:dyDescent="0.3">
      <c r="A978">
        <v>48850</v>
      </c>
      <c r="B978" t="s">
        <v>21606</v>
      </c>
      <c r="C978" t="s">
        <v>21607</v>
      </c>
      <c r="D978" t="s">
        <v>21608</v>
      </c>
      <c r="E978" t="s">
        <v>21609</v>
      </c>
      <c r="F978" t="s">
        <v>21610</v>
      </c>
      <c r="G978" t="s">
        <v>21611</v>
      </c>
      <c r="H978" t="s">
        <v>21612</v>
      </c>
      <c r="I978" t="s">
        <v>21613</v>
      </c>
      <c r="J978" t="s">
        <v>21614</v>
      </c>
      <c r="K978" t="s">
        <v>21615</v>
      </c>
      <c r="L978" t="s">
        <v>21616</v>
      </c>
      <c r="M978" t="s">
        <v>21617</v>
      </c>
      <c r="N978" t="s">
        <v>21618</v>
      </c>
      <c r="O978">
        <f>-741.424863629979 -17.9956622929835 -503.765987314971</f>
        <v>-1263.1865132379335</v>
      </c>
      <c r="P978">
        <f>-789.551818287818 -23.2245130786887 -225.854002956019</f>
        <v>-1038.6303343225256</v>
      </c>
      <c r="Q978">
        <f>-558.085122654193 -5.06085090850229 -232.31764401925</f>
        <v>-795.4636175819453</v>
      </c>
      <c r="R978" t="s">
        <v>21619</v>
      </c>
      <c r="S978" t="s">
        <v>21620</v>
      </c>
      <c r="T978" t="s">
        <v>21621</v>
      </c>
      <c r="U978" t="s">
        <v>21622</v>
      </c>
      <c r="V978" t="s">
        <v>21623</v>
      </c>
      <c r="W978" t="s">
        <v>21624</v>
      </c>
      <c r="X978" t="s">
        <v>21625</v>
      </c>
      <c r="Y978" t="s">
        <v>21626</v>
      </c>
    </row>
    <row r="979" spans="1:25" x14ac:dyDescent="0.3">
      <c r="A979">
        <v>48900</v>
      </c>
      <c r="B979" t="s">
        <v>21627</v>
      </c>
      <c r="C979" t="s">
        <v>21628</v>
      </c>
      <c r="D979" t="s">
        <v>21629</v>
      </c>
      <c r="E979" t="s">
        <v>21630</v>
      </c>
      <c r="F979" t="s">
        <v>21631</v>
      </c>
      <c r="G979" t="s">
        <v>21632</v>
      </c>
      <c r="H979" t="s">
        <v>21633</v>
      </c>
      <c r="I979" t="s">
        <v>21634</v>
      </c>
      <c r="J979" t="s">
        <v>21635</v>
      </c>
      <c r="K979" t="s">
        <v>21636</v>
      </c>
      <c r="L979" t="s">
        <v>21637</v>
      </c>
      <c r="M979" t="s">
        <v>21638</v>
      </c>
      <c r="N979" t="s">
        <v>21639</v>
      </c>
      <c r="O979">
        <f>-741.283555071176 -18.1022628750877 -503.617428899584</f>
        <v>-1263.0032468458478</v>
      </c>
      <c r="P979">
        <f>-789.275791848401 -23.3619325791635 -225.682764066806</f>
        <v>-1038.3204884943705</v>
      </c>
      <c r="Q979">
        <f>-557.798090872084 -5.20191435566426 -231.751322496892</f>
        <v>-794.7513277246403</v>
      </c>
      <c r="R979" t="s">
        <v>21640</v>
      </c>
      <c r="S979" t="s">
        <v>21641</v>
      </c>
      <c r="T979" t="s">
        <v>21642</v>
      </c>
      <c r="U979" t="s">
        <v>21643</v>
      </c>
      <c r="V979" t="s">
        <v>21644</v>
      </c>
      <c r="W979" t="s">
        <v>21645</v>
      </c>
      <c r="X979" t="s">
        <v>21646</v>
      </c>
      <c r="Y979" t="s">
        <v>21647</v>
      </c>
    </row>
    <row r="980" spans="1:25" x14ac:dyDescent="0.3">
      <c r="A980">
        <v>48950</v>
      </c>
      <c r="B980" t="s">
        <v>21648</v>
      </c>
      <c r="C980" t="s">
        <v>21649</v>
      </c>
      <c r="D980" t="s">
        <v>21650</v>
      </c>
      <c r="E980" t="s">
        <v>21651</v>
      </c>
      <c r="F980" t="s">
        <v>21652</v>
      </c>
      <c r="G980" t="s">
        <v>21653</v>
      </c>
      <c r="H980" t="s">
        <v>21654</v>
      </c>
      <c r="I980" t="s">
        <v>21655</v>
      </c>
      <c r="J980" t="s">
        <v>21656</v>
      </c>
      <c r="K980" t="s">
        <v>21657</v>
      </c>
      <c r="L980" t="s">
        <v>21658</v>
      </c>
      <c r="M980" t="s">
        <v>21659</v>
      </c>
      <c r="N980" t="s">
        <v>21660</v>
      </c>
      <c r="O980">
        <f>-741.309127788307 -18.1369820500547 -503.481899384805</f>
        <v>-1262.9280092231668</v>
      </c>
      <c r="P980">
        <f>-789.165925756137 -23.2574721329377 -225.521398438997</f>
        <v>-1037.9447963280716</v>
      </c>
      <c r="Q980">
        <f>-557.692133956177 -5.04536627590437 -231.582783527984</f>
        <v>-794.32028376006542</v>
      </c>
      <c r="R980" t="s">
        <v>21661</v>
      </c>
      <c r="S980" t="s">
        <v>21662</v>
      </c>
      <c r="T980" t="s">
        <v>21663</v>
      </c>
      <c r="U980" t="s">
        <v>21664</v>
      </c>
      <c r="V980" t="s">
        <v>21665</v>
      </c>
      <c r="W980" t="s">
        <v>21666</v>
      </c>
      <c r="X980" t="s">
        <v>21667</v>
      </c>
      <c r="Y980" t="s">
        <v>21668</v>
      </c>
    </row>
    <row r="981" spans="1:25" x14ac:dyDescent="0.3">
      <c r="A981">
        <v>49000</v>
      </c>
      <c r="B981" t="s">
        <v>21669</v>
      </c>
      <c r="C981" t="s">
        <v>21670</v>
      </c>
      <c r="D981" t="s">
        <v>21671</v>
      </c>
      <c r="E981" t="s">
        <v>21672</v>
      </c>
      <c r="F981" t="s">
        <v>21673</v>
      </c>
      <c r="G981" t="s">
        <v>21674</v>
      </c>
      <c r="H981" t="s">
        <v>21675</v>
      </c>
      <c r="I981" t="s">
        <v>21676</v>
      </c>
      <c r="J981" t="s">
        <v>21677</v>
      </c>
      <c r="K981" t="s">
        <v>21678</v>
      </c>
      <c r="L981" t="s">
        <v>21679</v>
      </c>
      <c r="M981" t="s">
        <v>21680</v>
      </c>
      <c r="N981" t="s">
        <v>21681</v>
      </c>
      <c r="O981">
        <f>-741.53122630936 -18.0180989708012 -503.188082469385</f>
        <v>-1262.7374077495463</v>
      </c>
      <c r="P981">
        <f>-788.892196997264 -23.0048369229555 -225.140163997457</f>
        <v>-1037.0371979176766</v>
      </c>
      <c r="Q981">
        <f>-557.445672601359 -4.53085236727838 -231.445975679276</f>
        <v>-793.42250064791335</v>
      </c>
      <c r="R981" t="s">
        <v>21682</v>
      </c>
      <c r="S981" t="s">
        <v>21683</v>
      </c>
      <c r="T981" t="s">
        <v>21684</v>
      </c>
      <c r="U981" t="s">
        <v>21685</v>
      </c>
      <c r="V981" t="s">
        <v>21686</v>
      </c>
      <c r="W981" t="s">
        <v>21687</v>
      </c>
      <c r="X981" t="s">
        <v>21688</v>
      </c>
      <c r="Y981" t="s">
        <v>21689</v>
      </c>
    </row>
    <row r="982" spans="1:25" x14ac:dyDescent="0.3">
      <c r="A982">
        <v>49050</v>
      </c>
      <c r="B982" t="s">
        <v>21690</v>
      </c>
      <c r="C982" t="s">
        <v>21691</v>
      </c>
      <c r="D982" t="s">
        <v>21692</v>
      </c>
      <c r="E982" t="s">
        <v>21693</v>
      </c>
      <c r="F982" t="s">
        <v>21694</v>
      </c>
      <c r="G982" t="s">
        <v>21695</v>
      </c>
      <c r="H982" t="s">
        <v>21696</v>
      </c>
      <c r="I982" t="s">
        <v>21697</v>
      </c>
      <c r="J982" t="s">
        <v>21698</v>
      </c>
      <c r="K982" t="s">
        <v>21699</v>
      </c>
      <c r="L982" t="s">
        <v>21700</v>
      </c>
      <c r="M982" t="s">
        <v>21701</v>
      </c>
      <c r="N982" t="s">
        <v>21702</v>
      </c>
      <c r="O982">
        <f>-741.581945852565 -17.9647886775242 -503.046492386126</f>
        <v>-1262.5932269162151</v>
      </c>
      <c r="P982">
        <f>-788.71006976291 -22.9182673345545 -224.95840526448</f>
        <v>-1036.5867423619445</v>
      </c>
      <c r="Q982">
        <f>-557.283043874849 -4.27476691600691 -231.476848020304</f>
        <v>-793.03465881115994</v>
      </c>
      <c r="R982" t="s">
        <v>21703</v>
      </c>
      <c r="S982" t="s">
        <v>21704</v>
      </c>
      <c r="T982" t="s">
        <v>21705</v>
      </c>
      <c r="U982" t="s">
        <v>21706</v>
      </c>
      <c r="V982" t="s">
        <v>21707</v>
      </c>
      <c r="W982" t="s">
        <v>21708</v>
      </c>
      <c r="X982" t="s">
        <v>21709</v>
      </c>
      <c r="Y982" t="s">
        <v>21710</v>
      </c>
    </row>
    <row r="983" spans="1:25" x14ac:dyDescent="0.3">
      <c r="A983">
        <v>49100</v>
      </c>
      <c r="B983" t="s">
        <v>21711</v>
      </c>
      <c r="C983" t="s">
        <v>21712</v>
      </c>
      <c r="D983" t="s">
        <v>21713</v>
      </c>
      <c r="E983" t="s">
        <v>21714</v>
      </c>
      <c r="F983" t="s">
        <v>21715</v>
      </c>
      <c r="G983" t="s">
        <v>21716</v>
      </c>
      <c r="H983" t="s">
        <v>21717</v>
      </c>
      <c r="I983" t="s">
        <v>21718</v>
      </c>
      <c r="J983" t="s">
        <v>21719</v>
      </c>
      <c r="K983" t="s">
        <v>21720</v>
      </c>
      <c r="L983" t="s">
        <v>21721</v>
      </c>
      <c r="M983" t="s">
        <v>21722</v>
      </c>
      <c r="N983" t="s">
        <v>21723</v>
      </c>
      <c r="O983">
        <f>-741.646083724341 -17.8569673052277 -502.710640858061</f>
        <v>-1262.2136918876297</v>
      </c>
      <c r="P983">
        <f>-788.233525156382 -22.6211105048926 -224.528163799804</f>
        <v>-1035.3827994610785</v>
      </c>
      <c r="Q983">
        <f>-556.832862007363 -3.8530117290959 -231.599886304863</f>
        <v>-792.28576004132196</v>
      </c>
      <c r="R983" t="s">
        <v>21724</v>
      </c>
      <c r="S983" t="s">
        <v>21725</v>
      </c>
      <c r="T983" t="s">
        <v>21726</v>
      </c>
      <c r="U983" t="s">
        <v>21727</v>
      </c>
      <c r="V983" t="s">
        <v>21728</v>
      </c>
      <c r="W983" t="s">
        <v>21729</v>
      </c>
      <c r="X983" t="s">
        <v>21730</v>
      </c>
      <c r="Y983" t="s">
        <v>21731</v>
      </c>
    </row>
    <row r="984" spans="1:25" x14ac:dyDescent="0.3">
      <c r="A984">
        <v>49150</v>
      </c>
      <c r="B984" t="s">
        <v>21732</v>
      </c>
      <c r="C984" t="s">
        <v>21733</v>
      </c>
      <c r="D984" t="s">
        <v>21734</v>
      </c>
      <c r="E984" t="s">
        <v>21735</v>
      </c>
      <c r="F984" t="s">
        <v>21736</v>
      </c>
      <c r="G984" t="s">
        <v>21737</v>
      </c>
      <c r="H984" t="s">
        <v>21738</v>
      </c>
      <c r="I984" t="s">
        <v>21739</v>
      </c>
      <c r="J984" t="s">
        <v>21740</v>
      </c>
      <c r="K984" t="s">
        <v>21741</v>
      </c>
      <c r="L984" t="s">
        <v>21742</v>
      </c>
      <c r="M984" t="s">
        <v>21743</v>
      </c>
      <c r="N984" t="s">
        <v>21744</v>
      </c>
      <c r="O984">
        <f>-741.778851292601 -17.7541514013292 -502.501292347642</f>
        <v>-1262.034295041572</v>
      </c>
      <c r="P984">
        <f>-788.004125022123 -22.3394692027457 -224.255318465042</f>
        <v>-1034.5989126899108</v>
      </c>
      <c r="Q984">
        <f>-556.608174025057 -3.67470695052589 -231.743312837367</f>
        <v>-792.02619381294994</v>
      </c>
      <c r="R984" t="s">
        <v>21745</v>
      </c>
      <c r="S984" t="s">
        <v>21746</v>
      </c>
      <c r="T984" t="s">
        <v>21747</v>
      </c>
      <c r="U984" t="s">
        <v>21748</v>
      </c>
      <c r="V984" t="s">
        <v>21749</v>
      </c>
      <c r="W984" t="s">
        <v>21750</v>
      </c>
      <c r="X984" t="s">
        <v>21751</v>
      </c>
      <c r="Y984" t="s">
        <v>21752</v>
      </c>
    </row>
    <row r="985" spans="1:25" x14ac:dyDescent="0.3">
      <c r="A985">
        <v>49200</v>
      </c>
      <c r="B985" t="s">
        <v>21753</v>
      </c>
      <c r="C985" t="s">
        <v>21754</v>
      </c>
      <c r="D985" t="s">
        <v>21755</v>
      </c>
      <c r="E985" t="s">
        <v>21756</v>
      </c>
      <c r="F985" t="s">
        <v>21757</v>
      </c>
      <c r="G985" t="s">
        <v>21758</v>
      </c>
      <c r="H985" t="s">
        <v>21759</v>
      </c>
      <c r="I985" t="s">
        <v>21760</v>
      </c>
      <c r="J985" t="s">
        <v>21761</v>
      </c>
      <c r="K985" t="s">
        <v>21762</v>
      </c>
      <c r="L985" t="s">
        <v>21763</v>
      </c>
      <c r="M985" t="s">
        <v>21764</v>
      </c>
      <c r="N985" t="s">
        <v>21765</v>
      </c>
      <c r="O985">
        <f>-742.246957852245 -17.4213887869155 -502.125415906546</f>
        <v>-1261.7937625457066</v>
      </c>
      <c r="P985">
        <f>-787.680576284575 -21.9221807728077 -223.747766572459</f>
        <v>-1033.3505236298415</v>
      </c>
      <c r="Q985">
        <f>-556.296394299778 -3.47273952557498 -232.083895184334</f>
        <v>-791.85302900968691</v>
      </c>
      <c r="R985" t="s">
        <v>21766</v>
      </c>
      <c r="S985" t="s">
        <v>21767</v>
      </c>
      <c r="T985" t="s">
        <v>21768</v>
      </c>
      <c r="U985" t="s">
        <v>21769</v>
      </c>
      <c r="V985" t="s">
        <v>21770</v>
      </c>
      <c r="W985" t="s">
        <v>21771</v>
      </c>
      <c r="X985" t="s">
        <v>21772</v>
      </c>
      <c r="Y985" t="s">
        <v>21773</v>
      </c>
    </row>
    <row r="986" spans="1:25" x14ac:dyDescent="0.3">
      <c r="A986">
        <v>49250</v>
      </c>
      <c r="B986" t="s">
        <v>21774</v>
      </c>
      <c r="C986" t="s">
        <v>21775</v>
      </c>
      <c r="D986" t="s">
        <v>21776</v>
      </c>
      <c r="E986" t="s">
        <v>21777</v>
      </c>
      <c r="F986" t="s">
        <v>21778</v>
      </c>
      <c r="G986" t="s">
        <v>21779</v>
      </c>
      <c r="H986" t="s">
        <v>21780</v>
      </c>
      <c r="I986" t="s">
        <v>21781</v>
      </c>
      <c r="J986" t="s">
        <v>21782</v>
      </c>
      <c r="K986" t="s">
        <v>21783</v>
      </c>
      <c r="L986" t="s">
        <v>21784</v>
      </c>
      <c r="M986" t="s">
        <v>21785</v>
      </c>
      <c r="N986" t="s">
        <v>21786</v>
      </c>
      <c r="O986">
        <f>-742.477631084851 -17.345864220202 -501.918700051604</f>
        <v>-1261.742195356657</v>
      </c>
      <c r="P986">
        <f>-787.509260099334 -21.7689890326646 -223.474520968667</f>
        <v>-1032.7527701006657</v>
      </c>
      <c r="Q986">
        <f>-556.128116080158 -3.49255036104751 -232.262544499519</f>
        <v>-791.88321094072444</v>
      </c>
      <c r="R986" t="s">
        <v>21787</v>
      </c>
      <c r="S986" t="s">
        <v>21788</v>
      </c>
      <c r="T986" t="s">
        <v>21789</v>
      </c>
      <c r="U986" t="s">
        <v>21790</v>
      </c>
      <c r="V986" t="s">
        <v>21791</v>
      </c>
      <c r="W986" t="s">
        <v>21792</v>
      </c>
      <c r="X986" t="s">
        <v>21793</v>
      </c>
      <c r="Y986" t="s">
        <v>21794</v>
      </c>
    </row>
    <row r="987" spans="1:25" x14ac:dyDescent="0.3">
      <c r="A987">
        <v>49300</v>
      </c>
      <c r="B987" t="s">
        <v>21795</v>
      </c>
      <c r="C987" t="s">
        <v>21796</v>
      </c>
      <c r="D987" t="s">
        <v>21797</v>
      </c>
      <c r="E987" t="s">
        <v>21798</v>
      </c>
      <c r="F987" t="s">
        <v>21799</v>
      </c>
      <c r="G987" t="s">
        <v>21800</v>
      </c>
      <c r="H987" t="s">
        <v>21801</v>
      </c>
      <c r="I987" t="s">
        <v>21802</v>
      </c>
      <c r="J987" t="s">
        <v>21803</v>
      </c>
      <c r="K987" t="s">
        <v>21804</v>
      </c>
      <c r="L987" t="s">
        <v>21805</v>
      </c>
      <c r="M987" t="s">
        <v>21806</v>
      </c>
      <c r="N987" t="s">
        <v>21807</v>
      </c>
      <c r="O987">
        <f>-742.865303372556 -17.1907617905047 -501.492913367405</f>
        <v>-1261.5489785304658</v>
      </c>
      <c r="P987">
        <f>-787.172301185378 -21.2717415125185 -222.927359319952</f>
        <v>-1031.3714020178486</v>
      </c>
      <c r="Q987">
        <f>-555.802539496479 -3.37197167328259 -232.73308899134</f>
        <v>-791.90760016110153</v>
      </c>
      <c r="R987" t="s">
        <v>21808</v>
      </c>
      <c r="S987" t="s">
        <v>21809</v>
      </c>
      <c r="T987" t="s">
        <v>21810</v>
      </c>
      <c r="U987" t="s">
        <v>21811</v>
      </c>
      <c r="V987" t="s">
        <v>21812</v>
      </c>
      <c r="W987" t="s">
        <v>21813</v>
      </c>
      <c r="X987" t="s">
        <v>21814</v>
      </c>
      <c r="Y987" t="s">
        <v>21815</v>
      </c>
    </row>
    <row r="988" spans="1:25" x14ac:dyDescent="0.3">
      <c r="A988">
        <v>49350</v>
      </c>
      <c r="B988" t="s">
        <v>21816</v>
      </c>
      <c r="C988" t="s">
        <v>21817</v>
      </c>
      <c r="D988" t="s">
        <v>21818</v>
      </c>
      <c r="E988" t="s">
        <v>21819</v>
      </c>
      <c r="F988" t="s">
        <v>21820</v>
      </c>
      <c r="G988" t="s">
        <v>21821</v>
      </c>
      <c r="H988" t="s">
        <v>21822</v>
      </c>
      <c r="I988" t="s">
        <v>21823</v>
      </c>
      <c r="J988" t="s">
        <v>21824</v>
      </c>
      <c r="K988" t="s">
        <v>21825</v>
      </c>
      <c r="L988" t="s">
        <v>21826</v>
      </c>
      <c r="M988" t="s">
        <v>21827</v>
      </c>
      <c r="N988" t="s">
        <v>21828</v>
      </c>
      <c r="O988">
        <f>-743.131611004306 -17.1484427796058 -501.306256527163</f>
        <v>-1261.5863103110748</v>
      </c>
      <c r="P988">
        <f>-787.103530813096 -21.0967228692527 -222.685640622161</f>
        <v>-1030.8858943045097</v>
      </c>
      <c r="Q988">
        <f>-555.743461309489 -3.32792584319668 -232.947968533888</f>
        <v>-792.0193556865737</v>
      </c>
      <c r="R988" t="s">
        <v>21829</v>
      </c>
      <c r="S988" t="s">
        <v>21830</v>
      </c>
      <c r="T988" t="s">
        <v>21831</v>
      </c>
      <c r="U988" t="s">
        <v>21832</v>
      </c>
      <c r="V988" t="s">
        <v>21833</v>
      </c>
      <c r="W988" t="s">
        <v>21834</v>
      </c>
      <c r="X988" t="s">
        <v>21835</v>
      </c>
      <c r="Y988" t="s">
        <v>21836</v>
      </c>
    </row>
    <row r="989" spans="1:25" x14ac:dyDescent="0.3">
      <c r="A989">
        <v>49400</v>
      </c>
      <c r="B989" t="s">
        <v>21837</v>
      </c>
      <c r="C989" t="s">
        <v>21838</v>
      </c>
      <c r="D989" t="s">
        <v>21839</v>
      </c>
      <c r="E989" t="s">
        <v>21840</v>
      </c>
      <c r="F989" t="s">
        <v>21841</v>
      </c>
      <c r="G989" t="s">
        <v>21842</v>
      </c>
      <c r="H989" t="s">
        <v>21843</v>
      </c>
      <c r="I989" t="s">
        <v>21844</v>
      </c>
      <c r="J989" t="s">
        <v>21845</v>
      </c>
      <c r="K989" t="s">
        <v>21846</v>
      </c>
      <c r="L989" t="s">
        <v>21847</v>
      </c>
      <c r="M989" t="s">
        <v>21848</v>
      </c>
      <c r="N989" t="s">
        <v>21849</v>
      </c>
      <c r="O989">
        <f>-743.858946048044 -16.9927189832695 -500.976257954503</f>
        <v>-1261.8279229858165</v>
      </c>
      <c r="P989">
        <f>-787.173382098981 -20.7266909676241 -222.249692982318</f>
        <v>-1030.1497660489231</v>
      </c>
      <c r="Q989">
        <f>-555.836278671314 -2.99739091554079 -233.082917286121</f>
        <v>-791.9165868729757</v>
      </c>
      <c r="R989" t="s">
        <v>21850</v>
      </c>
      <c r="S989" t="s">
        <v>21851</v>
      </c>
      <c r="T989" t="s">
        <v>21852</v>
      </c>
      <c r="U989" t="s">
        <v>21853</v>
      </c>
      <c r="V989" t="s">
        <v>21854</v>
      </c>
      <c r="W989" t="s">
        <v>21855</v>
      </c>
      <c r="X989" t="s">
        <v>21856</v>
      </c>
      <c r="Y989" t="s">
        <v>21857</v>
      </c>
    </row>
    <row r="990" spans="1:25" x14ac:dyDescent="0.3">
      <c r="A990">
        <v>49450</v>
      </c>
      <c r="B990" t="s">
        <v>21858</v>
      </c>
      <c r="C990" t="s">
        <v>21859</v>
      </c>
      <c r="D990" t="s">
        <v>21860</v>
      </c>
      <c r="E990" t="s">
        <v>21861</v>
      </c>
      <c r="F990" t="s">
        <v>21862</v>
      </c>
      <c r="G990" t="s">
        <v>21863</v>
      </c>
      <c r="H990" t="s">
        <v>21864</v>
      </c>
      <c r="I990" t="s">
        <v>21865</v>
      </c>
      <c r="J990" t="s">
        <v>21866</v>
      </c>
      <c r="K990" t="s">
        <v>21867</v>
      </c>
      <c r="L990" t="s">
        <v>21868</v>
      </c>
      <c r="M990" t="s">
        <v>21869</v>
      </c>
      <c r="N990" t="s">
        <v>21870</v>
      </c>
      <c r="O990">
        <f>-744.094705400937 -16.9398926999338 -500.857758146459</f>
        <v>-1261.8923562473296</v>
      </c>
      <c r="P990">
        <f>-787.082459634634 -20.4122235001232 -222.077275144595</f>
        <v>-1029.5719582793522</v>
      </c>
      <c r="Q990">
        <f>-555.752153065853 -2.71723442966208 -233.109557080904</f>
        <v>-791.57894457641908</v>
      </c>
      <c r="R990" t="s">
        <v>21871</v>
      </c>
      <c r="S990" t="s">
        <v>21872</v>
      </c>
      <c r="T990" t="s">
        <v>21873</v>
      </c>
      <c r="U990" t="s">
        <v>21874</v>
      </c>
      <c r="V990" t="s">
        <v>21875</v>
      </c>
      <c r="W990" t="s">
        <v>21876</v>
      </c>
      <c r="X990" t="s">
        <v>21877</v>
      </c>
      <c r="Y990" t="s">
        <v>21878</v>
      </c>
    </row>
    <row r="991" spans="1:25" x14ac:dyDescent="0.3">
      <c r="A991">
        <v>49500</v>
      </c>
      <c r="B991" t="s">
        <v>21879</v>
      </c>
      <c r="C991" t="s">
        <v>21880</v>
      </c>
      <c r="D991" t="s">
        <v>21881</v>
      </c>
      <c r="E991" t="s">
        <v>21882</v>
      </c>
      <c r="F991" t="s">
        <v>21883</v>
      </c>
      <c r="G991" t="s">
        <v>21884</v>
      </c>
      <c r="H991" t="s">
        <v>21885</v>
      </c>
      <c r="I991" t="s">
        <v>21886</v>
      </c>
      <c r="J991" t="s">
        <v>21887</v>
      </c>
      <c r="K991" t="s">
        <v>21888</v>
      </c>
      <c r="L991" t="s">
        <v>21889</v>
      </c>
      <c r="M991" t="s">
        <v>21890</v>
      </c>
      <c r="N991" t="s">
        <v>21891</v>
      </c>
      <c r="O991">
        <f>-743.914569247941 -16.9012899720606 -500.801460725121</f>
        <v>-1261.6173199451225</v>
      </c>
      <c r="P991">
        <f>-786.677154129455 -19.9793097169729 -221.981657462047</f>
        <v>-1028.6381213084749</v>
      </c>
      <c r="Q991">
        <f>-555.359677254976 -2.36295758354527 -233.401451474134</f>
        <v>-791.12408631265521</v>
      </c>
      <c r="R991" t="s">
        <v>21892</v>
      </c>
      <c r="S991" t="s">
        <v>21893</v>
      </c>
      <c r="T991" t="s">
        <v>21894</v>
      </c>
      <c r="U991" t="s">
        <v>21895</v>
      </c>
      <c r="V991" t="s">
        <v>21896</v>
      </c>
      <c r="W991" t="s">
        <v>21897</v>
      </c>
      <c r="X991" t="s">
        <v>21898</v>
      </c>
      <c r="Y991" t="s">
        <v>21899</v>
      </c>
    </row>
    <row r="992" spans="1:25" x14ac:dyDescent="0.3">
      <c r="A992">
        <v>49550</v>
      </c>
      <c r="B992" t="s">
        <v>21900</v>
      </c>
      <c r="C992" t="s">
        <v>21901</v>
      </c>
      <c r="D992" t="s">
        <v>21902</v>
      </c>
      <c r="E992" t="s">
        <v>21903</v>
      </c>
      <c r="F992" t="s">
        <v>21904</v>
      </c>
      <c r="G992" t="s">
        <v>21905</v>
      </c>
      <c r="H992" t="s">
        <v>21906</v>
      </c>
      <c r="I992" t="s">
        <v>21907</v>
      </c>
      <c r="J992" t="s">
        <v>21908</v>
      </c>
      <c r="K992" t="s">
        <v>21909</v>
      </c>
      <c r="L992" t="s">
        <v>21910</v>
      </c>
      <c r="M992" t="s">
        <v>21911</v>
      </c>
      <c r="N992" t="s">
        <v>21912</v>
      </c>
      <c r="O992">
        <f>-743.686762876347 -16.9674011861014 -500.841162380113</f>
        <v>-1261.4953264425612</v>
      </c>
      <c r="P992">
        <f>-786.448504961386 -19.9973622749399 -222.020729066843</f>
        <v>-1028.4665963031689</v>
      </c>
      <c r="Q992">
        <f>-555.140534630209 -2.35696426158802 -233.595214894607</f>
        <v>-791.09271378640403</v>
      </c>
      <c r="R992" t="s">
        <v>21913</v>
      </c>
      <c r="S992" t="s">
        <v>21914</v>
      </c>
      <c r="T992" t="s">
        <v>21915</v>
      </c>
      <c r="U992" t="s">
        <v>21916</v>
      </c>
      <c r="V992" t="s">
        <v>21917</v>
      </c>
      <c r="W992" t="s">
        <v>21918</v>
      </c>
      <c r="X992" t="s">
        <v>21919</v>
      </c>
      <c r="Y992" t="s">
        <v>21920</v>
      </c>
    </row>
    <row r="993" spans="1:25" x14ac:dyDescent="0.3">
      <c r="A993">
        <v>49600</v>
      </c>
      <c r="B993" t="s">
        <v>21921</v>
      </c>
      <c r="C993" t="s">
        <v>21922</v>
      </c>
      <c r="D993" t="s">
        <v>21923</v>
      </c>
      <c r="E993" t="s">
        <v>21924</v>
      </c>
      <c r="F993" t="s">
        <v>21925</v>
      </c>
      <c r="G993" t="s">
        <v>21926</v>
      </c>
      <c r="H993" t="s">
        <v>21927</v>
      </c>
      <c r="I993" t="s">
        <v>21928</v>
      </c>
      <c r="J993" t="s">
        <v>21929</v>
      </c>
      <c r="K993" t="s">
        <v>21930</v>
      </c>
      <c r="L993" t="s">
        <v>21931</v>
      </c>
      <c r="M993" t="s">
        <v>21932</v>
      </c>
      <c r="N993" t="s">
        <v>21933</v>
      </c>
      <c r="O993">
        <f>-743.471349494859 -17.1694269877182 -500.885299156117</f>
        <v>-1261.5260756386942</v>
      </c>
      <c r="P993">
        <f>-785.769664926002 -20.3424115324831 -221.995828405216</f>
        <v>-1028.1079048637012</v>
      </c>
      <c r="Q993">
        <f>-554.518252953094 -2.31097425280586 -234.085302427796</f>
        <v>-790.91452963369591</v>
      </c>
      <c r="R993" t="s">
        <v>21934</v>
      </c>
      <c r="S993" t="s">
        <v>21935</v>
      </c>
      <c r="T993" t="s">
        <v>21936</v>
      </c>
      <c r="U993" t="s">
        <v>21937</v>
      </c>
      <c r="V993" t="s">
        <v>21938</v>
      </c>
      <c r="W993" t="s">
        <v>21939</v>
      </c>
      <c r="X993" t="s">
        <v>21940</v>
      </c>
      <c r="Y993" t="s">
        <v>21941</v>
      </c>
    </row>
    <row r="994" spans="1:25" x14ac:dyDescent="0.3">
      <c r="A994">
        <v>49650</v>
      </c>
      <c r="B994" t="s">
        <v>21942</v>
      </c>
      <c r="C994" t="s">
        <v>21943</v>
      </c>
      <c r="D994" t="s">
        <v>21944</v>
      </c>
      <c r="E994" t="s">
        <v>21945</v>
      </c>
      <c r="F994" t="s">
        <v>21946</v>
      </c>
      <c r="G994" t="s">
        <v>21947</v>
      </c>
      <c r="H994" t="s">
        <v>21948</v>
      </c>
      <c r="I994" t="s">
        <v>21949</v>
      </c>
      <c r="J994" t="s">
        <v>21950</v>
      </c>
      <c r="K994" t="s">
        <v>21951</v>
      </c>
      <c r="L994" t="s">
        <v>21952</v>
      </c>
      <c r="M994" t="s">
        <v>21953</v>
      </c>
      <c r="N994" t="s">
        <v>21954</v>
      </c>
      <c r="O994">
        <f>-743.262105694222 -17.3525889884813 -500.936400822403</f>
        <v>-1261.5510955051063</v>
      </c>
      <c r="P994">
        <f>-785.099618645529 -20.6422387511134 -221.97868876377</f>
        <v>-1027.7205461604124</v>
      </c>
      <c r="Q994">
        <f>-553.871916635552 -2.4829670768172 -234.328379447522</f>
        <v>-790.68326315989123</v>
      </c>
      <c r="R994" t="s">
        <v>21955</v>
      </c>
      <c r="S994" t="s">
        <v>21956</v>
      </c>
      <c r="T994" t="s">
        <v>21957</v>
      </c>
      <c r="U994" t="s">
        <v>21958</v>
      </c>
      <c r="V994" t="s">
        <v>21959</v>
      </c>
      <c r="W994" t="s">
        <v>21960</v>
      </c>
      <c r="X994" t="s">
        <v>21961</v>
      </c>
      <c r="Y994" t="s">
        <v>21962</v>
      </c>
    </row>
    <row r="995" spans="1:25" x14ac:dyDescent="0.3">
      <c r="A995">
        <v>49700</v>
      </c>
      <c r="B995" t="s">
        <v>21963</v>
      </c>
      <c r="C995" t="s">
        <v>21964</v>
      </c>
      <c r="D995" t="s">
        <v>21965</v>
      </c>
      <c r="E995" t="s">
        <v>21966</v>
      </c>
      <c r="F995" t="s">
        <v>21967</v>
      </c>
      <c r="G995" t="s">
        <v>21968</v>
      </c>
      <c r="H995" t="s">
        <v>21969</v>
      </c>
      <c r="I995" t="s">
        <v>21970</v>
      </c>
      <c r="J995" t="s">
        <v>21971</v>
      </c>
      <c r="K995" t="s">
        <v>21972</v>
      </c>
      <c r="L995" t="s">
        <v>21973</v>
      </c>
      <c r="M995" t="s">
        <v>21974</v>
      </c>
      <c r="N995" t="s">
        <v>21975</v>
      </c>
      <c r="O995">
        <f>-742.770115209477 -17.7210800592873 -501.074597262478</f>
        <v>-1261.5657925312423</v>
      </c>
      <c r="P995">
        <f>-783.628444561364 -21.1234675978997 -221.973140345646</f>
        <v>-1026.7250525049096</v>
      </c>
      <c r="Q995">
        <f>-552.449304541119 -2.90882957006534 -235.123871989394</f>
        <v>-790.48200610057825</v>
      </c>
      <c r="R995" t="s">
        <v>21976</v>
      </c>
      <c r="S995" t="s">
        <v>21977</v>
      </c>
      <c r="T995" t="s">
        <v>21978</v>
      </c>
      <c r="U995" t="s">
        <v>21979</v>
      </c>
      <c r="V995" t="s">
        <v>21980</v>
      </c>
      <c r="W995" t="s">
        <v>21981</v>
      </c>
      <c r="X995" t="s">
        <v>21982</v>
      </c>
      <c r="Y995" t="s">
        <v>21983</v>
      </c>
    </row>
    <row r="996" spans="1:25" x14ac:dyDescent="0.3">
      <c r="A996">
        <v>49750</v>
      </c>
      <c r="B996" t="s">
        <v>21984</v>
      </c>
      <c r="C996" t="s">
        <v>21985</v>
      </c>
      <c r="D996" t="s">
        <v>21986</v>
      </c>
      <c r="E996" t="s">
        <v>21987</v>
      </c>
      <c r="F996" t="s">
        <v>21988</v>
      </c>
      <c r="G996" t="s">
        <v>21989</v>
      </c>
      <c r="H996" t="s">
        <v>21990</v>
      </c>
      <c r="I996" t="s">
        <v>21991</v>
      </c>
      <c r="J996" t="s">
        <v>21992</v>
      </c>
      <c r="K996" t="s">
        <v>21993</v>
      </c>
      <c r="L996" t="s">
        <v>21994</v>
      </c>
      <c r="M996" t="s">
        <v>21995</v>
      </c>
      <c r="N996" t="s">
        <v>21996</v>
      </c>
      <c r="O996">
        <f>-742.634438094591 -17.8815188778044 -501.111953658196</f>
        <v>-1261.6279106305915</v>
      </c>
      <c r="P996">
        <f>-782.904300749815 -21.4507286959029 -221.927164719394</f>
        <v>-1026.2821941651118</v>
      </c>
      <c r="Q996">
        <f>-551.765354310529 -3.16559773989184 -235.673845937482</f>
        <v>-790.60479798790288</v>
      </c>
      <c r="R996" t="s">
        <v>21997</v>
      </c>
      <c r="S996" t="s">
        <v>21998</v>
      </c>
      <c r="T996" t="s">
        <v>21999</v>
      </c>
      <c r="U996" t="s">
        <v>22000</v>
      </c>
      <c r="V996" t="s">
        <v>22001</v>
      </c>
      <c r="W996" t="s">
        <v>22002</v>
      </c>
      <c r="X996" t="s">
        <v>22003</v>
      </c>
      <c r="Y996" t="s">
        <v>22004</v>
      </c>
    </row>
    <row r="997" spans="1:25" x14ac:dyDescent="0.3">
      <c r="A997">
        <v>49800</v>
      </c>
      <c r="B997" t="s">
        <v>22005</v>
      </c>
      <c r="C997" t="s">
        <v>22006</v>
      </c>
      <c r="D997" t="s">
        <v>22007</v>
      </c>
      <c r="E997" t="s">
        <v>22008</v>
      </c>
      <c r="F997" t="s">
        <v>22009</v>
      </c>
      <c r="G997" t="s">
        <v>22010</v>
      </c>
      <c r="H997" t="s">
        <v>22011</v>
      </c>
      <c r="I997" t="s">
        <v>22012</v>
      </c>
      <c r="J997" t="s">
        <v>22013</v>
      </c>
      <c r="K997" t="s">
        <v>22014</v>
      </c>
      <c r="L997" t="s">
        <v>22015</v>
      </c>
      <c r="M997" t="s">
        <v>22016</v>
      </c>
      <c r="N997" t="s">
        <v>22017</v>
      </c>
      <c r="O997">
        <f>-742.31821674376 -18.2636430032612 -501.222415954572</f>
        <v>-1261.8042757015933</v>
      </c>
      <c r="P997">
        <f>-781.480017412022 -22.388841207812 -221.887686943944</f>
        <v>-1025.756545563778</v>
      </c>
      <c r="Q997">
        <f>-550.480139952608 -3.54761402735994 -237.138337305643</f>
        <v>-791.16609128561095</v>
      </c>
      <c r="R997" t="s">
        <v>22018</v>
      </c>
      <c r="S997" t="s">
        <v>22019</v>
      </c>
      <c r="T997" t="s">
        <v>22020</v>
      </c>
      <c r="U997" t="s">
        <v>22021</v>
      </c>
      <c r="V997" t="s">
        <v>22022</v>
      </c>
      <c r="W997" t="s">
        <v>22023</v>
      </c>
      <c r="X997" t="s">
        <v>22024</v>
      </c>
      <c r="Y997" t="s">
        <v>22025</v>
      </c>
    </row>
    <row r="998" spans="1:25" x14ac:dyDescent="0.3">
      <c r="A998">
        <v>49850</v>
      </c>
      <c r="B998" t="s">
        <v>22026</v>
      </c>
      <c r="C998" t="s">
        <v>22027</v>
      </c>
      <c r="D998" t="s">
        <v>22028</v>
      </c>
      <c r="E998" t="s">
        <v>22029</v>
      </c>
      <c r="F998" t="s">
        <v>22030</v>
      </c>
      <c r="G998" t="s">
        <v>22031</v>
      </c>
      <c r="H998" t="s">
        <v>22032</v>
      </c>
      <c r="I998" t="s">
        <v>22033</v>
      </c>
      <c r="J998" t="s">
        <v>22034</v>
      </c>
      <c r="K998" t="s">
        <v>22035</v>
      </c>
      <c r="L998" t="s">
        <v>22036</v>
      </c>
      <c r="M998" t="s">
        <v>22037</v>
      </c>
      <c r="N998" t="s">
        <v>22038</v>
      </c>
      <c r="O998">
        <f>-742.009609046375 -18.5285307494753 -501.261554608463</f>
        <v>-1261.7996944043132</v>
      </c>
      <c r="P998">
        <f>-780.818186879921 -22.8543843241216 -221.880509928926</f>
        <v>-1025.5530811329686</v>
      </c>
      <c r="Q998">
        <f>-549.924054456982 -3.44053313466884 -237.990969910099</f>
        <v>-791.3555575017499</v>
      </c>
      <c r="R998" t="s">
        <v>22039</v>
      </c>
      <c r="S998" t="s">
        <v>22040</v>
      </c>
      <c r="T998" t="s">
        <v>22041</v>
      </c>
      <c r="U998" t="s">
        <v>22042</v>
      </c>
      <c r="V998" t="s">
        <v>22043</v>
      </c>
      <c r="W998" t="s">
        <v>22044</v>
      </c>
      <c r="X998" t="s">
        <v>22045</v>
      </c>
      <c r="Y998" t="s">
        <v>22046</v>
      </c>
    </row>
    <row r="999" spans="1:25" x14ac:dyDescent="0.3">
      <c r="A999">
        <v>49900</v>
      </c>
      <c r="B999" t="s">
        <v>22047</v>
      </c>
      <c r="C999" t="s">
        <v>22048</v>
      </c>
      <c r="D999" t="s">
        <v>22049</v>
      </c>
      <c r="E999" t="s">
        <v>22050</v>
      </c>
      <c r="F999" t="s">
        <v>22051</v>
      </c>
      <c r="G999" t="s">
        <v>22052</v>
      </c>
      <c r="H999" t="s">
        <v>22053</v>
      </c>
      <c r="I999" t="s">
        <v>22054</v>
      </c>
      <c r="J999" t="s">
        <v>22055</v>
      </c>
      <c r="K999" t="s">
        <v>22056</v>
      </c>
      <c r="L999" t="s">
        <v>22057</v>
      </c>
      <c r="M999" t="s">
        <v>22058</v>
      </c>
      <c r="N999" t="s">
        <v>22059</v>
      </c>
      <c r="O999">
        <f>-741.506828546035 -19.2822578473092 -501.351136921844</f>
        <v>-1262.1402233151882</v>
      </c>
      <c r="P999">
        <f>-779.767448335073 -24.0488882442028 -221.901749152071</f>
        <v>-1025.7180857313467</v>
      </c>
      <c r="Q999">
        <f>-549.084127977567 -3.26132648250655 -239.268131506823</f>
        <v>-791.61358596689661</v>
      </c>
      <c r="R999" t="s">
        <v>22060</v>
      </c>
      <c r="S999" t="s">
        <v>22061</v>
      </c>
      <c r="T999" t="s">
        <v>22062</v>
      </c>
      <c r="U999" t="s">
        <v>22063</v>
      </c>
      <c r="V999" t="s">
        <v>22064</v>
      </c>
      <c r="W999" t="s">
        <v>22065</v>
      </c>
      <c r="X999" t="s">
        <v>22066</v>
      </c>
      <c r="Y999" t="s">
        <v>22067</v>
      </c>
    </row>
    <row r="1000" spans="1:25" x14ac:dyDescent="0.3">
      <c r="A1000">
        <v>49950</v>
      </c>
      <c r="B1000" t="s">
        <v>22068</v>
      </c>
      <c r="C1000" t="s">
        <v>22069</v>
      </c>
      <c r="D1000" t="s">
        <v>22070</v>
      </c>
      <c r="E1000" t="s">
        <v>22071</v>
      </c>
      <c r="F1000" t="s">
        <v>22072</v>
      </c>
      <c r="G1000" t="s">
        <v>22073</v>
      </c>
      <c r="H1000" t="s">
        <v>22074</v>
      </c>
      <c r="I1000" t="s">
        <v>22075</v>
      </c>
      <c r="J1000" t="s">
        <v>22076</v>
      </c>
      <c r="K1000" t="s">
        <v>22077</v>
      </c>
      <c r="L1000" t="s">
        <v>22078</v>
      </c>
      <c r="M1000" t="s">
        <v>22079</v>
      </c>
      <c r="N1000" t="s">
        <v>22080</v>
      </c>
      <c r="O1000">
        <f>-741.342344041345 -19.6751589503253 -501.372584335453</f>
        <v>-1262.3900873271232</v>
      </c>
      <c r="P1000">
        <f>-779.167736937537 -24.4635316602587 -221.864198455197</f>
        <v>-1025.4954670529928</v>
      </c>
      <c r="Q1000">
        <f>-548.591498837984 -3.0156621939268 -239.840302343952</f>
        <v>-791.44746337586275</v>
      </c>
      <c r="R1000" t="s">
        <v>22081</v>
      </c>
      <c r="S1000" t="s">
        <v>22082</v>
      </c>
      <c r="T1000" t="s">
        <v>22083</v>
      </c>
      <c r="U1000" t="s">
        <v>22084</v>
      </c>
      <c r="V1000" t="s">
        <v>22085</v>
      </c>
      <c r="W1000" t="s">
        <v>22086</v>
      </c>
      <c r="X1000" t="s">
        <v>22087</v>
      </c>
      <c r="Y1000" t="s">
        <v>22088</v>
      </c>
    </row>
    <row r="1001" spans="1:25" x14ac:dyDescent="0.3">
      <c r="A1001">
        <v>50000</v>
      </c>
      <c r="B1001" t="s">
        <v>22089</v>
      </c>
      <c r="C1001" t="s">
        <v>22090</v>
      </c>
      <c r="D1001" t="s">
        <v>22091</v>
      </c>
      <c r="E1001" t="s">
        <v>22092</v>
      </c>
      <c r="F1001" t="s">
        <v>22093</v>
      </c>
      <c r="G1001" t="s">
        <v>22094</v>
      </c>
      <c r="H1001" t="s">
        <v>22095</v>
      </c>
      <c r="I1001" t="s">
        <v>22096</v>
      </c>
      <c r="J1001" t="s">
        <v>22097</v>
      </c>
      <c r="K1001" t="s">
        <v>22098</v>
      </c>
      <c r="L1001" t="s">
        <v>22099</v>
      </c>
      <c r="M1001" t="s">
        <v>22100</v>
      </c>
      <c r="N1001" t="s">
        <v>22101</v>
      </c>
      <c r="O1001">
        <f>-741.060681492398 -20.2788393385797 -501.426091747138</f>
        <v>-1262.7656125781157</v>
      </c>
      <c r="P1001">
        <f>-777.914047472702 -24.8343745996258 -221.783979907237</f>
        <v>-1024.5324019795648</v>
      </c>
      <c r="Q1001">
        <f>-547.547915010357 -2.4843222586228 -241.289812828954</f>
        <v>-791.32205009793381</v>
      </c>
      <c r="R1001" t="s">
        <v>22102</v>
      </c>
      <c r="S1001" t="s">
        <v>22103</v>
      </c>
      <c r="T1001" t="s">
        <v>22104</v>
      </c>
      <c r="U1001" t="s">
        <v>22105</v>
      </c>
      <c r="V1001" t="s">
        <v>22106</v>
      </c>
      <c r="W1001" t="s">
        <v>22107</v>
      </c>
      <c r="X1001" t="s">
        <v>22108</v>
      </c>
      <c r="Y1001" t="s">
        <v>22109</v>
      </c>
    </row>
    <row r="1002" spans="1:25" x14ac:dyDescent="0.3">
      <c r="A1002">
        <v>50050</v>
      </c>
      <c r="B1002" t="s">
        <v>22110</v>
      </c>
      <c r="C1002" t="s">
        <v>22111</v>
      </c>
      <c r="D1002" t="s">
        <v>22112</v>
      </c>
      <c r="E1002" t="s">
        <v>22113</v>
      </c>
      <c r="F1002" t="s">
        <v>22114</v>
      </c>
      <c r="G1002" t="s">
        <v>22115</v>
      </c>
      <c r="H1002" t="s">
        <v>22116</v>
      </c>
      <c r="I1002" t="s">
        <v>22117</v>
      </c>
      <c r="J1002" t="s">
        <v>22118</v>
      </c>
      <c r="K1002" t="s">
        <v>22119</v>
      </c>
      <c r="L1002" t="s">
        <v>22120</v>
      </c>
      <c r="M1002" t="s">
        <v>22121</v>
      </c>
      <c r="N1002" t="s">
        <v>22122</v>
      </c>
      <c r="O1002">
        <f>-740.992216741296 -20.4830113344037 -501.413603112598</f>
        <v>-1262.8888311882979</v>
      </c>
      <c r="P1002">
        <f>-777.285398156782 -24.9530382108023 -221.696874204606</f>
        <v>-1023.9353105721902</v>
      </c>
      <c r="Q1002">
        <f>-547.045403809112 -2.200966842757 -242.201079997809</f>
        <v>-791.44745064967799</v>
      </c>
      <c r="R1002" t="s">
        <v>22123</v>
      </c>
      <c r="S1002" t="s">
        <v>22124</v>
      </c>
      <c r="T1002" t="s">
        <v>22125</v>
      </c>
      <c r="U1002" t="s">
        <v>22126</v>
      </c>
      <c r="V1002" t="s">
        <v>22127</v>
      </c>
      <c r="W1002" t="s">
        <v>22128</v>
      </c>
      <c r="X1002" t="s">
        <v>22129</v>
      </c>
      <c r="Y1002" t="s">
        <v>22130</v>
      </c>
    </row>
    <row r="1003" spans="1:25" x14ac:dyDescent="0.3">
      <c r="A1003">
        <v>50100</v>
      </c>
      <c r="B1003" t="s">
        <v>22131</v>
      </c>
      <c r="C1003" t="s">
        <v>22132</v>
      </c>
      <c r="D1003" t="s">
        <v>22133</v>
      </c>
      <c r="E1003" t="s">
        <v>22134</v>
      </c>
      <c r="F1003" t="s">
        <v>22135</v>
      </c>
      <c r="G1003" t="s">
        <v>22136</v>
      </c>
      <c r="H1003" t="s">
        <v>22137</v>
      </c>
      <c r="I1003" t="s">
        <v>22138</v>
      </c>
      <c r="J1003" t="s">
        <v>22139</v>
      </c>
      <c r="K1003" t="s">
        <v>22140</v>
      </c>
      <c r="L1003" t="s">
        <v>22141</v>
      </c>
      <c r="M1003" t="s">
        <v>22142</v>
      </c>
      <c r="N1003" t="s">
        <v>22143</v>
      </c>
      <c r="O1003">
        <f>-741.035831790457 -20.7745536604668 -501.399341570192</f>
        <v>-1263.2097270211159</v>
      </c>
      <c r="P1003">
        <f>-776.057295506136 -24.8352620916444 -221.514427924517</f>
        <v>-1022.4069855222974</v>
      </c>
      <c r="Q1003">
        <f>-546.118768715815 -1.42175445448765 -244.506234874979</f>
        <v>-792.04675804528165</v>
      </c>
      <c r="R1003" t="s">
        <v>22144</v>
      </c>
      <c r="S1003" t="s">
        <v>22145</v>
      </c>
      <c r="T1003" t="s">
        <v>22146</v>
      </c>
      <c r="U1003" t="s">
        <v>22147</v>
      </c>
      <c r="V1003" t="s">
        <v>22148</v>
      </c>
      <c r="W1003" t="s">
        <v>22149</v>
      </c>
      <c r="X1003" t="s">
        <v>22150</v>
      </c>
      <c r="Y1003" t="s">
        <v>22151</v>
      </c>
    </row>
    <row r="1004" spans="1:25" x14ac:dyDescent="0.3">
      <c r="A1004">
        <v>50150</v>
      </c>
      <c r="B1004" t="s">
        <v>22152</v>
      </c>
      <c r="C1004" t="s">
        <v>22153</v>
      </c>
      <c r="D1004" t="s">
        <v>22154</v>
      </c>
      <c r="E1004" t="s">
        <v>22155</v>
      </c>
      <c r="F1004" t="s">
        <v>22156</v>
      </c>
      <c r="G1004" t="s">
        <v>22157</v>
      </c>
      <c r="H1004" t="s">
        <v>22158</v>
      </c>
      <c r="I1004" t="s">
        <v>22159</v>
      </c>
      <c r="J1004" t="s">
        <v>22160</v>
      </c>
      <c r="K1004" t="s">
        <v>22161</v>
      </c>
      <c r="L1004" t="s">
        <v>22162</v>
      </c>
      <c r="M1004" t="s">
        <v>22163</v>
      </c>
      <c r="N1004" t="s">
        <v>22164</v>
      </c>
      <c r="O1004">
        <f>-740.97567750042 -20.8308489948699 -501.453095839856</f>
        <v>-1263.2596223351461</v>
      </c>
      <c r="P1004">
        <f>-775.487938787359 -24.7395561573196 -221.502692689951</f>
        <v>-1021.7301876346296</v>
      </c>
      <c r="Q1004">
        <f>-545.722652041538 -1.01045891278659 -245.861524893422</f>
        <v>-792.59463584774664</v>
      </c>
      <c r="R1004" t="s">
        <v>22165</v>
      </c>
      <c r="S1004" t="s">
        <v>22166</v>
      </c>
      <c r="T1004" t="s">
        <v>22167</v>
      </c>
      <c r="U1004" t="s">
        <v>22168</v>
      </c>
      <c r="V1004" t="s">
        <v>22169</v>
      </c>
      <c r="W1004" t="s">
        <v>22170</v>
      </c>
      <c r="X1004" t="s">
        <v>22171</v>
      </c>
      <c r="Y1004" t="s">
        <v>22172</v>
      </c>
    </row>
    <row r="1005" spans="1:25" x14ac:dyDescent="0.3">
      <c r="A1005">
        <v>50200</v>
      </c>
      <c r="B1005" t="s">
        <v>22173</v>
      </c>
      <c r="C1005" t="s">
        <v>22174</v>
      </c>
      <c r="D1005" t="s">
        <v>22175</v>
      </c>
      <c r="E1005" t="s">
        <v>22176</v>
      </c>
      <c r="F1005" t="s">
        <v>22177</v>
      </c>
      <c r="G1005" t="s">
        <v>22178</v>
      </c>
      <c r="H1005" t="s">
        <v>22179</v>
      </c>
      <c r="I1005" t="s">
        <v>22180</v>
      </c>
      <c r="J1005" t="s">
        <v>22181</v>
      </c>
      <c r="K1005" t="s">
        <v>22182</v>
      </c>
      <c r="L1005" t="s">
        <v>22183</v>
      </c>
      <c r="M1005" t="s">
        <v>22184</v>
      </c>
      <c r="N1005" t="s">
        <v>22185</v>
      </c>
      <c r="O1005">
        <f>-740.943650214423 -20.7781070536423 -501.519769789307</f>
        <v>-1263.2415270573724</v>
      </c>
      <c r="P1005">
        <f>-774.420180928612 -24.3018483241067 -221.438525905242</f>
        <v>-1020.1605551579607</v>
      </c>
      <c r="Q1005">
        <f>-545.004089857631 -0.0345855121199747 -248.417980383683</f>
        <v>-793.45665575343401</v>
      </c>
      <c r="R1005" t="s">
        <v>22186</v>
      </c>
      <c r="S1005" t="s">
        <v>22187</v>
      </c>
      <c r="T1005" t="s">
        <v>22188</v>
      </c>
      <c r="U1005" t="s">
        <v>22189</v>
      </c>
      <c r="V1005" t="s">
        <v>22190</v>
      </c>
      <c r="W1005" t="s">
        <v>22191</v>
      </c>
      <c r="X1005" t="s">
        <v>22192</v>
      </c>
      <c r="Y1005" t="s">
        <v>22193</v>
      </c>
    </row>
    <row r="1006" spans="1:25" x14ac:dyDescent="0.3">
      <c r="A1006">
        <v>50250</v>
      </c>
      <c r="B1006" t="s">
        <v>22194</v>
      </c>
      <c r="C1006" t="s">
        <v>22195</v>
      </c>
      <c r="D1006" t="s">
        <v>22196</v>
      </c>
      <c r="E1006" t="s">
        <v>22197</v>
      </c>
      <c r="F1006" t="s">
        <v>22198</v>
      </c>
      <c r="G1006" t="s">
        <v>22199</v>
      </c>
      <c r="H1006" t="s">
        <v>22200</v>
      </c>
      <c r="I1006" t="s">
        <v>22201</v>
      </c>
      <c r="J1006" t="s">
        <v>22202</v>
      </c>
      <c r="K1006" t="s">
        <v>22203</v>
      </c>
      <c r="L1006" t="s">
        <v>22204</v>
      </c>
      <c r="M1006" t="s">
        <v>22205</v>
      </c>
      <c r="N1006" t="s">
        <v>22206</v>
      </c>
      <c r="O1006">
        <f>-741.111789876735 -20.6899296925983 -501.483913531903</f>
        <v>-1263.2856331012363</v>
      </c>
      <c r="P1006">
        <f>-773.845305905339 -24.0492627101901 -221.312908454524</f>
        <v>-1019.2074770700531</v>
      </c>
      <c r="Q1006" t="s">
        <v>22207</v>
      </c>
      <c r="R1006" t="s">
        <v>22208</v>
      </c>
      <c r="S1006" t="s">
        <v>22209</v>
      </c>
      <c r="T1006" t="s">
        <v>22210</v>
      </c>
      <c r="U1006" t="s">
        <v>22211</v>
      </c>
      <c r="V1006" t="s">
        <v>22212</v>
      </c>
      <c r="W1006" t="s">
        <v>22213</v>
      </c>
      <c r="X1006" t="s">
        <v>22214</v>
      </c>
      <c r="Y1006" t="s">
        <v>22215</v>
      </c>
    </row>
    <row r="1007" spans="1:25" x14ac:dyDescent="0.3">
      <c r="A1007">
        <v>50300</v>
      </c>
      <c r="B1007" t="s">
        <v>22216</v>
      </c>
      <c r="C1007" t="s">
        <v>22217</v>
      </c>
      <c r="D1007" t="s">
        <v>22218</v>
      </c>
      <c r="E1007" t="s">
        <v>22219</v>
      </c>
      <c r="F1007" t="s">
        <v>22220</v>
      </c>
      <c r="G1007" t="s">
        <v>22221</v>
      </c>
      <c r="H1007" t="s">
        <v>22222</v>
      </c>
      <c r="I1007" t="s">
        <v>22223</v>
      </c>
      <c r="J1007" t="s">
        <v>22224</v>
      </c>
      <c r="K1007" t="s">
        <v>22225</v>
      </c>
      <c r="L1007" t="s">
        <v>22226</v>
      </c>
      <c r="M1007" t="s">
        <v>22227</v>
      </c>
      <c r="N1007" t="s">
        <v>22228</v>
      </c>
      <c r="O1007">
        <f>-741.312314659905 -20.634290649065 -501.361826326362</f>
        <v>-1263.308431635332</v>
      </c>
      <c r="P1007">
        <f>-772.467693363735 -23.7723550706746 -221.008348607216</f>
        <v>-1017.2483970416256</v>
      </c>
      <c r="Q1007" t="s">
        <v>22229</v>
      </c>
      <c r="R1007" t="s">
        <v>22230</v>
      </c>
      <c r="S1007" t="s">
        <v>22231</v>
      </c>
      <c r="T1007" t="s">
        <v>22232</v>
      </c>
      <c r="U1007" t="s">
        <v>22233</v>
      </c>
      <c r="V1007" t="s">
        <v>22234</v>
      </c>
      <c r="W1007" t="s">
        <v>22235</v>
      </c>
      <c r="X1007" t="s">
        <v>22236</v>
      </c>
      <c r="Y1007" t="s">
        <v>22237</v>
      </c>
    </row>
    <row r="1008" spans="1:25" x14ac:dyDescent="0.3">
      <c r="A1008">
        <v>50350</v>
      </c>
      <c r="B1008" t="s">
        <v>22238</v>
      </c>
      <c r="C1008" t="s">
        <v>22239</v>
      </c>
      <c r="D1008" t="s">
        <v>22240</v>
      </c>
      <c r="E1008" t="s">
        <v>22241</v>
      </c>
      <c r="F1008" t="s">
        <v>22242</v>
      </c>
      <c r="G1008" t="s">
        <v>22243</v>
      </c>
      <c r="H1008" t="s">
        <v>22244</v>
      </c>
      <c r="I1008" t="s">
        <v>22245</v>
      </c>
      <c r="J1008" t="s">
        <v>22246</v>
      </c>
      <c r="K1008" t="s">
        <v>22247</v>
      </c>
      <c r="L1008" t="s">
        <v>22248</v>
      </c>
      <c r="M1008" t="s">
        <v>22249</v>
      </c>
      <c r="N1008" t="s">
        <v>22250</v>
      </c>
      <c r="O1008">
        <f>-741.465992715004 -20.5927939564021 -501.24958349674</f>
        <v>-1263.3083701681462</v>
      </c>
      <c r="P1008">
        <f>-771.991647911585 -23.8668367061707 -220.828408267186</f>
        <v>-1016.6868928849417</v>
      </c>
      <c r="Q1008" t="s">
        <v>22251</v>
      </c>
      <c r="R1008" t="s">
        <v>22252</v>
      </c>
      <c r="S1008" t="s">
        <v>22253</v>
      </c>
      <c r="T1008" t="s">
        <v>22254</v>
      </c>
      <c r="U1008" t="s">
        <v>22255</v>
      </c>
      <c r="V1008" t="s">
        <v>22256</v>
      </c>
      <c r="W1008" t="s">
        <v>22257</v>
      </c>
      <c r="X1008" t="s">
        <v>22258</v>
      </c>
      <c r="Y1008" t="s">
        <v>22259</v>
      </c>
    </row>
    <row r="1009" spans="1:25" x14ac:dyDescent="0.3">
      <c r="A1009">
        <v>50400</v>
      </c>
      <c r="B1009" t="s">
        <v>22260</v>
      </c>
      <c r="C1009" t="s">
        <v>22261</v>
      </c>
      <c r="D1009" t="s">
        <v>22262</v>
      </c>
      <c r="E1009" t="s">
        <v>22263</v>
      </c>
      <c r="F1009" t="s">
        <v>22264</v>
      </c>
      <c r="G1009" t="s">
        <v>22265</v>
      </c>
      <c r="H1009" t="s">
        <v>22266</v>
      </c>
      <c r="I1009" t="s">
        <v>22267</v>
      </c>
      <c r="J1009" t="s">
        <v>22268</v>
      </c>
      <c r="K1009" t="s">
        <v>22269</v>
      </c>
      <c r="L1009" t="s">
        <v>22270</v>
      </c>
      <c r="M1009" t="s">
        <v>22271</v>
      </c>
      <c r="N1009" t="s">
        <v>22272</v>
      </c>
      <c r="O1009">
        <f>-741.884371007058 -20.3226982943834 -501.152121344916</f>
        <v>-1263.3591906463573</v>
      </c>
      <c r="P1009">
        <f>-771.55180307663 -23.9738810837653 -220.64347523119</f>
        <v>-1016.1691593915853</v>
      </c>
      <c r="Q1009" t="s">
        <v>22273</v>
      </c>
      <c r="R1009" t="s">
        <v>22274</v>
      </c>
      <c r="S1009" t="s">
        <v>22275</v>
      </c>
      <c r="T1009" t="s">
        <v>22276</v>
      </c>
      <c r="U1009" t="s">
        <v>22277</v>
      </c>
      <c r="V1009" t="s">
        <v>22278</v>
      </c>
      <c r="W1009" t="s">
        <v>22279</v>
      </c>
      <c r="X1009" t="s">
        <v>22280</v>
      </c>
      <c r="Y1009" t="s">
        <v>22281</v>
      </c>
    </row>
    <row r="1010" spans="1:25" x14ac:dyDescent="0.3">
      <c r="A1010">
        <v>50450</v>
      </c>
      <c r="B1010" t="s">
        <v>22282</v>
      </c>
      <c r="C1010" t="s">
        <v>22283</v>
      </c>
      <c r="D1010" t="s">
        <v>22284</v>
      </c>
      <c r="E1010" t="s">
        <v>22285</v>
      </c>
      <c r="F1010" t="s">
        <v>22286</v>
      </c>
      <c r="G1010" t="s">
        <v>22287</v>
      </c>
      <c r="H1010" t="s">
        <v>22288</v>
      </c>
      <c r="I1010" t="s">
        <v>22289</v>
      </c>
      <c r="J1010" t="s">
        <v>22290</v>
      </c>
      <c r="K1010" t="s">
        <v>22291</v>
      </c>
      <c r="L1010" t="s">
        <v>22292</v>
      </c>
      <c r="M1010" t="s">
        <v>22293</v>
      </c>
      <c r="N1010" t="s">
        <v>22294</v>
      </c>
      <c r="O1010">
        <f>-742.137057442449 -20.1596180026459 -501.092535845084</f>
        <v>-1263.3892112901788</v>
      </c>
      <c r="P1010">
        <f>-771.46478413625 -23.9230243330837 -220.549645943436</f>
        <v>-1015.9374544127697</v>
      </c>
      <c r="Q1010" t="s">
        <v>22295</v>
      </c>
      <c r="R1010" t="s">
        <v>22296</v>
      </c>
      <c r="S1010" t="s">
        <v>22297</v>
      </c>
      <c r="T1010" t="s">
        <v>22298</v>
      </c>
      <c r="U1010" t="s">
        <v>22299</v>
      </c>
      <c r="V1010" t="s">
        <v>22300</v>
      </c>
      <c r="W1010" t="s">
        <v>22301</v>
      </c>
      <c r="X1010" t="s">
        <v>22302</v>
      </c>
      <c r="Y1010" t="s">
        <v>22303</v>
      </c>
    </row>
    <row r="1011" spans="1:25" x14ac:dyDescent="0.3">
      <c r="A1011">
        <v>50500</v>
      </c>
      <c r="B1011" t="s">
        <v>22304</v>
      </c>
      <c r="C1011" t="s">
        <v>22305</v>
      </c>
      <c r="D1011" t="s">
        <v>22306</v>
      </c>
      <c r="E1011" t="s">
        <v>22307</v>
      </c>
      <c r="F1011" t="s">
        <v>22308</v>
      </c>
      <c r="G1011" t="s">
        <v>22309</v>
      </c>
      <c r="H1011" t="s">
        <v>22310</v>
      </c>
      <c r="I1011" t="s">
        <v>22311</v>
      </c>
      <c r="J1011" t="s">
        <v>22312</v>
      </c>
      <c r="K1011" t="s">
        <v>22313</v>
      </c>
      <c r="L1011" t="s">
        <v>22314</v>
      </c>
      <c r="M1011" t="s">
        <v>22315</v>
      </c>
      <c r="N1011" t="s">
        <v>22316</v>
      </c>
      <c r="O1011">
        <f>-742.652798836245 -19.8302532904108 -500.907347299875</f>
        <v>-1263.3903994265308</v>
      </c>
      <c r="P1011">
        <f>-771.640063153026 -23.6623229633178 -220.329959469577</f>
        <v>-1015.6323455859208</v>
      </c>
      <c r="Q1011" t="s">
        <v>22317</v>
      </c>
      <c r="R1011" t="s">
        <v>22318</v>
      </c>
      <c r="S1011" t="s">
        <v>22319</v>
      </c>
      <c r="T1011" t="s">
        <v>22320</v>
      </c>
      <c r="U1011" t="s">
        <v>22321</v>
      </c>
      <c r="V1011" t="s">
        <v>22322</v>
      </c>
      <c r="W1011" t="s">
        <v>22323</v>
      </c>
      <c r="X1011" t="s">
        <v>22324</v>
      </c>
      <c r="Y1011" t="s">
        <v>22325</v>
      </c>
    </row>
    <row r="1012" spans="1:25" x14ac:dyDescent="0.3">
      <c r="A1012">
        <v>50550</v>
      </c>
      <c r="B1012" t="s">
        <v>22326</v>
      </c>
      <c r="C1012" t="s">
        <v>22327</v>
      </c>
      <c r="D1012" t="s">
        <v>22328</v>
      </c>
      <c r="E1012" t="s">
        <v>22329</v>
      </c>
      <c r="F1012" t="s">
        <v>22330</v>
      </c>
      <c r="G1012" t="s">
        <v>22331</v>
      </c>
      <c r="H1012" t="s">
        <v>22332</v>
      </c>
      <c r="I1012" t="s">
        <v>22333</v>
      </c>
      <c r="J1012" t="s">
        <v>22334</v>
      </c>
      <c r="K1012" t="s">
        <v>22335</v>
      </c>
      <c r="L1012" t="s">
        <v>22336</v>
      </c>
      <c r="M1012" t="s">
        <v>22337</v>
      </c>
      <c r="N1012" t="s">
        <v>22338</v>
      </c>
      <c r="O1012">
        <f>-742.855073038786 -19.5881391079909 -500.900325183546</f>
        <v>-1263.3435373303228</v>
      </c>
      <c r="P1012">
        <f>-771.817565162091 -23.5628656555646 -220.322519646987</f>
        <v>-1015.7029504646425</v>
      </c>
      <c r="Q1012" t="s">
        <v>22339</v>
      </c>
      <c r="R1012" t="s">
        <v>22340</v>
      </c>
      <c r="S1012" t="s">
        <v>22341</v>
      </c>
      <c r="T1012" t="s">
        <v>22342</v>
      </c>
      <c r="U1012" t="s">
        <v>22343</v>
      </c>
      <c r="V1012" t="s">
        <v>22344</v>
      </c>
      <c r="W1012" t="s">
        <v>22345</v>
      </c>
      <c r="X1012" t="s">
        <v>22346</v>
      </c>
      <c r="Y1012" t="s">
        <v>22347</v>
      </c>
    </row>
    <row r="1013" spans="1:25" x14ac:dyDescent="0.3">
      <c r="A1013">
        <v>50600</v>
      </c>
      <c r="B1013" t="s">
        <v>22348</v>
      </c>
      <c r="C1013" t="s">
        <v>22349</v>
      </c>
      <c r="D1013" t="s">
        <v>22350</v>
      </c>
      <c r="E1013" t="s">
        <v>22351</v>
      </c>
      <c r="F1013" t="s">
        <v>22352</v>
      </c>
      <c r="G1013" t="s">
        <v>22353</v>
      </c>
      <c r="H1013" t="s">
        <v>22354</v>
      </c>
      <c r="I1013" t="s">
        <v>22355</v>
      </c>
      <c r="J1013" t="s">
        <v>22356</v>
      </c>
      <c r="K1013" t="s">
        <v>22357</v>
      </c>
      <c r="L1013" t="s">
        <v>22358</v>
      </c>
      <c r="M1013" t="s">
        <v>22359</v>
      </c>
      <c r="N1013" t="s">
        <v>22360</v>
      </c>
      <c r="O1013">
        <f>-743.347468418479 -18.9364261321612 -501.028907991859</f>
        <v>-1263.3128025424992</v>
      </c>
      <c r="P1013">
        <f>-772.217837020306 -23.513003133145 -220.450625286748</f>
        <v>-1016.181465440199</v>
      </c>
      <c r="Q1013" t="s">
        <v>22361</v>
      </c>
      <c r="R1013" t="s">
        <v>22362</v>
      </c>
      <c r="S1013" t="s">
        <v>22363</v>
      </c>
      <c r="T1013" t="s">
        <v>22364</v>
      </c>
      <c r="U1013" t="s">
        <v>22365</v>
      </c>
      <c r="V1013" t="s">
        <v>22366</v>
      </c>
      <c r="W1013" t="s">
        <v>22367</v>
      </c>
      <c r="X1013" t="s">
        <v>22368</v>
      </c>
      <c r="Y1013" t="s">
        <v>22369</v>
      </c>
    </row>
    <row r="1014" spans="1:25" x14ac:dyDescent="0.3">
      <c r="A1014">
        <v>50650</v>
      </c>
      <c r="B1014" t="s">
        <v>22370</v>
      </c>
      <c r="C1014" t="s">
        <v>22371</v>
      </c>
      <c r="D1014" t="s">
        <v>22372</v>
      </c>
      <c r="E1014" t="s">
        <v>22373</v>
      </c>
      <c r="F1014" t="s">
        <v>22374</v>
      </c>
      <c r="G1014" t="s">
        <v>22375</v>
      </c>
      <c r="H1014" t="s">
        <v>22376</v>
      </c>
      <c r="I1014" t="s">
        <v>22377</v>
      </c>
      <c r="J1014" t="s">
        <v>22378</v>
      </c>
      <c r="K1014" t="s">
        <v>22379</v>
      </c>
      <c r="L1014" t="s">
        <v>22380</v>
      </c>
      <c r="M1014" t="s">
        <v>22381</v>
      </c>
      <c r="N1014" t="s">
        <v>22382</v>
      </c>
      <c r="O1014">
        <f>-743.58070385527 -18.6828688341288 -501.133245668873</f>
        <v>-1263.396818358272</v>
      </c>
      <c r="P1014">
        <f>-772.254361183282 -23.6007049897344 -220.540676632817</f>
        <v>-1016.3957428058334</v>
      </c>
      <c r="Q1014" t="s">
        <v>22383</v>
      </c>
      <c r="R1014" t="s">
        <v>22384</v>
      </c>
      <c r="S1014" t="s">
        <v>22385</v>
      </c>
      <c r="T1014" t="s">
        <v>22386</v>
      </c>
      <c r="U1014" t="s">
        <v>22387</v>
      </c>
      <c r="V1014" t="s">
        <v>22388</v>
      </c>
      <c r="W1014" t="s">
        <v>22389</v>
      </c>
      <c r="X1014" t="s">
        <v>22390</v>
      </c>
      <c r="Y1014" t="s">
        <v>22391</v>
      </c>
    </row>
    <row r="1015" spans="1:25" x14ac:dyDescent="0.3">
      <c r="A1015">
        <v>50700</v>
      </c>
      <c r="B1015" t="s">
        <v>22392</v>
      </c>
      <c r="C1015" t="s">
        <v>22393</v>
      </c>
      <c r="D1015" t="s">
        <v>22394</v>
      </c>
      <c r="E1015" t="s">
        <v>22395</v>
      </c>
      <c r="F1015" t="s">
        <v>22396</v>
      </c>
      <c r="G1015" t="s">
        <v>22397</v>
      </c>
      <c r="H1015" t="s">
        <v>22398</v>
      </c>
      <c r="I1015" t="s">
        <v>22399</v>
      </c>
      <c r="J1015" t="s">
        <v>22400</v>
      </c>
      <c r="K1015" t="s">
        <v>22401</v>
      </c>
      <c r="L1015" t="s">
        <v>22402</v>
      </c>
      <c r="M1015" t="s">
        <v>22403</v>
      </c>
      <c r="N1015" t="s">
        <v>22404</v>
      </c>
      <c r="O1015">
        <f>-743.952593314212 -18.2169733448068 -501.268589545223</f>
        <v>-1263.4381562042417</v>
      </c>
      <c r="P1015">
        <f>-772.011460032364 -23.8950963276354 -220.628115176155</f>
        <v>-1016.5346715361544</v>
      </c>
      <c r="Q1015" t="s">
        <v>22405</v>
      </c>
      <c r="R1015" t="s">
        <v>22406</v>
      </c>
      <c r="S1015" t="s">
        <v>22407</v>
      </c>
      <c r="T1015" t="s">
        <v>22408</v>
      </c>
      <c r="U1015" t="s">
        <v>22409</v>
      </c>
      <c r="V1015" t="s">
        <v>22410</v>
      </c>
      <c r="W1015" t="s">
        <v>22411</v>
      </c>
      <c r="X1015" t="s">
        <v>22412</v>
      </c>
      <c r="Y1015" t="s">
        <v>22413</v>
      </c>
    </row>
    <row r="1016" spans="1:25" x14ac:dyDescent="0.3">
      <c r="A1016">
        <v>50750</v>
      </c>
      <c r="B1016" t="s">
        <v>22414</v>
      </c>
      <c r="C1016" t="s">
        <v>22415</v>
      </c>
      <c r="D1016" t="s">
        <v>22416</v>
      </c>
      <c r="E1016" t="s">
        <v>22417</v>
      </c>
      <c r="F1016" t="s">
        <v>22418</v>
      </c>
      <c r="G1016" t="s">
        <v>22419</v>
      </c>
      <c r="H1016" t="s">
        <v>22420</v>
      </c>
      <c r="I1016" t="s">
        <v>22421</v>
      </c>
      <c r="J1016" t="s">
        <v>22422</v>
      </c>
      <c r="K1016" t="s">
        <v>22423</v>
      </c>
      <c r="L1016" t="s">
        <v>22424</v>
      </c>
      <c r="M1016" t="s">
        <v>22425</v>
      </c>
      <c r="N1016" t="s">
        <v>22426</v>
      </c>
      <c r="O1016">
        <f>-744.05434274284 -18.0651081629921 -501.368807901246</f>
        <v>-1263.4882588070782</v>
      </c>
      <c r="P1016">
        <f>-771.761960686561 -24.0771197084102 -220.700444614919</f>
        <v>-1016.5395250098902</v>
      </c>
      <c r="Q1016" t="s">
        <v>22427</v>
      </c>
      <c r="R1016" t="s">
        <v>22428</v>
      </c>
      <c r="S1016" t="s">
        <v>22429</v>
      </c>
      <c r="T1016" t="s">
        <v>22430</v>
      </c>
      <c r="U1016" t="s">
        <v>22431</v>
      </c>
      <c r="V1016" t="s">
        <v>22432</v>
      </c>
      <c r="W1016" t="s">
        <v>22433</v>
      </c>
      <c r="X1016" t="s">
        <v>22434</v>
      </c>
      <c r="Y1016" t="s">
        <v>22435</v>
      </c>
    </row>
    <row r="1017" spans="1:25" x14ac:dyDescent="0.3">
      <c r="A1017">
        <v>50800</v>
      </c>
      <c r="B1017" t="s">
        <v>22436</v>
      </c>
      <c r="C1017" t="s">
        <v>22437</v>
      </c>
      <c r="D1017" t="s">
        <v>22438</v>
      </c>
      <c r="E1017" t="s">
        <v>22439</v>
      </c>
      <c r="F1017" t="s">
        <v>22440</v>
      </c>
      <c r="G1017" t="s">
        <v>22441</v>
      </c>
      <c r="H1017" t="s">
        <v>22442</v>
      </c>
      <c r="I1017" t="s">
        <v>22443</v>
      </c>
      <c r="J1017" t="s">
        <v>22444</v>
      </c>
      <c r="K1017" t="s">
        <v>22445</v>
      </c>
      <c r="L1017" t="s">
        <v>22446</v>
      </c>
      <c r="M1017" t="s">
        <v>22447</v>
      </c>
      <c r="N1017" t="s">
        <v>22448</v>
      </c>
      <c r="O1017">
        <f>-744.349364662819 -17.7345560307799 -501.660780841586</f>
        <v>-1263.744701535185</v>
      </c>
      <c r="P1017">
        <f>-771.797563623337 -24.3146742803929 -220.979671784422</f>
        <v>-1017.0919096881519</v>
      </c>
      <c r="Q1017" t="s">
        <v>22449</v>
      </c>
      <c r="R1017" t="s">
        <v>22450</v>
      </c>
      <c r="S1017" t="s">
        <v>22451</v>
      </c>
      <c r="T1017" t="s">
        <v>22452</v>
      </c>
      <c r="U1017" t="s">
        <v>22453</v>
      </c>
      <c r="V1017" t="s">
        <v>22454</v>
      </c>
      <c r="W1017" t="s">
        <v>22455</v>
      </c>
      <c r="X1017" t="s">
        <v>22456</v>
      </c>
      <c r="Y1017" t="s">
        <v>22457</v>
      </c>
    </row>
    <row r="1018" spans="1:25" x14ac:dyDescent="0.3">
      <c r="A1018">
        <v>50850</v>
      </c>
      <c r="B1018" t="s">
        <v>22458</v>
      </c>
      <c r="C1018" t="s">
        <v>22459</v>
      </c>
      <c r="D1018" t="s">
        <v>22460</v>
      </c>
      <c r="E1018" t="s">
        <v>22461</v>
      </c>
      <c r="F1018" t="s">
        <v>22462</v>
      </c>
      <c r="G1018" t="s">
        <v>22463</v>
      </c>
      <c r="H1018" t="s">
        <v>22464</v>
      </c>
      <c r="I1018" t="s">
        <v>22465</v>
      </c>
      <c r="J1018" t="s">
        <v>22466</v>
      </c>
      <c r="K1018" t="s">
        <v>22467</v>
      </c>
      <c r="L1018" t="s">
        <v>22468</v>
      </c>
      <c r="M1018" t="s">
        <v>22469</v>
      </c>
      <c r="N1018" t="s">
        <v>22470</v>
      </c>
      <c r="O1018">
        <f>-744.538519940198 -17.6141675679196 -501.762063850877</f>
        <v>-1263.9147513589946</v>
      </c>
      <c r="P1018">
        <f>-771.891656446075 -24.5654002323879 -221.080714942221</f>
        <v>-1017.5377716206839</v>
      </c>
      <c r="Q1018" t="s">
        <v>22471</v>
      </c>
      <c r="R1018" t="s">
        <v>22472</v>
      </c>
      <c r="S1018" t="s">
        <v>22473</v>
      </c>
      <c r="T1018" t="s">
        <v>22474</v>
      </c>
      <c r="U1018" t="s">
        <v>22475</v>
      </c>
      <c r="V1018" t="s">
        <v>22476</v>
      </c>
      <c r="W1018" t="s">
        <v>22477</v>
      </c>
      <c r="X1018" t="s">
        <v>22478</v>
      </c>
      <c r="Y1018" t="s">
        <v>22479</v>
      </c>
    </row>
    <row r="1019" spans="1:25" x14ac:dyDescent="0.3">
      <c r="A1019">
        <v>50900</v>
      </c>
      <c r="B1019" t="s">
        <v>22480</v>
      </c>
      <c r="C1019" t="s">
        <v>22481</v>
      </c>
      <c r="D1019" t="s">
        <v>22482</v>
      </c>
      <c r="E1019" t="s">
        <v>22483</v>
      </c>
      <c r="F1019" t="s">
        <v>22484</v>
      </c>
      <c r="G1019" t="s">
        <v>22485</v>
      </c>
      <c r="H1019" t="s">
        <v>22486</v>
      </c>
      <c r="I1019" t="s">
        <v>22487</v>
      </c>
      <c r="J1019" t="s">
        <v>22488</v>
      </c>
      <c r="K1019" t="s">
        <v>22489</v>
      </c>
      <c r="L1019" t="s">
        <v>22490</v>
      </c>
      <c r="M1019" t="s">
        <v>22491</v>
      </c>
      <c r="N1019" t="s">
        <v>22492</v>
      </c>
      <c r="O1019">
        <f>-744.840350714141 -17.466101793279 -501.782744689717</f>
        <v>-1264.0891971971369</v>
      </c>
      <c r="P1019">
        <f>-772.044979598331 -24.7670703698666 -221.095847919538</f>
        <v>-1017.9078978877355</v>
      </c>
      <c r="Q1019" t="s">
        <v>22493</v>
      </c>
      <c r="R1019" t="s">
        <v>22494</v>
      </c>
      <c r="S1019" t="s">
        <v>22495</v>
      </c>
      <c r="T1019" t="s">
        <v>22496</v>
      </c>
      <c r="U1019" t="s">
        <v>22497</v>
      </c>
      <c r="V1019" t="s">
        <v>22498</v>
      </c>
      <c r="W1019" t="s">
        <v>22499</v>
      </c>
      <c r="X1019" t="s">
        <v>22500</v>
      </c>
      <c r="Y1019" t="s">
        <v>22501</v>
      </c>
    </row>
    <row r="1020" spans="1:25" x14ac:dyDescent="0.3">
      <c r="A1020">
        <v>50950</v>
      </c>
      <c r="B1020" t="s">
        <v>22502</v>
      </c>
      <c r="C1020" t="s">
        <v>22503</v>
      </c>
      <c r="D1020" t="s">
        <v>22504</v>
      </c>
      <c r="E1020" t="s">
        <v>22505</v>
      </c>
      <c r="F1020" t="s">
        <v>22506</v>
      </c>
      <c r="G1020" t="s">
        <v>22507</v>
      </c>
      <c r="H1020" t="s">
        <v>22508</v>
      </c>
      <c r="I1020" t="s">
        <v>22509</v>
      </c>
      <c r="J1020" t="s">
        <v>22510</v>
      </c>
      <c r="K1020" t="s">
        <v>22511</v>
      </c>
      <c r="L1020" t="s">
        <v>22512</v>
      </c>
      <c r="M1020" t="s">
        <v>22513</v>
      </c>
      <c r="N1020" t="s">
        <v>22514</v>
      </c>
      <c r="O1020">
        <f>-745.361507405493 -17.262363709945 -501.716847799915</f>
        <v>-1264.3407189153529</v>
      </c>
      <c r="P1020">
        <f>-772.477691028041 -24.9779743636245 -221.03232714797</f>
        <v>-1018.4879925396356</v>
      </c>
      <c r="Q1020" t="s">
        <v>22515</v>
      </c>
      <c r="R1020" t="s">
        <v>22516</v>
      </c>
      <c r="S1020" t="s">
        <v>22517</v>
      </c>
      <c r="T1020" t="s">
        <v>22518</v>
      </c>
      <c r="U1020" t="s">
        <v>22519</v>
      </c>
      <c r="V1020" t="s">
        <v>22520</v>
      </c>
      <c r="W1020" t="s">
        <v>22521</v>
      </c>
      <c r="X1020" t="s">
        <v>22522</v>
      </c>
      <c r="Y1020" t="s">
        <v>22523</v>
      </c>
    </row>
    <row r="1021" spans="1:25" x14ac:dyDescent="0.3">
      <c r="A1021">
        <v>51000</v>
      </c>
      <c r="B1021" t="s">
        <v>22524</v>
      </c>
      <c r="C1021" t="s">
        <v>22525</v>
      </c>
      <c r="D1021" t="s">
        <v>22526</v>
      </c>
      <c r="E1021" t="s">
        <v>22527</v>
      </c>
      <c r="F1021" t="s">
        <v>22528</v>
      </c>
      <c r="G1021" t="s">
        <v>22529</v>
      </c>
      <c r="H1021" t="s">
        <v>22530</v>
      </c>
      <c r="I1021" t="s">
        <v>22531</v>
      </c>
      <c r="J1021" t="s">
        <v>22532</v>
      </c>
      <c r="K1021" t="s">
        <v>22533</v>
      </c>
      <c r="L1021" t="s">
        <v>22534</v>
      </c>
      <c r="M1021" t="s">
        <v>22535</v>
      </c>
      <c r="N1021" t="s">
        <v>22536</v>
      </c>
      <c r="O1021">
        <f>-745.297828292098 -16.8935613540543 -501.714391895064</f>
        <v>-1263.9057815412164</v>
      </c>
      <c r="P1021">
        <f>-773.103533362713 -24.9461740204918 -221.106780648699</f>
        <v>-1019.1564880319038</v>
      </c>
      <c r="Q1021" t="s">
        <v>22537</v>
      </c>
      <c r="R1021" t="s">
        <v>22538</v>
      </c>
      <c r="S1021" t="s">
        <v>22539</v>
      </c>
      <c r="T1021" t="s">
        <v>22540</v>
      </c>
      <c r="U1021" t="s">
        <v>22541</v>
      </c>
      <c r="V1021" t="s">
        <v>22542</v>
      </c>
      <c r="W1021" t="s">
        <v>22543</v>
      </c>
      <c r="X1021" t="s">
        <v>22544</v>
      </c>
      <c r="Y1021" t="s">
        <v>22545</v>
      </c>
    </row>
    <row r="1022" spans="1:25" x14ac:dyDescent="0.3">
      <c r="A1022">
        <v>51050</v>
      </c>
      <c r="B1022" t="s">
        <v>22546</v>
      </c>
      <c r="C1022" t="s">
        <v>22547</v>
      </c>
      <c r="D1022" t="s">
        <v>22548</v>
      </c>
      <c r="E1022" t="s">
        <v>22549</v>
      </c>
      <c r="F1022" t="s">
        <v>22550</v>
      </c>
      <c r="G1022" t="s">
        <v>22551</v>
      </c>
      <c r="H1022" t="s">
        <v>22552</v>
      </c>
      <c r="I1022" t="s">
        <v>22553</v>
      </c>
      <c r="J1022" t="s">
        <v>22554</v>
      </c>
      <c r="K1022" t="s">
        <v>22555</v>
      </c>
      <c r="L1022" t="s">
        <v>22556</v>
      </c>
      <c r="M1022" t="s">
        <v>22557</v>
      </c>
      <c r="N1022" t="s">
        <v>22558</v>
      </c>
      <c r="O1022">
        <f>-745.102247864453 -16.6838137566454 -501.741863368522</f>
        <v>-1263.5279249896203</v>
      </c>
      <c r="P1022">
        <f>-773.370271244128 -24.9727127069102 -221.187470718182</f>
        <v>-1019.5304546692203</v>
      </c>
      <c r="Q1022" t="s">
        <v>22559</v>
      </c>
      <c r="R1022" t="s">
        <v>22560</v>
      </c>
      <c r="S1022" t="s">
        <v>22561</v>
      </c>
      <c r="T1022" t="s">
        <v>22562</v>
      </c>
      <c r="U1022" t="s">
        <v>22563</v>
      </c>
      <c r="V1022" t="s">
        <v>22564</v>
      </c>
      <c r="W1022" t="s">
        <v>22565</v>
      </c>
      <c r="X1022" t="s">
        <v>22566</v>
      </c>
      <c r="Y1022" t="s">
        <v>22567</v>
      </c>
    </row>
    <row r="1023" spans="1:25" x14ac:dyDescent="0.3">
      <c r="A1023">
        <v>51100</v>
      </c>
      <c r="B1023" t="s">
        <v>22568</v>
      </c>
      <c r="C1023" t="s">
        <v>22569</v>
      </c>
      <c r="D1023" t="s">
        <v>22570</v>
      </c>
      <c r="E1023" t="s">
        <v>22571</v>
      </c>
      <c r="F1023" t="s">
        <v>22572</v>
      </c>
      <c r="G1023" t="s">
        <v>22573</v>
      </c>
      <c r="H1023" t="s">
        <v>22574</v>
      </c>
      <c r="I1023" t="s">
        <v>22575</v>
      </c>
      <c r="J1023" t="s">
        <v>22576</v>
      </c>
      <c r="K1023" t="s">
        <v>22577</v>
      </c>
      <c r="L1023" t="s">
        <v>22578</v>
      </c>
      <c r="M1023" t="s">
        <v>22579</v>
      </c>
      <c r="N1023" t="s">
        <v>22580</v>
      </c>
      <c r="O1023">
        <f>-744.228842806733 -16.240961759368 -501.669687002963</f>
        <v>-1262.1394915690639</v>
      </c>
      <c r="P1023">
        <f>-773.355039737695 -24.674373570308 -221.207259814668</f>
        <v>-1019.236673122671</v>
      </c>
      <c r="Q1023" t="s">
        <v>22581</v>
      </c>
      <c r="R1023" t="s">
        <v>22582</v>
      </c>
      <c r="S1023" t="s">
        <v>22583</v>
      </c>
      <c r="T1023" t="s">
        <v>22584</v>
      </c>
      <c r="U1023" t="s">
        <v>22585</v>
      </c>
      <c r="V1023" t="s">
        <v>22586</v>
      </c>
      <c r="W1023" t="s">
        <v>22587</v>
      </c>
      <c r="X1023" t="s">
        <v>22588</v>
      </c>
      <c r="Y1023" t="s">
        <v>22589</v>
      </c>
    </row>
    <row r="1024" spans="1:25" x14ac:dyDescent="0.3">
      <c r="A1024">
        <v>51150</v>
      </c>
      <c r="B1024" t="s">
        <v>22590</v>
      </c>
      <c r="C1024" t="s">
        <v>22591</v>
      </c>
      <c r="D1024" t="s">
        <v>22592</v>
      </c>
      <c r="E1024" t="s">
        <v>22593</v>
      </c>
      <c r="F1024" t="s">
        <v>22594</v>
      </c>
      <c r="G1024" t="s">
        <v>22595</v>
      </c>
      <c r="H1024" t="s">
        <v>22596</v>
      </c>
      <c r="I1024" t="s">
        <v>22597</v>
      </c>
      <c r="J1024" t="s">
        <v>22598</v>
      </c>
      <c r="K1024" t="s">
        <v>22599</v>
      </c>
      <c r="L1024" t="s">
        <v>22600</v>
      </c>
      <c r="M1024" t="s">
        <v>22601</v>
      </c>
      <c r="N1024" t="s">
        <v>22602</v>
      </c>
      <c r="O1024">
        <f>-743.722852120469 -15.8983773528646 -501.617534870671</f>
        <v>-1261.2387643440047</v>
      </c>
      <c r="P1024">
        <f>-773.158477610787 -24.5314975481551 -221.193546412995</f>
        <v>-1018.8835215719372</v>
      </c>
      <c r="Q1024" t="s">
        <v>22603</v>
      </c>
      <c r="R1024" t="s">
        <v>22604</v>
      </c>
      <c r="S1024" t="s">
        <v>22605</v>
      </c>
      <c r="T1024" t="s">
        <v>22606</v>
      </c>
      <c r="U1024" t="s">
        <v>22607</v>
      </c>
      <c r="V1024" t="s">
        <v>22608</v>
      </c>
      <c r="W1024" t="s">
        <v>22609</v>
      </c>
      <c r="X1024" t="s">
        <v>22610</v>
      </c>
      <c r="Y1024" t="s">
        <v>22611</v>
      </c>
    </row>
    <row r="1025" spans="1:25" x14ac:dyDescent="0.3">
      <c r="A1025">
        <v>51200</v>
      </c>
      <c r="B1025" t="s">
        <v>22612</v>
      </c>
      <c r="C1025" t="s">
        <v>22613</v>
      </c>
      <c r="D1025" t="s">
        <v>22614</v>
      </c>
      <c r="E1025" t="s">
        <v>22615</v>
      </c>
      <c r="F1025" t="s">
        <v>22616</v>
      </c>
      <c r="G1025" t="s">
        <v>22617</v>
      </c>
      <c r="H1025" t="s">
        <v>22618</v>
      </c>
      <c r="I1025" t="s">
        <v>22619</v>
      </c>
      <c r="J1025" t="s">
        <v>22620</v>
      </c>
      <c r="K1025" t="s">
        <v>22621</v>
      </c>
      <c r="L1025" t="s">
        <v>22622</v>
      </c>
      <c r="M1025" t="s">
        <v>22623</v>
      </c>
      <c r="N1025" t="s">
        <v>22624</v>
      </c>
      <c r="O1025">
        <f>-742.694979217371 -15.0623400194097 -501.735440116421</f>
        <v>-1259.4927593532018</v>
      </c>
      <c r="P1025">
        <f>-772.5120615615 -25.0749290913172 -221.39762419644</f>
        <v>-1018.9846148492572</v>
      </c>
      <c r="Q1025" t="s">
        <v>22625</v>
      </c>
      <c r="R1025" t="s">
        <v>22626</v>
      </c>
      <c r="S1025" t="s">
        <v>22627</v>
      </c>
      <c r="T1025" t="s">
        <v>22628</v>
      </c>
      <c r="U1025" t="s">
        <v>22629</v>
      </c>
      <c r="V1025" t="s">
        <v>22630</v>
      </c>
      <c r="W1025" t="s">
        <v>22631</v>
      </c>
      <c r="X1025" t="s">
        <v>22632</v>
      </c>
      <c r="Y1025" t="s">
        <v>22633</v>
      </c>
    </row>
    <row r="1026" spans="1:25" x14ac:dyDescent="0.3">
      <c r="A1026">
        <v>51250</v>
      </c>
      <c r="B1026" t="s">
        <v>22634</v>
      </c>
      <c r="C1026" t="s">
        <v>22635</v>
      </c>
      <c r="D1026" t="s">
        <v>22636</v>
      </c>
      <c r="E1026" t="s">
        <v>22637</v>
      </c>
      <c r="F1026" t="s">
        <v>22638</v>
      </c>
      <c r="G1026" t="s">
        <v>22639</v>
      </c>
      <c r="H1026" t="s">
        <v>22640</v>
      </c>
      <c r="I1026" t="s">
        <v>22641</v>
      </c>
      <c r="J1026" t="s">
        <v>22642</v>
      </c>
      <c r="K1026" t="s">
        <v>22643</v>
      </c>
      <c r="L1026" t="s">
        <v>22644</v>
      </c>
      <c r="M1026" t="s">
        <v>22645</v>
      </c>
      <c r="N1026" t="s">
        <v>22646</v>
      </c>
      <c r="O1026">
        <f>-742.136373704033 -14.6155845744679 -501.812783028126</f>
        <v>-1258.5647413066267</v>
      </c>
      <c r="P1026">
        <f>-772.277274728452 -25.49264829202 -221.541759449302</f>
        <v>-1019.311682469774</v>
      </c>
      <c r="Q1026" t="s">
        <v>22647</v>
      </c>
      <c r="R1026" t="s">
        <v>22648</v>
      </c>
      <c r="S1026" t="s">
        <v>22649</v>
      </c>
      <c r="T1026" t="s">
        <v>22650</v>
      </c>
      <c r="U1026" t="s">
        <v>22651</v>
      </c>
      <c r="V1026" t="s">
        <v>22652</v>
      </c>
      <c r="W1026" t="s">
        <v>22653</v>
      </c>
      <c r="X1026" t="s">
        <v>22654</v>
      </c>
      <c r="Y1026" t="s">
        <v>22655</v>
      </c>
    </row>
    <row r="1027" spans="1:25" x14ac:dyDescent="0.3">
      <c r="A1027">
        <v>51300</v>
      </c>
      <c r="B1027" t="s">
        <v>22656</v>
      </c>
      <c r="C1027" t="s">
        <v>22657</v>
      </c>
      <c r="D1027" t="s">
        <v>22658</v>
      </c>
      <c r="E1027" t="s">
        <v>22659</v>
      </c>
      <c r="F1027" t="s">
        <v>22660</v>
      </c>
      <c r="G1027" t="s">
        <v>22661</v>
      </c>
      <c r="H1027" t="s">
        <v>22662</v>
      </c>
      <c r="I1027" t="s">
        <v>22663</v>
      </c>
      <c r="J1027" t="s">
        <v>22664</v>
      </c>
      <c r="K1027" t="s">
        <v>22665</v>
      </c>
      <c r="L1027" t="s">
        <v>22666</v>
      </c>
      <c r="M1027" t="s">
        <v>22667</v>
      </c>
      <c r="N1027" t="s">
        <v>22668</v>
      </c>
      <c r="O1027">
        <f>-741.113261270152 -14.0055182461733 -501.863181814233</f>
        <v>-1256.9819613305583</v>
      </c>
      <c r="P1027">
        <f>-771.850694670499 -25.8830490158346 -221.697661858719</f>
        <v>-1019.4314055450526</v>
      </c>
      <c r="Q1027" t="s">
        <v>22669</v>
      </c>
      <c r="R1027" t="s">
        <v>22670</v>
      </c>
      <c r="S1027" t="s">
        <v>22671</v>
      </c>
      <c r="T1027" t="s">
        <v>22672</v>
      </c>
      <c r="U1027" t="s">
        <v>22673</v>
      </c>
      <c r="V1027" t="s">
        <v>22674</v>
      </c>
      <c r="W1027" t="s">
        <v>22675</v>
      </c>
      <c r="X1027" t="s">
        <v>22676</v>
      </c>
      <c r="Y1027" t="s">
        <v>22677</v>
      </c>
    </row>
    <row r="1028" spans="1:25" x14ac:dyDescent="0.3">
      <c r="A1028">
        <v>51350</v>
      </c>
      <c r="B1028" t="s">
        <v>22678</v>
      </c>
      <c r="C1028" t="s">
        <v>22679</v>
      </c>
      <c r="D1028" t="s">
        <v>22680</v>
      </c>
      <c r="E1028" t="s">
        <v>22681</v>
      </c>
      <c r="F1028" t="s">
        <v>22682</v>
      </c>
      <c r="G1028" t="s">
        <v>22683</v>
      </c>
      <c r="H1028" t="s">
        <v>22684</v>
      </c>
      <c r="I1028" t="s">
        <v>22685</v>
      </c>
      <c r="J1028" t="s">
        <v>22686</v>
      </c>
      <c r="K1028" t="s">
        <v>22687</v>
      </c>
      <c r="L1028" t="s">
        <v>22688</v>
      </c>
      <c r="M1028" t="s">
        <v>22689</v>
      </c>
      <c r="N1028" t="s">
        <v>22690</v>
      </c>
      <c r="O1028">
        <f>-740.581709863131 -13.7396478935104 -501.768386302418</f>
        <v>-1256.0897440590593</v>
      </c>
      <c r="P1028">
        <f>-771.581313169153 -25.5171638612549 -221.627547620467</f>
        <v>-1018.7260246508748</v>
      </c>
      <c r="Q1028" t="s">
        <v>22691</v>
      </c>
      <c r="R1028" t="s">
        <v>22692</v>
      </c>
      <c r="S1028" t="s">
        <v>22693</v>
      </c>
      <c r="T1028" t="s">
        <v>22694</v>
      </c>
      <c r="U1028" t="s">
        <v>22695</v>
      </c>
      <c r="V1028" t="s">
        <v>22696</v>
      </c>
      <c r="W1028" t="s">
        <v>22697</v>
      </c>
      <c r="X1028" t="s">
        <v>22698</v>
      </c>
      <c r="Y1028" t="s">
        <v>22699</v>
      </c>
    </row>
    <row r="1029" spans="1:25" x14ac:dyDescent="0.3">
      <c r="A1029">
        <v>51400</v>
      </c>
      <c r="B1029" t="s">
        <v>22700</v>
      </c>
      <c r="C1029" t="s">
        <v>22701</v>
      </c>
      <c r="D1029" t="s">
        <v>22702</v>
      </c>
      <c r="E1029" t="s">
        <v>22703</v>
      </c>
      <c r="F1029" t="s">
        <v>22704</v>
      </c>
      <c r="G1029" t="s">
        <v>22705</v>
      </c>
      <c r="H1029" t="s">
        <v>22706</v>
      </c>
      <c r="I1029" t="s">
        <v>22707</v>
      </c>
      <c r="J1029" t="s">
        <v>22708</v>
      </c>
      <c r="K1029" t="s">
        <v>22709</v>
      </c>
      <c r="L1029" t="s">
        <v>22710</v>
      </c>
      <c r="M1029" t="s">
        <v>22711</v>
      </c>
      <c r="N1029" t="s">
        <v>22712</v>
      </c>
      <c r="O1029">
        <f>-739.8070799429 -13.3279094310676 -501.511903910501</f>
        <v>-1254.6468932844687</v>
      </c>
      <c r="P1029">
        <f>-771.172200787339 -24.1248297570864 -221.372212787319</f>
        <v>-1016.6692433317444</v>
      </c>
      <c r="Q1029" t="s">
        <v>22713</v>
      </c>
      <c r="R1029" t="s">
        <v>22714</v>
      </c>
      <c r="S1029" t="s">
        <v>22715</v>
      </c>
      <c r="T1029" t="s">
        <v>22716</v>
      </c>
      <c r="U1029" t="s">
        <v>22717</v>
      </c>
      <c r="V1029" t="s">
        <v>22718</v>
      </c>
      <c r="W1029" t="s">
        <v>22719</v>
      </c>
      <c r="X1029" t="s">
        <v>22720</v>
      </c>
      <c r="Y1029" t="s">
        <v>22721</v>
      </c>
    </row>
    <row r="1030" spans="1:25" x14ac:dyDescent="0.3">
      <c r="A1030">
        <v>51450</v>
      </c>
      <c r="B1030" t="s">
        <v>22722</v>
      </c>
      <c r="C1030" t="s">
        <v>22723</v>
      </c>
      <c r="D1030" t="s">
        <v>22724</v>
      </c>
      <c r="E1030" t="s">
        <v>22725</v>
      </c>
      <c r="F1030" t="s">
        <v>22726</v>
      </c>
      <c r="G1030" t="s">
        <v>22727</v>
      </c>
      <c r="H1030" t="s">
        <v>22728</v>
      </c>
      <c r="I1030" t="s">
        <v>22729</v>
      </c>
      <c r="J1030" t="s">
        <v>22730</v>
      </c>
      <c r="K1030" t="s">
        <v>22731</v>
      </c>
      <c r="L1030" t="s">
        <v>22732</v>
      </c>
      <c r="M1030" t="s">
        <v>22733</v>
      </c>
      <c r="N1030" t="s">
        <v>22734</v>
      </c>
      <c r="O1030">
        <f>-739.2331750446 -13.3250267587232 -501.430861942632</f>
        <v>-1253.9890637459553</v>
      </c>
      <c r="P1030">
        <f>-770.86627432731 -24.0031161894342 -221.316719376624</f>
        <v>-1016.1861098933682</v>
      </c>
      <c r="Q1030" t="s">
        <v>22735</v>
      </c>
      <c r="R1030" t="s">
        <v>22736</v>
      </c>
      <c r="S1030" t="s">
        <v>22737</v>
      </c>
      <c r="T1030" t="s">
        <v>22738</v>
      </c>
      <c r="U1030" t="s">
        <v>22739</v>
      </c>
      <c r="V1030" t="s">
        <v>22740</v>
      </c>
      <c r="W1030" t="s">
        <v>22741</v>
      </c>
      <c r="X1030" t="s">
        <v>22742</v>
      </c>
      <c r="Y1030" t="s">
        <v>22743</v>
      </c>
    </row>
    <row r="1031" spans="1:25" x14ac:dyDescent="0.3">
      <c r="A1031">
        <v>51500</v>
      </c>
      <c r="B1031" t="s">
        <v>22744</v>
      </c>
      <c r="C1031" t="s">
        <v>22745</v>
      </c>
      <c r="D1031" t="s">
        <v>22746</v>
      </c>
      <c r="E1031" t="s">
        <v>22747</v>
      </c>
      <c r="F1031" t="s">
        <v>22748</v>
      </c>
      <c r="G1031" t="s">
        <v>22749</v>
      </c>
      <c r="H1031" t="s">
        <v>22750</v>
      </c>
      <c r="I1031" t="s">
        <v>22751</v>
      </c>
      <c r="J1031" t="s">
        <v>22752</v>
      </c>
      <c r="K1031" t="s">
        <v>22753</v>
      </c>
      <c r="L1031" t="s">
        <v>22754</v>
      </c>
      <c r="M1031" t="s">
        <v>22755</v>
      </c>
      <c r="N1031" t="s">
        <v>22756</v>
      </c>
      <c r="O1031">
        <f>-738.15539346743 -13.2672525763101 -501.350439523564</f>
        <v>-1252.773085567304</v>
      </c>
      <c r="P1031">
        <f>-770.177586264079 -24.2859985232301 -221.293802642375</f>
        <v>-1015.7573874296841</v>
      </c>
      <c r="Q1031" t="s">
        <v>22757</v>
      </c>
      <c r="R1031" t="s">
        <v>22758</v>
      </c>
      <c r="S1031" t="s">
        <v>22759</v>
      </c>
      <c r="T1031" t="s">
        <v>22760</v>
      </c>
      <c r="U1031" t="s">
        <v>22761</v>
      </c>
      <c r="V1031" t="s">
        <v>22762</v>
      </c>
      <c r="W1031" t="s">
        <v>22763</v>
      </c>
      <c r="X1031" t="s">
        <v>22764</v>
      </c>
      <c r="Y1031" t="s">
        <v>22765</v>
      </c>
    </row>
    <row r="1032" spans="1:25" x14ac:dyDescent="0.3">
      <c r="A1032">
        <v>51550</v>
      </c>
      <c r="B1032" t="s">
        <v>22766</v>
      </c>
      <c r="C1032" t="s">
        <v>22767</v>
      </c>
      <c r="D1032" t="s">
        <v>22768</v>
      </c>
      <c r="E1032" t="s">
        <v>22769</v>
      </c>
      <c r="F1032" t="s">
        <v>22770</v>
      </c>
      <c r="G1032" t="s">
        <v>22771</v>
      </c>
      <c r="H1032" t="s">
        <v>22772</v>
      </c>
      <c r="I1032" t="s">
        <v>22773</v>
      </c>
      <c r="J1032" t="s">
        <v>22774</v>
      </c>
      <c r="K1032" t="s">
        <v>22775</v>
      </c>
      <c r="L1032" t="s">
        <v>22776</v>
      </c>
      <c r="M1032" t="s">
        <v>22777</v>
      </c>
      <c r="N1032" t="s">
        <v>22778</v>
      </c>
      <c r="O1032">
        <f>-737.701176733001 -13.2182614305621 -501.377770181129</f>
        <v>-1252.2972083446921</v>
      </c>
      <c r="P1032">
        <f>-769.771375559444 -24.4334839218034 -221.334452772255</f>
        <v>-1015.5393122535023</v>
      </c>
      <c r="Q1032" t="s">
        <v>22779</v>
      </c>
      <c r="R1032" t="s">
        <v>22780</v>
      </c>
      <c r="S1032" t="s">
        <v>22781</v>
      </c>
      <c r="T1032" t="s">
        <v>22782</v>
      </c>
      <c r="U1032" t="s">
        <v>22783</v>
      </c>
      <c r="V1032" t="s">
        <v>22784</v>
      </c>
      <c r="W1032" t="s">
        <v>22785</v>
      </c>
      <c r="X1032" t="s">
        <v>22786</v>
      </c>
      <c r="Y1032" t="s">
        <v>22787</v>
      </c>
    </row>
    <row r="1033" spans="1:25" x14ac:dyDescent="0.3">
      <c r="A1033">
        <v>51600</v>
      </c>
      <c r="B1033" t="s">
        <v>22788</v>
      </c>
      <c r="C1033" t="s">
        <v>22789</v>
      </c>
      <c r="D1033" t="s">
        <v>22790</v>
      </c>
      <c r="E1033" t="s">
        <v>22791</v>
      </c>
      <c r="F1033" t="s">
        <v>22792</v>
      </c>
      <c r="G1033" t="s">
        <v>22793</v>
      </c>
      <c r="H1033" t="s">
        <v>22794</v>
      </c>
      <c r="I1033" t="s">
        <v>22795</v>
      </c>
      <c r="J1033" t="s">
        <v>22796</v>
      </c>
      <c r="K1033" t="s">
        <v>22797</v>
      </c>
      <c r="L1033" t="s">
        <v>22798</v>
      </c>
      <c r="M1033" t="s">
        <v>22799</v>
      </c>
      <c r="N1033" t="s">
        <v>22800</v>
      </c>
      <c r="O1033">
        <f>-736.732951471299 -13.3250626720073 -501.432209537466</f>
        <v>-1251.4902236807723</v>
      </c>
      <c r="P1033">
        <f>-768.743441526179 -24.5916825351401 -221.383981263356</f>
        <v>-1014.7191053246751</v>
      </c>
      <c r="Q1033" t="s">
        <v>22801</v>
      </c>
      <c r="R1033" t="s">
        <v>22802</v>
      </c>
      <c r="S1033" t="s">
        <v>22803</v>
      </c>
      <c r="T1033" t="s">
        <v>22804</v>
      </c>
      <c r="U1033" t="s">
        <v>22805</v>
      </c>
      <c r="V1033" t="s">
        <v>22806</v>
      </c>
      <c r="W1033" t="s">
        <v>22807</v>
      </c>
      <c r="X1033" t="s">
        <v>22808</v>
      </c>
      <c r="Y1033" t="s">
        <v>22809</v>
      </c>
    </row>
    <row r="1034" spans="1:25" x14ac:dyDescent="0.3">
      <c r="A1034">
        <v>51650</v>
      </c>
      <c r="B1034" t="s">
        <v>22810</v>
      </c>
      <c r="C1034" t="s">
        <v>22811</v>
      </c>
      <c r="D1034" t="s">
        <v>22812</v>
      </c>
      <c r="E1034" t="s">
        <v>22813</v>
      </c>
      <c r="F1034" t="s">
        <v>22814</v>
      </c>
      <c r="G1034" t="s">
        <v>22815</v>
      </c>
      <c r="H1034" t="s">
        <v>22816</v>
      </c>
      <c r="I1034" t="s">
        <v>22817</v>
      </c>
      <c r="J1034" t="s">
        <v>22818</v>
      </c>
      <c r="K1034" t="s">
        <v>22819</v>
      </c>
      <c r="L1034" t="s">
        <v>22820</v>
      </c>
      <c r="M1034" t="s">
        <v>22821</v>
      </c>
      <c r="N1034" t="s">
        <v>22822</v>
      </c>
      <c r="O1034">
        <f>-736.32998792502 -13.4495017101851 -501.395845961309</f>
        <v>-1251.1753355965141</v>
      </c>
      <c r="P1034">
        <f>-768.153326888544 -24.6913193214166 -221.325439209637</f>
        <v>-1014.1700854195976</v>
      </c>
      <c r="Q1034" t="s">
        <v>22823</v>
      </c>
      <c r="R1034" t="s">
        <v>22824</v>
      </c>
      <c r="S1034" t="s">
        <v>22825</v>
      </c>
      <c r="T1034" t="s">
        <v>22826</v>
      </c>
      <c r="U1034" t="s">
        <v>22827</v>
      </c>
      <c r="V1034" t="s">
        <v>22828</v>
      </c>
      <c r="W1034" t="s">
        <v>22829</v>
      </c>
      <c r="X1034" t="s">
        <v>22830</v>
      </c>
      <c r="Y1034" t="s">
        <v>22831</v>
      </c>
    </row>
    <row r="1035" spans="1:25" x14ac:dyDescent="0.3">
      <c r="A1035">
        <v>51700</v>
      </c>
      <c r="B1035" t="s">
        <v>22832</v>
      </c>
      <c r="C1035" t="s">
        <v>22833</v>
      </c>
      <c r="D1035" t="s">
        <v>22834</v>
      </c>
      <c r="E1035" t="s">
        <v>22835</v>
      </c>
      <c r="F1035" t="s">
        <v>22836</v>
      </c>
      <c r="G1035" t="s">
        <v>22837</v>
      </c>
      <c r="H1035" t="s">
        <v>22838</v>
      </c>
      <c r="I1035" t="s">
        <v>22839</v>
      </c>
      <c r="J1035" t="s">
        <v>22840</v>
      </c>
      <c r="K1035" t="s">
        <v>22841</v>
      </c>
      <c r="L1035" t="s">
        <v>22842</v>
      </c>
      <c r="M1035" t="s">
        <v>22843</v>
      </c>
      <c r="N1035" t="s">
        <v>22844</v>
      </c>
      <c r="O1035">
        <f>-735.382548025507 -13.7786533509391 -501.516217845699</f>
        <v>-1250.6774192221451</v>
      </c>
      <c r="P1035">
        <f>-767.100431350529 -24.9804387366958 -221.432268257602</f>
        <v>-1013.5131383448268</v>
      </c>
      <c r="Q1035" t="s">
        <v>22845</v>
      </c>
      <c r="R1035" t="s">
        <v>22846</v>
      </c>
      <c r="S1035" t="s">
        <v>22847</v>
      </c>
      <c r="T1035" t="s">
        <v>22848</v>
      </c>
      <c r="U1035" t="s">
        <v>22849</v>
      </c>
      <c r="V1035" t="s">
        <v>22850</v>
      </c>
      <c r="W1035" t="s">
        <v>22851</v>
      </c>
      <c r="X1035" t="s">
        <v>22852</v>
      </c>
      <c r="Y1035" t="s">
        <v>22853</v>
      </c>
    </row>
    <row r="1036" spans="1:25" x14ac:dyDescent="0.3">
      <c r="A1036">
        <v>51750</v>
      </c>
      <c r="B1036" t="s">
        <v>22854</v>
      </c>
      <c r="C1036" t="s">
        <v>22855</v>
      </c>
      <c r="D1036" t="s">
        <v>22856</v>
      </c>
      <c r="E1036" t="s">
        <v>22857</v>
      </c>
      <c r="F1036" t="s">
        <v>22858</v>
      </c>
      <c r="G1036" t="s">
        <v>22859</v>
      </c>
      <c r="H1036" t="s">
        <v>22860</v>
      </c>
      <c r="I1036" t="s">
        <v>22861</v>
      </c>
      <c r="J1036" t="s">
        <v>22862</v>
      </c>
      <c r="K1036" t="s">
        <v>22863</v>
      </c>
      <c r="L1036" t="s">
        <v>22864</v>
      </c>
      <c r="M1036" t="s">
        <v>22865</v>
      </c>
      <c r="N1036" t="s">
        <v>22866</v>
      </c>
      <c r="O1036">
        <f>-734.840538980446 -14.0662705572699 -501.614028969251</f>
        <v>-1250.520838506967</v>
      </c>
      <c r="P1036">
        <f>-766.793387591697 -25.3704984122214 -221.560787678049</f>
        <v>-1013.7246736819674</v>
      </c>
      <c r="Q1036" t="s">
        <v>22867</v>
      </c>
      <c r="R1036" t="s">
        <v>22868</v>
      </c>
      <c r="S1036" t="s">
        <v>22869</v>
      </c>
      <c r="T1036" t="s">
        <v>22870</v>
      </c>
      <c r="U1036" t="s">
        <v>22871</v>
      </c>
      <c r="V1036" t="s">
        <v>22872</v>
      </c>
      <c r="W1036" t="s">
        <v>22873</v>
      </c>
      <c r="X1036" t="s">
        <v>22874</v>
      </c>
      <c r="Y1036" t="s">
        <v>22875</v>
      </c>
    </row>
    <row r="1037" spans="1:25" x14ac:dyDescent="0.3">
      <c r="A1037">
        <v>51800</v>
      </c>
      <c r="B1037" t="s">
        <v>22876</v>
      </c>
      <c r="C1037" t="s">
        <v>22877</v>
      </c>
      <c r="D1037" t="s">
        <v>22878</v>
      </c>
      <c r="E1037" t="s">
        <v>22879</v>
      </c>
      <c r="F1037" t="s">
        <v>22880</v>
      </c>
      <c r="G1037" t="s">
        <v>22881</v>
      </c>
      <c r="H1037" t="s">
        <v>22882</v>
      </c>
      <c r="I1037" t="s">
        <v>22883</v>
      </c>
      <c r="J1037" t="s">
        <v>22884</v>
      </c>
      <c r="K1037" t="s">
        <v>22885</v>
      </c>
      <c r="L1037" t="s">
        <v>22886</v>
      </c>
      <c r="M1037" t="s">
        <v>22887</v>
      </c>
      <c r="N1037" t="s">
        <v>22888</v>
      </c>
      <c r="O1037">
        <f>-733.848957132978 -14.7946269150559 -501.777636082989</f>
        <v>-1250.4212201310229</v>
      </c>
      <c r="P1037">
        <f>-766.442501033583 -26.4501078307928 -221.812559078708</f>
        <v>-1014.7051679430838</v>
      </c>
      <c r="Q1037" t="s">
        <v>22889</v>
      </c>
      <c r="R1037" t="s">
        <v>22890</v>
      </c>
      <c r="S1037" t="s">
        <v>22891</v>
      </c>
      <c r="T1037" t="s">
        <v>22892</v>
      </c>
      <c r="U1037" t="s">
        <v>22893</v>
      </c>
      <c r="V1037" t="s">
        <v>22894</v>
      </c>
      <c r="W1037" t="s">
        <v>22895</v>
      </c>
      <c r="X1037" t="s">
        <v>22896</v>
      </c>
      <c r="Y1037" t="s">
        <v>22897</v>
      </c>
    </row>
    <row r="1038" spans="1:25" x14ac:dyDescent="0.3">
      <c r="A1038">
        <v>51850</v>
      </c>
      <c r="B1038" t="s">
        <v>22898</v>
      </c>
      <c r="C1038" t="s">
        <v>22899</v>
      </c>
      <c r="D1038" t="s">
        <v>22900</v>
      </c>
      <c r="E1038" t="s">
        <v>22901</v>
      </c>
      <c r="F1038" t="s">
        <v>22902</v>
      </c>
      <c r="G1038" t="s">
        <v>22903</v>
      </c>
      <c r="H1038" t="s">
        <v>22904</v>
      </c>
      <c r="I1038" t="s">
        <v>22905</v>
      </c>
      <c r="J1038" t="s">
        <v>22906</v>
      </c>
      <c r="K1038" t="s">
        <v>22907</v>
      </c>
      <c r="L1038" t="s">
        <v>22908</v>
      </c>
      <c r="M1038" t="s">
        <v>22909</v>
      </c>
      <c r="N1038" t="s">
        <v>22910</v>
      </c>
      <c r="O1038">
        <f>-733.480259806819 -15.0823705886655 -501.778485396006</f>
        <v>-1250.3411157914907</v>
      </c>
      <c r="P1038">
        <f>-766.409875006701 -26.6130992468954 -221.847718473412</f>
        <v>-1014.8706927270084</v>
      </c>
      <c r="Q1038" t="s">
        <v>22911</v>
      </c>
      <c r="R1038" t="s">
        <v>22912</v>
      </c>
      <c r="S1038" t="s">
        <v>22913</v>
      </c>
      <c r="T1038" t="s">
        <v>22914</v>
      </c>
      <c r="U1038" t="s">
        <v>22915</v>
      </c>
      <c r="V1038" t="s">
        <v>22916</v>
      </c>
      <c r="W1038" t="s">
        <v>22917</v>
      </c>
      <c r="X1038" t="s">
        <v>22918</v>
      </c>
      <c r="Y1038" t="s">
        <v>22919</v>
      </c>
    </row>
    <row r="1039" spans="1:25" x14ac:dyDescent="0.3">
      <c r="A1039">
        <v>51900</v>
      </c>
      <c r="B1039" t="s">
        <v>22920</v>
      </c>
      <c r="C1039" t="s">
        <v>22921</v>
      </c>
      <c r="D1039" t="s">
        <v>22922</v>
      </c>
      <c r="E1039" t="s">
        <v>22923</v>
      </c>
      <c r="F1039" t="s">
        <v>22924</v>
      </c>
      <c r="G1039" t="s">
        <v>22925</v>
      </c>
      <c r="H1039" t="s">
        <v>22926</v>
      </c>
      <c r="I1039" t="s">
        <v>22927</v>
      </c>
      <c r="J1039" t="s">
        <v>22928</v>
      </c>
      <c r="K1039" t="s">
        <v>22929</v>
      </c>
      <c r="L1039" t="s">
        <v>22930</v>
      </c>
      <c r="M1039" t="s">
        <v>22931</v>
      </c>
      <c r="N1039" t="s">
        <v>22932</v>
      </c>
      <c r="O1039">
        <f>-732.925673255846 -15.4618659190598 -501.678636663358</f>
        <v>-1250.0661758382639</v>
      </c>
      <c r="P1039">
        <f>-766.497617113198 -26.5869682141722 -221.807658665968</f>
        <v>-1014.8922439933382</v>
      </c>
      <c r="Q1039" t="s">
        <v>22933</v>
      </c>
      <c r="R1039" t="s">
        <v>22934</v>
      </c>
      <c r="S1039" t="s">
        <v>22935</v>
      </c>
      <c r="T1039" t="s">
        <v>22936</v>
      </c>
      <c r="U1039" t="s">
        <v>22937</v>
      </c>
      <c r="V1039" t="s">
        <v>22938</v>
      </c>
      <c r="W1039" t="s">
        <v>22939</v>
      </c>
      <c r="X1039" t="s">
        <v>22940</v>
      </c>
      <c r="Y1039" t="s">
        <v>22941</v>
      </c>
    </row>
    <row r="1040" spans="1:25" x14ac:dyDescent="0.3">
      <c r="A1040">
        <v>51950</v>
      </c>
      <c r="B1040" t="s">
        <v>22942</v>
      </c>
      <c r="C1040" t="s">
        <v>22943</v>
      </c>
      <c r="D1040" t="s">
        <v>22944</v>
      </c>
      <c r="E1040" t="s">
        <v>22945</v>
      </c>
      <c r="F1040" t="s">
        <v>22946</v>
      </c>
      <c r="G1040" t="s">
        <v>22947</v>
      </c>
      <c r="H1040" t="s">
        <v>22948</v>
      </c>
      <c r="I1040" t="s">
        <v>22949</v>
      </c>
      <c r="J1040" t="s">
        <v>22950</v>
      </c>
      <c r="K1040" t="s">
        <v>22951</v>
      </c>
      <c r="L1040" t="s">
        <v>22952</v>
      </c>
      <c r="M1040" t="s">
        <v>22953</v>
      </c>
      <c r="N1040" t="s">
        <v>22954</v>
      </c>
      <c r="O1040">
        <f>-732.76967563895 -15.6412772994502 -501.608109620035</f>
        <v>-1250.0190625584353</v>
      </c>
      <c r="P1040">
        <f>-766.625190293493 -26.5353976588717 -221.762307394074</f>
        <v>-1014.9228953464387</v>
      </c>
      <c r="Q1040" t="s">
        <v>22955</v>
      </c>
      <c r="R1040" t="s">
        <v>22956</v>
      </c>
      <c r="S1040" t="s">
        <v>22957</v>
      </c>
      <c r="T1040" t="s">
        <v>22958</v>
      </c>
      <c r="U1040" t="s">
        <v>22959</v>
      </c>
      <c r="V1040" t="s">
        <v>22960</v>
      </c>
      <c r="W1040" t="s">
        <v>22961</v>
      </c>
      <c r="X1040" t="s">
        <v>22962</v>
      </c>
      <c r="Y1040" t="s">
        <v>22963</v>
      </c>
    </row>
    <row r="1041" spans="1:25" x14ac:dyDescent="0.3">
      <c r="A1041">
        <v>52000</v>
      </c>
      <c r="B1041" t="s">
        <v>22964</v>
      </c>
      <c r="C1041" t="s">
        <v>22965</v>
      </c>
      <c r="D1041" t="s">
        <v>22966</v>
      </c>
      <c r="E1041" t="s">
        <v>22967</v>
      </c>
      <c r="F1041" t="s">
        <v>22968</v>
      </c>
      <c r="G1041" t="s">
        <v>22969</v>
      </c>
      <c r="H1041" t="s">
        <v>22970</v>
      </c>
      <c r="I1041" t="s">
        <v>22971</v>
      </c>
      <c r="J1041" t="s">
        <v>22972</v>
      </c>
      <c r="K1041" t="s">
        <v>22973</v>
      </c>
      <c r="L1041" t="s">
        <v>22974</v>
      </c>
      <c r="M1041" t="s">
        <v>22975</v>
      </c>
      <c r="N1041" t="s">
        <v>22976</v>
      </c>
      <c r="O1041">
        <f>-732.617601937782 -16.0252132256653 -501.497020034026</f>
        <v>-1250.1398351974733</v>
      </c>
      <c r="P1041">
        <f>-766.933601588979 -26.3661971132485 -221.686262399363</f>
        <v>-1014.9860611015904</v>
      </c>
      <c r="Q1041" t="s">
        <v>22977</v>
      </c>
      <c r="R1041" t="s">
        <v>22978</v>
      </c>
      <c r="S1041" t="s">
        <v>22979</v>
      </c>
      <c r="T1041" t="s">
        <v>22980</v>
      </c>
      <c r="U1041" t="s">
        <v>22981</v>
      </c>
      <c r="V1041" t="s">
        <v>22982</v>
      </c>
      <c r="W1041" t="s">
        <v>22983</v>
      </c>
      <c r="X1041" t="s">
        <v>22984</v>
      </c>
      <c r="Y1041" t="s">
        <v>22985</v>
      </c>
    </row>
    <row r="1042" spans="1:25" x14ac:dyDescent="0.3">
      <c r="A1042">
        <v>52050</v>
      </c>
      <c r="B1042" t="s">
        <v>22986</v>
      </c>
      <c r="C1042" t="s">
        <v>22987</v>
      </c>
      <c r="D1042" t="s">
        <v>22988</v>
      </c>
      <c r="E1042" t="s">
        <v>22989</v>
      </c>
      <c r="F1042" t="s">
        <v>22990</v>
      </c>
      <c r="G1042" t="s">
        <v>22991</v>
      </c>
      <c r="H1042" t="s">
        <v>22992</v>
      </c>
      <c r="I1042" t="s">
        <v>22993</v>
      </c>
      <c r="J1042" t="s">
        <v>22994</v>
      </c>
      <c r="K1042" t="s">
        <v>22995</v>
      </c>
      <c r="L1042" t="s">
        <v>22996</v>
      </c>
      <c r="M1042" t="s">
        <v>22997</v>
      </c>
      <c r="N1042" t="s">
        <v>22998</v>
      </c>
      <c r="O1042">
        <f>-732.57979481367 -16.1964009555738 -501.434048908383</f>
        <v>-1250.2102446776269</v>
      </c>
      <c r="P1042">
        <f>-767.119236840935 -26.3058160747335 -221.64239626942</f>
        <v>-1015.0674491850884</v>
      </c>
      <c r="Q1042" t="s">
        <v>22999</v>
      </c>
      <c r="R1042" t="s">
        <v>23000</v>
      </c>
      <c r="S1042" t="s">
        <v>23001</v>
      </c>
      <c r="T1042" t="s">
        <v>23002</v>
      </c>
      <c r="U1042" t="s">
        <v>23003</v>
      </c>
      <c r="V1042" t="s">
        <v>23004</v>
      </c>
      <c r="W1042" t="s">
        <v>23005</v>
      </c>
      <c r="X1042" t="s">
        <v>23006</v>
      </c>
      <c r="Y1042" t="s">
        <v>23007</v>
      </c>
    </row>
    <row r="1043" spans="1:25" x14ac:dyDescent="0.3">
      <c r="A1043">
        <v>52100</v>
      </c>
      <c r="B1043" t="s">
        <v>23008</v>
      </c>
      <c r="C1043" t="s">
        <v>23009</v>
      </c>
      <c r="D1043" t="s">
        <v>23010</v>
      </c>
      <c r="E1043" t="s">
        <v>23011</v>
      </c>
      <c r="F1043" t="s">
        <v>23012</v>
      </c>
      <c r="G1043" t="s">
        <v>23013</v>
      </c>
      <c r="H1043" t="s">
        <v>23014</v>
      </c>
      <c r="I1043" t="s">
        <v>23015</v>
      </c>
      <c r="J1043" t="s">
        <v>23016</v>
      </c>
      <c r="K1043" t="s">
        <v>23017</v>
      </c>
      <c r="L1043" t="s">
        <v>23018</v>
      </c>
      <c r="M1043" t="s">
        <v>23019</v>
      </c>
      <c r="N1043" t="s">
        <v>23020</v>
      </c>
      <c r="O1043">
        <f>-732.5299525972 -16.4448889763196 -501.251339886253</f>
        <v>-1250.2261814597725</v>
      </c>
      <c r="P1043">
        <f>-767.246896804761 -26.0721556642986 -221.464644282062</f>
        <v>-1014.7836967511216</v>
      </c>
      <c r="Q1043" t="s">
        <v>23021</v>
      </c>
      <c r="R1043" t="s">
        <v>23022</v>
      </c>
      <c r="S1043" t="s">
        <v>23023</v>
      </c>
      <c r="T1043" t="s">
        <v>23024</v>
      </c>
      <c r="U1043" t="s">
        <v>23025</v>
      </c>
      <c r="V1043" t="s">
        <v>23026</v>
      </c>
      <c r="W1043" t="s">
        <v>23027</v>
      </c>
      <c r="X1043" t="s">
        <v>23028</v>
      </c>
      <c r="Y1043" t="s">
        <v>23029</v>
      </c>
    </row>
    <row r="1044" spans="1:25" x14ac:dyDescent="0.3">
      <c r="A1044">
        <v>52150</v>
      </c>
      <c r="B1044" t="s">
        <v>23030</v>
      </c>
      <c r="C1044" t="s">
        <v>23031</v>
      </c>
      <c r="D1044" t="s">
        <v>23032</v>
      </c>
      <c r="E1044" t="s">
        <v>23033</v>
      </c>
      <c r="F1044" t="s">
        <v>23034</v>
      </c>
      <c r="G1044" t="s">
        <v>23035</v>
      </c>
      <c r="H1044" t="s">
        <v>23036</v>
      </c>
      <c r="I1044" t="s">
        <v>23037</v>
      </c>
      <c r="J1044" t="s">
        <v>23038</v>
      </c>
      <c r="K1044" t="s">
        <v>23039</v>
      </c>
      <c r="L1044" t="s">
        <v>23040</v>
      </c>
      <c r="M1044" t="s">
        <v>23041</v>
      </c>
      <c r="N1044" t="s">
        <v>23042</v>
      </c>
      <c r="O1044">
        <f>-732.494883851317 -16.5042982692989 -501.215804608333</f>
        <v>-1250.214986728949</v>
      </c>
      <c r="P1044">
        <f>-767.334080607164 -25.8803760094079 -221.435734338581</f>
        <v>-1014.6501909551529</v>
      </c>
      <c r="Q1044" t="s">
        <v>23043</v>
      </c>
      <c r="R1044" t="s">
        <v>23044</v>
      </c>
      <c r="S1044" t="s">
        <v>23045</v>
      </c>
      <c r="T1044" t="s">
        <v>23046</v>
      </c>
      <c r="U1044" t="s">
        <v>23047</v>
      </c>
      <c r="V1044" t="s">
        <v>23048</v>
      </c>
      <c r="W1044" t="s">
        <v>23049</v>
      </c>
      <c r="X1044" t="s">
        <v>23050</v>
      </c>
      <c r="Y1044" t="s">
        <v>23051</v>
      </c>
    </row>
    <row r="1045" spans="1:25" x14ac:dyDescent="0.3">
      <c r="A1045">
        <v>52200</v>
      </c>
      <c r="B1045" t="s">
        <v>23052</v>
      </c>
      <c r="C1045" t="s">
        <v>23053</v>
      </c>
      <c r="D1045" t="s">
        <v>23054</v>
      </c>
      <c r="E1045" t="s">
        <v>23055</v>
      </c>
      <c r="F1045" t="s">
        <v>23056</v>
      </c>
      <c r="G1045" t="s">
        <v>23057</v>
      </c>
      <c r="H1045" t="s">
        <v>23058</v>
      </c>
      <c r="I1045" t="s">
        <v>23059</v>
      </c>
      <c r="J1045" t="s">
        <v>23060</v>
      </c>
      <c r="K1045" t="s">
        <v>23061</v>
      </c>
      <c r="L1045" t="s">
        <v>23062</v>
      </c>
      <c r="M1045" t="s">
        <v>23063</v>
      </c>
      <c r="N1045" t="s">
        <v>23064</v>
      </c>
      <c r="O1045">
        <f>-732.292821955766 -16.4946475659879 -501.175938819296</f>
        <v>-1249.9634083410499</v>
      </c>
      <c r="P1045">
        <f>-767.484207546572 -25.5198590448547 -221.428293241233</f>
        <v>-1014.4323598326596</v>
      </c>
      <c r="Q1045" t="s">
        <v>23065</v>
      </c>
      <c r="R1045" t="s">
        <v>23066</v>
      </c>
      <c r="S1045" t="s">
        <v>23067</v>
      </c>
      <c r="T1045" t="s">
        <v>23068</v>
      </c>
      <c r="U1045" t="s">
        <v>23069</v>
      </c>
      <c r="V1045" t="s">
        <v>23070</v>
      </c>
      <c r="W1045" t="s">
        <v>23071</v>
      </c>
      <c r="X1045" t="s">
        <v>23072</v>
      </c>
      <c r="Y1045" t="s">
        <v>23073</v>
      </c>
    </row>
    <row r="1046" spans="1:25" x14ac:dyDescent="0.3">
      <c r="A1046">
        <v>52250</v>
      </c>
      <c r="B1046" t="s">
        <v>23074</v>
      </c>
      <c r="C1046" t="s">
        <v>23075</v>
      </c>
      <c r="D1046" t="s">
        <v>23076</v>
      </c>
      <c r="E1046" t="s">
        <v>23077</v>
      </c>
      <c r="F1046" t="s">
        <v>23078</v>
      </c>
      <c r="G1046" t="s">
        <v>23079</v>
      </c>
      <c r="H1046" t="s">
        <v>23080</v>
      </c>
      <c r="I1046" t="s">
        <v>23081</v>
      </c>
      <c r="J1046" t="s">
        <v>23082</v>
      </c>
      <c r="K1046" t="s">
        <v>23083</v>
      </c>
      <c r="L1046" t="s">
        <v>23084</v>
      </c>
      <c r="M1046" t="s">
        <v>23085</v>
      </c>
      <c r="N1046" t="s">
        <v>23086</v>
      </c>
      <c r="O1046">
        <f>-732.145850342277 -16.5395891229032 -501.189018654917</f>
        <v>-1249.8744581200972</v>
      </c>
      <c r="P1046">
        <f>-767.612623352586 -25.4496552403725 -221.47255965064</f>
        <v>-1014.5348382435984</v>
      </c>
      <c r="Q1046" t="s">
        <v>23087</v>
      </c>
      <c r="R1046" t="s">
        <v>23088</v>
      </c>
      <c r="S1046" t="s">
        <v>23089</v>
      </c>
      <c r="T1046" t="s">
        <v>23090</v>
      </c>
      <c r="U1046" t="s">
        <v>23091</v>
      </c>
      <c r="V1046" t="s">
        <v>23092</v>
      </c>
      <c r="W1046" t="s">
        <v>23093</v>
      </c>
      <c r="X1046" t="s">
        <v>23094</v>
      </c>
      <c r="Y1046" t="s">
        <v>23095</v>
      </c>
    </row>
    <row r="1047" spans="1:25" x14ac:dyDescent="0.3">
      <c r="A1047">
        <v>52300</v>
      </c>
      <c r="B1047" t="s">
        <v>23096</v>
      </c>
      <c r="C1047" t="s">
        <v>23097</v>
      </c>
      <c r="D1047" t="s">
        <v>23098</v>
      </c>
      <c r="E1047" t="s">
        <v>23099</v>
      </c>
      <c r="F1047" t="s">
        <v>23100</v>
      </c>
      <c r="G1047" t="s">
        <v>23101</v>
      </c>
      <c r="H1047" t="s">
        <v>23102</v>
      </c>
      <c r="I1047" t="s">
        <v>23103</v>
      </c>
      <c r="J1047" t="s">
        <v>23104</v>
      </c>
      <c r="K1047" t="s">
        <v>23105</v>
      </c>
      <c r="L1047" t="s">
        <v>23106</v>
      </c>
      <c r="M1047" t="s">
        <v>23107</v>
      </c>
      <c r="N1047" t="s">
        <v>23108</v>
      </c>
      <c r="O1047">
        <f>-732.09684129119 -16.6129487093892 -501.210321986119</f>
        <v>-1249.9201119866982</v>
      </c>
      <c r="P1047">
        <f>-768.132875675663 -25.46993076902 -221.564948448335</f>
        <v>-1015.167754893018</v>
      </c>
      <c r="Q1047" t="s">
        <v>23109</v>
      </c>
      <c r="R1047" t="s">
        <v>23110</v>
      </c>
      <c r="S1047" t="s">
        <v>23111</v>
      </c>
      <c r="T1047" t="s">
        <v>23112</v>
      </c>
      <c r="U1047" t="s">
        <v>23113</v>
      </c>
      <c r="V1047" t="s">
        <v>23114</v>
      </c>
      <c r="W1047" t="s">
        <v>23115</v>
      </c>
      <c r="X1047" t="s">
        <v>23116</v>
      </c>
      <c r="Y1047" t="s">
        <v>23117</v>
      </c>
    </row>
    <row r="1048" spans="1:25" x14ac:dyDescent="0.3">
      <c r="A1048">
        <v>52350</v>
      </c>
      <c r="B1048" t="s">
        <v>23118</v>
      </c>
      <c r="C1048" t="s">
        <v>23119</v>
      </c>
      <c r="D1048" t="s">
        <v>23120</v>
      </c>
      <c r="E1048" t="s">
        <v>23121</v>
      </c>
      <c r="F1048" t="s">
        <v>23122</v>
      </c>
      <c r="G1048" t="s">
        <v>23123</v>
      </c>
      <c r="H1048" t="s">
        <v>23124</v>
      </c>
      <c r="I1048" t="s">
        <v>23125</v>
      </c>
      <c r="J1048" t="s">
        <v>23126</v>
      </c>
      <c r="K1048" t="s">
        <v>23127</v>
      </c>
      <c r="L1048" t="s">
        <v>23128</v>
      </c>
      <c r="M1048" t="s">
        <v>23129</v>
      </c>
      <c r="N1048" t="s">
        <v>23130</v>
      </c>
      <c r="O1048">
        <f>-732.273035096567 -16.6165994045866 -501.193690817903</f>
        <v>-1250.0833253190567</v>
      </c>
      <c r="P1048">
        <f>-768.444466183661 -25.4108049501515 -221.563690233127</f>
        <v>-1015.4189613669395</v>
      </c>
      <c r="Q1048" t="s">
        <v>23131</v>
      </c>
      <c r="R1048" t="s">
        <v>23132</v>
      </c>
      <c r="S1048" t="s">
        <v>23133</v>
      </c>
      <c r="T1048" t="s">
        <v>23134</v>
      </c>
      <c r="U1048" t="s">
        <v>23135</v>
      </c>
      <c r="V1048" t="s">
        <v>23136</v>
      </c>
      <c r="W1048" t="s">
        <v>23137</v>
      </c>
      <c r="X1048" t="s">
        <v>23138</v>
      </c>
      <c r="Y1048" t="s">
        <v>23139</v>
      </c>
    </row>
    <row r="1049" spans="1:25" x14ac:dyDescent="0.3">
      <c r="A1049">
        <v>52400</v>
      </c>
      <c r="B1049" t="s">
        <v>23140</v>
      </c>
      <c r="C1049" t="s">
        <v>23141</v>
      </c>
      <c r="D1049" t="s">
        <v>23142</v>
      </c>
      <c r="E1049" t="s">
        <v>23143</v>
      </c>
      <c r="F1049" t="s">
        <v>23144</v>
      </c>
      <c r="G1049" t="s">
        <v>23145</v>
      </c>
      <c r="H1049" t="s">
        <v>23146</v>
      </c>
      <c r="I1049" t="s">
        <v>23147</v>
      </c>
      <c r="J1049" t="s">
        <v>23148</v>
      </c>
      <c r="K1049" t="s">
        <v>23149</v>
      </c>
      <c r="L1049" t="s">
        <v>23150</v>
      </c>
      <c r="M1049" t="s">
        <v>23151</v>
      </c>
      <c r="N1049" t="s">
        <v>23152</v>
      </c>
      <c r="O1049">
        <f>-732.715221606204 -16.5895978430272 -501.22215102341</f>
        <v>-1250.5269704726411</v>
      </c>
      <c r="P1049">
        <f>-768.893276115232 -25.3119062556207 -221.590986181951</f>
        <v>-1015.7961685528037</v>
      </c>
      <c r="Q1049" t="s">
        <v>23153</v>
      </c>
      <c r="R1049" t="s">
        <v>23154</v>
      </c>
      <c r="S1049" t="s">
        <v>23155</v>
      </c>
      <c r="T1049" t="s">
        <v>23156</v>
      </c>
      <c r="U1049" t="s">
        <v>23157</v>
      </c>
      <c r="V1049" t="s">
        <v>23158</v>
      </c>
      <c r="W1049" t="s">
        <v>23159</v>
      </c>
      <c r="X1049" t="s">
        <v>23160</v>
      </c>
      <c r="Y1049" t="s">
        <v>23161</v>
      </c>
    </row>
    <row r="1050" spans="1:25" x14ac:dyDescent="0.3">
      <c r="A1050">
        <v>52450</v>
      </c>
      <c r="B1050" t="s">
        <v>23162</v>
      </c>
      <c r="C1050" t="s">
        <v>23163</v>
      </c>
      <c r="D1050" t="s">
        <v>23164</v>
      </c>
      <c r="E1050" t="s">
        <v>23165</v>
      </c>
      <c r="F1050" t="s">
        <v>23166</v>
      </c>
      <c r="G1050" t="s">
        <v>23167</v>
      </c>
      <c r="H1050" t="s">
        <v>23168</v>
      </c>
      <c r="I1050" t="s">
        <v>23169</v>
      </c>
      <c r="J1050" t="s">
        <v>23170</v>
      </c>
      <c r="K1050" t="s">
        <v>23171</v>
      </c>
      <c r="L1050" t="s">
        <v>23172</v>
      </c>
      <c r="M1050" t="s">
        <v>23173</v>
      </c>
      <c r="N1050" t="s">
        <v>23174</v>
      </c>
      <c r="O1050">
        <f>-733.135768497465 -16.527708731189 -501.249408886201</f>
        <v>-1250.9128861148552</v>
      </c>
      <c r="P1050">
        <f>-769.235730187995 -25.2656490519771 -221.608495257251</f>
        <v>-1016.1098744972231</v>
      </c>
      <c r="Q1050" t="s">
        <v>23175</v>
      </c>
      <c r="R1050" t="s">
        <v>23176</v>
      </c>
      <c r="S1050" t="s">
        <v>23177</v>
      </c>
      <c r="T1050" t="s">
        <v>23178</v>
      </c>
      <c r="U1050" t="s">
        <v>23179</v>
      </c>
      <c r="V1050" t="s">
        <v>23180</v>
      </c>
      <c r="W1050" t="s">
        <v>23181</v>
      </c>
      <c r="X1050" t="s">
        <v>23182</v>
      </c>
      <c r="Y1050" t="s">
        <v>23183</v>
      </c>
    </row>
    <row r="1051" spans="1:25" x14ac:dyDescent="0.3">
      <c r="A1051">
        <v>52500</v>
      </c>
      <c r="B1051" t="s">
        <v>23184</v>
      </c>
      <c r="C1051" t="s">
        <v>23185</v>
      </c>
      <c r="D1051" t="s">
        <v>23186</v>
      </c>
      <c r="E1051" t="s">
        <v>23187</v>
      </c>
      <c r="F1051" t="s">
        <v>23188</v>
      </c>
      <c r="G1051" t="s">
        <v>23189</v>
      </c>
      <c r="H1051" t="s">
        <v>23190</v>
      </c>
      <c r="I1051" t="s">
        <v>23191</v>
      </c>
      <c r="J1051" t="s">
        <v>23192</v>
      </c>
      <c r="K1051" t="s">
        <v>23193</v>
      </c>
      <c r="L1051" t="s">
        <v>23194</v>
      </c>
      <c r="M1051" t="s">
        <v>23195</v>
      </c>
      <c r="N1051" t="s">
        <v>23196</v>
      </c>
      <c r="O1051">
        <f>-733.536500157424 -16.4012868945347 -501.30557002107</f>
        <v>-1251.2433570730286</v>
      </c>
      <c r="P1051">
        <f>-769.489178100723 -25.1840249344762 -221.647083174971</f>
        <v>-1016.3202862101703</v>
      </c>
      <c r="Q1051" t="s">
        <v>23197</v>
      </c>
      <c r="R1051" t="s">
        <v>23198</v>
      </c>
      <c r="S1051" t="s">
        <v>23199</v>
      </c>
      <c r="T1051" t="s">
        <v>23200</v>
      </c>
      <c r="U1051" t="s">
        <v>23201</v>
      </c>
      <c r="V1051" t="s">
        <v>23202</v>
      </c>
      <c r="W1051" t="s">
        <v>23203</v>
      </c>
      <c r="X1051" t="s">
        <v>23204</v>
      </c>
      <c r="Y1051" t="s">
        <v>23205</v>
      </c>
    </row>
    <row r="1052" spans="1:25" x14ac:dyDescent="0.3">
      <c r="A1052">
        <v>52550</v>
      </c>
      <c r="B1052" t="s">
        <v>23206</v>
      </c>
      <c r="C1052" t="s">
        <v>23207</v>
      </c>
      <c r="D1052" t="s">
        <v>23208</v>
      </c>
      <c r="E1052" t="s">
        <v>23209</v>
      </c>
      <c r="F1052" t="s">
        <v>23210</v>
      </c>
      <c r="G1052" t="s">
        <v>23211</v>
      </c>
      <c r="H1052" t="s">
        <v>23212</v>
      </c>
      <c r="I1052" t="s">
        <v>23213</v>
      </c>
      <c r="J1052" t="s">
        <v>23214</v>
      </c>
      <c r="K1052" t="s">
        <v>23215</v>
      </c>
      <c r="L1052" t="s">
        <v>23216</v>
      </c>
      <c r="M1052" t="s">
        <v>23217</v>
      </c>
      <c r="N1052" t="s">
        <v>23218</v>
      </c>
      <c r="O1052">
        <f>-734.03468831108 -15.7037938871056 -501.03089273329</f>
        <v>-1250.7693749314756</v>
      </c>
      <c r="P1052">
        <f>-769.784152394687 -24.654432031758 -221.351704726329</f>
        <v>-1015.790289152774</v>
      </c>
      <c r="Q1052" t="s">
        <v>23219</v>
      </c>
      <c r="R1052" t="s">
        <v>23220</v>
      </c>
      <c r="S1052" t="s">
        <v>23221</v>
      </c>
      <c r="T1052" t="s">
        <v>23222</v>
      </c>
      <c r="U1052" t="s">
        <v>23223</v>
      </c>
      <c r="V1052" t="s">
        <v>23224</v>
      </c>
      <c r="W1052" t="s">
        <v>23225</v>
      </c>
      <c r="X1052" t="s">
        <v>23226</v>
      </c>
      <c r="Y1052" t="s">
        <v>23227</v>
      </c>
    </row>
    <row r="1053" spans="1:25" x14ac:dyDescent="0.3">
      <c r="A1053">
        <v>52600</v>
      </c>
      <c r="B1053" t="s">
        <v>23228</v>
      </c>
      <c r="C1053" t="s">
        <v>23229</v>
      </c>
      <c r="D1053" t="s">
        <v>23230</v>
      </c>
      <c r="E1053" t="s">
        <v>23231</v>
      </c>
      <c r="F1053" t="s">
        <v>23232</v>
      </c>
      <c r="G1053" t="s">
        <v>23233</v>
      </c>
      <c r="H1053" t="s">
        <v>23234</v>
      </c>
      <c r="I1053" t="s">
        <v>23235</v>
      </c>
      <c r="J1053" t="s">
        <v>23236</v>
      </c>
      <c r="K1053" t="s">
        <v>23237</v>
      </c>
      <c r="L1053" t="s">
        <v>23238</v>
      </c>
      <c r="M1053" t="s">
        <v>23239</v>
      </c>
      <c r="N1053" t="s">
        <v>23240</v>
      </c>
      <c r="O1053">
        <f>-734.315217005547 -15.299334104323 -500.90902732427</f>
        <v>-1250.5235784341398</v>
      </c>
      <c r="P1053">
        <f>-769.879001716139 -24.3861968186868 -221.21064272045</f>
        <v>-1015.4758412552758</v>
      </c>
      <c r="Q1053" t="s">
        <v>23241</v>
      </c>
      <c r="R1053" t="s">
        <v>23242</v>
      </c>
      <c r="S1053" t="s">
        <v>23243</v>
      </c>
      <c r="T1053" t="s">
        <v>23244</v>
      </c>
      <c r="U1053" t="s">
        <v>23245</v>
      </c>
      <c r="V1053" t="s">
        <v>23246</v>
      </c>
      <c r="W1053" t="s">
        <v>23247</v>
      </c>
      <c r="X1053" t="s">
        <v>23248</v>
      </c>
      <c r="Y1053" t="s">
        <v>23249</v>
      </c>
    </row>
    <row r="1054" spans="1:25" x14ac:dyDescent="0.3">
      <c r="A1054">
        <v>52650</v>
      </c>
      <c r="B1054" t="s">
        <v>23250</v>
      </c>
      <c r="C1054" t="s">
        <v>23251</v>
      </c>
      <c r="D1054" t="s">
        <v>23252</v>
      </c>
      <c r="E1054" t="s">
        <v>23253</v>
      </c>
      <c r="F1054" t="s">
        <v>23254</v>
      </c>
      <c r="G1054" t="s">
        <v>23255</v>
      </c>
      <c r="H1054" t="s">
        <v>23256</v>
      </c>
      <c r="I1054" t="s">
        <v>23257</v>
      </c>
      <c r="J1054" t="s">
        <v>23258</v>
      </c>
      <c r="K1054" t="s">
        <v>23259</v>
      </c>
      <c r="L1054" t="s">
        <v>23260</v>
      </c>
      <c r="M1054" t="s">
        <v>23261</v>
      </c>
      <c r="N1054" t="s">
        <v>23262</v>
      </c>
      <c r="O1054">
        <f>-734.587295016741 -15.1578115350048 -500.858989905161</f>
        <v>-1250.604096456907</v>
      </c>
      <c r="P1054">
        <f>-770.038396848431 -24.2858171670716 -221.147654780343</f>
        <v>-1015.4718687958457</v>
      </c>
      <c r="Q1054" t="s">
        <v>23263</v>
      </c>
      <c r="R1054" t="s">
        <v>23264</v>
      </c>
      <c r="S1054" t="s">
        <v>23265</v>
      </c>
      <c r="T1054" t="s">
        <v>23266</v>
      </c>
      <c r="U1054" t="s">
        <v>23267</v>
      </c>
      <c r="V1054" t="s">
        <v>23268</v>
      </c>
      <c r="W1054" t="s">
        <v>23269</v>
      </c>
      <c r="X1054" t="s">
        <v>23270</v>
      </c>
      <c r="Y1054" t="s">
        <v>23271</v>
      </c>
    </row>
    <row r="1055" spans="1:25" x14ac:dyDescent="0.3">
      <c r="A1055">
        <v>52700</v>
      </c>
      <c r="B1055" t="s">
        <v>23272</v>
      </c>
      <c r="C1055" t="s">
        <v>23273</v>
      </c>
      <c r="D1055" t="s">
        <v>23274</v>
      </c>
      <c r="E1055" t="s">
        <v>23275</v>
      </c>
      <c r="F1055" t="s">
        <v>23276</v>
      </c>
      <c r="G1055" t="s">
        <v>23277</v>
      </c>
      <c r="H1055" t="s">
        <v>23278</v>
      </c>
      <c r="I1055" t="s">
        <v>23279</v>
      </c>
      <c r="J1055" t="s">
        <v>23280</v>
      </c>
      <c r="K1055" t="s">
        <v>23281</v>
      </c>
      <c r="L1055" t="s">
        <v>23282</v>
      </c>
      <c r="M1055" t="s">
        <v>23283</v>
      </c>
      <c r="N1055" t="s">
        <v>23284</v>
      </c>
      <c r="O1055">
        <f>-735.190372563437 -14.8092558769317 -500.768229951852</f>
        <v>-1250.7678583922207</v>
      </c>
      <c r="P1055">
        <f>-770.367074120425 -24.1020454144009 -221.027516502594</f>
        <v>-1015.4966360374199</v>
      </c>
      <c r="Q1055" t="s">
        <v>23285</v>
      </c>
      <c r="R1055" t="s">
        <v>23286</v>
      </c>
      <c r="S1055" t="s">
        <v>23287</v>
      </c>
      <c r="T1055" t="s">
        <v>23288</v>
      </c>
      <c r="U1055" t="s">
        <v>23289</v>
      </c>
      <c r="V1055" t="s">
        <v>23290</v>
      </c>
      <c r="W1055" t="s">
        <v>23291</v>
      </c>
      <c r="X1055" t="s">
        <v>23292</v>
      </c>
      <c r="Y1055" t="s">
        <v>23293</v>
      </c>
    </row>
    <row r="1056" spans="1:25" x14ac:dyDescent="0.3">
      <c r="A1056">
        <v>52750</v>
      </c>
      <c r="B1056" t="s">
        <v>23294</v>
      </c>
      <c r="C1056" t="s">
        <v>23295</v>
      </c>
      <c r="D1056" t="s">
        <v>23296</v>
      </c>
      <c r="E1056" t="s">
        <v>23297</v>
      </c>
      <c r="F1056" t="s">
        <v>23298</v>
      </c>
      <c r="G1056" t="s">
        <v>23299</v>
      </c>
      <c r="H1056" t="s">
        <v>23300</v>
      </c>
      <c r="I1056" t="s">
        <v>23301</v>
      </c>
      <c r="J1056" t="s">
        <v>23302</v>
      </c>
      <c r="K1056" t="s">
        <v>23303</v>
      </c>
      <c r="L1056" t="s">
        <v>23304</v>
      </c>
      <c r="M1056" t="s">
        <v>23305</v>
      </c>
      <c r="N1056" t="s">
        <v>23306</v>
      </c>
      <c r="O1056">
        <f>-735.467099456755 -14.6478210480293 -500.749428024666</f>
        <v>-1250.8643485294504</v>
      </c>
      <c r="P1056">
        <f>-770.364960950954 -24.0825480932385 -220.978705126375</f>
        <v>-1015.4262141705675</v>
      </c>
      <c r="Q1056" t="s">
        <v>23307</v>
      </c>
      <c r="R1056" t="s">
        <v>23308</v>
      </c>
      <c r="S1056" t="s">
        <v>23309</v>
      </c>
      <c r="T1056" t="s">
        <v>23310</v>
      </c>
      <c r="U1056" t="s">
        <v>23311</v>
      </c>
      <c r="V1056" t="s">
        <v>23312</v>
      </c>
      <c r="W1056" t="s">
        <v>23313</v>
      </c>
      <c r="X1056" t="s">
        <v>23314</v>
      </c>
      <c r="Y1056" t="s">
        <v>23315</v>
      </c>
    </row>
    <row r="1057" spans="1:25" x14ac:dyDescent="0.3">
      <c r="A1057">
        <v>52800</v>
      </c>
      <c r="B1057" t="s">
        <v>23316</v>
      </c>
      <c r="C1057" t="s">
        <v>23317</v>
      </c>
      <c r="D1057" t="s">
        <v>23318</v>
      </c>
      <c r="E1057" t="s">
        <v>23319</v>
      </c>
      <c r="F1057" t="s">
        <v>23320</v>
      </c>
      <c r="G1057" t="s">
        <v>23321</v>
      </c>
      <c r="H1057" t="s">
        <v>23322</v>
      </c>
      <c r="I1057" t="s">
        <v>23323</v>
      </c>
      <c r="J1057" t="s">
        <v>23324</v>
      </c>
      <c r="K1057" t="s">
        <v>23325</v>
      </c>
      <c r="L1057" t="s">
        <v>23326</v>
      </c>
      <c r="M1057" t="s">
        <v>23327</v>
      </c>
      <c r="N1057" t="s">
        <v>23328</v>
      </c>
      <c r="O1057">
        <f>-735.816195912189 -14.3060211659279 -500.634144601453</f>
        <v>-1250.7563616795699</v>
      </c>
      <c r="P1057">
        <f>-770.087427646232 -23.9016774170618 -220.79121936768</f>
        <v>-1014.7803244309738</v>
      </c>
      <c r="Q1057" t="s">
        <v>23329</v>
      </c>
      <c r="R1057" t="s">
        <v>23330</v>
      </c>
      <c r="S1057" t="s">
        <v>23331</v>
      </c>
      <c r="T1057" t="s">
        <v>23332</v>
      </c>
      <c r="U1057" t="s">
        <v>23333</v>
      </c>
      <c r="V1057" t="s">
        <v>23334</v>
      </c>
      <c r="W1057" t="s">
        <v>23335</v>
      </c>
      <c r="X1057" t="s">
        <v>23336</v>
      </c>
      <c r="Y1057" t="s">
        <v>23337</v>
      </c>
    </row>
    <row r="1058" spans="1:25" x14ac:dyDescent="0.3">
      <c r="A1058">
        <v>52850</v>
      </c>
      <c r="B1058" t="s">
        <v>23338</v>
      </c>
      <c r="C1058" t="s">
        <v>23339</v>
      </c>
      <c r="D1058" t="s">
        <v>23340</v>
      </c>
      <c r="E1058" t="s">
        <v>23341</v>
      </c>
      <c r="F1058" t="s">
        <v>23342</v>
      </c>
      <c r="G1058" t="s">
        <v>23343</v>
      </c>
      <c r="H1058" t="s">
        <v>23344</v>
      </c>
      <c r="I1058" t="s">
        <v>23345</v>
      </c>
      <c r="J1058" t="s">
        <v>23346</v>
      </c>
      <c r="K1058" t="s">
        <v>23347</v>
      </c>
      <c r="L1058" t="s">
        <v>23348</v>
      </c>
      <c r="M1058" t="s">
        <v>23349</v>
      </c>
      <c r="N1058" t="s">
        <v>23350</v>
      </c>
      <c r="O1058">
        <f>-735.888092481714 -14.1859693445695 -500.494176935272</f>
        <v>-1250.5682387615554</v>
      </c>
      <c r="P1058">
        <f>-769.78852950111 -23.708178556544 -220.603566619696</f>
        <v>-1014.1002746773501</v>
      </c>
      <c r="Q1058" t="s">
        <v>23351</v>
      </c>
      <c r="R1058" t="s">
        <v>23352</v>
      </c>
      <c r="S1058" t="s">
        <v>23353</v>
      </c>
      <c r="T1058" t="s">
        <v>23354</v>
      </c>
      <c r="U1058" t="s">
        <v>23355</v>
      </c>
      <c r="V1058" t="s">
        <v>23356</v>
      </c>
      <c r="W1058" t="s">
        <v>23357</v>
      </c>
      <c r="X1058" t="s">
        <v>23358</v>
      </c>
      <c r="Y1058" t="s">
        <v>23359</v>
      </c>
    </row>
    <row r="1059" spans="1:25" x14ac:dyDescent="0.3">
      <c r="A1059">
        <v>52900</v>
      </c>
      <c r="B1059" t="s">
        <v>23360</v>
      </c>
      <c r="C1059" t="s">
        <v>23361</v>
      </c>
      <c r="D1059" t="s">
        <v>23362</v>
      </c>
      <c r="E1059" t="s">
        <v>23363</v>
      </c>
      <c r="F1059" t="s">
        <v>23364</v>
      </c>
      <c r="G1059" t="s">
        <v>23365</v>
      </c>
      <c r="H1059" t="s">
        <v>23366</v>
      </c>
      <c r="I1059" t="s">
        <v>23367</v>
      </c>
      <c r="J1059" t="s">
        <v>23368</v>
      </c>
      <c r="K1059" t="s">
        <v>23369</v>
      </c>
      <c r="L1059" t="s">
        <v>23370</v>
      </c>
      <c r="M1059" t="s">
        <v>23371</v>
      </c>
      <c r="N1059" t="s">
        <v>23372</v>
      </c>
      <c r="O1059">
        <f>-736.012758059081 -14.1681922674054 -499.975994290769</f>
        <v>-1250.1569446172552</v>
      </c>
      <c r="P1059">
        <f>-769.174526166658 -23.3338453510889 -219.985011219501</f>
        <v>-1012.4933827372479</v>
      </c>
      <c r="Q1059" t="s">
        <v>23373</v>
      </c>
      <c r="R1059" t="s">
        <v>23374</v>
      </c>
      <c r="S1059" t="s">
        <v>23375</v>
      </c>
      <c r="T1059" t="s">
        <v>23376</v>
      </c>
      <c r="U1059" t="s">
        <v>23377</v>
      </c>
      <c r="V1059" t="s">
        <v>23378</v>
      </c>
      <c r="W1059" t="s">
        <v>23379</v>
      </c>
      <c r="X1059" t="s">
        <v>23380</v>
      </c>
      <c r="Y1059" t="s">
        <v>23381</v>
      </c>
    </row>
    <row r="1060" spans="1:25" x14ac:dyDescent="0.3">
      <c r="A1060">
        <v>52950</v>
      </c>
      <c r="B1060" t="s">
        <v>23382</v>
      </c>
      <c r="C1060" t="s">
        <v>23383</v>
      </c>
      <c r="D1060" t="s">
        <v>23384</v>
      </c>
      <c r="E1060" t="s">
        <v>23385</v>
      </c>
      <c r="F1060" t="s">
        <v>23386</v>
      </c>
      <c r="G1060" t="s">
        <v>23387</v>
      </c>
      <c r="H1060" t="s">
        <v>23388</v>
      </c>
      <c r="I1060" t="s">
        <v>23389</v>
      </c>
      <c r="J1060" t="s">
        <v>23390</v>
      </c>
      <c r="K1060" t="s">
        <v>23391</v>
      </c>
      <c r="L1060" t="s">
        <v>23392</v>
      </c>
      <c r="M1060" t="s">
        <v>23393</v>
      </c>
      <c r="N1060" t="s">
        <v>23394</v>
      </c>
      <c r="O1060">
        <f>-736.071117284161 -14.2855731032994 -499.647309478552</f>
        <v>-1250.0039998660125</v>
      </c>
      <c r="P1060">
        <f>-768.973508164085 -23.1939644163467 -219.617665945358</f>
        <v>-1011.7851385257898</v>
      </c>
      <c r="Q1060" t="s">
        <v>23395</v>
      </c>
      <c r="R1060" t="s">
        <v>23396</v>
      </c>
      <c r="S1060" t="s">
        <v>23397</v>
      </c>
      <c r="T1060" t="s">
        <v>23398</v>
      </c>
      <c r="U1060" t="s">
        <v>23399</v>
      </c>
      <c r="V1060" t="s">
        <v>23400</v>
      </c>
      <c r="W1060" t="s">
        <v>23401</v>
      </c>
      <c r="X1060" t="s">
        <v>23402</v>
      </c>
      <c r="Y1060" t="s">
        <v>23403</v>
      </c>
    </row>
    <row r="1061" spans="1:25" x14ac:dyDescent="0.3">
      <c r="A1061">
        <v>53000</v>
      </c>
      <c r="B1061" t="s">
        <v>23404</v>
      </c>
      <c r="C1061" t="s">
        <v>23405</v>
      </c>
      <c r="D1061" t="s">
        <v>23406</v>
      </c>
      <c r="E1061" t="s">
        <v>23407</v>
      </c>
      <c r="F1061" t="s">
        <v>23408</v>
      </c>
      <c r="G1061" t="s">
        <v>23409</v>
      </c>
      <c r="H1061" t="s">
        <v>23410</v>
      </c>
      <c r="I1061" t="s">
        <v>23411</v>
      </c>
      <c r="J1061" t="s">
        <v>23412</v>
      </c>
      <c r="K1061" t="s">
        <v>23413</v>
      </c>
      <c r="L1061" t="s">
        <v>23414</v>
      </c>
      <c r="M1061" t="s">
        <v>23415</v>
      </c>
      <c r="N1061" t="s">
        <v>23416</v>
      </c>
      <c r="O1061">
        <f>-736.136718557403 -14.5275451687826 -498.966258493439</f>
        <v>-1249.6305222196247</v>
      </c>
      <c r="P1061">
        <f>-768.694142601072 -22.7850250464685 -218.876222162219</f>
        <v>-1010.3553898097596</v>
      </c>
      <c r="Q1061" t="s">
        <v>23417</v>
      </c>
      <c r="R1061" t="s">
        <v>23418</v>
      </c>
      <c r="S1061" t="s">
        <v>23419</v>
      </c>
      <c r="T1061" t="s">
        <v>23420</v>
      </c>
      <c r="U1061" t="s">
        <v>23421</v>
      </c>
      <c r="V1061" t="s">
        <v>23422</v>
      </c>
      <c r="W1061" t="s">
        <v>23423</v>
      </c>
      <c r="X1061" t="s">
        <v>23424</v>
      </c>
      <c r="Y1061" t="s">
        <v>23425</v>
      </c>
    </row>
    <row r="1062" spans="1:25" x14ac:dyDescent="0.3">
      <c r="A1062">
        <v>53050</v>
      </c>
      <c r="B1062" t="s">
        <v>23426</v>
      </c>
      <c r="C1062" t="s">
        <v>23427</v>
      </c>
      <c r="D1062" t="s">
        <v>23428</v>
      </c>
      <c r="E1062" t="s">
        <v>23429</v>
      </c>
      <c r="F1062" t="s">
        <v>23430</v>
      </c>
      <c r="G1062" t="s">
        <v>23431</v>
      </c>
      <c r="H1062" t="s">
        <v>23432</v>
      </c>
      <c r="I1062" t="s">
        <v>23433</v>
      </c>
      <c r="J1062" t="s">
        <v>23434</v>
      </c>
      <c r="K1062" t="s">
        <v>23435</v>
      </c>
      <c r="L1062" t="s">
        <v>23436</v>
      </c>
      <c r="M1062" t="s">
        <v>23437</v>
      </c>
      <c r="N1062" t="s">
        <v>23438</v>
      </c>
      <c r="O1062">
        <f>-736.02737185247 -14.665284894412 -498.711602547928</f>
        <v>-1249.4042592948099</v>
      </c>
      <c r="P1062">
        <f>-768.57535806735 -22.5926852512957 -218.611015887314</f>
        <v>-1009.7790592059597</v>
      </c>
      <c r="Q1062" t="s">
        <v>23439</v>
      </c>
      <c r="R1062" t="s">
        <v>23440</v>
      </c>
      <c r="S1062" t="s">
        <v>23441</v>
      </c>
      <c r="T1062" t="s">
        <v>23442</v>
      </c>
      <c r="U1062" t="s">
        <v>23443</v>
      </c>
      <c r="V1062" t="s">
        <v>23444</v>
      </c>
      <c r="W1062" t="s">
        <v>23445</v>
      </c>
      <c r="X1062" t="s">
        <v>23446</v>
      </c>
      <c r="Y1062" t="s">
        <v>23447</v>
      </c>
    </row>
    <row r="1063" spans="1:25" x14ac:dyDescent="0.3">
      <c r="A1063">
        <v>53100</v>
      </c>
      <c r="B1063" t="s">
        <v>23448</v>
      </c>
      <c r="C1063" t="s">
        <v>23449</v>
      </c>
      <c r="D1063" t="s">
        <v>23450</v>
      </c>
      <c r="E1063" t="s">
        <v>23451</v>
      </c>
      <c r="F1063" t="s">
        <v>23452</v>
      </c>
      <c r="G1063" t="s">
        <v>23453</v>
      </c>
      <c r="H1063" t="s">
        <v>23454</v>
      </c>
      <c r="I1063" t="s">
        <v>23455</v>
      </c>
      <c r="J1063" t="s">
        <v>23456</v>
      </c>
      <c r="K1063" t="s">
        <v>23457</v>
      </c>
      <c r="L1063" t="s">
        <v>23458</v>
      </c>
      <c r="M1063" t="s">
        <v>23459</v>
      </c>
      <c r="N1063" t="s">
        <v>23460</v>
      </c>
      <c r="O1063">
        <f>-735.629246388353 -14.8411974903104 -498.455353421942</f>
        <v>-1248.9257973006054</v>
      </c>
      <c r="P1063">
        <f>-768.454487559 -22.536499141567 -218.380557030202</f>
        <v>-1009.371543730769</v>
      </c>
      <c r="Q1063" t="s">
        <v>23461</v>
      </c>
      <c r="R1063" t="s">
        <v>23462</v>
      </c>
      <c r="S1063" t="s">
        <v>23463</v>
      </c>
      <c r="T1063" t="s">
        <v>23464</v>
      </c>
      <c r="U1063" t="s">
        <v>23465</v>
      </c>
      <c r="V1063" t="s">
        <v>23466</v>
      </c>
      <c r="W1063" t="s">
        <v>23467</v>
      </c>
      <c r="X1063" t="s">
        <v>23468</v>
      </c>
      <c r="Y1063" t="s">
        <v>23469</v>
      </c>
    </row>
    <row r="1064" spans="1:25" x14ac:dyDescent="0.3">
      <c r="A1064">
        <v>53150</v>
      </c>
      <c r="B1064" t="s">
        <v>23470</v>
      </c>
      <c r="C1064" t="s">
        <v>23471</v>
      </c>
      <c r="D1064" t="s">
        <v>23472</v>
      </c>
      <c r="E1064" t="s">
        <v>23473</v>
      </c>
      <c r="F1064" t="s">
        <v>23474</v>
      </c>
      <c r="G1064" t="s">
        <v>23475</v>
      </c>
      <c r="H1064" t="s">
        <v>23476</v>
      </c>
      <c r="I1064" t="s">
        <v>23477</v>
      </c>
      <c r="J1064" t="s">
        <v>23478</v>
      </c>
      <c r="K1064" t="s">
        <v>23479</v>
      </c>
      <c r="L1064" t="s">
        <v>23480</v>
      </c>
      <c r="M1064" t="s">
        <v>23481</v>
      </c>
      <c r="N1064" t="s">
        <v>23482</v>
      </c>
      <c r="O1064">
        <f>-735.488988623455 -14.8510691115255 -498.360313562082</f>
        <v>-1248.7003712970625</v>
      </c>
      <c r="P1064">
        <f>-768.485759806184 -22.5199440195349 -218.304971397005</f>
        <v>-1009.3106752227239</v>
      </c>
      <c r="Q1064" t="s">
        <v>23483</v>
      </c>
      <c r="R1064" t="s">
        <v>23484</v>
      </c>
      <c r="S1064" t="s">
        <v>23485</v>
      </c>
      <c r="T1064" t="s">
        <v>23486</v>
      </c>
      <c r="U1064" t="s">
        <v>23487</v>
      </c>
      <c r="V1064" t="s">
        <v>23488</v>
      </c>
      <c r="W1064" t="s">
        <v>23489</v>
      </c>
      <c r="X1064" t="s">
        <v>23490</v>
      </c>
      <c r="Y1064" t="s">
        <v>23491</v>
      </c>
    </row>
    <row r="1065" spans="1:25" x14ac:dyDescent="0.3">
      <c r="A1065">
        <v>53200</v>
      </c>
      <c r="B1065" t="s">
        <v>23492</v>
      </c>
      <c r="C1065" t="s">
        <v>23493</v>
      </c>
      <c r="D1065" t="s">
        <v>23494</v>
      </c>
      <c r="E1065" t="s">
        <v>23495</v>
      </c>
      <c r="F1065" t="s">
        <v>23496</v>
      </c>
      <c r="G1065" t="s">
        <v>23497</v>
      </c>
      <c r="H1065" t="s">
        <v>23498</v>
      </c>
      <c r="I1065" t="s">
        <v>23499</v>
      </c>
      <c r="J1065" t="s">
        <v>23500</v>
      </c>
      <c r="K1065" t="s">
        <v>23501</v>
      </c>
      <c r="L1065" t="s">
        <v>23502</v>
      </c>
      <c r="M1065" t="s">
        <v>23503</v>
      </c>
      <c r="N1065" t="s">
        <v>23504</v>
      </c>
      <c r="O1065">
        <f>-735.547900821017 -14.7028807893844 -498.37005876534</f>
        <v>-1248.6208403757414</v>
      </c>
      <c r="P1065">
        <f>-768.800317090548 -21.9728012243031 -218.3343389845</f>
        <v>-1009.1074572993512</v>
      </c>
      <c r="Q1065" t="s">
        <v>23505</v>
      </c>
      <c r="R1065" t="s">
        <v>23506</v>
      </c>
      <c r="S1065" t="s">
        <v>23507</v>
      </c>
      <c r="T1065" t="s">
        <v>23508</v>
      </c>
      <c r="U1065" t="s">
        <v>23509</v>
      </c>
      <c r="V1065" t="s">
        <v>23510</v>
      </c>
      <c r="W1065" t="s">
        <v>23511</v>
      </c>
      <c r="X1065" t="s">
        <v>23512</v>
      </c>
      <c r="Y1065" t="s">
        <v>23513</v>
      </c>
    </row>
    <row r="1066" spans="1:25" x14ac:dyDescent="0.3">
      <c r="A1066">
        <v>53250</v>
      </c>
      <c r="B1066" t="s">
        <v>23514</v>
      </c>
      <c r="C1066" t="s">
        <v>23515</v>
      </c>
      <c r="D1066" t="s">
        <v>23516</v>
      </c>
      <c r="E1066" t="s">
        <v>23517</v>
      </c>
      <c r="F1066" t="s">
        <v>23518</v>
      </c>
      <c r="G1066" t="s">
        <v>23519</v>
      </c>
      <c r="H1066" t="s">
        <v>23520</v>
      </c>
      <c r="I1066" t="s">
        <v>23521</v>
      </c>
      <c r="J1066" t="s">
        <v>23522</v>
      </c>
      <c r="K1066" t="s">
        <v>23523</v>
      </c>
      <c r="L1066" t="s">
        <v>23524</v>
      </c>
      <c r="M1066" t="s">
        <v>23525</v>
      </c>
      <c r="N1066" t="s">
        <v>23526</v>
      </c>
      <c r="O1066">
        <f>-735.606321990382 -14.6225330401355 -498.412375712831</f>
        <v>-1248.6412307433484</v>
      </c>
      <c r="P1066">
        <f>-769.060893201955 -21.5705965203617 -218.392722020364</f>
        <v>-1009.0242117426807</v>
      </c>
      <c r="Q1066" t="s">
        <v>23527</v>
      </c>
      <c r="R1066" t="s">
        <v>23528</v>
      </c>
      <c r="S1066" t="s">
        <v>23529</v>
      </c>
      <c r="T1066" t="s">
        <v>23530</v>
      </c>
      <c r="U1066" t="s">
        <v>23531</v>
      </c>
      <c r="V1066" t="s">
        <v>23532</v>
      </c>
      <c r="W1066" t="s">
        <v>23533</v>
      </c>
      <c r="X1066" t="s">
        <v>23534</v>
      </c>
      <c r="Y1066" t="s">
        <v>23535</v>
      </c>
    </row>
    <row r="1067" spans="1:25" x14ac:dyDescent="0.3">
      <c r="A1067">
        <v>53300</v>
      </c>
      <c r="B1067" t="s">
        <v>23536</v>
      </c>
      <c r="C1067" t="s">
        <v>23537</v>
      </c>
      <c r="D1067" t="s">
        <v>23538</v>
      </c>
      <c r="E1067" t="s">
        <v>23539</v>
      </c>
      <c r="F1067" t="s">
        <v>23540</v>
      </c>
      <c r="G1067" t="s">
        <v>23541</v>
      </c>
      <c r="H1067" t="s">
        <v>23542</v>
      </c>
      <c r="I1067" t="s">
        <v>23543</v>
      </c>
      <c r="J1067" t="s">
        <v>23544</v>
      </c>
      <c r="K1067" t="s">
        <v>23545</v>
      </c>
      <c r="L1067" t="s">
        <v>23546</v>
      </c>
      <c r="M1067" t="s">
        <v>23547</v>
      </c>
      <c r="N1067" t="s">
        <v>23548</v>
      </c>
      <c r="O1067">
        <f>-735.662149752988 -14.4241675342921 -498.579356788415</f>
        <v>-1248.6656740756951</v>
      </c>
      <c r="P1067">
        <f>-769.860572224729 -21.034844933866 -218.641280710151</f>
        <v>-1009.536697868746</v>
      </c>
      <c r="Q1067" t="s">
        <v>23549</v>
      </c>
      <c r="R1067" t="s">
        <v>23550</v>
      </c>
      <c r="S1067" t="s">
        <v>23551</v>
      </c>
      <c r="T1067" t="s">
        <v>23552</v>
      </c>
      <c r="U1067" t="s">
        <v>23553</v>
      </c>
      <c r="V1067" t="s">
        <v>23554</v>
      </c>
      <c r="W1067" t="s">
        <v>23555</v>
      </c>
      <c r="X1067" t="s">
        <v>23556</v>
      </c>
      <c r="Y1067" t="s">
        <v>23557</v>
      </c>
    </row>
    <row r="1068" spans="1:25" x14ac:dyDescent="0.3">
      <c r="A1068">
        <v>53350</v>
      </c>
      <c r="B1068" t="s">
        <v>23558</v>
      </c>
      <c r="C1068" t="s">
        <v>23559</v>
      </c>
      <c r="D1068" t="s">
        <v>23560</v>
      </c>
      <c r="E1068" t="s">
        <v>23561</v>
      </c>
      <c r="F1068" t="s">
        <v>23562</v>
      </c>
      <c r="G1068" t="s">
        <v>23563</v>
      </c>
      <c r="H1068" t="s">
        <v>23564</v>
      </c>
      <c r="I1068" t="s">
        <v>23565</v>
      </c>
      <c r="J1068" t="s">
        <v>23566</v>
      </c>
      <c r="K1068" t="s">
        <v>23567</v>
      </c>
      <c r="L1068" t="s">
        <v>23568</v>
      </c>
      <c r="M1068" t="s">
        <v>23569</v>
      </c>
      <c r="N1068" t="s">
        <v>23570</v>
      </c>
      <c r="O1068">
        <f>-735.553052240833 -14.3792471974807 -498.698871457421</f>
        <v>-1248.6311708957346</v>
      </c>
      <c r="P1068">
        <f>-770.177366621252 -20.7641799711425 -218.807872280108</f>
        <v>-1009.7494188725025</v>
      </c>
      <c r="Q1068" t="s">
        <v>23571</v>
      </c>
      <c r="R1068" t="s">
        <v>23572</v>
      </c>
      <c r="S1068" t="s">
        <v>23573</v>
      </c>
      <c r="T1068" t="s">
        <v>23574</v>
      </c>
      <c r="U1068" t="s">
        <v>23575</v>
      </c>
      <c r="V1068" t="s">
        <v>23576</v>
      </c>
      <c r="W1068" t="s">
        <v>23577</v>
      </c>
      <c r="X1068" t="s">
        <v>23578</v>
      </c>
      <c r="Y1068" t="s">
        <v>23579</v>
      </c>
    </row>
    <row r="1069" spans="1:25" x14ac:dyDescent="0.3">
      <c r="A1069">
        <v>53400</v>
      </c>
      <c r="B1069" t="s">
        <v>23580</v>
      </c>
      <c r="C1069" t="s">
        <v>23581</v>
      </c>
      <c r="D1069" t="s">
        <v>23582</v>
      </c>
      <c r="E1069" t="s">
        <v>23583</v>
      </c>
      <c r="F1069" t="s">
        <v>23584</v>
      </c>
      <c r="G1069" t="s">
        <v>23585</v>
      </c>
      <c r="H1069" t="s">
        <v>23586</v>
      </c>
      <c r="I1069" t="s">
        <v>23587</v>
      </c>
      <c r="J1069" t="s">
        <v>23588</v>
      </c>
      <c r="K1069" t="s">
        <v>23589</v>
      </c>
      <c r="L1069" t="s">
        <v>23590</v>
      </c>
      <c r="M1069" t="s">
        <v>23591</v>
      </c>
      <c r="N1069" t="s">
        <v>23592</v>
      </c>
      <c r="O1069">
        <f>-734.96064782089 -14.5513118999561 -498.870785491168</f>
        <v>-1248.382745212014</v>
      </c>
      <c r="P1069">
        <f>-770.593760796372 -19.9973568701939 -219.086583343063</f>
        <v>-1009.6777010096289</v>
      </c>
      <c r="Q1069" t="s">
        <v>23593</v>
      </c>
      <c r="R1069" t="s">
        <v>23594</v>
      </c>
      <c r="S1069" t="s">
        <v>23595</v>
      </c>
      <c r="T1069" t="s">
        <v>23596</v>
      </c>
      <c r="U1069" t="s">
        <v>23597</v>
      </c>
      <c r="V1069" t="s">
        <v>23598</v>
      </c>
      <c r="W1069" t="s">
        <v>23599</v>
      </c>
      <c r="X1069" t="s">
        <v>23600</v>
      </c>
      <c r="Y1069" t="s">
        <v>23601</v>
      </c>
    </row>
    <row r="1070" spans="1:25" x14ac:dyDescent="0.3">
      <c r="A1070">
        <v>53450</v>
      </c>
      <c r="B1070" t="s">
        <v>23602</v>
      </c>
      <c r="C1070" t="s">
        <v>23603</v>
      </c>
      <c r="D1070" t="s">
        <v>23604</v>
      </c>
      <c r="E1070" t="s">
        <v>23605</v>
      </c>
      <c r="F1070" t="s">
        <v>23606</v>
      </c>
      <c r="G1070" t="s">
        <v>23607</v>
      </c>
      <c r="H1070" t="s">
        <v>23608</v>
      </c>
      <c r="I1070" t="s">
        <v>23609</v>
      </c>
      <c r="J1070" t="s">
        <v>23610</v>
      </c>
      <c r="K1070" t="s">
        <v>23611</v>
      </c>
      <c r="L1070" t="s">
        <v>23612</v>
      </c>
      <c r="M1070" t="s">
        <v>23613</v>
      </c>
      <c r="N1070" t="s">
        <v>23614</v>
      </c>
      <c r="O1070">
        <f>-734.396953333819 -14.6232489724971 -498.930512187189</f>
        <v>-1247.9507144935051</v>
      </c>
      <c r="P1070">
        <f>-770.75745732305 -19.3243682393957 -219.226438002557</f>
        <v>-1009.3082635650026</v>
      </c>
      <c r="Q1070" t="s">
        <v>23615</v>
      </c>
      <c r="R1070" t="s">
        <v>23616</v>
      </c>
      <c r="S1070" t="s">
        <v>23617</v>
      </c>
      <c r="T1070" t="s">
        <v>23618</v>
      </c>
      <c r="U1070" t="s">
        <v>23619</v>
      </c>
      <c r="V1070" t="s">
        <v>23620</v>
      </c>
      <c r="W1070" t="s">
        <v>23621</v>
      </c>
      <c r="X1070" t="s">
        <v>23622</v>
      </c>
      <c r="Y1070" t="s">
        <v>23623</v>
      </c>
    </row>
    <row r="1071" spans="1:25" x14ac:dyDescent="0.3">
      <c r="A1071">
        <v>53500</v>
      </c>
      <c r="B1071" t="s">
        <v>23624</v>
      </c>
      <c r="C1071" t="s">
        <v>23625</v>
      </c>
      <c r="D1071" t="s">
        <v>23626</v>
      </c>
      <c r="E1071" t="s">
        <v>23627</v>
      </c>
      <c r="F1071" t="s">
        <v>23628</v>
      </c>
      <c r="G1071" t="s">
        <v>23629</v>
      </c>
      <c r="H1071" t="s">
        <v>23630</v>
      </c>
      <c r="I1071" t="s">
        <v>23631</v>
      </c>
      <c r="J1071" t="s">
        <v>23632</v>
      </c>
      <c r="K1071" t="s">
        <v>23633</v>
      </c>
      <c r="L1071" t="s">
        <v>23634</v>
      </c>
      <c r="M1071" t="s">
        <v>23635</v>
      </c>
      <c r="N1071" t="s">
        <v>23636</v>
      </c>
      <c r="O1071">
        <f>-733.615037114742 -14.7665381650338 -498.963866402721</f>
        <v>-1247.3454416824968</v>
      </c>
      <c r="P1071">
        <f>-770.887901067407 -18.5965472467453 -219.366593914697</f>
        <v>-1008.8510422288493</v>
      </c>
      <c r="Q1071" t="s">
        <v>23637</v>
      </c>
      <c r="R1071" t="s">
        <v>23638</v>
      </c>
      <c r="S1071" t="s">
        <v>23639</v>
      </c>
      <c r="T1071" t="s">
        <v>23640</v>
      </c>
      <c r="U1071" t="s">
        <v>23641</v>
      </c>
      <c r="V1071" t="s">
        <v>23642</v>
      </c>
      <c r="W1071" t="s">
        <v>23643</v>
      </c>
      <c r="X1071" t="s">
        <v>23644</v>
      </c>
      <c r="Y1071" t="s">
        <v>23645</v>
      </c>
    </row>
    <row r="1072" spans="1:25" x14ac:dyDescent="0.3">
      <c r="A1072">
        <v>53550</v>
      </c>
      <c r="B1072" t="s">
        <v>23646</v>
      </c>
      <c r="C1072" t="s">
        <v>23647</v>
      </c>
      <c r="D1072" t="s">
        <v>23648</v>
      </c>
      <c r="E1072" t="s">
        <v>23649</v>
      </c>
      <c r="F1072" t="s">
        <v>23650</v>
      </c>
      <c r="G1072" t="s">
        <v>23651</v>
      </c>
      <c r="H1072" t="s">
        <v>23652</v>
      </c>
      <c r="I1072" t="s">
        <v>23653</v>
      </c>
      <c r="J1072" t="s">
        <v>23654</v>
      </c>
      <c r="K1072" t="s">
        <v>23655</v>
      </c>
      <c r="L1072" t="s">
        <v>23656</v>
      </c>
      <c r="M1072" t="s">
        <v>23657</v>
      </c>
      <c r="N1072" t="s">
        <v>23658</v>
      </c>
      <c r="O1072">
        <f>-731.427663971435 -15.0071339866245 -499.129482107868</f>
        <v>-1245.5642800659275</v>
      </c>
      <c r="P1072">
        <f>-771.064884677058 -17.2363109536252 -219.840188172705</f>
        <v>-1008.1413838033882</v>
      </c>
      <c r="Q1072" t="s">
        <v>23659</v>
      </c>
      <c r="R1072" t="s">
        <v>23660</v>
      </c>
      <c r="S1072" t="s">
        <v>23661</v>
      </c>
      <c r="T1072" t="s">
        <v>23662</v>
      </c>
      <c r="U1072" t="s">
        <v>23663</v>
      </c>
      <c r="V1072" t="s">
        <v>23664</v>
      </c>
      <c r="W1072" t="s">
        <v>23665</v>
      </c>
      <c r="X1072" t="s">
        <v>23666</v>
      </c>
      <c r="Y1072" t="s">
        <v>23667</v>
      </c>
    </row>
    <row r="1073" spans="1:25" x14ac:dyDescent="0.3">
      <c r="A1073">
        <v>53600</v>
      </c>
      <c r="B1073" t="s">
        <v>23668</v>
      </c>
      <c r="C1073" t="s">
        <v>23669</v>
      </c>
      <c r="D1073" t="s">
        <v>23670</v>
      </c>
      <c r="E1073" t="s">
        <v>23671</v>
      </c>
      <c r="F1073" t="s">
        <v>23672</v>
      </c>
      <c r="G1073" t="s">
        <v>23673</v>
      </c>
      <c r="H1073" t="s">
        <v>23674</v>
      </c>
      <c r="I1073" t="s">
        <v>23675</v>
      </c>
      <c r="J1073" t="s">
        <v>23676</v>
      </c>
      <c r="K1073" t="s">
        <v>23677</v>
      </c>
      <c r="L1073" t="s">
        <v>23678</v>
      </c>
      <c r="M1073" t="s">
        <v>23679</v>
      </c>
      <c r="N1073" t="s">
        <v>23680</v>
      </c>
      <c r="O1073">
        <f>-728.755936386711 -14.814579063941 -499.491695246451</f>
        <v>-1243.062210697103</v>
      </c>
      <c r="P1073">
        <f>-771.094936969012 -16.4088796573385 -220.594868070837</f>
        <v>-1008.0986846971875</v>
      </c>
      <c r="Q1073" t="s">
        <v>23681</v>
      </c>
      <c r="R1073" t="s">
        <v>23682</v>
      </c>
      <c r="S1073" t="s">
        <v>23683</v>
      </c>
      <c r="T1073" t="s">
        <v>23684</v>
      </c>
      <c r="U1073" t="s">
        <v>23685</v>
      </c>
      <c r="V1073" t="s">
        <v>23686</v>
      </c>
      <c r="W1073" t="s">
        <v>23687</v>
      </c>
      <c r="X1073" t="s">
        <v>23688</v>
      </c>
      <c r="Y1073" t="s">
        <v>23689</v>
      </c>
    </row>
    <row r="1074" spans="1:25" x14ac:dyDescent="0.3">
      <c r="A1074">
        <v>53650</v>
      </c>
      <c r="B1074" t="s">
        <v>23690</v>
      </c>
      <c r="C1074" t="s">
        <v>23691</v>
      </c>
      <c r="D1074" t="s">
        <v>23692</v>
      </c>
      <c r="E1074" t="s">
        <v>23693</v>
      </c>
      <c r="F1074" t="s">
        <v>23694</v>
      </c>
      <c r="G1074" t="s">
        <v>23695</v>
      </c>
      <c r="H1074" t="s">
        <v>23696</v>
      </c>
      <c r="I1074" t="s">
        <v>23697</v>
      </c>
      <c r="J1074" t="s">
        <v>23698</v>
      </c>
      <c r="K1074" t="s">
        <v>23699</v>
      </c>
      <c r="L1074" t="s">
        <v>23700</v>
      </c>
      <c r="M1074" t="s">
        <v>23701</v>
      </c>
      <c r="N1074" t="s">
        <v>23702</v>
      </c>
      <c r="O1074">
        <f>-727.459593088687 -14.5999582909426 -499.676753516165</f>
        <v>-1241.7363048957945</v>
      </c>
      <c r="P1074">
        <f>-771.248585528931 -16.1309306686924 -221.003514359976</f>
        <v>-1008.3830305575993</v>
      </c>
      <c r="Q1074" t="s">
        <v>23703</v>
      </c>
      <c r="R1074" t="s">
        <v>23704</v>
      </c>
      <c r="S1074" t="s">
        <v>23705</v>
      </c>
      <c r="T1074" t="s">
        <v>23706</v>
      </c>
      <c r="U1074" t="s">
        <v>23707</v>
      </c>
      <c r="V1074" t="s">
        <v>23708</v>
      </c>
      <c r="W1074" t="s">
        <v>23709</v>
      </c>
      <c r="X1074" t="s">
        <v>23710</v>
      </c>
      <c r="Y1074" t="s">
        <v>23711</v>
      </c>
    </row>
    <row r="1075" spans="1:25" x14ac:dyDescent="0.3">
      <c r="A1075">
        <v>53700</v>
      </c>
      <c r="B1075" t="s">
        <v>23712</v>
      </c>
      <c r="C1075" t="s">
        <v>23713</v>
      </c>
      <c r="D1075" t="s">
        <v>23714</v>
      </c>
      <c r="E1075" t="s">
        <v>23715</v>
      </c>
      <c r="F1075" t="s">
        <v>23716</v>
      </c>
      <c r="G1075" t="s">
        <v>23717</v>
      </c>
      <c r="H1075" t="s">
        <v>23718</v>
      </c>
      <c r="I1075" t="s">
        <v>23719</v>
      </c>
      <c r="J1075" t="s">
        <v>23720</v>
      </c>
      <c r="K1075" t="s">
        <v>23721</v>
      </c>
      <c r="L1075" t="s">
        <v>23722</v>
      </c>
      <c r="M1075" t="s">
        <v>23723</v>
      </c>
      <c r="N1075" t="s">
        <v>23724</v>
      </c>
      <c r="O1075">
        <f>-724.441309159359 -14.0695276743381 -500.030123186138</f>
        <v>-1238.540960019835</v>
      </c>
      <c r="P1075">
        <f>-771.047434772455 -15.5952054614838 -221.814011216914</f>
        <v>-1008.4566514508527</v>
      </c>
      <c r="Q1075" t="s">
        <v>23725</v>
      </c>
      <c r="R1075" t="s">
        <v>23726</v>
      </c>
      <c r="S1075" t="s">
        <v>23727</v>
      </c>
      <c r="T1075" t="s">
        <v>23728</v>
      </c>
      <c r="U1075" t="s">
        <v>23729</v>
      </c>
      <c r="V1075" t="s">
        <v>23730</v>
      </c>
      <c r="W1075" t="s">
        <v>23731</v>
      </c>
      <c r="X1075" t="s">
        <v>23732</v>
      </c>
      <c r="Y1075" t="s">
        <v>23733</v>
      </c>
    </row>
    <row r="1076" spans="1:25" x14ac:dyDescent="0.3">
      <c r="A1076">
        <v>53750</v>
      </c>
      <c r="B1076" t="s">
        <v>23734</v>
      </c>
      <c r="C1076" t="s">
        <v>23735</v>
      </c>
      <c r="D1076" t="s">
        <v>23736</v>
      </c>
      <c r="E1076" t="s">
        <v>23737</v>
      </c>
      <c r="F1076" t="s">
        <v>23738</v>
      </c>
      <c r="G1076" t="s">
        <v>23739</v>
      </c>
      <c r="H1076" t="s">
        <v>23740</v>
      </c>
      <c r="I1076" t="s">
        <v>23741</v>
      </c>
      <c r="J1076" t="s">
        <v>23742</v>
      </c>
      <c r="K1076" t="s">
        <v>23743</v>
      </c>
      <c r="L1076" t="s">
        <v>23744</v>
      </c>
      <c r="M1076" t="s">
        <v>23745</v>
      </c>
      <c r="N1076" t="s">
        <v>23746</v>
      </c>
      <c r="O1076">
        <f>-722.674373188839 -13.8489945936174 -500.198902730721</f>
        <v>-1236.7222705131774</v>
      </c>
      <c r="P1076">
        <f>-770.731938983295 -15.7410573830848 -222.232247910864</f>
        <v>-1008.7052442772438</v>
      </c>
      <c r="Q1076" t="s">
        <v>23747</v>
      </c>
      <c r="R1076" t="s">
        <v>23748</v>
      </c>
      <c r="S1076" t="s">
        <v>23749</v>
      </c>
      <c r="T1076" t="s">
        <v>23750</v>
      </c>
      <c r="U1076" t="s">
        <v>23751</v>
      </c>
      <c r="V1076" t="s">
        <v>23752</v>
      </c>
      <c r="W1076" t="s">
        <v>23753</v>
      </c>
      <c r="X1076" t="s">
        <v>23754</v>
      </c>
      <c r="Y1076" t="s">
        <v>23755</v>
      </c>
    </row>
    <row r="1077" spans="1:25" x14ac:dyDescent="0.3">
      <c r="A1077">
        <v>53800</v>
      </c>
      <c r="B1077" t="s">
        <v>23756</v>
      </c>
      <c r="C1077" t="s">
        <v>23757</v>
      </c>
      <c r="D1077" t="s">
        <v>23758</v>
      </c>
      <c r="E1077" t="s">
        <v>23759</v>
      </c>
      <c r="F1077" t="s">
        <v>23760</v>
      </c>
      <c r="G1077" t="s">
        <v>23761</v>
      </c>
      <c r="H1077" t="s">
        <v>23762</v>
      </c>
      <c r="I1077" t="s">
        <v>23763</v>
      </c>
      <c r="J1077" t="s">
        <v>23764</v>
      </c>
      <c r="K1077" t="s">
        <v>23765</v>
      </c>
      <c r="L1077" t="s">
        <v>23766</v>
      </c>
      <c r="M1077" t="s">
        <v>23767</v>
      </c>
      <c r="N1077" t="s">
        <v>23768</v>
      </c>
      <c r="O1077">
        <f>-719.781289074147 -13.6667353748471 -500.391925318344</f>
        <v>-1233.8399497673381</v>
      </c>
      <c r="P1077">
        <f>-770.091569445304 -16.7074843862201 -222.834239776419</f>
        <v>-1009.6332936079432</v>
      </c>
      <c r="Q1077" t="s">
        <v>23769</v>
      </c>
      <c r="R1077" t="s">
        <v>23770</v>
      </c>
      <c r="S1077" t="s">
        <v>23771</v>
      </c>
      <c r="T1077" t="s">
        <v>23772</v>
      </c>
      <c r="U1077" t="s">
        <v>23773</v>
      </c>
      <c r="V1077" t="s">
        <v>23774</v>
      </c>
      <c r="W1077" t="s">
        <v>23775</v>
      </c>
      <c r="X1077" t="s">
        <v>23776</v>
      </c>
      <c r="Y1077" t="s">
        <v>23777</v>
      </c>
    </row>
    <row r="1078" spans="1:25" x14ac:dyDescent="0.3">
      <c r="A1078">
        <v>53850</v>
      </c>
      <c r="B1078" t="s">
        <v>23778</v>
      </c>
      <c r="C1078" t="s">
        <v>23779</v>
      </c>
      <c r="D1078" t="s">
        <v>23780</v>
      </c>
      <c r="E1078" t="s">
        <v>23781</v>
      </c>
      <c r="F1078" t="s">
        <v>23782</v>
      </c>
      <c r="G1078" t="s">
        <v>23783</v>
      </c>
      <c r="H1078" t="s">
        <v>23784</v>
      </c>
      <c r="I1078" t="s">
        <v>23785</v>
      </c>
      <c r="J1078" t="s">
        <v>23786</v>
      </c>
      <c r="K1078" t="s">
        <v>23787</v>
      </c>
      <c r="L1078" t="s">
        <v>23788</v>
      </c>
      <c r="M1078" t="s">
        <v>23789</v>
      </c>
      <c r="N1078" t="s">
        <v>23790</v>
      </c>
      <c r="O1078">
        <f>-718.537530797644 -13.643033250479 -500.391367812799</f>
        <v>-1232.5719318609219</v>
      </c>
      <c r="P1078">
        <f>-769.373368789592 -17.1223984711423 -222.934855511581</f>
        <v>-1009.4306227723152</v>
      </c>
      <c r="Q1078" t="s">
        <v>23791</v>
      </c>
      <c r="R1078" t="s">
        <v>23792</v>
      </c>
      <c r="S1078" t="s">
        <v>23793</v>
      </c>
      <c r="T1078" t="s">
        <v>23794</v>
      </c>
      <c r="U1078" t="s">
        <v>23795</v>
      </c>
      <c r="V1078" t="s">
        <v>23796</v>
      </c>
      <c r="W1078" t="s">
        <v>23797</v>
      </c>
      <c r="X1078" t="s">
        <v>23798</v>
      </c>
      <c r="Y1078" t="s">
        <v>23799</v>
      </c>
    </row>
    <row r="1079" spans="1:25" x14ac:dyDescent="0.3">
      <c r="A1079">
        <v>53900</v>
      </c>
      <c r="B1079" t="s">
        <v>23800</v>
      </c>
      <c r="C1079" t="s">
        <v>23801</v>
      </c>
      <c r="D1079" t="s">
        <v>23802</v>
      </c>
      <c r="E1079" t="s">
        <v>23803</v>
      </c>
      <c r="F1079" t="s">
        <v>23804</v>
      </c>
      <c r="G1079" t="s">
        <v>23805</v>
      </c>
      <c r="H1079" t="s">
        <v>23806</v>
      </c>
      <c r="I1079" t="s">
        <v>23807</v>
      </c>
      <c r="J1079" t="s">
        <v>23808</v>
      </c>
      <c r="K1079" t="s">
        <v>23809</v>
      </c>
      <c r="L1079" t="s">
        <v>23810</v>
      </c>
      <c r="M1079" t="s">
        <v>23811</v>
      </c>
      <c r="N1079" t="s">
        <v>23812</v>
      </c>
      <c r="O1079">
        <f>-716.141783603361 -13.8178592745903 -500.259195500547</f>
        <v>-1230.2188383784983</v>
      </c>
      <c r="P1079">
        <f>-767.478255728003 -17.4773122257445 -222.896987745564</f>
        <v>-1007.8525556993116</v>
      </c>
      <c r="Q1079" t="s">
        <v>23813</v>
      </c>
      <c r="R1079" t="s">
        <v>23814</v>
      </c>
      <c r="S1079" t="s">
        <v>23815</v>
      </c>
      <c r="T1079" t="s">
        <v>23816</v>
      </c>
      <c r="U1079" t="s">
        <v>23817</v>
      </c>
      <c r="V1079" t="s">
        <v>23818</v>
      </c>
      <c r="W1079" t="s">
        <v>23819</v>
      </c>
      <c r="X1079" t="s">
        <v>23820</v>
      </c>
      <c r="Y1079" t="s">
        <v>23821</v>
      </c>
    </row>
    <row r="1080" spans="1:25" x14ac:dyDescent="0.3">
      <c r="A1080">
        <v>53950</v>
      </c>
      <c r="B1080" t="s">
        <v>23822</v>
      </c>
      <c r="C1080" t="s">
        <v>23823</v>
      </c>
      <c r="D1080" t="s">
        <v>23824</v>
      </c>
      <c r="E1080" t="s">
        <v>23825</v>
      </c>
      <c r="F1080" t="s">
        <v>23826</v>
      </c>
      <c r="G1080" t="s">
        <v>23827</v>
      </c>
      <c r="H1080" t="s">
        <v>23828</v>
      </c>
      <c r="I1080" t="s">
        <v>23829</v>
      </c>
      <c r="J1080" t="s">
        <v>23830</v>
      </c>
      <c r="K1080" t="s">
        <v>23831</v>
      </c>
      <c r="L1080" t="s">
        <v>23832</v>
      </c>
      <c r="M1080" t="s">
        <v>23833</v>
      </c>
      <c r="N1080" t="s">
        <v>23834</v>
      </c>
      <c r="O1080">
        <f>-715.056605384885 -14.0146284887769 -500.278504275212</f>
        <v>-1229.3497381488739</v>
      </c>
      <c r="P1080">
        <f>-766.652287485214 -17.5327154826332 -222.962617128688</f>
        <v>-1007.1476200965351</v>
      </c>
      <c r="Q1080" t="s">
        <v>23835</v>
      </c>
      <c r="R1080" t="s">
        <v>23836</v>
      </c>
      <c r="S1080" t="s">
        <v>23837</v>
      </c>
      <c r="T1080" t="s">
        <v>23838</v>
      </c>
      <c r="U1080" t="s">
        <v>23839</v>
      </c>
      <c r="V1080" t="s">
        <v>23840</v>
      </c>
      <c r="W1080" t="s">
        <v>23841</v>
      </c>
      <c r="X1080" t="s">
        <v>23842</v>
      </c>
      <c r="Y1080" t="s">
        <v>23843</v>
      </c>
    </row>
    <row r="1081" spans="1:25" x14ac:dyDescent="0.3">
      <c r="A1081">
        <v>54000</v>
      </c>
      <c r="B1081" t="s">
        <v>23844</v>
      </c>
      <c r="C1081" t="s">
        <v>23845</v>
      </c>
      <c r="D1081" t="s">
        <v>23846</v>
      </c>
      <c r="E1081" t="s">
        <v>23847</v>
      </c>
      <c r="F1081" t="s">
        <v>23848</v>
      </c>
      <c r="G1081" t="s">
        <v>23849</v>
      </c>
      <c r="H1081" t="s">
        <v>23850</v>
      </c>
      <c r="I1081" t="s">
        <v>23851</v>
      </c>
      <c r="J1081" t="s">
        <v>23852</v>
      </c>
      <c r="K1081" t="s">
        <v>23853</v>
      </c>
      <c r="L1081" t="s">
        <v>23854</v>
      </c>
      <c r="M1081" t="s">
        <v>23855</v>
      </c>
      <c r="N1081" t="s">
        <v>23856</v>
      </c>
      <c r="O1081">
        <f>-713.234923529548 -14.6028241252609 -500.196698817215</f>
        <v>-1228.034446472024</v>
      </c>
      <c r="P1081">
        <f>-764.922069775889 -17.7109920726182 -222.892876504634</f>
        <v>-1005.5259383531411</v>
      </c>
      <c r="Q1081">
        <f>-533.782692450692 -0.0928835359127334 -237.477335591485</f>
        <v>-771.35291157808979</v>
      </c>
      <c r="R1081" t="s">
        <v>23857</v>
      </c>
      <c r="S1081" t="s">
        <v>23858</v>
      </c>
      <c r="T1081" t="s">
        <v>23859</v>
      </c>
      <c r="U1081" t="s">
        <v>23860</v>
      </c>
      <c r="V1081" t="s">
        <v>23861</v>
      </c>
      <c r="W1081" t="s">
        <v>23862</v>
      </c>
      <c r="X1081" t="s">
        <v>23863</v>
      </c>
      <c r="Y1081" t="s">
        <v>23864</v>
      </c>
    </row>
    <row r="1082" spans="1:25" x14ac:dyDescent="0.3">
      <c r="A1082">
        <v>54050</v>
      </c>
      <c r="B1082" t="s">
        <v>23865</v>
      </c>
      <c r="C1082" t="s">
        <v>23866</v>
      </c>
      <c r="D1082" t="s">
        <v>23867</v>
      </c>
      <c r="E1082" t="s">
        <v>23868</v>
      </c>
      <c r="F1082" t="s">
        <v>23869</v>
      </c>
      <c r="G1082" t="s">
        <v>23870</v>
      </c>
      <c r="H1082" t="s">
        <v>23871</v>
      </c>
      <c r="I1082" t="s">
        <v>23872</v>
      </c>
      <c r="J1082" t="s">
        <v>23873</v>
      </c>
      <c r="K1082" t="s">
        <v>23874</v>
      </c>
      <c r="L1082" t="s">
        <v>23875</v>
      </c>
      <c r="M1082" t="s">
        <v>23876</v>
      </c>
      <c r="N1082" t="s">
        <v>23877</v>
      </c>
      <c r="O1082">
        <f>-712.692959178987 -15.011809023368 -500.092145874608</f>
        <v>-1227.796914076963</v>
      </c>
      <c r="P1082">
        <f>-764.207738198501 -17.8315683175408 -222.753125633623</f>
        <v>-1004.7924321496648</v>
      </c>
      <c r="Q1082">
        <f>-533.024779925785 -0.832214346393357 -237.381183165512</f>
        <v>-771.2381774376903</v>
      </c>
      <c r="R1082" t="s">
        <v>23878</v>
      </c>
      <c r="S1082" t="s">
        <v>23879</v>
      </c>
      <c r="T1082" t="s">
        <v>23880</v>
      </c>
      <c r="U1082" t="s">
        <v>23881</v>
      </c>
      <c r="V1082" t="s">
        <v>23882</v>
      </c>
      <c r="W1082" t="s">
        <v>23883</v>
      </c>
      <c r="X1082" t="s">
        <v>23884</v>
      </c>
      <c r="Y1082" t="s">
        <v>23885</v>
      </c>
    </row>
    <row r="1083" spans="1:25" x14ac:dyDescent="0.3">
      <c r="A1083">
        <v>54100</v>
      </c>
      <c r="B1083" t="s">
        <v>23886</v>
      </c>
      <c r="C1083" t="s">
        <v>23887</v>
      </c>
      <c r="D1083" t="s">
        <v>23888</v>
      </c>
      <c r="E1083" t="s">
        <v>23889</v>
      </c>
      <c r="F1083" t="s">
        <v>23890</v>
      </c>
      <c r="G1083" t="s">
        <v>23891</v>
      </c>
      <c r="H1083" t="s">
        <v>23892</v>
      </c>
      <c r="I1083" t="s">
        <v>23893</v>
      </c>
      <c r="J1083" t="s">
        <v>23894</v>
      </c>
      <c r="K1083" t="s">
        <v>23895</v>
      </c>
      <c r="L1083" t="s">
        <v>23896</v>
      </c>
      <c r="M1083" t="s">
        <v>23897</v>
      </c>
      <c r="N1083" t="s">
        <v>23898</v>
      </c>
      <c r="O1083">
        <f>-711.877267282842 -15.7782372136348 -499.864539976481</f>
        <v>-1227.5200444729578</v>
      </c>
      <c r="P1083">
        <f>-763.20614087813 -17.9257784841518 -222.485258397118</f>
        <v>-1003.6171777593997</v>
      </c>
      <c r="Q1083">
        <f>-531.922357532082 -2.59509062866164 -237.361274011645</f>
        <v>-771.87872217238862</v>
      </c>
      <c r="R1083" t="s">
        <v>23899</v>
      </c>
      <c r="S1083" t="s">
        <v>23900</v>
      </c>
      <c r="T1083" t="s">
        <v>23901</v>
      </c>
      <c r="U1083" t="s">
        <v>23902</v>
      </c>
      <c r="V1083" t="s">
        <v>23903</v>
      </c>
      <c r="W1083" t="s">
        <v>23904</v>
      </c>
      <c r="X1083" t="s">
        <v>23905</v>
      </c>
      <c r="Y1083" t="s">
        <v>23906</v>
      </c>
    </row>
    <row r="1084" spans="1:25" x14ac:dyDescent="0.3">
      <c r="A1084">
        <v>54150</v>
      </c>
      <c r="B1084" t="s">
        <v>23907</v>
      </c>
      <c r="C1084" t="s">
        <v>23908</v>
      </c>
      <c r="D1084" t="s">
        <v>23909</v>
      </c>
      <c r="E1084" t="s">
        <v>23910</v>
      </c>
      <c r="F1084" t="s">
        <v>23911</v>
      </c>
      <c r="G1084" t="s">
        <v>23912</v>
      </c>
      <c r="H1084" t="s">
        <v>23913</v>
      </c>
      <c r="I1084" t="s">
        <v>23914</v>
      </c>
      <c r="J1084" t="s">
        <v>23915</v>
      </c>
      <c r="K1084" t="s">
        <v>23916</v>
      </c>
      <c r="L1084" t="s">
        <v>23917</v>
      </c>
      <c r="M1084" t="s">
        <v>23918</v>
      </c>
      <c r="N1084" t="s">
        <v>23919</v>
      </c>
      <c r="O1084">
        <f>-711.70549702379 -16.2307399290548 -499.736703400958</f>
        <v>-1227.6729403538029</v>
      </c>
      <c r="P1084">
        <f>-763.20070858044 -18.1595572773131 -222.386639115997</f>
        <v>-1003.7469049737501</v>
      </c>
      <c r="Q1084">
        <f>-531.858701694271 -3.80372978822925 -237.329960778502</f>
        <v>-772.99239226100224</v>
      </c>
      <c r="R1084" t="s">
        <v>23920</v>
      </c>
      <c r="S1084" t="s">
        <v>23921</v>
      </c>
      <c r="T1084" t="s">
        <v>23922</v>
      </c>
      <c r="U1084" t="s">
        <v>23923</v>
      </c>
      <c r="V1084" t="s">
        <v>23924</v>
      </c>
      <c r="W1084" t="s">
        <v>23925</v>
      </c>
      <c r="X1084" t="s">
        <v>23926</v>
      </c>
      <c r="Y1084" t="s">
        <v>23927</v>
      </c>
    </row>
    <row r="1085" spans="1:25" x14ac:dyDescent="0.3">
      <c r="A1085">
        <v>54200</v>
      </c>
      <c r="B1085" t="s">
        <v>23928</v>
      </c>
      <c r="C1085" t="s">
        <v>23929</v>
      </c>
      <c r="D1085" t="s">
        <v>23930</v>
      </c>
      <c r="E1085" t="s">
        <v>23931</v>
      </c>
      <c r="F1085" t="s">
        <v>23932</v>
      </c>
      <c r="G1085" t="s">
        <v>23933</v>
      </c>
      <c r="H1085" t="s">
        <v>23934</v>
      </c>
      <c r="I1085" t="s">
        <v>23935</v>
      </c>
      <c r="J1085" t="s">
        <v>23936</v>
      </c>
      <c r="K1085" t="s">
        <v>23937</v>
      </c>
      <c r="L1085" t="s">
        <v>23938</v>
      </c>
      <c r="M1085" t="s">
        <v>23939</v>
      </c>
      <c r="N1085" t="s">
        <v>23940</v>
      </c>
      <c r="O1085">
        <f>-712.036464139163 -16.7898585543696 -499.464438967595</f>
        <v>-1228.2907616611276</v>
      </c>
      <c r="P1085">
        <f>-763.755139123188 -18.4851269053811 -222.154298081522</f>
        <v>-1004.3945641100911</v>
      </c>
      <c r="Q1085">
        <f>-532.260537468361 -6.64143296213774 -236.936182722701</f>
        <v>-775.83815315319976</v>
      </c>
      <c r="R1085" t="s">
        <v>23941</v>
      </c>
      <c r="S1085" t="s">
        <v>23942</v>
      </c>
      <c r="T1085" t="s">
        <v>23943</v>
      </c>
      <c r="U1085" t="s">
        <v>23944</v>
      </c>
      <c r="V1085" t="s">
        <v>23945</v>
      </c>
      <c r="W1085" t="s">
        <v>23946</v>
      </c>
      <c r="X1085" t="s">
        <v>23947</v>
      </c>
      <c r="Y1085" t="s">
        <v>23948</v>
      </c>
    </row>
    <row r="1086" spans="1:25" x14ac:dyDescent="0.3">
      <c r="A1086">
        <v>54250</v>
      </c>
      <c r="B1086" t="s">
        <v>23949</v>
      </c>
      <c r="C1086" t="s">
        <v>23950</v>
      </c>
      <c r="D1086" t="s">
        <v>23951</v>
      </c>
      <c r="E1086" t="s">
        <v>23952</v>
      </c>
      <c r="F1086" t="s">
        <v>23953</v>
      </c>
      <c r="G1086" t="s">
        <v>23954</v>
      </c>
      <c r="H1086" t="s">
        <v>23955</v>
      </c>
      <c r="I1086" t="s">
        <v>23956</v>
      </c>
      <c r="J1086" t="s">
        <v>23957</v>
      </c>
      <c r="K1086" t="s">
        <v>23958</v>
      </c>
      <c r="L1086" t="s">
        <v>23959</v>
      </c>
      <c r="M1086" t="s">
        <v>23960</v>
      </c>
      <c r="N1086" t="s">
        <v>23961</v>
      </c>
      <c r="O1086">
        <f>-712.229327276917 -16.93219295528 -499.201554518297</f>
        <v>-1228.363074750494</v>
      </c>
      <c r="P1086">
        <f>-764.220870319274 -18.4108241403915 -221.941171609348</f>
        <v>-1004.5728660690135</v>
      </c>
      <c r="Q1086">
        <f>-532.662638589977 -8.04390090074617 -236.835967984904</f>
        <v>-777.54250747562708</v>
      </c>
      <c r="R1086" t="s">
        <v>23962</v>
      </c>
      <c r="S1086" t="s">
        <v>23963</v>
      </c>
      <c r="T1086" t="s">
        <v>23964</v>
      </c>
      <c r="U1086" t="s">
        <v>23965</v>
      </c>
      <c r="V1086" t="s">
        <v>23966</v>
      </c>
      <c r="W1086" t="s">
        <v>23967</v>
      </c>
      <c r="X1086" t="s">
        <v>23968</v>
      </c>
      <c r="Y1086" t="s">
        <v>23969</v>
      </c>
    </row>
    <row r="1087" spans="1:25" x14ac:dyDescent="0.3">
      <c r="A1087">
        <v>54300</v>
      </c>
      <c r="B1087" t="s">
        <v>23970</v>
      </c>
      <c r="C1087" t="s">
        <v>23971</v>
      </c>
      <c r="D1087" t="s">
        <v>23972</v>
      </c>
      <c r="E1087" t="s">
        <v>23973</v>
      </c>
      <c r="F1087" t="s">
        <v>23974</v>
      </c>
      <c r="G1087" t="s">
        <v>23975</v>
      </c>
      <c r="H1087" t="s">
        <v>23976</v>
      </c>
      <c r="I1087" t="s">
        <v>23977</v>
      </c>
      <c r="J1087" t="s">
        <v>23978</v>
      </c>
      <c r="K1087" t="s">
        <v>23979</v>
      </c>
      <c r="L1087" t="s">
        <v>23980</v>
      </c>
      <c r="M1087" t="s">
        <v>23981</v>
      </c>
      <c r="N1087" t="s">
        <v>23982</v>
      </c>
      <c r="O1087">
        <f>-712.639336077358 -17.2225756899788 -498.319983552852</f>
        <v>-1228.1818953201889</v>
      </c>
      <c r="P1087">
        <f>-765.119209336617 -16.5523189396663 -221.148389436464</f>
        <v>-1002.8199177127473</v>
      </c>
      <c r="Q1087">
        <f>-533.433906237489 -10.5999651304066 -236.479408622023</f>
        <v>-780.51327998991871</v>
      </c>
      <c r="R1087" t="s">
        <v>23983</v>
      </c>
      <c r="S1087" t="s">
        <v>23984</v>
      </c>
      <c r="T1087" t="s">
        <v>23985</v>
      </c>
      <c r="U1087" t="s">
        <v>23986</v>
      </c>
      <c r="V1087" t="s">
        <v>23987</v>
      </c>
      <c r="W1087" t="s">
        <v>23988</v>
      </c>
      <c r="X1087" t="s">
        <v>23989</v>
      </c>
      <c r="Y1087" t="s">
        <v>23990</v>
      </c>
    </row>
    <row r="1088" spans="1:25" x14ac:dyDescent="0.3">
      <c r="A1088">
        <v>54350</v>
      </c>
      <c r="B1088" t="s">
        <v>23991</v>
      </c>
      <c r="C1088" t="s">
        <v>23992</v>
      </c>
      <c r="D1088" t="s">
        <v>23993</v>
      </c>
      <c r="E1088" t="s">
        <v>23994</v>
      </c>
      <c r="F1088" t="s">
        <v>23995</v>
      </c>
      <c r="G1088" t="s">
        <v>23996</v>
      </c>
      <c r="H1088" t="s">
        <v>23997</v>
      </c>
      <c r="I1088" t="s">
        <v>23998</v>
      </c>
      <c r="J1088" t="s">
        <v>23999</v>
      </c>
      <c r="K1088" t="s">
        <v>24000</v>
      </c>
      <c r="L1088" t="s">
        <v>24001</v>
      </c>
      <c r="M1088" t="s">
        <v>24002</v>
      </c>
      <c r="N1088" t="s">
        <v>24003</v>
      </c>
      <c r="O1088">
        <f>-712.66227173461 -17.3336678270198 -497.796344926478</f>
        <v>-1227.7922844881077</v>
      </c>
      <c r="P1088">
        <f>-765.217757978763 -14.9706926840495 -220.648525592995</f>
        <v>-1000.8369762558075</v>
      </c>
      <c r="Q1088">
        <f>-533.483792258264 -11.7079674440656 -236.050717767393</f>
        <v>-781.24247746972264</v>
      </c>
      <c r="R1088" t="s">
        <v>24004</v>
      </c>
      <c r="S1088" t="s">
        <v>24005</v>
      </c>
      <c r="T1088" t="s">
        <v>24006</v>
      </c>
      <c r="U1088" t="s">
        <v>24007</v>
      </c>
      <c r="V1088" t="s">
        <v>24008</v>
      </c>
      <c r="W1088" t="s">
        <v>24009</v>
      </c>
      <c r="X1088" t="s">
        <v>24010</v>
      </c>
      <c r="Y1088" t="s">
        <v>24011</v>
      </c>
    </row>
    <row r="1089" spans="1:25" x14ac:dyDescent="0.3">
      <c r="A1089">
        <v>54400</v>
      </c>
      <c r="B1089" t="s">
        <v>24012</v>
      </c>
      <c r="C1089" t="s">
        <v>24013</v>
      </c>
      <c r="D1089" t="s">
        <v>24014</v>
      </c>
      <c r="E1089" t="s">
        <v>24015</v>
      </c>
      <c r="F1089" t="s">
        <v>24016</v>
      </c>
      <c r="G1089" t="s">
        <v>24017</v>
      </c>
      <c r="H1089" t="s">
        <v>24018</v>
      </c>
      <c r="I1089" t="s">
        <v>24019</v>
      </c>
      <c r="J1089" t="s">
        <v>24020</v>
      </c>
      <c r="K1089" t="s">
        <v>24021</v>
      </c>
      <c r="L1089" t="s">
        <v>24022</v>
      </c>
      <c r="M1089" t="s">
        <v>24023</v>
      </c>
      <c r="N1089" t="s">
        <v>24024</v>
      </c>
      <c r="O1089">
        <f>-712.389084207955 -17.5109219013914 -496.761191044411</f>
        <v>-1226.6611971537573</v>
      </c>
      <c r="P1089">
        <f>-764.890016558188 -12.04358995504 -219.646832576066</f>
        <v>-996.58043908929403</v>
      </c>
      <c r="Q1089">
        <f>-533.079344543632 -13.5613468312906 -234.139725782837</f>
        <v>-780.78041715775964</v>
      </c>
      <c r="R1089" t="s">
        <v>24025</v>
      </c>
      <c r="S1089" t="s">
        <v>24026</v>
      </c>
      <c r="T1089" t="s">
        <v>24027</v>
      </c>
      <c r="U1089" t="s">
        <v>24028</v>
      </c>
      <c r="V1089" t="s">
        <v>24029</v>
      </c>
      <c r="W1089" t="s">
        <v>24030</v>
      </c>
      <c r="X1089" t="s">
        <v>24031</v>
      </c>
      <c r="Y1089" t="s">
        <v>24032</v>
      </c>
    </row>
    <row r="1090" spans="1:25" x14ac:dyDescent="0.3">
      <c r="A1090">
        <v>54450</v>
      </c>
      <c r="B1090" t="s">
        <v>24033</v>
      </c>
      <c r="C1090" t="s">
        <v>24034</v>
      </c>
      <c r="D1090" t="s">
        <v>24035</v>
      </c>
      <c r="E1090" t="s">
        <v>24036</v>
      </c>
      <c r="F1090" t="s">
        <v>24037</v>
      </c>
      <c r="G1090" t="s">
        <v>24038</v>
      </c>
      <c r="H1090" t="s">
        <v>24039</v>
      </c>
      <c r="I1090" t="s">
        <v>24040</v>
      </c>
      <c r="J1090" t="s">
        <v>24041</v>
      </c>
      <c r="K1090" t="s">
        <v>24042</v>
      </c>
      <c r="L1090" t="s">
        <v>24043</v>
      </c>
      <c r="M1090" t="s">
        <v>24044</v>
      </c>
      <c r="N1090" t="s">
        <v>24045</v>
      </c>
      <c r="O1090">
        <f>-712.029314020563 -17.779223998381 -496.305612041902</f>
        <v>-1226.114150060846</v>
      </c>
      <c r="P1090">
        <f>-764.759739830007 -11.0953333789444 -219.261561485049</f>
        <v>-995.11663469400037</v>
      </c>
      <c r="Q1090">
        <f>-532.907562475159 -14.3961986164311 -232.759973249507</f>
        <v>-780.06373434109707</v>
      </c>
      <c r="R1090" t="s">
        <v>24046</v>
      </c>
      <c r="S1090" t="s">
        <v>24047</v>
      </c>
      <c r="T1090" t="s">
        <v>24048</v>
      </c>
      <c r="U1090" t="s">
        <v>24049</v>
      </c>
      <c r="V1090" t="s">
        <v>24050</v>
      </c>
      <c r="W1090" t="s">
        <v>24051</v>
      </c>
      <c r="X1090" t="s">
        <v>24052</v>
      </c>
      <c r="Y1090" t="s">
        <v>24053</v>
      </c>
    </row>
    <row r="1091" spans="1:25" x14ac:dyDescent="0.3">
      <c r="A1091">
        <v>54500</v>
      </c>
      <c r="B1091" t="s">
        <v>24054</v>
      </c>
      <c r="C1091" t="s">
        <v>24055</v>
      </c>
      <c r="D1091" t="s">
        <v>24056</v>
      </c>
      <c r="E1091" t="s">
        <v>24057</v>
      </c>
      <c r="F1091" t="s">
        <v>24058</v>
      </c>
      <c r="G1091" t="s">
        <v>24059</v>
      </c>
      <c r="H1091" t="s">
        <v>24060</v>
      </c>
      <c r="I1091" t="s">
        <v>24061</v>
      </c>
      <c r="J1091" t="s">
        <v>24062</v>
      </c>
      <c r="K1091" t="s">
        <v>24063</v>
      </c>
      <c r="L1091" t="s">
        <v>24064</v>
      </c>
      <c r="M1091" t="s">
        <v>24065</v>
      </c>
      <c r="N1091" t="s">
        <v>24066</v>
      </c>
      <c r="O1091">
        <f>-711.204535072572 -18.7857877041297 -495.419647498127</f>
        <v>-1225.4099702748285</v>
      </c>
      <c r="P1091">
        <f>-764.726126752516 -10.9538459740477 -218.557417125903</f>
        <v>-994.23738985246678</v>
      </c>
      <c r="Q1091">
        <f>-532.782160579566 -16.1585498202235 -229.667047611572</f>
        <v>-778.60775801136151</v>
      </c>
      <c r="R1091" t="s">
        <v>24067</v>
      </c>
      <c r="S1091" t="s">
        <v>24068</v>
      </c>
      <c r="T1091" t="s">
        <v>24069</v>
      </c>
      <c r="U1091" t="s">
        <v>24070</v>
      </c>
      <c r="V1091" t="s">
        <v>24071</v>
      </c>
      <c r="W1091" t="s">
        <v>24072</v>
      </c>
      <c r="X1091" t="s">
        <v>24073</v>
      </c>
      <c r="Y1091" t="s">
        <v>24074</v>
      </c>
    </row>
    <row r="1092" spans="1:25" x14ac:dyDescent="0.3">
      <c r="A1092">
        <v>54550</v>
      </c>
      <c r="B1092" t="s">
        <v>24075</v>
      </c>
      <c r="C1092" t="s">
        <v>24076</v>
      </c>
      <c r="D1092" t="s">
        <v>24077</v>
      </c>
      <c r="E1092" t="s">
        <v>24078</v>
      </c>
      <c r="F1092" t="s">
        <v>24079</v>
      </c>
      <c r="G1092" t="s">
        <v>24080</v>
      </c>
      <c r="H1092" t="s">
        <v>24081</v>
      </c>
      <c r="I1092" t="s">
        <v>24082</v>
      </c>
      <c r="J1092" t="s">
        <v>24083</v>
      </c>
      <c r="K1092" t="s">
        <v>24084</v>
      </c>
      <c r="L1092" t="s">
        <v>24085</v>
      </c>
      <c r="M1092" t="s">
        <v>24086</v>
      </c>
      <c r="N1092" t="s">
        <v>24087</v>
      </c>
      <c r="O1092">
        <f>-710.553504251871 -19.3744074643757 -494.999781659665</f>
        <v>-1224.9276933759118</v>
      </c>
      <c r="P1092">
        <f>-764.903578461323 -11.3562031631602 -218.304240467551</f>
        <v>-994.56402209203429</v>
      </c>
      <c r="Q1092">
        <f>-532.91015253458 -16.8008845628028 -228.200147344759</f>
        <v>-777.9111844421418</v>
      </c>
      <c r="R1092" t="s">
        <v>24088</v>
      </c>
      <c r="S1092" t="s">
        <v>24089</v>
      </c>
      <c r="T1092" t="s">
        <v>24090</v>
      </c>
      <c r="U1092" t="s">
        <v>24091</v>
      </c>
      <c r="V1092" t="s">
        <v>24092</v>
      </c>
      <c r="W1092" t="s">
        <v>24093</v>
      </c>
      <c r="X1092" t="s">
        <v>24094</v>
      </c>
      <c r="Y1092" t="s">
        <v>24095</v>
      </c>
    </row>
    <row r="1093" spans="1:25" x14ac:dyDescent="0.3">
      <c r="A1093">
        <v>54600</v>
      </c>
      <c r="B1093" t="s">
        <v>24096</v>
      </c>
      <c r="C1093" t="s">
        <v>24097</v>
      </c>
      <c r="D1093" t="s">
        <v>24098</v>
      </c>
      <c r="E1093" t="s">
        <v>24099</v>
      </c>
      <c r="F1093" t="s">
        <v>24100</v>
      </c>
      <c r="G1093" t="s">
        <v>24101</v>
      </c>
      <c r="H1093" t="s">
        <v>24102</v>
      </c>
      <c r="I1093" t="s">
        <v>24103</v>
      </c>
      <c r="J1093" t="s">
        <v>24104</v>
      </c>
      <c r="K1093" t="s">
        <v>24105</v>
      </c>
      <c r="L1093" t="s">
        <v>24106</v>
      </c>
      <c r="M1093" t="s">
        <v>24107</v>
      </c>
      <c r="N1093" t="s">
        <v>24108</v>
      </c>
      <c r="O1093">
        <f>-708.809066380308 -20.2159046622317 -494.340951066622</f>
        <v>-1223.3659221091616</v>
      </c>
      <c r="P1093">
        <f>-765.231450425776 -12.1483849980914 -218.062071497858</f>
        <v>-995.44190692172538</v>
      </c>
      <c r="Q1093">
        <f>-533.143271502116 -17.25326315396 -225.648020425296</f>
        <v>-776.04455508137198</v>
      </c>
      <c r="R1093" t="s">
        <v>24109</v>
      </c>
      <c r="S1093" t="s">
        <v>24110</v>
      </c>
      <c r="T1093" t="s">
        <v>24111</v>
      </c>
      <c r="U1093" t="s">
        <v>24112</v>
      </c>
      <c r="V1093" t="s">
        <v>24113</v>
      </c>
      <c r="W1093" t="s">
        <v>24114</v>
      </c>
      <c r="X1093" t="s">
        <v>24115</v>
      </c>
      <c r="Y1093" t="s">
        <v>24116</v>
      </c>
    </row>
    <row r="1094" spans="1:25" x14ac:dyDescent="0.3">
      <c r="A1094">
        <v>54650</v>
      </c>
      <c r="B1094" t="s">
        <v>24117</v>
      </c>
      <c r="C1094" t="s">
        <v>24118</v>
      </c>
      <c r="D1094" t="s">
        <v>24119</v>
      </c>
      <c r="E1094" t="s">
        <v>24120</v>
      </c>
      <c r="F1094" t="s">
        <v>24121</v>
      </c>
      <c r="G1094" t="s">
        <v>24122</v>
      </c>
      <c r="H1094" t="s">
        <v>24123</v>
      </c>
      <c r="I1094" t="s">
        <v>24124</v>
      </c>
      <c r="J1094" t="s">
        <v>24125</v>
      </c>
      <c r="K1094" t="s">
        <v>24126</v>
      </c>
      <c r="L1094" t="s">
        <v>24127</v>
      </c>
      <c r="M1094" t="s">
        <v>24128</v>
      </c>
      <c r="N1094" t="s">
        <v>24129</v>
      </c>
      <c r="O1094">
        <f>-708.02338177547 -20.6362165697089 -494.122700999763</f>
        <v>-1222.782299344942</v>
      </c>
      <c r="P1094">
        <f>-764.95519365211 -12.5045664622135 -217.950256209304</f>
        <v>-995.41001632362747</v>
      </c>
      <c r="Q1094">
        <f>-532.831708848834 -17.2812482915722 -224.613697289815</f>
        <v>-774.72665443022117</v>
      </c>
      <c r="R1094" t="s">
        <v>24130</v>
      </c>
      <c r="S1094" t="s">
        <v>24131</v>
      </c>
      <c r="T1094" t="s">
        <v>24132</v>
      </c>
      <c r="U1094" t="s">
        <v>24133</v>
      </c>
      <c r="V1094" t="s">
        <v>24134</v>
      </c>
      <c r="W1094" t="s">
        <v>24135</v>
      </c>
      <c r="X1094" t="s">
        <v>24136</v>
      </c>
      <c r="Y1094" t="s">
        <v>24137</v>
      </c>
    </row>
    <row r="1095" spans="1:25" x14ac:dyDescent="0.3">
      <c r="A1095">
        <v>54700</v>
      </c>
      <c r="B1095" t="s">
        <v>24138</v>
      </c>
      <c r="C1095" t="s">
        <v>24139</v>
      </c>
      <c r="D1095" t="s">
        <v>24140</v>
      </c>
      <c r="E1095" t="s">
        <v>24141</v>
      </c>
      <c r="F1095" t="s">
        <v>24142</v>
      </c>
      <c r="G1095" t="s">
        <v>24143</v>
      </c>
      <c r="H1095" t="s">
        <v>24144</v>
      </c>
      <c r="I1095" t="s">
        <v>24145</v>
      </c>
      <c r="J1095" t="s">
        <v>24146</v>
      </c>
      <c r="K1095" t="s">
        <v>24147</v>
      </c>
      <c r="L1095" t="s">
        <v>24148</v>
      </c>
      <c r="M1095" t="s">
        <v>24149</v>
      </c>
      <c r="N1095" t="s">
        <v>24150</v>
      </c>
      <c r="O1095">
        <f>-706.72253258575 -21.8141428267065 -493.532770662044</f>
        <v>-1222.0694460745005</v>
      </c>
      <c r="P1095">
        <f>-763.630533179977 -13.1229532615057 -217.372373865883</f>
        <v>-994.12586030736566</v>
      </c>
      <c r="Q1095">
        <f>-531.473458373538 -17.3164154282649 -223.205854903964</f>
        <v>-771.99572870576696</v>
      </c>
      <c r="R1095" t="s">
        <v>24151</v>
      </c>
      <c r="S1095" t="s">
        <v>24152</v>
      </c>
      <c r="T1095" t="s">
        <v>24153</v>
      </c>
      <c r="U1095" t="s">
        <v>24154</v>
      </c>
      <c r="V1095" t="s">
        <v>24155</v>
      </c>
      <c r="W1095" t="s">
        <v>24156</v>
      </c>
      <c r="X1095" t="s">
        <v>24157</v>
      </c>
      <c r="Y1095" t="s">
        <v>24158</v>
      </c>
    </row>
    <row r="1096" spans="1:25" x14ac:dyDescent="0.3">
      <c r="A1096">
        <v>54750</v>
      </c>
      <c r="B1096" t="s">
        <v>24159</v>
      </c>
      <c r="C1096" t="s">
        <v>24160</v>
      </c>
      <c r="D1096" t="s">
        <v>24161</v>
      </c>
      <c r="E1096" t="s">
        <v>24162</v>
      </c>
      <c r="F1096" t="s">
        <v>24163</v>
      </c>
      <c r="G1096" t="s">
        <v>24164</v>
      </c>
      <c r="H1096" t="s">
        <v>24165</v>
      </c>
      <c r="I1096" t="s">
        <v>24166</v>
      </c>
      <c r="J1096" t="s">
        <v>24167</v>
      </c>
      <c r="K1096" t="s">
        <v>24168</v>
      </c>
      <c r="L1096" t="s">
        <v>24169</v>
      </c>
      <c r="M1096" t="s">
        <v>24170</v>
      </c>
      <c r="N1096" t="s">
        <v>24171</v>
      </c>
      <c r="O1096">
        <f>-706.381846720054 -22.3231732451154 -493.172547183326</f>
        <v>-1221.8775671484955</v>
      </c>
      <c r="P1096">
        <f>-762.824046306772 -13.0922813758016 -216.934204713555</f>
        <v>-992.85053239612853</v>
      </c>
      <c r="Q1096">
        <f>-530.666655199663 -17.2041529987264 -222.81257419588</f>
        <v>-770.6833823942693</v>
      </c>
      <c r="R1096" t="s">
        <v>24172</v>
      </c>
      <c r="S1096" t="s">
        <v>24173</v>
      </c>
      <c r="T1096" t="s">
        <v>24174</v>
      </c>
      <c r="U1096" t="s">
        <v>24175</v>
      </c>
      <c r="V1096" t="s">
        <v>24176</v>
      </c>
      <c r="W1096" t="s">
        <v>24177</v>
      </c>
      <c r="X1096" t="s">
        <v>24178</v>
      </c>
      <c r="Y1096" t="s">
        <v>24179</v>
      </c>
    </row>
    <row r="1097" spans="1:25" x14ac:dyDescent="0.3">
      <c r="A1097">
        <v>54800</v>
      </c>
      <c r="B1097" t="s">
        <v>24180</v>
      </c>
      <c r="C1097" t="s">
        <v>24181</v>
      </c>
      <c r="D1097" t="s">
        <v>24182</v>
      </c>
      <c r="E1097" t="s">
        <v>24183</v>
      </c>
      <c r="F1097" t="s">
        <v>24184</v>
      </c>
      <c r="G1097" t="s">
        <v>24185</v>
      </c>
      <c r="H1097" t="s">
        <v>24186</v>
      </c>
      <c r="I1097" t="s">
        <v>24187</v>
      </c>
      <c r="J1097" t="s">
        <v>24188</v>
      </c>
      <c r="K1097" t="s">
        <v>24189</v>
      </c>
      <c r="L1097" t="s">
        <v>24190</v>
      </c>
      <c r="M1097" t="s">
        <v>24191</v>
      </c>
      <c r="N1097" t="s">
        <v>24192</v>
      </c>
      <c r="O1097">
        <f>-706.032016595712 -23.01521932732 -492.28951639198</f>
        <v>-1221.3367523150118</v>
      </c>
      <c r="P1097">
        <f>-761.472432392266 -12.5710037790202 -215.891474029616</f>
        <v>-989.93491020090221</v>
      </c>
      <c r="Q1097">
        <f>-529.341137484471 -17.0306091129537 -222.500738341222</f>
        <v>-768.87248493864672</v>
      </c>
      <c r="R1097" t="s">
        <v>24193</v>
      </c>
      <c r="S1097" t="s">
        <v>24194</v>
      </c>
      <c r="T1097" t="s">
        <v>24195</v>
      </c>
      <c r="U1097" t="s">
        <v>24196</v>
      </c>
      <c r="V1097" t="s">
        <v>24197</v>
      </c>
      <c r="W1097" t="s">
        <v>24198</v>
      </c>
      <c r="X1097" t="s">
        <v>24199</v>
      </c>
      <c r="Y1097" t="s">
        <v>24200</v>
      </c>
    </row>
    <row r="1098" spans="1:25" x14ac:dyDescent="0.3">
      <c r="A1098">
        <v>54850</v>
      </c>
      <c r="B1098" t="s">
        <v>24201</v>
      </c>
      <c r="C1098" t="s">
        <v>24202</v>
      </c>
      <c r="D1098" t="s">
        <v>24203</v>
      </c>
      <c r="E1098" t="s">
        <v>24204</v>
      </c>
      <c r="F1098" t="s">
        <v>24205</v>
      </c>
      <c r="G1098" t="s">
        <v>24206</v>
      </c>
      <c r="H1098" t="s">
        <v>24207</v>
      </c>
      <c r="I1098" t="s">
        <v>24208</v>
      </c>
      <c r="J1098" t="s">
        <v>24209</v>
      </c>
      <c r="K1098" t="s">
        <v>24210</v>
      </c>
      <c r="L1098" t="s">
        <v>24211</v>
      </c>
      <c r="M1098" t="s">
        <v>24212</v>
      </c>
      <c r="N1098" t="s">
        <v>24213</v>
      </c>
      <c r="O1098">
        <f>-706.086572170085 -23.2025304841761 -491.882161024085</f>
        <v>-1221.1712636783461</v>
      </c>
      <c r="P1098">
        <f>-760.96726504911 -12.0579683254168 -215.399814425583</f>
        <v>-988.42504780010984</v>
      </c>
      <c r="Q1098">
        <f>-528.860121590433 -17.1081465054738 -222.42022988467</f>
        <v>-768.38849798057674</v>
      </c>
      <c r="R1098" t="s">
        <v>24214</v>
      </c>
      <c r="S1098" t="s">
        <v>24215</v>
      </c>
      <c r="T1098" t="s">
        <v>24216</v>
      </c>
      <c r="U1098" t="s">
        <v>24217</v>
      </c>
      <c r="V1098" t="s">
        <v>24218</v>
      </c>
      <c r="W1098" t="s">
        <v>24219</v>
      </c>
      <c r="X1098" t="s">
        <v>24220</v>
      </c>
      <c r="Y1098" t="s">
        <v>24221</v>
      </c>
    </row>
    <row r="1099" spans="1:25" x14ac:dyDescent="0.3">
      <c r="A1099">
        <v>54900</v>
      </c>
      <c r="B1099" t="s">
        <v>24222</v>
      </c>
      <c r="C1099" t="s">
        <v>24223</v>
      </c>
      <c r="D1099" t="s">
        <v>24224</v>
      </c>
      <c r="E1099" t="s">
        <v>24225</v>
      </c>
      <c r="F1099" t="s">
        <v>24226</v>
      </c>
      <c r="G1099" t="s">
        <v>24227</v>
      </c>
      <c r="H1099" t="s">
        <v>24228</v>
      </c>
      <c r="I1099" t="s">
        <v>24229</v>
      </c>
      <c r="J1099" t="s">
        <v>24230</v>
      </c>
      <c r="K1099" t="s">
        <v>24231</v>
      </c>
      <c r="L1099" t="s">
        <v>24232</v>
      </c>
      <c r="M1099" t="s">
        <v>24233</v>
      </c>
      <c r="N1099" t="s">
        <v>24234</v>
      </c>
      <c r="O1099">
        <f>-706.152811558013 -23.0211106605796 -491.233538461262</f>
        <v>-1220.4074606798545</v>
      </c>
      <c r="P1099">
        <f>-760.281616234274 -10.7074016996717 -214.652668797421</f>
        <v>-985.64168673136669</v>
      </c>
      <c r="Q1099">
        <f>-528.228012450936 -17.4144419642478 -222.046670454792</f>
        <v>-767.68912486997579</v>
      </c>
      <c r="R1099" t="s">
        <v>24235</v>
      </c>
      <c r="S1099" t="s">
        <v>24236</v>
      </c>
      <c r="T1099" t="s">
        <v>24237</v>
      </c>
      <c r="U1099" t="s">
        <v>24238</v>
      </c>
      <c r="V1099" t="s">
        <v>24239</v>
      </c>
      <c r="W1099" t="s">
        <v>24240</v>
      </c>
      <c r="X1099" t="s">
        <v>24241</v>
      </c>
      <c r="Y1099" t="s">
        <v>24242</v>
      </c>
    </row>
    <row r="1100" spans="1:25" x14ac:dyDescent="0.3">
      <c r="A1100">
        <v>54950</v>
      </c>
      <c r="B1100" t="s">
        <v>24243</v>
      </c>
      <c r="C1100" t="s">
        <v>24244</v>
      </c>
      <c r="D1100" t="s">
        <v>24245</v>
      </c>
      <c r="E1100" t="s">
        <v>24246</v>
      </c>
      <c r="F1100" t="s">
        <v>24247</v>
      </c>
      <c r="G1100" t="s">
        <v>24248</v>
      </c>
      <c r="H1100" t="s">
        <v>24249</v>
      </c>
      <c r="I1100" t="s">
        <v>24250</v>
      </c>
      <c r="J1100" t="s">
        <v>24251</v>
      </c>
      <c r="K1100" t="s">
        <v>24252</v>
      </c>
      <c r="L1100" t="s">
        <v>24253</v>
      </c>
      <c r="M1100" t="s">
        <v>24254</v>
      </c>
      <c r="N1100" t="s">
        <v>24255</v>
      </c>
      <c r="O1100">
        <f>-706.055210127251 -22.8346571211582 -491.021452372009</f>
        <v>-1219.9113196204182</v>
      </c>
      <c r="P1100">
        <f>-760.159338421819 -10.1007939983501 -214.454512018519</f>
        <v>-984.7146444386882</v>
      </c>
      <c r="Q1100">
        <f>-528.134590384295 -17.6806808634458 -221.909891367857</f>
        <v>-767.72516261559781</v>
      </c>
      <c r="R1100" t="s">
        <v>24256</v>
      </c>
      <c r="S1100" t="s">
        <v>24257</v>
      </c>
      <c r="T1100" t="s">
        <v>24258</v>
      </c>
      <c r="U1100" t="s">
        <v>24259</v>
      </c>
      <c r="V1100" t="s">
        <v>24260</v>
      </c>
      <c r="W1100" t="s">
        <v>24261</v>
      </c>
      <c r="X1100" t="s">
        <v>24262</v>
      </c>
      <c r="Y1100" t="s">
        <v>24263</v>
      </c>
    </row>
    <row r="1101" spans="1:25" x14ac:dyDescent="0.3">
      <c r="A1101">
        <v>55000</v>
      </c>
      <c r="B1101" t="s">
        <v>24264</v>
      </c>
      <c r="C1101" t="s">
        <v>24265</v>
      </c>
      <c r="D1101" t="s">
        <v>24266</v>
      </c>
      <c r="E1101" t="s">
        <v>24267</v>
      </c>
      <c r="F1101" t="s">
        <v>24268</v>
      </c>
      <c r="G1101" t="s">
        <v>24269</v>
      </c>
      <c r="H1101" t="s">
        <v>24270</v>
      </c>
      <c r="I1101" t="s">
        <v>24271</v>
      </c>
      <c r="J1101" t="s">
        <v>24272</v>
      </c>
      <c r="K1101" t="s">
        <v>24273</v>
      </c>
      <c r="L1101" t="s">
        <v>24274</v>
      </c>
      <c r="M1101" t="s">
        <v>24275</v>
      </c>
      <c r="N1101" t="s">
        <v>24276</v>
      </c>
      <c r="O1101">
        <f>-705.691287476008 -22.3497215640937 -490.765723499186</f>
        <v>-1218.8067325392876</v>
      </c>
      <c r="P1101">
        <f>-760.244058185001 -9.36075577694055 -214.298930586204</f>
        <v>-983.9037445481456</v>
      </c>
      <c r="Q1101">
        <f>-528.257615798774 -18.4196555977196 -221.281900547044</f>
        <v>-767.95917194353763</v>
      </c>
      <c r="R1101" t="s">
        <v>24277</v>
      </c>
      <c r="S1101" t="s">
        <v>24278</v>
      </c>
      <c r="T1101" t="s">
        <v>24279</v>
      </c>
      <c r="U1101" t="s">
        <v>24280</v>
      </c>
      <c r="V1101" t="s">
        <v>24281</v>
      </c>
      <c r="W1101" t="s">
        <v>24282</v>
      </c>
      <c r="X1101" t="s">
        <v>24283</v>
      </c>
      <c r="Y1101" t="s">
        <v>24284</v>
      </c>
    </row>
    <row r="1102" spans="1:25" x14ac:dyDescent="0.3">
      <c r="A1102">
        <v>55050</v>
      </c>
      <c r="B1102" t="s">
        <v>24285</v>
      </c>
      <c r="C1102" t="s">
        <v>24286</v>
      </c>
      <c r="D1102" t="s">
        <v>24287</v>
      </c>
      <c r="E1102" t="s">
        <v>24288</v>
      </c>
      <c r="F1102" t="s">
        <v>24289</v>
      </c>
      <c r="G1102" t="s">
        <v>24290</v>
      </c>
      <c r="H1102" t="s">
        <v>24291</v>
      </c>
      <c r="I1102" t="s">
        <v>24292</v>
      </c>
      <c r="J1102" t="s">
        <v>24293</v>
      </c>
      <c r="K1102" t="s">
        <v>24294</v>
      </c>
      <c r="L1102" t="s">
        <v>24295</v>
      </c>
      <c r="M1102" t="s">
        <v>24296</v>
      </c>
      <c r="N1102" t="s">
        <v>24297</v>
      </c>
      <c r="O1102">
        <f>-705.236135029761 -22.0387761350432 -490.761849937701</f>
        <v>-1218.0367611025054</v>
      </c>
      <c r="P1102">
        <f>-760.258000362135 -9.21398169908252 -214.380344613822</f>
        <v>-983.85232667503954</v>
      </c>
      <c r="Q1102">
        <f>-528.272932562649 -18.6719129377877 -220.859791242938</f>
        <v>-767.80463674337466</v>
      </c>
      <c r="R1102" t="s">
        <v>24298</v>
      </c>
      <c r="S1102" t="s">
        <v>24299</v>
      </c>
      <c r="T1102" t="s">
        <v>24300</v>
      </c>
      <c r="U1102" t="s">
        <v>24301</v>
      </c>
      <c r="V1102" t="s">
        <v>24302</v>
      </c>
      <c r="W1102" t="s">
        <v>24303</v>
      </c>
      <c r="X1102" t="s">
        <v>24304</v>
      </c>
      <c r="Y1102" t="s">
        <v>24305</v>
      </c>
    </row>
    <row r="1103" spans="1:25" x14ac:dyDescent="0.3">
      <c r="A1103">
        <v>55100</v>
      </c>
      <c r="B1103" t="s">
        <v>24306</v>
      </c>
      <c r="C1103" t="s">
        <v>24307</v>
      </c>
      <c r="D1103" t="s">
        <v>24308</v>
      </c>
      <c r="E1103" t="s">
        <v>24309</v>
      </c>
      <c r="F1103" t="s">
        <v>24310</v>
      </c>
      <c r="G1103" t="s">
        <v>24311</v>
      </c>
      <c r="H1103" t="s">
        <v>24312</v>
      </c>
      <c r="I1103" t="s">
        <v>24313</v>
      </c>
      <c r="J1103" t="s">
        <v>24314</v>
      </c>
      <c r="K1103" t="s">
        <v>24315</v>
      </c>
      <c r="L1103" t="s">
        <v>24316</v>
      </c>
      <c r="M1103" t="s">
        <v>24317</v>
      </c>
      <c r="N1103" t="s">
        <v>24318</v>
      </c>
      <c r="O1103">
        <f>-703.515915787173 -21.3311050818386 -490.995137630932</f>
        <v>-1215.8421584999435</v>
      </c>
      <c r="P1103">
        <f>-759.789236432185 -9.16340694727614 -214.836100664357</f>
        <v>-983.78874404381816</v>
      </c>
      <c r="Q1103">
        <f>-527.773735666683 -18.5407103443197 -220.257435634813</f>
        <v>-766.57188164581567</v>
      </c>
      <c r="R1103" t="s">
        <v>24319</v>
      </c>
      <c r="S1103" t="s">
        <v>24320</v>
      </c>
      <c r="T1103" t="s">
        <v>24321</v>
      </c>
      <c r="U1103" t="s">
        <v>24322</v>
      </c>
      <c r="V1103" t="s">
        <v>24323</v>
      </c>
      <c r="W1103" t="s">
        <v>24324</v>
      </c>
      <c r="X1103" t="s">
        <v>24325</v>
      </c>
      <c r="Y1103" t="s">
        <v>24326</v>
      </c>
    </row>
    <row r="1104" spans="1:25" x14ac:dyDescent="0.3">
      <c r="A1104">
        <v>55150</v>
      </c>
      <c r="B1104" t="s">
        <v>24327</v>
      </c>
      <c r="C1104" t="s">
        <v>24328</v>
      </c>
      <c r="D1104" t="s">
        <v>24329</v>
      </c>
      <c r="E1104" t="s">
        <v>24330</v>
      </c>
      <c r="F1104" t="s">
        <v>24331</v>
      </c>
      <c r="G1104" t="s">
        <v>24332</v>
      </c>
      <c r="H1104" t="s">
        <v>24333</v>
      </c>
      <c r="I1104" t="s">
        <v>24334</v>
      </c>
      <c r="J1104" t="s">
        <v>24335</v>
      </c>
      <c r="K1104" t="s">
        <v>24336</v>
      </c>
      <c r="L1104" t="s">
        <v>24337</v>
      </c>
      <c r="M1104" t="s">
        <v>24338</v>
      </c>
      <c r="N1104" t="s">
        <v>24339</v>
      </c>
      <c r="O1104">
        <f>-702.753982722227 -20.9273182158199 -491.149523606714</f>
        <v>-1214.8308245447608</v>
      </c>
      <c r="P1104">
        <f>-759.28276469684 -9.24469368921746 -215.021645464142</f>
        <v>-983.54910385019946</v>
      </c>
      <c r="Q1104">
        <f>-527.240790846473 -18.2045496247044 -220.000193277586</f>
        <v>-765.44553374876341</v>
      </c>
      <c r="R1104" t="s">
        <v>24340</v>
      </c>
      <c r="S1104" t="s">
        <v>24341</v>
      </c>
      <c r="T1104" t="s">
        <v>24342</v>
      </c>
      <c r="U1104" t="s">
        <v>24343</v>
      </c>
      <c r="V1104" t="s">
        <v>24344</v>
      </c>
      <c r="W1104" t="s">
        <v>24345</v>
      </c>
      <c r="X1104" t="s">
        <v>24346</v>
      </c>
      <c r="Y1104" t="s">
        <v>24347</v>
      </c>
    </row>
    <row r="1105" spans="1:25" x14ac:dyDescent="0.3">
      <c r="A1105">
        <v>55200</v>
      </c>
      <c r="B1105" t="s">
        <v>24348</v>
      </c>
      <c r="C1105" t="s">
        <v>24349</v>
      </c>
      <c r="D1105" t="s">
        <v>24350</v>
      </c>
      <c r="E1105" t="s">
        <v>24351</v>
      </c>
      <c r="F1105" t="s">
        <v>24352</v>
      </c>
      <c r="G1105" t="s">
        <v>24353</v>
      </c>
      <c r="H1105" t="s">
        <v>24354</v>
      </c>
      <c r="I1105" t="s">
        <v>24355</v>
      </c>
      <c r="J1105" t="s">
        <v>24356</v>
      </c>
      <c r="K1105" t="s">
        <v>24357</v>
      </c>
      <c r="L1105" t="s">
        <v>24358</v>
      </c>
      <c r="M1105" t="s">
        <v>24359</v>
      </c>
      <c r="N1105" t="s">
        <v>24360</v>
      </c>
      <c r="O1105">
        <f>-701.08193091461 -19.987664490528 -491.433098078318</f>
        <v>-1212.5026934834559</v>
      </c>
      <c r="P1105">
        <f>-757.357863388792 -9.09766265679059 -215.221274579242</f>
        <v>-981.67680062482464</v>
      </c>
      <c r="Q1105">
        <f>-525.268972934993 -16.9296860948396 -219.905092401507</f>
        <v>-762.10375143133956</v>
      </c>
      <c r="R1105" t="s">
        <v>24361</v>
      </c>
      <c r="S1105" t="s">
        <v>24362</v>
      </c>
      <c r="T1105" t="s">
        <v>24363</v>
      </c>
      <c r="U1105" t="s">
        <v>24364</v>
      </c>
      <c r="V1105" t="s">
        <v>24365</v>
      </c>
      <c r="W1105" t="s">
        <v>24366</v>
      </c>
      <c r="X1105" t="s">
        <v>24367</v>
      </c>
      <c r="Y1105" t="s">
        <v>24368</v>
      </c>
    </row>
    <row r="1106" spans="1:25" x14ac:dyDescent="0.3">
      <c r="A1106">
        <v>55250</v>
      </c>
      <c r="B1106" t="s">
        <v>24369</v>
      </c>
      <c r="C1106" t="s">
        <v>24370</v>
      </c>
      <c r="D1106" t="s">
        <v>24371</v>
      </c>
      <c r="E1106" t="s">
        <v>24372</v>
      </c>
      <c r="F1106" t="s">
        <v>24373</v>
      </c>
      <c r="G1106" t="s">
        <v>24374</v>
      </c>
      <c r="H1106" t="s">
        <v>24375</v>
      </c>
      <c r="I1106" t="s">
        <v>24376</v>
      </c>
      <c r="J1106" t="s">
        <v>24377</v>
      </c>
      <c r="K1106" t="s">
        <v>24378</v>
      </c>
      <c r="L1106" t="s">
        <v>24379</v>
      </c>
      <c r="M1106" t="s">
        <v>24380</v>
      </c>
      <c r="N1106" t="s">
        <v>24381</v>
      </c>
      <c r="O1106">
        <f>-700.268055375048 -19.352320299568 -491.69697314561</f>
        <v>-1211.317348820226</v>
      </c>
      <c r="P1106">
        <f>-756.19159707953 -8.86442773707722 -215.397965708439</f>
        <v>-980.45399052504615</v>
      </c>
      <c r="Q1106">
        <f>-524.081423358089 -16.0591776038827 -220.048356742552</f>
        <v>-760.18895770452366</v>
      </c>
      <c r="R1106" t="s">
        <v>24382</v>
      </c>
      <c r="S1106" t="s">
        <v>24383</v>
      </c>
      <c r="T1106" t="s">
        <v>24384</v>
      </c>
      <c r="U1106" t="s">
        <v>24385</v>
      </c>
      <c r="V1106" t="s">
        <v>24386</v>
      </c>
      <c r="W1106" t="s">
        <v>24387</v>
      </c>
      <c r="X1106" t="s">
        <v>24388</v>
      </c>
      <c r="Y1106" t="s">
        <v>24389</v>
      </c>
    </row>
    <row r="1107" spans="1:25" x14ac:dyDescent="0.3">
      <c r="A1107">
        <v>55300</v>
      </c>
      <c r="B1107" t="s">
        <v>24390</v>
      </c>
      <c r="C1107" t="s">
        <v>24391</v>
      </c>
      <c r="D1107" t="s">
        <v>24392</v>
      </c>
      <c r="E1107" t="s">
        <v>24393</v>
      </c>
      <c r="F1107" t="s">
        <v>24394</v>
      </c>
      <c r="G1107" t="s">
        <v>24395</v>
      </c>
      <c r="H1107" t="s">
        <v>24396</v>
      </c>
      <c r="I1107" t="s">
        <v>24397</v>
      </c>
      <c r="J1107" t="s">
        <v>24398</v>
      </c>
      <c r="K1107" t="s">
        <v>24399</v>
      </c>
      <c r="L1107" t="s">
        <v>24400</v>
      </c>
      <c r="M1107" t="s">
        <v>24401</v>
      </c>
      <c r="N1107" t="s">
        <v>24402</v>
      </c>
      <c r="O1107">
        <f>-698.738042170118 -18.0990161129816 -492.456448964542</f>
        <v>-1209.2935072476416</v>
      </c>
      <c r="P1107">
        <f>-753.841567824514 -8.64141769841217 -215.95555663954</f>
        <v>-978.43854216246609</v>
      </c>
      <c r="Q1107">
        <f>-521.685840682577 -14.5398076973668 -220.13543350834</f>
        <v>-756.36108188828371</v>
      </c>
      <c r="R1107" t="s">
        <v>24403</v>
      </c>
      <c r="S1107" t="s">
        <v>24404</v>
      </c>
      <c r="T1107" t="s">
        <v>24405</v>
      </c>
      <c r="U1107" t="s">
        <v>24406</v>
      </c>
      <c r="V1107" t="s">
        <v>24407</v>
      </c>
      <c r="W1107" t="s">
        <v>24408</v>
      </c>
      <c r="X1107" t="s">
        <v>24409</v>
      </c>
      <c r="Y1107" t="s">
        <v>24410</v>
      </c>
    </row>
    <row r="1108" spans="1:25" x14ac:dyDescent="0.3">
      <c r="A1108">
        <v>55350</v>
      </c>
      <c r="B1108" t="s">
        <v>24411</v>
      </c>
      <c r="C1108" t="s">
        <v>24412</v>
      </c>
      <c r="D1108" t="s">
        <v>24413</v>
      </c>
      <c r="E1108" t="s">
        <v>24414</v>
      </c>
      <c r="F1108" t="s">
        <v>24415</v>
      </c>
      <c r="G1108" t="s">
        <v>24416</v>
      </c>
      <c r="H1108" t="s">
        <v>24417</v>
      </c>
      <c r="I1108" t="s">
        <v>24418</v>
      </c>
      <c r="J1108" t="s">
        <v>24419</v>
      </c>
      <c r="K1108" t="s">
        <v>24420</v>
      </c>
      <c r="L1108" t="s">
        <v>24421</v>
      </c>
      <c r="M1108" t="s">
        <v>24422</v>
      </c>
      <c r="N1108" t="s">
        <v>24423</v>
      </c>
      <c r="O1108">
        <f>-697.960289685195 -17.4925825594457 -492.866073051517</f>
        <v>-1208.3189452961578</v>
      </c>
      <c r="P1108">
        <f>-752.935008459656 -8.59397239001828 -216.320969429533</f>
        <v>-977.84995027920729</v>
      </c>
      <c r="Q1108">
        <f>-520.759831467642 -13.7824325870522 -220.357699927918</f>
        <v>-754.89996398261223</v>
      </c>
      <c r="R1108" t="s">
        <v>24424</v>
      </c>
      <c r="S1108" t="s">
        <v>24425</v>
      </c>
      <c r="T1108" t="s">
        <v>24426</v>
      </c>
      <c r="U1108" t="s">
        <v>24427</v>
      </c>
      <c r="V1108" t="s">
        <v>24428</v>
      </c>
      <c r="W1108" t="s">
        <v>24429</v>
      </c>
      <c r="X1108" t="s">
        <v>24430</v>
      </c>
      <c r="Y1108" t="s">
        <v>24431</v>
      </c>
    </row>
    <row r="1109" spans="1:25" x14ac:dyDescent="0.3">
      <c r="A1109">
        <v>55400</v>
      </c>
      <c r="B1109" t="s">
        <v>24432</v>
      </c>
      <c r="C1109" t="s">
        <v>24433</v>
      </c>
      <c r="D1109" t="s">
        <v>24434</v>
      </c>
      <c r="E1109" t="s">
        <v>24435</v>
      </c>
      <c r="F1109" t="s">
        <v>24436</v>
      </c>
      <c r="G1109" t="s">
        <v>24437</v>
      </c>
      <c r="H1109" t="s">
        <v>24438</v>
      </c>
      <c r="I1109" t="s">
        <v>24439</v>
      </c>
      <c r="J1109" t="s">
        <v>24440</v>
      </c>
      <c r="K1109" t="s">
        <v>24441</v>
      </c>
      <c r="L1109" t="s">
        <v>24442</v>
      </c>
      <c r="M1109" t="s">
        <v>24443</v>
      </c>
      <c r="N1109" t="s">
        <v>24444</v>
      </c>
      <c r="O1109">
        <f>-696.520625288304 -16.1207185179874 -493.84594533979</f>
        <v>-1206.4872891460814</v>
      </c>
      <c r="P1109">
        <f>-751.692914632681 -9.03914428479447 -217.287822960447</f>
        <v>-978.01988187792244</v>
      </c>
      <c r="Q1109">
        <f>-519.482456665884 -12.5923063430366 -221.056222622261</f>
        <v>-753.1309856311816</v>
      </c>
      <c r="R1109" t="s">
        <v>24445</v>
      </c>
      <c r="S1109" t="s">
        <v>24446</v>
      </c>
      <c r="T1109" t="s">
        <v>24447</v>
      </c>
      <c r="U1109" t="s">
        <v>24448</v>
      </c>
      <c r="V1109" t="s">
        <v>24449</v>
      </c>
      <c r="W1109" t="s">
        <v>24450</v>
      </c>
      <c r="X1109" t="s">
        <v>24451</v>
      </c>
      <c r="Y1109" t="s">
        <v>24452</v>
      </c>
    </row>
    <row r="1110" spans="1:25" x14ac:dyDescent="0.3">
      <c r="A1110">
        <v>55450</v>
      </c>
      <c r="B1110" t="s">
        <v>24453</v>
      </c>
      <c r="C1110" t="s">
        <v>24454</v>
      </c>
      <c r="D1110" t="s">
        <v>24455</v>
      </c>
      <c r="E1110" t="s">
        <v>24456</v>
      </c>
      <c r="F1110" t="s">
        <v>24457</v>
      </c>
      <c r="G1110" t="s">
        <v>24458</v>
      </c>
      <c r="H1110" t="s">
        <v>24459</v>
      </c>
      <c r="I1110" t="s">
        <v>24460</v>
      </c>
      <c r="J1110" t="s">
        <v>24461</v>
      </c>
      <c r="K1110" t="s">
        <v>24462</v>
      </c>
      <c r="L1110" t="s">
        <v>24463</v>
      </c>
      <c r="M1110" t="s">
        <v>24464</v>
      </c>
      <c r="N1110" t="s">
        <v>24465</v>
      </c>
      <c r="O1110">
        <f>-696.087745329261 -15.246235215174 -494.379818802453</f>
        <v>-1205.713799346888</v>
      </c>
      <c r="P1110">
        <f>-751.377030982431 -9.22594498984517 -217.819801665346</f>
        <v>-978.42277763762218</v>
      </c>
      <c r="Q1110">
        <f>-519.153004341273 -12.0040611130412 -221.402087321626</f>
        <v>-752.55915277594022</v>
      </c>
      <c r="R1110" t="s">
        <v>24466</v>
      </c>
      <c r="S1110" t="s">
        <v>24467</v>
      </c>
      <c r="T1110" t="s">
        <v>24468</v>
      </c>
      <c r="U1110" t="s">
        <v>24469</v>
      </c>
      <c r="V1110" t="s">
        <v>24470</v>
      </c>
      <c r="W1110" t="s">
        <v>24471</v>
      </c>
      <c r="X1110" t="s">
        <v>24472</v>
      </c>
      <c r="Y1110" t="s">
        <v>24473</v>
      </c>
    </row>
    <row r="1111" spans="1:25" x14ac:dyDescent="0.3">
      <c r="A1111">
        <v>55500</v>
      </c>
      <c r="B1111" t="s">
        <v>24474</v>
      </c>
      <c r="C1111" t="s">
        <v>24475</v>
      </c>
      <c r="D1111" t="s">
        <v>24476</v>
      </c>
      <c r="E1111" t="s">
        <v>24477</v>
      </c>
      <c r="F1111" t="s">
        <v>24478</v>
      </c>
      <c r="G1111" t="s">
        <v>24479</v>
      </c>
      <c r="H1111" t="s">
        <v>24480</v>
      </c>
      <c r="I1111" t="s">
        <v>24481</v>
      </c>
      <c r="J1111" t="s">
        <v>24482</v>
      </c>
      <c r="K1111" t="s">
        <v>24483</v>
      </c>
      <c r="L1111" t="s">
        <v>24484</v>
      </c>
      <c r="M1111" t="s">
        <v>24485</v>
      </c>
      <c r="N1111" t="s">
        <v>24486</v>
      </c>
      <c r="O1111">
        <f>-695.010855318265 -13.5178231321031 -495.329694391924</f>
        <v>-1203.8583728422923</v>
      </c>
      <c r="P1111">
        <f>-750.408823913486 -9.43624825649795 -218.75606090164</f>
        <v>-978.60113307162396</v>
      </c>
      <c r="Q1111">
        <f>-518.170366861452 -10.8175640935931 -222.208982652662</f>
        <v>-751.19691360770707</v>
      </c>
      <c r="R1111" t="s">
        <v>24487</v>
      </c>
      <c r="S1111" t="s">
        <v>24488</v>
      </c>
      <c r="T1111" t="s">
        <v>24489</v>
      </c>
      <c r="U1111" t="s">
        <v>24490</v>
      </c>
      <c r="V1111" t="s">
        <v>24491</v>
      </c>
      <c r="W1111" t="s">
        <v>24492</v>
      </c>
      <c r="X1111" t="s">
        <v>24493</v>
      </c>
      <c r="Y1111" t="s">
        <v>24494</v>
      </c>
    </row>
    <row r="1112" spans="1:25" x14ac:dyDescent="0.3">
      <c r="A1112">
        <v>55550</v>
      </c>
      <c r="B1112" t="s">
        <v>24495</v>
      </c>
      <c r="C1112" t="s">
        <v>24496</v>
      </c>
      <c r="D1112" t="s">
        <v>24497</v>
      </c>
      <c r="E1112" t="s">
        <v>24498</v>
      </c>
      <c r="F1112" t="s">
        <v>24499</v>
      </c>
      <c r="G1112" t="s">
        <v>24500</v>
      </c>
      <c r="H1112" t="s">
        <v>24501</v>
      </c>
      <c r="I1112" t="s">
        <v>24502</v>
      </c>
      <c r="J1112" t="s">
        <v>24503</v>
      </c>
      <c r="K1112" t="s">
        <v>24504</v>
      </c>
      <c r="L1112" t="s">
        <v>24505</v>
      </c>
      <c r="M1112" t="s">
        <v>24506</v>
      </c>
      <c r="N1112" t="s">
        <v>24507</v>
      </c>
      <c r="O1112">
        <f>-694.646199093675 -12.759736443996 -495.637683277119</f>
        <v>-1203.0436188147901</v>
      </c>
      <c r="P1112">
        <f>-749.8003293364 -9.46004734026542 -219.004976626838</f>
        <v>-978.26535330350339</v>
      </c>
      <c r="Q1112">
        <f>-517.560187263264 -10.2426531501917 -222.530364777105</f>
        <v>-750.33320519056065</v>
      </c>
      <c r="R1112" t="s">
        <v>24508</v>
      </c>
      <c r="S1112" t="s">
        <v>24509</v>
      </c>
      <c r="T1112" t="s">
        <v>24510</v>
      </c>
      <c r="U1112" t="s">
        <v>24511</v>
      </c>
      <c r="V1112" t="s">
        <v>24512</v>
      </c>
      <c r="W1112" t="s">
        <v>24513</v>
      </c>
      <c r="X1112" t="s">
        <v>24514</v>
      </c>
      <c r="Y1112" t="s">
        <v>24515</v>
      </c>
    </row>
    <row r="1113" spans="1:25" x14ac:dyDescent="0.3">
      <c r="A1113">
        <v>55600</v>
      </c>
      <c r="B1113" t="s">
        <v>24516</v>
      </c>
      <c r="C1113" t="s">
        <v>24517</v>
      </c>
      <c r="D1113" t="s">
        <v>24518</v>
      </c>
      <c r="E1113" t="s">
        <v>24519</v>
      </c>
      <c r="F1113" t="s">
        <v>24520</v>
      </c>
      <c r="G1113" t="s">
        <v>24521</v>
      </c>
      <c r="H1113" t="s">
        <v>24522</v>
      </c>
      <c r="I1113" t="s">
        <v>24523</v>
      </c>
      <c r="J1113" t="s">
        <v>24524</v>
      </c>
      <c r="K1113" t="s">
        <v>24525</v>
      </c>
      <c r="L1113" t="s">
        <v>24526</v>
      </c>
      <c r="M1113" t="s">
        <v>24527</v>
      </c>
      <c r="N1113" t="s">
        <v>24528</v>
      </c>
      <c r="O1113">
        <f>-694.558797664386 -11.4637188370509 -495.812151193705</f>
        <v>-1201.8346676951419</v>
      </c>
      <c r="P1113">
        <f>-748.996636268281 -8.88110286443339 -219.029843241253</f>
        <v>-976.90758237396744</v>
      </c>
      <c r="Q1113">
        <f>-516.758405661873 -9.31395257089571 -222.735856170971</f>
        <v>-748.80821440373973</v>
      </c>
      <c r="R1113" t="s">
        <v>24529</v>
      </c>
      <c r="S1113" t="s">
        <v>24530</v>
      </c>
      <c r="T1113" t="s">
        <v>24531</v>
      </c>
      <c r="U1113" t="s">
        <v>24532</v>
      </c>
      <c r="V1113" t="s">
        <v>24533</v>
      </c>
      <c r="W1113" t="s">
        <v>24534</v>
      </c>
      <c r="X1113" t="s">
        <v>24535</v>
      </c>
      <c r="Y1113" t="s">
        <v>24536</v>
      </c>
    </row>
    <row r="1114" spans="1:25" x14ac:dyDescent="0.3">
      <c r="A1114">
        <v>55650</v>
      </c>
      <c r="B1114" t="s">
        <v>24537</v>
      </c>
      <c r="C1114" t="s">
        <v>24538</v>
      </c>
      <c r="D1114" t="s">
        <v>24539</v>
      </c>
      <c r="E1114" t="s">
        <v>24540</v>
      </c>
      <c r="F1114" t="s">
        <v>24541</v>
      </c>
      <c r="G1114" t="s">
        <v>24542</v>
      </c>
      <c r="H1114" t="s">
        <v>24543</v>
      </c>
      <c r="I1114" t="s">
        <v>24544</v>
      </c>
      <c r="J1114" t="s">
        <v>24545</v>
      </c>
      <c r="K1114" t="s">
        <v>24546</v>
      </c>
      <c r="L1114" t="s">
        <v>24547</v>
      </c>
      <c r="M1114" t="s">
        <v>24548</v>
      </c>
      <c r="N1114" t="s">
        <v>24549</v>
      </c>
      <c r="O1114">
        <f>-694.614713003544 -10.9623794671659 -495.798855209272</f>
        <v>-1201.3759476799819</v>
      </c>
      <c r="P1114">
        <f>-748.789749496521 -8.32132734344736 -218.965577465054</f>
        <v>-976.07665430502243</v>
      </c>
      <c r="Q1114">
        <f>-516.55490079458 -8.88053461243067 -222.861433786976</f>
        <v>-748.29686919398671</v>
      </c>
      <c r="R1114" t="s">
        <v>24550</v>
      </c>
      <c r="S1114" t="s">
        <v>24551</v>
      </c>
      <c r="T1114" t="s">
        <v>24552</v>
      </c>
      <c r="U1114" t="s">
        <v>24553</v>
      </c>
      <c r="V1114" t="s">
        <v>24554</v>
      </c>
      <c r="W1114" t="s">
        <v>24555</v>
      </c>
      <c r="X1114" t="s">
        <v>24556</v>
      </c>
      <c r="Y1114" t="s">
        <v>24557</v>
      </c>
    </row>
    <row r="1115" spans="1:25" x14ac:dyDescent="0.3">
      <c r="A1115">
        <v>55700</v>
      </c>
      <c r="B1115" t="s">
        <v>24558</v>
      </c>
      <c r="C1115" t="s">
        <v>24559</v>
      </c>
      <c r="D1115" t="s">
        <v>24560</v>
      </c>
      <c r="E1115" t="s">
        <v>24561</v>
      </c>
      <c r="F1115" t="s">
        <v>24562</v>
      </c>
      <c r="G1115" t="s">
        <v>24563</v>
      </c>
      <c r="H1115" t="s">
        <v>24564</v>
      </c>
      <c r="I1115" t="s">
        <v>24565</v>
      </c>
      <c r="J1115" t="s">
        <v>24566</v>
      </c>
      <c r="K1115" t="s">
        <v>24567</v>
      </c>
      <c r="L1115" t="s">
        <v>24568</v>
      </c>
      <c r="M1115" t="s">
        <v>24569</v>
      </c>
      <c r="N1115" t="s">
        <v>24570</v>
      </c>
      <c r="O1115">
        <f>-694.820004001384 -10.2329890323533 -495.81144276085</f>
        <v>-1200.8644357945873</v>
      </c>
      <c r="P1115">
        <f>-748.982698759395 -7.09318337604373 -218.980997448485</f>
        <v>-975.05687958392377</v>
      </c>
      <c r="Q1115">
        <f>-516.748947631593 -8.25617313293515 -222.811981481072</f>
        <v>-747.81710224560015</v>
      </c>
      <c r="R1115" t="s">
        <v>24571</v>
      </c>
      <c r="S1115" t="s">
        <v>24572</v>
      </c>
      <c r="T1115" t="s">
        <v>24573</v>
      </c>
      <c r="U1115" t="s">
        <v>24574</v>
      </c>
      <c r="V1115" t="s">
        <v>24575</v>
      </c>
      <c r="W1115" t="s">
        <v>24576</v>
      </c>
      <c r="X1115" t="s">
        <v>24577</v>
      </c>
      <c r="Y1115" t="s">
        <v>24578</v>
      </c>
    </row>
    <row r="1116" spans="1:25" x14ac:dyDescent="0.3">
      <c r="A1116">
        <v>55750</v>
      </c>
      <c r="B1116" t="s">
        <v>24579</v>
      </c>
      <c r="C1116" t="s">
        <v>24580</v>
      </c>
      <c r="D1116" t="s">
        <v>24581</v>
      </c>
      <c r="E1116" t="s">
        <v>24582</v>
      </c>
      <c r="F1116" t="s">
        <v>24583</v>
      </c>
      <c r="G1116" t="s">
        <v>24584</v>
      </c>
      <c r="H1116" t="s">
        <v>24585</v>
      </c>
      <c r="I1116" t="s">
        <v>24586</v>
      </c>
      <c r="J1116" t="s">
        <v>24587</v>
      </c>
      <c r="K1116" t="s">
        <v>24588</v>
      </c>
      <c r="L1116" t="s">
        <v>24589</v>
      </c>
      <c r="M1116" t="s">
        <v>24590</v>
      </c>
      <c r="N1116" t="s">
        <v>24591</v>
      </c>
      <c r="O1116">
        <f>-695.079272757084 -9.97443529327302 -495.830076837874</f>
        <v>-1200.883784888231</v>
      </c>
      <c r="P1116">
        <f>-749.47184003438 -6.75943666756871 -219.045484009971</f>
        <v>-975.27676071191968</v>
      </c>
      <c r="Q1116">
        <f>-517.235235301661 -8.14931754903205 -222.62116837179</f>
        <v>-748.00572122248298</v>
      </c>
      <c r="R1116" t="s">
        <v>24592</v>
      </c>
      <c r="S1116" t="s">
        <v>24593</v>
      </c>
      <c r="T1116" t="s">
        <v>24594</v>
      </c>
      <c r="U1116" t="s">
        <v>24595</v>
      </c>
      <c r="V1116" t="s">
        <v>24596</v>
      </c>
      <c r="W1116" t="s">
        <v>24597</v>
      </c>
      <c r="X1116" t="s">
        <v>24598</v>
      </c>
      <c r="Y1116" t="s">
        <v>24599</v>
      </c>
    </row>
    <row r="1117" spans="1:25" x14ac:dyDescent="0.3">
      <c r="A1117">
        <v>55800</v>
      </c>
      <c r="B1117" t="s">
        <v>24600</v>
      </c>
      <c r="C1117" t="s">
        <v>24601</v>
      </c>
      <c r="D1117" t="s">
        <v>24602</v>
      </c>
      <c r="E1117" t="s">
        <v>24603</v>
      </c>
      <c r="F1117" t="s">
        <v>24604</v>
      </c>
      <c r="G1117" t="s">
        <v>24605</v>
      </c>
      <c r="H1117" t="s">
        <v>24606</v>
      </c>
      <c r="I1117" t="s">
        <v>24607</v>
      </c>
      <c r="J1117" t="s">
        <v>24608</v>
      </c>
      <c r="K1117" t="s">
        <v>24609</v>
      </c>
      <c r="L1117" t="s">
        <v>24610</v>
      </c>
      <c r="M1117" t="s">
        <v>24611</v>
      </c>
      <c r="N1117" t="s">
        <v>24612</v>
      </c>
      <c r="O1117">
        <f>-695.504975758423 -9.69034904658702 -495.949938384173</f>
        <v>-1201.145263189183</v>
      </c>
      <c r="P1117">
        <f>-750.608875451743 -6.67285130654363 -219.303911862537</f>
        <v>-976.5856386208236</v>
      </c>
      <c r="Q1117">
        <f>-518.364046806201 -8.26804216996516 -222.19041266641</f>
        <v>-748.82250164257619</v>
      </c>
      <c r="R1117" t="s">
        <v>24613</v>
      </c>
      <c r="S1117" t="s">
        <v>24614</v>
      </c>
      <c r="T1117" t="s">
        <v>24615</v>
      </c>
      <c r="U1117" t="s">
        <v>24616</v>
      </c>
      <c r="V1117" t="s">
        <v>24617</v>
      </c>
      <c r="W1117" t="s">
        <v>24618</v>
      </c>
      <c r="X1117" t="s">
        <v>24619</v>
      </c>
      <c r="Y1117" t="s">
        <v>24620</v>
      </c>
    </row>
    <row r="1118" spans="1:25" x14ac:dyDescent="0.3">
      <c r="A1118">
        <v>55850</v>
      </c>
      <c r="B1118" t="s">
        <v>24621</v>
      </c>
      <c r="C1118" t="s">
        <v>24622</v>
      </c>
      <c r="D1118" t="s">
        <v>24623</v>
      </c>
      <c r="E1118" t="s">
        <v>24624</v>
      </c>
      <c r="F1118" t="s">
        <v>24625</v>
      </c>
      <c r="G1118" t="s">
        <v>24626</v>
      </c>
      <c r="H1118" t="s">
        <v>24627</v>
      </c>
      <c r="I1118" t="s">
        <v>24628</v>
      </c>
      <c r="J1118" t="s">
        <v>24629</v>
      </c>
      <c r="K1118" t="s">
        <v>24630</v>
      </c>
      <c r="L1118" t="s">
        <v>24631</v>
      </c>
      <c r="M1118" t="s">
        <v>24632</v>
      </c>
      <c r="N1118" t="s">
        <v>24633</v>
      </c>
      <c r="O1118">
        <f>-695.684510495216 -9.50718072613017 -496.056999950868</f>
        <v>-1201.2486911722142</v>
      </c>
      <c r="P1118">
        <f>-751.04353138105 -6.58381888586837 -219.460851377081</f>
        <v>-977.08820164399935</v>
      </c>
      <c r="Q1118">
        <f>-518.795511756314 -8.30725034107081 -221.99403966332</f>
        <v>-749.09680176070481</v>
      </c>
      <c r="R1118" t="s">
        <v>24634</v>
      </c>
      <c r="S1118" t="s">
        <v>24635</v>
      </c>
      <c r="T1118" t="s">
        <v>24636</v>
      </c>
      <c r="U1118" t="s">
        <v>24637</v>
      </c>
      <c r="V1118" t="s">
        <v>24638</v>
      </c>
      <c r="W1118" t="s">
        <v>24639</v>
      </c>
      <c r="X1118" t="s">
        <v>24640</v>
      </c>
      <c r="Y1118" t="s">
        <v>24641</v>
      </c>
    </row>
    <row r="1119" spans="1:25" x14ac:dyDescent="0.3">
      <c r="A1119">
        <v>55900</v>
      </c>
      <c r="B1119" t="s">
        <v>24642</v>
      </c>
      <c r="C1119" t="s">
        <v>24643</v>
      </c>
      <c r="D1119" t="s">
        <v>24644</v>
      </c>
      <c r="E1119" t="s">
        <v>24645</v>
      </c>
      <c r="F1119" t="s">
        <v>24646</v>
      </c>
      <c r="G1119" t="s">
        <v>24647</v>
      </c>
      <c r="H1119" t="s">
        <v>24648</v>
      </c>
      <c r="I1119" t="s">
        <v>24649</v>
      </c>
      <c r="J1119" t="s">
        <v>24650</v>
      </c>
      <c r="K1119" t="s">
        <v>24651</v>
      </c>
      <c r="L1119" t="s">
        <v>24652</v>
      </c>
      <c r="M1119" t="s">
        <v>24653</v>
      </c>
      <c r="N1119" t="s">
        <v>24654</v>
      </c>
      <c r="O1119">
        <f>-696.167797064778 -9.00479601651887 -496.299182980348</f>
        <v>-1201.471776061645</v>
      </c>
      <c r="P1119">
        <f>-751.731340510989 -6.3185300961311 -219.741660296212</f>
        <v>-977.79153090333205</v>
      </c>
      <c r="Q1119">
        <f>-519.478860031959 -8.06624357081046 -221.810245455309</f>
        <v>-749.35534905807845</v>
      </c>
      <c r="R1119" t="s">
        <v>24655</v>
      </c>
      <c r="S1119" t="s">
        <v>24656</v>
      </c>
      <c r="T1119" t="s">
        <v>24657</v>
      </c>
      <c r="U1119" t="s">
        <v>24658</v>
      </c>
      <c r="V1119" t="s">
        <v>24659</v>
      </c>
      <c r="W1119" t="s">
        <v>24660</v>
      </c>
      <c r="X1119" t="s">
        <v>24661</v>
      </c>
      <c r="Y1119" t="s">
        <v>24662</v>
      </c>
    </row>
    <row r="1120" spans="1:25" x14ac:dyDescent="0.3">
      <c r="A1120">
        <v>55950</v>
      </c>
      <c r="B1120" t="s">
        <v>24663</v>
      </c>
      <c r="C1120" t="s">
        <v>24664</v>
      </c>
      <c r="D1120" t="s">
        <v>24665</v>
      </c>
      <c r="E1120" t="s">
        <v>24666</v>
      </c>
      <c r="F1120" t="s">
        <v>24667</v>
      </c>
      <c r="G1120" t="s">
        <v>24668</v>
      </c>
      <c r="H1120" t="s">
        <v>24669</v>
      </c>
      <c r="I1120" t="s">
        <v>24670</v>
      </c>
      <c r="J1120" t="s">
        <v>24671</v>
      </c>
      <c r="K1120" t="s">
        <v>24672</v>
      </c>
      <c r="L1120" t="s">
        <v>24673</v>
      </c>
      <c r="M1120" t="s">
        <v>24674</v>
      </c>
      <c r="N1120" t="s">
        <v>24675</v>
      </c>
      <c r="O1120">
        <f>-696.550392234295 -8.76761309181461 -496.406943329367</f>
        <v>-1201.7249486554765</v>
      </c>
      <c r="P1120">
        <f>-752.183979250833 -6.25581537497078 -219.861774256453</f>
        <v>-978.30156888225679</v>
      </c>
      <c r="Q1120">
        <f>-519.931296710089 -7.9711836466754 -221.933966260486</f>
        <v>-749.83644661725043</v>
      </c>
      <c r="R1120" t="s">
        <v>24676</v>
      </c>
      <c r="S1120" t="s">
        <v>24677</v>
      </c>
      <c r="T1120" t="s">
        <v>24678</v>
      </c>
      <c r="U1120" t="s">
        <v>24679</v>
      </c>
      <c r="V1120" t="s">
        <v>24680</v>
      </c>
      <c r="W1120" t="s">
        <v>24681</v>
      </c>
      <c r="X1120" t="s">
        <v>24682</v>
      </c>
      <c r="Y1120" t="s">
        <v>24683</v>
      </c>
    </row>
    <row r="1121" spans="1:25" x14ac:dyDescent="0.3">
      <c r="A1121">
        <v>56000</v>
      </c>
      <c r="B1121" t="s">
        <v>24684</v>
      </c>
      <c r="C1121" t="s">
        <v>24685</v>
      </c>
      <c r="D1121" t="s">
        <v>24686</v>
      </c>
      <c r="E1121" t="s">
        <v>24687</v>
      </c>
      <c r="F1121" t="s">
        <v>24688</v>
      </c>
      <c r="G1121" t="s">
        <v>24689</v>
      </c>
      <c r="H1121" t="s">
        <v>24690</v>
      </c>
      <c r="I1121" t="s">
        <v>24691</v>
      </c>
      <c r="J1121" t="s">
        <v>24692</v>
      </c>
      <c r="K1121" t="s">
        <v>24693</v>
      </c>
      <c r="L1121" t="s">
        <v>24694</v>
      </c>
      <c r="M1121" t="s">
        <v>24695</v>
      </c>
      <c r="N1121" t="s">
        <v>24696</v>
      </c>
      <c r="O1121">
        <f>-697.756466372644 -8.25073363802221 -496.641207399823</f>
        <v>-1202.6484074104892</v>
      </c>
      <c r="P1121">
        <f>-752.903258685815 -5.93296314336476 -219.996882290787</f>
        <v>-978.83310411996672</v>
      </c>
      <c r="Q1121">
        <f>-520.653677707275 -7.63063572581109 -222.39928703848</f>
        <v>-750.68360047156614</v>
      </c>
      <c r="R1121" t="s">
        <v>24697</v>
      </c>
      <c r="S1121" t="s">
        <v>24698</v>
      </c>
      <c r="T1121" t="s">
        <v>24699</v>
      </c>
      <c r="U1121" t="s">
        <v>24700</v>
      </c>
      <c r="V1121" t="s">
        <v>24701</v>
      </c>
      <c r="W1121" t="s">
        <v>24702</v>
      </c>
      <c r="X1121" t="s">
        <v>24703</v>
      </c>
      <c r="Y1121" t="s">
        <v>24704</v>
      </c>
    </row>
    <row r="1122" spans="1:25" x14ac:dyDescent="0.3">
      <c r="A1122">
        <v>56050</v>
      </c>
      <c r="B1122" t="s">
        <v>24705</v>
      </c>
      <c r="C1122" t="s">
        <v>24706</v>
      </c>
      <c r="D1122" t="s">
        <v>24707</v>
      </c>
      <c r="E1122" t="s">
        <v>24708</v>
      </c>
      <c r="F1122" t="s">
        <v>24709</v>
      </c>
      <c r="G1122" t="s">
        <v>24710</v>
      </c>
      <c r="H1122" t="s">
        <v>24711</v>
      </c>
      <c r="I1122" t="s">
        <v>24712</v>
      </c>
      <c r="J1122" t="s">
        <v>24713</v>
      </c>
      <c r="K1122" t="s">
        <v>24714</v>
      </c>
      <c r="L1122" t="s">
        <v>24715</v>
      </c>
      <c r="M1122" t="s">
        <v>24716</v>
      </c>
      <c r="N1122" t="s">
        <v>24717</v>
      </c>
      <c r="O1122">
        <f>-698.479804593284 -7.9838687136812 -496.712983170054</f>
        <v>-1203.1766564770192</v>
      </c>
      <c r="P1122">
        <f>-753.297656883028 -5.75821045124894 -220.002517602771</f>
        <v>-979.058384937048</v>
      </c>
      <c r="Q1122">
        <f>-521.051453279919 -7.45317044299327 -222.713500164388</f>
        <v>-751.21812388730018</v>
      </c>
      <c r="R1122" t="s">
        <v>24718</v>
      </c>
      <c r="S1122" t="s">
        <v>24719</v>
      </c>
      <c r="T1122" t="s">
        <v>24720</v>
      </c>
      <c r="U1122" t="s">
        <v>24721</v>
      </c>
      <c r="V1122" t="s">
        <v>24722</v>
      </c>
      <c r="W1122" t="s">
        <v>24723</v>
      </c>
      <c r="X1122" t="s">
        <v>24724</v>
      </c>
      <c r="Y1122" t="s">
        <v>24725</v>
      </c>
    </row>
    <row r="1123" spans="1:25" x14ac:dyDescent="0.3">
      <c r="A1123">
        <v>56100</v>
      </c>
      <c r="B1123" t="s">
        <v>24726</v>
      </c>
      <c r="C1123" t="s">
        <v>24727</v>
      </c>
      <c r="D1123" t="s">
        <v>24728</v>
      </c>
      <c r="E1123" t="s">
        <v>24729</v>
      </c>
      <c r="F1123" t="s">
        <v>24730</v>
      </c>
      <c r="G1123" t="s">
        <v>24731</v>
      </c>
      <c r="H1123" t="s">
        <v>24732</v>
      </c>
      <c r="I1123" t="s">
        <v>24733</v>
      </c>
      <c r="J1123" t="s">
        <v>24734</v>
      </c>
      <c r="K1123" t="s">
        <v>24735</v>
      </c>
      <c r="L1123" t="s">
        <v>24736</v>
      </c>
      <c r="M1123" t="s">
        <v>24737</v>
      </c>
      <c r="N1123" t="s">
        <v>24738</v>
      </c>
      <c r="O1123">
        <f>-700.047921123413 -7.23633425490789 -496.918967857906</f>
        <v>-1204.2032232362269</v>
      </c>
      <c r="P1123">
        <f>-754.2765428666 -5.44817818877368 -220.089387768704</f>
        <v>-979.81410882407772</v>
      </c>
      <c r="Q1123">
        <f>-522.035509698775 -7.01983593692285 -223.276896095409</f>
        <v>-752.33224173110682</v>
      </c>
      <c r="R1123" t="s">
        <v>24739</v>
      </c>
      <c r="S1123" t="s">
        <v>24740</v>
      </c>
      <c r="T1123" t="s">
        <v>24741</v>
      </c>
      <c r="U1123" t="s">
        <v>24742</v>
      </c>
      <c r="V1123" t="s">
        <v>24743</v>
      </c>
      <c r="W1123" t="s">
        <v>24744</v>
      </c>
      <c r="X1123" t="s">
        <v>24745</v>
      </c>
      <c r="Y1123" t="s">
        <v>24746</v>
      </c>
    </row>
    <row r="1124" spans="1:25" x14ac:dyDescent="0.3">
      <c r="A1124">
        <v>56150</v>
      </c>
      <c r="B1124" t="s">
        <v>24747</v>
      </c>
      <c r="C1124" t="s">
        <v>24748</v>
      </c>
      <c r="D1124" t="s">
        <v>24749</v>
      </c>
      <c r="E1124" t="s">
        <v>24750</v>
      </c>
      <c r="F1124" t="s">
        <v>24751</v>
      </c>
      <c r="G1124" t="s">
        <v>24752</v>
      </c>
      <c r="H1124" t="s">
        <v>24753</v>
      </c>
      <c r="I1124" t="s">
        <v>24754</v>
      </c>
      <c r="J1124" t="s">
        <v>24755</v>
      </c>
      <c r="K1124" t="s">
        <v>24756</v>
      </c>
      <c r="L1124" t="s">
        <v>24757</v>
      </c>
      <c r="M1124" t="s">
        <v>24758</v>
      </c>
      <c r="N1124" t="s">
        <v>24759</v>
      </c>
      <c r="O1124">
        <f>-700.910123838285 -6.84459858100286 -497.05394010555</f>
        <v>-1204.8086625248379</v>
      </c>
      <c r="P1124">
        <f>-754.920056823998 -5.34346457029415 -220.179787673241</f>
        <v>-980.44330906753316</v>
      </c>
      <c r="Q1124">
        <f>-522.679941323951 -6.83776685881185 -223.468974358591</f>
        <v>-752.98668254135384</v>
      </c>
      <c r="R1124" t="s">
        <v>24760</v>
      </c>
      <c r="S1124" t="s">
        <v>24761</v>
      </c>
      <c r="T1124" t="s">
        <v>24762</v>
      </c>
      <c r="U1124" t="s">
        <v>24763</v>
      </c>
      <c r="V1124" t="s">
        <v>24764</v>
      </c>
      <c r="W1124" t="s">
        <v>24765</v>
      </c>
      <c r="X1124" t="s">
        <v>24766</v>
      </c>
      <c r="Y1124" t="s">
        <v>24767</v>
      </c>
    </row>
    <row r="1125" spans="1:25" x14ac:dyDescent="0.3">
      <c r="A1125">
        <v>56200</v>
      </c>
      <c r="B1125" t="s">
        <v>24768</v>
      </c>
      <c r="C1125" t="s">
        <v>24769</v>
      </c>
      <c r="D1125" t="s">
        <v>24770</v>
      </c>
      <c r="E1125" t="s">
        <v>24771</v>
      </c>
      <c r="F1125" t="s">
        <v>24772</v>
      </c>
      <c r="G1125" t="s">
        <v>24773</v>
      </c>
      <c r="H1125" t="s">
        <v>24774</v>
      </c>
      <c r="I1125" t="s">
        <v>24775</v>
      </c>
      <c r="J1125" t="s">
        <v>24776</v>
      </c>
      <c r="K1125" t="s">
        <v>24777</v>
      </c>
      <c r="L1125" t="s">
        <v>24778</v>
      </c>
      <c r="M1125" t="s">
        <v>24779</v>
      </c>
      <c r="N1125" t="s">
        <v>24780</v>
      </c>
      <c r="O1125">
        <f>-702.159543617864 -5.96820073055687 -497.264920919156</f>
        <v>-1205.3926652675768</v>
      </c>
      <c r="P1125">
        <f>-755.989531160794 -4.95524476352921 -220.353615984781</f>
        <v>-981.29839190910411</v>
      </c>
      <c r="Q1125">
        <f>-523.751715096263 -6.30695080904502 -223.861730975315</f>
        <v>-753.920396880623</v>
      </c>
      <c r="R1125" t="s">
        <v>24781</v>
      </c>
      <c r="S1125" t="s">
        <v>24782</v>
      </c>
      <c r="T1125" t="s">
        <v>24783</v>
      </c>
      <c r="U1125" t="s">
        <v>24784</v>
      </c>
      <c r="V1125" t="s">
        <v>24785</v>
      </c>
      <c r="W1125" t="s">
        <v>24786</v>
      </c>
      <c r="X1125" t="s">
        <v>24787</v>
      </c>
      <c r="Y1125" t="s">
        <v>24788</v>
      </c>
    </row>
    <row r="1126" spans="1:25" x14ac:dyDescent="0.3">
      <c r="A1126">
        <v>56250</v>
      </c>
      <c r="B1126" t="s">
        <v>24789</v>
      </c>
      <c r="C1126" t="s">
        <v>24790</v>
      </c>
      <c r="D1126" t="s">
        <v>24791</v>
      </c>
      <c r="E1126" t="s">
        <v>24792</v>
      </c>
      <c r="F1126" t="s">
        <v>24793</v>
      </c>
      <c r="G1126" t="s">
        <v>24794</v>
      </c>
      <c r="H1126" t="s">
        <v>24795</v>
      </c>
      <c r="I1126" t="s">
        <v>24796</v>
      </c>
      <c r="J1126" t="s">
        <v>24797</v>
      </c>
      <c r="K1126" t="s">
        <v>24798</v>
      </c>
      <c r="L1126" t="s">
        <v>24799</v>
      </c>
      <c r="M1126" t="s">
        <v>24800</v>
      </c>
      <c r="N1126" t="s">
        <v>24801</v>
      </c>
      <c r="O1126">
        <f>-702.808575766765 -5.53100770593301 -497.446938653886</f>
        <v>-1205.786522126584</v>
      </c>
      <c r="P1126">
        <f>-756.717217227069 -4.68784431047925 -220.550244229538</f>
        <v>-981.9553057670862</v>
      </c>
      <c r="Q1126">
        <f>-524.478854732816 -5.95243856044317 -224.055128933748</f>
        <v>-754.4864222270071</v>
      </c>
      <c r="R1126" t="s">
        <v>24802</v>
      </c>
      <c r="S1126" t="s">
        <v>24803</v>
      </c>
      <c r="T1126" t="s">
        <v>24804</v>
      </c>
      <c r="U1126" t="s">
        <v>24805</v>
      </c>
      <c r="V1126" t="s">
        <v>24806</v>
      </c>
      <c r="W1126" t="s">
        <v>24807</v>
      </c>
      <c r="X1126" t="s">
        <v>24808</v>
      </c>
      <c r="Y1126" t="s">
        <v>24809</v>
      </c>
    </row>
    <row r="1127" spans="1:25" x14ac:dyDescent="0.3">
      <c r="A1127">
        <v>56300</v>
      </c>
      <c r="B1127" t="s">
        <v>24810</v>
      </c>
      <c r="C1127" t="s">
        <v>24811</v>
      </c>
      <c r="D1127" t="s">
        <v>24812</v>
      </c>
      <c r="E1127" t="s">
        <v>24813</v>
      </c>
      <c r="F1127" t="s">
        <v>24814</v>
      </c>
      <c r="G1127" t="s">
        <v>24815</v>
      </c>
      <c r="H1127" t="s">
        <v>24816</v>
      </c>
      <c r="I1127" t="s">
        <v>24817</v>
      </c>
      <c r="J1127" t="s">
        <v>24818</v>
      </c>
      <c r="K1127" t="s">
        <v>24819</v>
      </c>
      <c r="L1127" t="s">
        <v>24820</v>
      </c>
      <c r="M1127" t="s">
        <v>24821</v>
      </c>
      <c r="N1127" t="s">
        <v>24822</v>
      </c>
      <c r="O1127">
        <f>-704.656472295033 -4.38355068642522 -497.927939915808</f>
        <v>-1206.9679628972663</v>
      </c>
      <c r="P1127">
        <f>-758.431420169447 -3.99978523174536 -221.004420087307</f>
        <v>-983.43562548849945</v>
      </c>
      <c r="Q1127">
        <f>-526.189220251715 -4.80276803269248 -224.383498392702</f>
        <v>-755.37548667710951</v>
      </c>
      <c r="R1127" t="s">
        <v>24823</v>
      </c>
      <c r="S1127" t="s">
        <v>24824</v>
      </c>
      <c r="T1127" t="s">
        <v>24825</v>
      </c>
      <c r="U1127" t="s">
        <v>24826</v>
      </c>
      <c r="V1127" t="s">
        <v>24827</v>
      </c>
      <c r="W1127" t="s">
        <v>24828</v>
      </c>
      <c r="X1127" t="s">
        <v>24829</v>
      </c>
      <c r="Y1127" t="s">
        <v>24830</v>
      </c>
    </row>
    <row r="1128" spans="1:25" x14ac:dyDescent="0.3">
      <c r="A1128">
        <v>56350</v>
      </c>
      <c r="B1128" t="s">
        <v>24831</v>
      </c>
      <c r="C1128" t="s">
        <v>24832</v>
      </c>
      <c r="D1128" t="s">
        <v>24833</v>
      </c>
      <c r="E1128" t="s">
        <v>24834</v>
      </c>
      <c r="F1128" t="s">
        <v>24835</v>
      </c>
      <c r="G1128" t="s">
        <v>24836</v>
      </c>
      <c r="H1128" t="s">
        <v>24837</v>
      </c>
      <c r="I1128" t="s">
        <v>24838</v>
      </c>
      <c r="J1128" t="s">
        <v>24839</v>
      </c>
      <c r="K1128" t="s">
        <v>24840</v>
      </c>
      <c r="L1128" t="s">
        <v>24841</v>
      </c>
      <c r="M1128" t="s">
        <v>24842</v>
      </c>
      <c r="N1128" t="s">
        <v>24843</v>
      </c>
      <c r="O1128">
        <f>-705.534927428116 -4.06331553724249 -498.144903777841</f>
        <v>-1207.7431467431995</v>
      </c>
      <c r="P1128">
        <f>-759.137210805316 -3.8863189800818 -221.187547959626</f>
        <v>-984.21107774502389</v>
      </c>
      <c r="Q1128">
        <f>-526.894651744143 -4.44934043892499 -224.597055212939</f>
        <v>-755.94104739600698</v>
      </c>
      <c r="R1128" t="s">
        <v>24844</v>
      </c>
      <c r="S1128" t="s">
        <v>24845</v>
      </c>
      <c r="T1128" t="s">
        <v>24846</v>
      </c>
      <c r="U1128" t="s">
        <v>24847</v>
      </c>
      <c r="V1128" t="s">
        <v>24848</v>
      </c>
      <c r="W1128" t="s">
        <v>24849</v>
      </c>
      <c r="X1128" t="s">
        <v>24850</v>
      </c>
      <c r="Y1128" t="s">
        <v>24851</v>
      </c>
    </row>
    <row r="1129" spans="1:25" x14ac:dyDescent="0.3">
      <c r="A1129">
        <v>56400</v>
      </c>
      <c r="B1129" t="s">
        <v>24852</v>
      </c>
      <c r="C1129" t="s">
        <v>24853</v>
      </c>
      <c r="D1129" t="s">
        <v>24854</v>
      </c>
      <c r="E1129" t="s">
        <v>24855</v>
      </c>
      <c r="F1129" t="s">
        <v>24856</v>
      </c>
      <c r="G1129" t="s">
        <v>24857</v>
      </c>
      <c r="H1129" t="s">
        <v>24858</v>
      </c>
      <c r="I1129" t="s">
        <v>24859</v>
      </c>
      <c r="J1129" t="s">
        <v>24860</v>
      </c>
      <c r="K1129" t="s">
        <v>24861</v>
      </c>
      <c r="L1129" t="s">
        <v>24862</v>
      </c>
      <c r="M1129" t="s">
        <v>24863</v>
      </c>
      <c r="N1129" t="s">
        <v>24864</v>
      </c>
      <c r="O1129">
        <f>-707.529918042766 -3.91452000958202 -498.402484179013</f>
        <v>-1209.8469222313611</v>
      </c>
      <c r="P1129">
        <f>-760.872665549995 -4.04946786083769 -221.395143668314</f>
        <v>-986.31727707914661</v>
      </c>
      <c r="Q1129">
        <f>-528.633218909693 -4.40689699385712 -225.036451540193</f>
        <v>-758.07656744374322</v>
      </c>
      <c r="R1129" t="s">
        <v>24865</v>
      </c>
      <c r="S1129" t="s">
        <v>24866</v>
      </c>
      <c r="T1129" t="s">
        <v>24867</v>
      </c>
      <c r="U1129" t="s">
        <v>24868</v>
      </c>
      <c r="V1129" t="s">
        <v>24869</v>
      </c>
      <c r="W1129" t="s">
        <v>24870</v>
      </c>
      <c r="X1129" t="s">
        <v>24871</v>
      </c>
      <c r="Y1129" t="s">
        <v>24872</v>
      </c>
    </row>
    <row r="1130" spans="1:25" x14ac:dyDescent="0.3">
      <c r="A1130">
        <v>56450</v>
      </c>
      <c r="B1130" t="s">
        <v>24873</v>
      </c>
      <c r="C1130" t="s">
        <v>24874</v>
      </c>
      <c r="D1130" t="s">
        <v>24875</v>
      </c>
      <c r="E1130" t="s">
        <v>24876</v>
      </c>
      <c r="F1130" t="s">
        <v>24877</v>
      </c>
      <c r="G1130" t="s">
        <v>24878</v>
      </c>
      <c r="H1130" t="s">
        <v>24879</v>
      </c>
      <c r="I1130" t="s">
        <v>24880</v>
      </c>
      <c r="J1130" t="s">
        <v>24881</v>
      </c>
      <c r="K1130" t="s">
        <v>24882</v>
      </c>
      <c r="L1130" t="s">
        <v>24883</v>
      </c>
      <c r="M1130" t="s">
        <v>24884</v>
      </c>
      <c r="N1130" t="s">
        <v>24885</v>
      </c>
      <c r="O1130">
        <f>-708.356193633798 -3.61343821225205 -498.479073603624</f>
        <v>-1210.448705449674</v>
      </c>
      <c r="P1130">
        <f>-761.508803518485 -3.6937134016257 -221.434993348727</f>
        <v>-986.63751026883779</v>
      </c>
      <c r="Q1130">
        <f>-529.269949838402 -4.22384127642977 -225.092590978623</f>
        <v>-758.58638209345474</v>
      </c>
      <c r="R1130" t="s">
        <v>24886</v>
      </c>
      <c r="S1130" t="s">
        <v>24887</v>
      </c>
      <c r="T1130" t="s">
        <v>24888</v>
      </c>
      <c r="U1130" t="s">
        <v>24889</v>
      </c>
      <c r="V1130" t="s">
        <v>24890</v>
      </c>
      <c r="W1130" t="s">
        <v>24891</v>
      </c>
      <c r="X1130" t="s">
        <v>24892</v>
      </c>
      <c r="Y1130" t="s">
        <v>24893</v>
      </c>
    </row>
    <row r="1131" spans="1:25" x14ac:dyDescent="0.3">
      <c r="A1131">
        <v>56500</v>
      </c>
      <c r="B1131" t="s">
        <v>24894</v>
      </c>
      <c r="C1131" t="s">
        <v>24895</v>
      </c>
      <c r="D1131" t="s">
        <v>24896</v>
      </c>
      <c r="E1131" t="s">
        <v>24897</v>
      </c>
      <c r="F1131" t="s">
        <v>24898</v>
      </c>
      <c r="G1131" t="s">
        <v>24899</v>
      </c>
      <c r="H1131" t="s">
        <v>24900</v>
      </c>
      <c r="I1131" t="s">
        <v>24901</v>
      </c>
      <c r="J1131" t="s">
        <v>24902</v>
      </c>
      <c r="K1131" t="s">
        <v>24903</v>
      </c>
      <c r="L1131" t="s">
        <v>24904</v>
      </c>
      <c r="M1131" t="s">
        <v>24905</v>
      </c>
      <c r="N1131" t="s">
        <v>24906</v>
      </c>
      <c r="O1131">
        <f>-709.929454722372 -2.66367792762139 -498.491637466495</f>
        <v>-1211.0847701164885</v>
      </c>
      <c r="P1131">
        <f>-762.811095685591 -2.19069384245154 -221.396245671709</f>
        <v>-986.39803519975158</v>
      </c>
      <c r="Q1131">
        <f>-530.57545896828 -3.54436366552932 -225.045355808879</f>
        <v>-759.16517844268833</v>
      </c>
      <c r="R1131" t="s">
        <v>24907</v>
      </c>
      <c r="S1131" t="s">
        <v>24908</v>
      </c>
      <c r="T1131" t="s">
        <v>24909</v>
      </c>
      <c r="U1131" t="s">
        <v>24910</v>
      </c>
      <c r="V1131" t="s">
        <v>24911</v>
      </c>
      <c r="W1131" t="s">
        <v>24912</v>
      </c>
      <c r="X1131" t="s">
        <v>24913</v>
      </c>
      <c r="Y1131" t="s">
        <v>24914</v>
      </c>
    </row>
    <row r="1132" spans="1:25" x14ac:dyDescent="0.3">
      <c r="A1132">
        <v>56550</v>
      </c>
      <c r="B1132" t="s">
        <v>24915</v>
      </c>
      <c r="C1132" t="s">
        <v>24916</v>
      </c>
      <c r="D1132" t="s">
        <v>24917</v>
      </c>
      <c r="E1132" t="s">
        <v>24918</v>
      </c>
      <c r="F1132" t="s">
        <v>24919</v>
      </c>
      <c r="G1132" t="s">
        <v>24920</v>
      </c>
      <c r="H1132" t="s">
        <v>24921</v>
      </c>
      <c r="I1132" t="s">
        <v>24922</v>
      </c>
      <c r="J1132" t="s">
        <v>24923</v>
      </c>
      <c r="K1132" t="s">
        <v>24924</v>
      </c>
      <c r="L1132" t="s">
        <v>24925</v>
      </c>
      <c r="M1132" t="s">
        <v>24926</v>
      </c>
      <c r="N1132" t="s">
        <v>24927</v>
      </c>
      <c r="O1132">
        <f>-710.495074911094 -1.74806337008499 -498.478097553256</f>
        <v>-1210.721235834435</v>
      </c>
      <c r="P1132">
        <f>-763.256530674105 -1.17267584070237 -221.359959561823</f>
        <v>-985.78916607663029</v>
      </c>
      <c r="Q1132">
        <f>-531.02643216018 -3.18581793266412 -225.056189029338</f>
        <v>-759.26843912218214</v>
      </c>
      <c r="R1132" t="s">
        <v>24928</v>
      </c>
      <c r="S1132" t="s">
        <v>24929</v>
      </c>
      <c r="T1132" t="s">
        <v>24930</v>
      </c>
      <c r="U1132" t="s">
        <v>24931</v>
      </c>
      <c r="V1132" t="s">
        <v>24932</v>
      </c>
      <c r="W1132" t="s">
        <v>24933</v>
      </c>
      <c r="X1132" t="s">
        <v>24934</v>
      </c>
      <c r="Y1132" t="s">
        <v>24935</v>
      </c>
    </row>
    <row r="1133" spans="1:25" x14ac:dyDescent="0.3">
      <c r="A1133">
        <v>56600</v>
      </c>
      <c r="B1133" t="s">
        <v>24936</v>
      </c>
      <c r="C1133" t="s">
        <v>24937</v>
      </c>
      <c r="D1133" t="s">
        <v>24938</v>
      </c>
      <c r="E1133" t="s">
        <v>24939</v>
      </c>
      <c r="F1133" t="s">
        <v>24940</v>
      </c>
      <c r="G1133" t="s">
        <v>24941</v>
      </c>
      <c r="H1133" t="s">
        <v>24942</v>
      </c>
      <c r="I1133" t="s">
        <v>24943</v>
      </c>
      <c r="J1133" t="s">
        <v>24944</v>
      </c>
      <c r="K1133" t="s">
        <v>24945</v>
      </c>
      <c r="L1133" t="s">
        <v>24946</v>
      </c>
      <c r="M1133" t="s">
        <v>24947</v>
      </c>
      <c r="N1133" t="s">
        <v>24948</v>
      </c>
      <c r="O1133" t="s">
        <v>24949</v>
      </c>
      <c r="P1133" t="s">
        <v>24950</v>
      </c>
      <c r="Q1133">
        <f>-531.304801366713 -2.89307120124977 -225.164427023976</f>
        <v>-759.36229959193884</v>
      </c>
      <c r="R1133" t="s">
        <v>24951</v>
      </c>
      <c r="S1133" t="s">
        <v>24952</v>
      </c>
      <c r="T1133" t="s">
        <v>24953</v>
      </c>
      <c r="U1133" t="s">
        <v>24954</v>
      </c>
      <c r="V1133" t="s">
        <v>24955</v>
      </c>
      <c r="W1133" t="s">
        <v>24956</v>
      </c>
      <c r="X1133" t="s">
        <v>24957</v>
      </c>
      <c r="Y1133" t="s">
        <v>24958</v>
      </c>
    </row>
    <row r="1134" spans="1:25" x14ac:dyDescent="0.3">
      <c r="A1134">
        <v>56650</v>
      </c>
      <c r="B1134" t="s">
        <v>24959</v>
      </c>
      <c r="C1134" t="s">
        <v>24960</v>
      </c>
      <c r="D1134" t="s">
        <v>24961</v>
      </c>
      <c r="E1134" t="s">
        <v>24962</v>
      </c>
      <c r="F1134" t="s">
        <v>24963</v>
      </c>
      <c r="G1134" t="s">
        <v>24964</v>
      </c>
      <c r="H1134" t="s">
        <v>24965</v>
      </c>
      <c r="I1134" t="s">
        <v>24966</v>
      </c>
      <c r="J1134" t="s">
        <v>24967</v>
      </c>
      <c r="K1134" t="s">
        <v>24968</v>
      </c>
      <c r="L1134" t="s">
        <v>24969</v>
      </c>
      <c r="M1134" t="s">
        <v>24970</v>
      </c>
      <c r="N1134" t="s">
        <v>24971</v>
      </c>
      <c r="O1134" t="s">
        <v>24972</v>
      </c>
      <c r="P1134" t="s">
        <v>24973</v>
      </c>
      <c r="Q1134">
        <f>-531.454392652312 -2.57154445010815 -225.276767791622</f>
        <v>-759.30270489404211</v>
      </c>
      <c r="R1134" t="s">
        <v>24974</v>
      </c>
      <c r="S1134" t="s">
        <v>24975</v>
      </c>
      <c r="T1134" t="s">
        <v>24976</v>
      </c>
      <c r="U1134" t="s">
        <v>24977</v>
      </c>
      <c r="V1134" t="s">
        <v>24978</v>
      </c>
      <c r="W1134" t="s">
        <v>24979</v>
      </c>
      <c r="X1134" t="s">
        <v>24980</v>
      </c>
      <c r="Y1134" t="s">
        <v>24981</v>
      </c>
    </row>
    <row r="1135" spans="1:25" x14ac:dyDescent="0.3">
      <c r="A1135">
        <v>56700</v>
      </c>
      <c r="B1135" t="s">
        <v>24982</v>
      </c>
      <c r="C1135" t="s">
        <v>24983</v>
      </c>
      <c r="D1135" t="s">
        <v>24984</v>
      </c>
      <c r="E1135" t="s">
        <v>24985</v>
      </c>
      <c r="F1135" t="s">
        <v>24986</v>
      </c>
      <c r="G1135" t="s">
        <v>24987</v>
      </c>
      <c r="H1135" t="s">
        <v>24988</v>
      </c>
      <c r="I1135" t="s">
        <v>24989</v>
      </c>
      <c r="J1135" t="s">
        <v>24990</v>
      </c>
      <c r="K1135" t="s">
        <v>24991</v>
      </c>
      <c r="L1135" t="s">
        <v>24992</v>
      </c>
      <c r="M1135" t="s">
        <v>24993</v>
      </c>
      <c r="N1135" t="s">
        <v>24994</v>
      </c>
      <c r="O1135" t="s">
        <v>24995</v>
      </c>
      <c r="P1135" t="s">
        <v>24996</v>
      </c>
      <c r="Q1135">
        <f>-531.21689384551 -1.19381577697141 -225.961006336579</f>
        <v>-758.37171595906034</v>
      </c>
      <c r="R1135" t="s">
        <v>24997</v>
      </c>
      <c r="S1135" t="s">
        <v>24998</v>
      </c>
      <c r="T1135" t="s">
        <v>24999</v>
      </c>
      <c r="U1135" t="s">
        <v>25000</v>
      </c>
      <c r="V1135" t="s">
        <v>25001</v>
      </c>
      <c r="W1135" t="s">
        <v>25002</v>
      </c>
      <c r="X1135" t="s">
        <v>25003</v>
      </c>
      <c r="Y1135" t="s">
        <v>25004</v>
      </c>
    </row>
    <row r="1136" spans="1:25" x14ac:dyDescent="0.3">
      <c r="A1136">
        <v>56750</v>
      </c>
      <c r="B1136" t="s">
        <v>25005</v>
      </c>
      <c r="C1136" t="s">
        <v>25006</v>
      </c>
      <c r="D1136" t="s">
        <v>25007</v>
      </c>
      <c r="E1136" t="s">
        <v>25008</v>
      </c>
      <c r="F1136" t="s">
        <v>25009</v>
      </c>
      <c r="G1136" t="s">
        <v>25010</v>
      </c>
      <c r="H1136" t="s">
        <v>25011</v>
      </c>
      <c r="I1136" t="s">
        <v>25012</v>
      </c>
      <c r="J1136" t="s">
        <v>25013</v>
      </c>
      <c r="K1136" t="s">
        <v>25014</v>
      </c>
      <c r="L1136" t="s">
        <v>25015</v>
      </c>
      <c r="M1136" t="s">
        <v>25016</v>
      </c>
      <c r="N1136" t="s">
        <v>25017</v>
      </c>
      <c r="O1136" t="s">
        <v>25018</v>
      </c>
      <c r="P1136" t="s">
        <v>25019</v>
      </c>
      <c r="Q1136">
        <f>-531.110746794748 -0.216313489177537 -226.732417259962</f>
        <v>-758.05947754388762</v>
      </c>
      <c r="R1136" t="s">
        <v>25020</v>
      </c>
      <c r="S1136" t="s">
        <v>25021</v>
      </c>
      <c r="T1136" t="s">
        <v>25022</v>
      </c>
      <c r="U1136" t="s">
        <v>25023</v>
      </c>
      <c r="V1136" t="s">
        <v>25024</v>
      </c>
      <c r="W1136" t="s">
        <v>25025</v>
      </c>
      <c r="X1136" t="s">
        <v>25026</v>
      </c>
      <c r="Y1136" t="s">
        <v>25027</v>
      </c>
    </row>
    <row r="1137" spans="1:25" x14ac:dyDescent="0.3">
      <c r="A1137">
        <v>56800</v>
      </c>
      <c r="B1137" t="s">
        <v>25028</v>
      </c>
      <c r="C1137" t="s">
        <v>25029</v>
      </c>
      <c r="D1137" t="s">
        <v>25030</v>
      </c>
      <c r="E1137" t="s">
        <v>25031</v>
      </c>
      <c r="F1137" t="s">
        <v>25032</v>
      </c>
      <c r="G1137" t="s">
        <v>25033</v>
      </c>
      <c r="H1137" t="s">
        <v>25034</v>
      </c>
      <c r="I1137" t="s">
        <v>25035</v>
      </c>
      <c r="J1137" t="s">
        <v>25036</v>
      </c>
      <c r="K1137" t="s">
        <v>25037</v>
      </c>
      <c r="L1137" t="s">
        <v>25038</v>
      </c>
      <c r="M1137" t="s">
        <v>25039</v>
      </c>
      <c r="N1137" t="s">
        <v>25040</v>
      </c>
      <c r="O1137" t="s">
        <v>25041</v>
      </c>
      <c r="P1137">
        <f>-762.633994081456 -0.260673132676175 -223.275180979752</f>
        <v>-986.16984819388415</v>
      </c>
      <c r="Q1137" t="s">
        <v>25042</v>
      </c>
      <c r="R1137" t="s">
        <v>25043</v>
      </c>
      <c r="S1137" t="s">
        <v>25044</v>
      </c>
      <c r="T1137" t="s">
        <v>25045</v>
      </c>
      <c r="U1137" t="s">
        <v>25046</v>
      </c>
      <c r="V1137" t="s">
        <v>25047</v>
      </c>
      <c r="W1137" t="s">
        <v>25048</v>
      </c>
      <c r="X1137" t="s">
        <v>25049</v>
      </c>
      <c r="Y1137" t="s">
        <v>25050</v>
      </c>
    </row>
    <row r="1138" spans="1:25" x14ac:dyDescent="0.3">
      <c r="A1138">
        <v>56850</v>
      </c>
      <c r="B1138" t="s">
        <v>25051</v>
      </c>
      <c r="C1138" t="s">
        <v>25052</v>
      </c>
      <c r="D1138" t="s">
        <v>25053</v>
      </c>
      <c r="E1138" t="s">
        <v>25054</v>
      </c>
      <c r="F1138" t="s">
        <v>25055</v>
      </c>
      <c r="G1138" t="s">
        <v>25056</v>
      </c>
      <c r="H1138" t="s">
        <v>25057</v>
      </c>
      <c r="I1138" t="s">
        <v>25058</v>
      </c>
      <c r="J1138" t="s">
        <v>25059</v>
      </c>
      <c r="K1138" t="s">
        <v>25060</v>
      </c>
      <c r="L1138" t="s">
        <v>25061</v>
      </c>
      <c r="M1138" t="s">
        <v>25062</v>
      </c>
      <c r="N1138" t="s">
        <v>25063</v>
      </c>
      <c r="O1138" t="s">
        <v>25064</v>
      </c>
      <c r="P1138">
        <f>-762.332350545082 -0.547797597816498 -223.404558404652</f>
        <v>-986.28470654755051</v>
      </c>
      <c r="Q1138" t="s">
        <v>25065</v>
      </c>
      <c r="R1138" t="s">
        <v>25066</v>
      </c>
      <c r="S1138" t="s">
        <v>25067</v>
      </c>
      <c r="T1138" t="s">
        <v>25068</v>
      </c>
      <c r="U1138" t="s">
        <v>25069</v>
      </c>
      <c r="V1138" t="s">
        <v>25070</v>
      </c>
      <c r="W1138" t="s">
        <v>25071</v>
      </c>
      <c r="X1138" t="s">
        <v>25072</v>
      </c>
      <c r="Y1138" t="s">
        <v>25073</v>
      </c>
    </row>
    <row r="1139" spans="1:25" x14ac:dyDescent="0.3">
      <c r="A1139">
        <v>56900</v>
      </c>
      <c r="B1139" t="s">
        <v>25074</v>
      </c>
      <c r="C1139" t="s">
        <v>25075</v>
      </c>
      <c r="D1139" t="s">
        <v>25076</v>
      </c>
      <c r="E1139" t="s">
        <v>25077</v>
      </c>
      <c r="F1139" t="s">
        <v>25078</v>
      </c>
      <c r="G1139" t="s">
        <v>25079</v>
      </c>
      <c r="H1139" t="s">
        <v>25080</v>
      </c>
      <c r="I1139" t="s">
        <v>25081</v>
      </c>
      <c r="J1139" t="s">
        <v>25082</v>
      </c>
      <c r="K1139" t="s">
        <v>25083</v>
      </c>
      <c r="L1139" t="s">
        <v>25084</v>
      </c>
      <c r="M1139" t="s">
        <v>25085</v>
      </c>
      <c r="N1139" t="s">
        <v>25086</v>
      </c>
      <c r="O1139" t="s">
        <v>25087</v>
      </c>
      <c r="P1139">
        <f>-762.197433393804 -0.206748080476245 -223.572157681234</f>
        <v>-985.97633915551421</v>
      </c>
      <c r="Q1139" t="s">
        <v>25088</v>
      </c>
      <c r="R1139" t="s">
        <v>25089</v>
      </c>
      <c r="S1139" t="s">
        <v>25090</v>
      </c>
      <c r="T1139" t="s">
        <v>25091</v>
      </c>
      <c r="U1139" t="s">
        <v>25092</v>
      </c>
      <c r="V1139" t="s">
        <v>25093</v>
      </c>
      <c r="W1139" t="s">
        <v>25094</v>
      </c>
      <c r="X1139" t="s">
        <v>25095</v>
      </c>
      <c r="Y1139" t="s">
        <v>25096</v>
      </c>
    </row>
    <row r="1140" spans="1:25" x14ac:dyDescent="0.3">
      <c r="A1140">
        <v>56950</v>
      </c>
      <c r="B1140" t="s">
        <v>25097</v>
      </c>
      <c r="C1140" t="s">
        <v>25098</v>
      </c>
      <c r="D1140" t="s">
        <v>25099</v>
      </c>
      <c r="E1140" t="s">
        <v>25100</v>
      </c>
      <c r="F1140" t="s">
        <v>25101</v>
      </c>
      <c r="G1140" t="s">
        <v>25102</v>
      </c>
      <c r="H1140" t="s">
        <v>25103</v>
      </c>
      <c r="I1140" t="s">
        <v>25104</v>
      </c>
      <c r="J1140" t="s">
        <v>25105</v>
      </c>
      <c r="K1140" t="s">
        <v>25106</v>
      </c>
      <c r="L1140" t="s">
        <v>25107</v>
      </c>
      <c r="M1140" t="s">
        <v>25108</v>
      </c>
      <c r="N1140" t="s">
        <v>25109</v>
      </c>
      <c r="O1140" t="s">
        <v>25110</v>
      </c>
      <c r="P1140" t="s">
        <v>25111</v>
      </c>
      <c r="Q1140" t="s">
        <v>25112</v>
      </c>
      <c r="R1140" t="s">
        <v>25113</v>
      </c>
      <c r="S1140" t="s">
        <v>25114</v>
      </c>
      <c r="T1140" t="s">
        <v>25115</v>
      </c>
      <c r="U1140" t="s">
        <v>25116</v>
      </c>
      <c r="V1140" t="s">
        <v>25117</v>
      </c>
      <c r="W1140" t="s">
        <v>25118</v>
      </c>
      <c r="X1140" t="s">
        <v>25119</v>
      </c>
      <c r="Y1140" t="s">
        <v>25120</v>
      </c>
    </row>
    <row r="1141" spans="1:25" x14ac:dyDescent="0.3">
      <c r="A1141">
        <v>57000</v>
      </c>
      <c r="B1141" t="s">
        <v>25121</v>
      </c>
      <c r="C1141" t="s">
        <v>25122</v>
      </c>
      <c r="D1141" t="s">
        <v>25123</v>
      </c>
      <c r="E1141" t="s">
        <v>25124</v>
      </c>
      <c r="F1141" t="s">
        <v>25125</v>
      </c>
      <c r="G1141" t="s">
        <v>25126</v>
      </c>
      <c r="H1141" t="s">
        <v>25127</v>
      </c>
      <c r="I1141" t="s">
        <v>25128</v>
      </c>
      <c r="J1141" t="s">
        <v>25129</v>
      </c>
      <c r="K1141" t="s">
        <v>25130</v>
      </c>
      <c r="L1141" t="s">
        <v>25131</v>
      </c>
      <c r="M1141" t="s">
        <v>25132</v>
      </c>
      <c r="N1141" t="s">
        <v>25133</v>
      </c>
      <c r="O1141" t="s">
        <v>25134</v>
      </c>
      <c r="P1141">
        <f>-761.215899894158 -0.247514074823357 -222.828509716544</f>
        <v>-984.29192368552538</v>
      </c>
      <c r="Q1141">
        <f>-529.139235270689 -1.70563153838839 -232.147395814413</f>
        <v>-762.99226262349043</v>
      </c>
      <c r="R1141" t="s">
        <v>25135</v>
      </c>
      <c r="S1141" t="s">
        <v>25136</v>
      </c>
      <c r="T1141" t="s">
        <v>25137</v>
      </c>
      <c r="U1141" t="s">
        <v>25138</v>
      </c>
      <c r="V1141" t="s">
        <v>25139</v>
      </c>
      <c r="W1141" t="s">
        <v>25140</v>
      </c>
      <c r="X1141" t="s">
        <v>25141</v>
      </c>
      <c r="Y1141" t="s">
        <v>25142</v>
      </c>
    </row>
    <row r="1142" spans="1:25" x14ac:dyDescent="0.3">
      <c r="A1142">
        <v>57050</v>
      </c>
      <c r="B1142" t="s">
        <v>25143</v>
      </c>
      <c r="C1142" t="s">
        <v>25144</v>
      </c>
      <c r="D1142" t="s">
        <v>25145</v>
      </c>
      <c r="E1142" t="s">
        <v>25146</v>
      </c>
      <c r="F1142" t="s">
        <v>25147</v>
      </c>
      <c r="G1142" t="s">
        <v>25148</v>
      </c>
      <c r="H1142" t="s">
        <v>25149</v>
      </c>
      <c r="I1142" t="s">
        <v>25150</v>
      </c>
      <c r="J1142" t="s">
        <v>25151</v>
      </c>
      <c r="K1142" t="s">
        <v>25152</v>
      </c>
      <c r="L1142" t="s">
        <v>25153</v>
      </c>
      <c r="M1142" t="s">
        <v>25154</v>
      </c>
      <c r="N1142" t="s">
        <v>25155</v>
      </c>
      <c r="O1142" t="s">
        <v>25156</v>
      </c>
      <c r="P1142">
        <f>-760.93732439598 -0.471250316636088 -222.562761578413</f>
        <v>-983.97133629102905</v>
      </c>
      <c r="Q1142">
        <f>-528.878678581451 -3.32240356961711 -232.005235579217</f>
        <v>-764.20631773028515</v>
      </c>
      <c r="R1142" t="s">
        <v>25157</v>
      </c>
      <c r="S1142" t="s">
        <v>25158</v>
      </c>
      <c r="T1142" t="s">
        <v>25159</v>
      </c>
      <c r="U1142" t="s">
        <v>25160</v>
      </c>
      <c r="V1142" t="s">
        <v>25161</v>
      </c>
      <c r="W1142" t="s">
        <v>25162</v>
      </c>
      <c r="X1142" t="s">
        <v>25163</v>
      </c>
      <c r="Y1142" t="s">
        <v>25164</v>
      </c>
    </row>
    <row r="1143" spans="1:25" x14ac:dyDescent="0.3">
      <c r="A1143">
        <v>57100</v>
      </c>
      <c r="B1143" t="s">
        <v>25165</v>
      </c>
      <c r="C1143" t="s">
        <v>25166</v>
      </c>
      <c r="D1143" t="s">
        <v>25167</v>
      </c>
      <c r="E1143" t="s">
        <v>25168</v>
      </c>
      <c r="F1143" t="s">
        <v>25169</v>
      </c>
      <c r="G1143" t="s">
        <v>25170</v>
      </c>
      <c r="H1143" t="s">
        <v>25171</v>
      </c>
      <c r="I1143" t="s">
        <v>25172</v>
      </c>
      <c r="J1143" t="s">
        <v>25173</v>
      </c>
      <c r="K1143" t="s">
        <v>25174</v>
      </c>
      <c r="L1143" t="s">
        <v>25175</v>
      </c>
      <c r="M1143" t="s">
        <v>25176</v>
      </c>
      <c r="N1143" t="s">
        <v>25177</v>
      </c>
      <c r="O1143" t="s">
        <v>25178</v>
      </c>
      <c r="P1143">
        <f>-760.108658593894 -0.466249817800417 -222.655251309745</f>
        <v>-983.23015972143946</v>
      </c>
      <c r="Q1143">
        <f>-528.019731750541 -4.45618430866466 -230.86090104497</f>
        <v>-763.33681710417568</v>
      </c>
      <c r="R1143" t="s">
        <v>25179</v>
      </c>
      <c r="S1143" t="s">
        <v>25180</v>
      </c>
      <c r="T1143" t="s">
        <v>25181</v>
      </c>
      <c r="U1143" t="s">
        <v>25182</v>
      </c>
      <c r="V1143" t="s">
        <v>25183</v>
      </c>
      <c r="W1143" t="s">
        <v>25184</v>
      </c>
      <c r="X1143" t="s">
        <v>25185</v>
      </c>
      <c r="Y1143" t="s">
        <v>25186</v>
      </c>
    </row>
    <row r="1144" spans="1:25" x14ac:dyDescent="0.3">
      <c r="A1144">
        <v>57150</v>
      </c>
      <c r="B1144" t="s">
        <v>25187</v>
      </c>
      <c r="C1144" t="s">
        <v>25188</v>
      </c>
      <c r="D1144" t="s">
        <v>25189</v>
      </c>
      <c r="E1144" t="s">
        <v>25190</v>
      </c>
      <c r="F1144" t="s">
        <v>25191</v>
      </c>
      <c r="G1144" t="s">
        <v>25192</v>
      </c>
      <c r="H1144" t="s">
        <v>25193</v>
      </c>
      <c r="I1144" t="s">
        <v>25194</v>
      </c>
      <c r="J1144" t="s">
        <v>25195</v>
      </c>
      <c r="K1144" t="s">
        <v>25196</v>
      </c>
      <c r="L1144" t="s">
        <v>25197</v>
      </c>
      <c r="M1144" t="s">
        <v>25198</v>
      </c>
      <c r="N1144" t="s">
        <v>25199</v>
      </c>
      <c r="O1144" t="s">
        <v>25200</v>
      </c>
      <c r="P1144">
        <f>-759.291280485818 -0.513838860228134 -222.761335439251</f>
        <v>-982.56645478529708</v>
      </c>
      <c r="Q1144">
        <f>-527.169231780379 -4.4390270597371 -230.005835971351</f>
        <v>-761.61409481146711</v>
      </c>
      <c r="R1144" t="s">
        <v>25201</v>
      </c>
      <c r="S1144" t="s">
        <v>25202</v>
      </c>
      <c r="T1144" t="s">
        <v>25203</v>
      </c>
      <c r="U1144" t="s">
        <v>25204</v>
      </c>
      <c r="V1144" t="s">
        <v>25205</v>
      </c>
      <c r="W1144" t="s">
        <v>25206</v>
      </c>
      <c r="X1144" t="s">
        <v>25207</v>
      </c>
      <c r="Y1144" t="s">
        <v>25208</v>
      </c>
    </row>
    <row r="1145" spans="1:25" x14ac:dyDescent="0.3">
      <c r="A1145">
        <v>57200</v>
      </c>
      <c r="B1145" t="s">
        <v>25209</v>
      </c>
      <c r="C1145" t="s">
        <v>25210</v>
      </c>
      <c r="D1145" t="s">
        <v>25211</v>
      </c>
      <c r="E1145" t="s">
        <v>25212</v>
      </c>
      <c r="F1145" t="s">
        <v>25213</v>
      </c>
      <c r="G1145" t="s">
        <v>25214</v>
      </c>
      <c r="H1145" t="s">
        <v>25215</v>
      </c>
      <c r="I1145" t="s">
        <v>25216</v>
      </c>
      <c r="J1145" t="s">
        <v>25217</v>
      </c>
      <c r="K1145" t="s">
        <v>25218</v>
      </c>
      <c r="L1145" t="s">
        <v>25219</v>
      </c>
      <c r="M1145" t="s">
        <v>25220</v>
      </c>
      <c r="N1145" t="s">
        <v>25221</v>
      </c>
      <c r="O1145" t="s">
        <v>25222</v>
      </c>
      <c r="P1145">
        <f>-757.840157112745 -0.777261474354418 -222.882706870213</f>
        <v>-981.50012545731249</v>
      </c>
      <c r="Q1145">
        <f>-525.676169782317 -3.8031618506111 -229.148130031937</f>
        <v>-758.627461664865</v>
      </c>
      <c r="R1145" t="s">
        <v>25223</v>
      </c>
      <c r="S1145" t="s">
        <v>25224</v>
      </c>
      <c r="T1145" t="s">
        <v>25225</v>
      </c>
      <c r="U1145" t="s">
        <v>25226</v>
      </c>
      <c r="V1145" t="s">
        <v>25227</v>
      </c>
      <c r="W1145" t="s">
        <v>25228</v>
      </c>
      <c r="X1145" t="s">
        <v>25229</v>
      </c>
      <c r="Y1145" t="s">
        <v>25230</v>
      </c>
    </row>
    <row r="1146" spans="1:25" x14ac:dyDescent="0.3">
      <c r="A1146">
        <v>57250</v>
      </c>
      <c r="B1146" t="s">
        <v>25231</v>
      </c>
      <c r="C1146" t="s">
        <v>25232</v>
      </c>
      <c r="D1146" t="s">
        <v>25233</v>
      </c>
      <c r="E1146" t="s">
        <v>25234</v>
      </c>
      <c r="F1146" t="s">
        <v>25235</v>
      </c>
      <c r="G1146" t="s">
        <v>25236</v>
      </c>
      <c r="H1146" t="s">
        <v>25237</v>
      </c>
      <c r="I1146" t="s">
        <v>25238</v>
      </c>
      <c r="J1146" t="s">
        <v>25239</v>
      </c>
      <c r="K1146" t="s">
        <v>25240</v>
      </c>
      <c r="L1146" t="s">
        <v>25241</v>
      </c>
      <c r="M1146" t="s">
        <v>25242</v>
      </c>
      <c r="N1146" t="s">
        <v>25243</v>
      </c>
      <c r="O1146" t="s">
        <v>25244</v>
      </c>
      <c r="P1146">
        <f>-757.21835060574 -0.808346696143417 -222.881316319555</f>
        <v>-980.9080136214385</v>
      </c>
      <c r="Q1146">
        <f>-525.041838744117 -3.20218959521799 -228.953310711241</f>
        <v>-757.19733905057592</v>
      </c>
      <c r="R1146" t="s">
        <v>25245</v>
      </c>
      <c r="S1146" t="s">
        <v>25246</v>
      </c>
      <c r="T1146" t="s">
        <v>25247</v>
      </c>
      <c r="U1146" t="s">
        <v>25248</v>
      </c>
      <c r="V1146" t="s">
        <v>25249</v>
      </c>
      <c r="W1146" t="s">
        <v>25250</v>
      </c>
      <c r="X1146" t="s">
        <v>25251</v>
      </c>
      <c r="Y1146" t="s">
        <v>25252</v>
      </c>
    </row>
    <row r="1147" spans="1:25" x14ac:dyDescent="0.3">
      <c r="A1147">
        <v>57300</v>
      </c>
      <c r="B1147" t="s">
        <v>25253</v>
      </c>
      <c r="C1147" t="s">
        <v>25254</v>
      </c>
      <c r="D1147" t="s">
        <v>25255</v>
      </c>
      <c r="E1147" t="s">
        <v>25256</v>
      </c>
      <c r="F1147" t="s">
        <v>25257</v>
      </c>
      <c r="G1147" t="s">
        <v>25258</v>
      </c>
      <c r="H1147" t="s">
        <v>25259</v>
      </c>
      <c r="I1147" t="s">
        <v>25260</v>
      </c>
      <c r="J1147" t="s">
        <v>25261</v>
      </c>
      <c r="K1147" t="s">
        <v>25262</v>
      </c>
      <c r="L1147" t="s">
        <v>25263</v>
      </c>
      <c r="M1147" t="s">
        <v>25264</v>
      </c>
      <c r="N1147" t="s">
        <v>25265</v>
      </c>
      <c r="O1147" t="s">
        <v>25266</v>
      </c>
      <c r="P1147">
        <f>-756.356804803067 -0.720627363808717 -222.66883342592</f>
        <v>-979.74626559279568</v>
      </c>
      <c r="Q1147">
        <f>-524.173417359172 -2.37847411661573 -228.724458088728</f>
        <v>-755.27634956451584</v>
      </c>
      <c r="R1147" t="s">
        <v>25267</v>
      </c>
      <c r="S1147" t="s">
        <v>25268</v>
      </c>
      <c r="T1147" t="s">
        <v>25269</v>
      </c>
      <c r="U1147" t="s">
        <v>25270</v>
      </c>
      <c r="V1147" t="s">
        <v>25271</v>
      </c>
      <c r="W1147" t="s">
        <v>25272</v>
      </c>
      <c r="X1147" t="s">
        <v>25273</v>
      </c>
      <c r="Y1147" t="s">
        <v>25274</v>
      </c>
    </row>
    <row r="1148" spans="1:25" x14ac:dyDescent="0.3">
      <c r="A1148">
        <v>57350</v>
      </c>
      <c r="B1148" t="s">
        <v>25275</v>
      </c>
      <c r="C1148" t="s">
        <v>25276</v>
      </c>
      <c r="D1148" t="s">
        <v>25277</v>
      </c>
      <c r="E1148" t="s">
        <v>25278</v>
      </c>
      <c r="F1148" t="s">
        <v>25279</v>
      </c>
      <c r="G1148" t="s">
        <v>25280</v>
      </c>
      <c r="H1148" t="s">
        <v>25281</v>
      </c>
      <c r="I1148" t="s">
        <v>25282</v>
      </c>
      <c r="J1148" t="s">
        <v>25283</v>
      </c>
      <c r="K1148" t="s">
        <v>25284</v>
      </c>
      <c r="L1148" t="s">
        <v>25285</v>
      </c>
      <c r="M1148" t="s">
        <v>25286</v>
      </c>
      <c r="N1148" t="s">
        <v>25287</v>
      </c>
      <c r="O1148" t="s">
        <v>25288</v>
      </c>
      <c r="P1148">
        <f>-755.987513630392 -0.704182049376413 -222.397212378392</f>
        <v>-979.08890805816031</v>
      </c>
      <c r="Q1148">
        <f>-523.808165782459 -2.15974841877642 -228.653979120417</f>
        <v>-754.62189332165246</v>
      </c>
      <c r="R1148" t="s">
        <v>25289</v>
      </c>
      <c r="S1148" t="s">
        <v>25290</v>
      </c>
      <c r="T1148" t="s">
        <v>25291</v>
      </c>
      <c r="U1148" t="s">
        <v>25292</v>
      </c>
      <c r="V1148" t="s">
        <v>25293</v>
      </c>
      <c r="W1148" t="s">
        <v>25294</v>
      </c>
      <c r="X1148" t="s">
        <v>25295</v>
      </c>
      <c r="Y1148" t="s">
        <v>25296</v>
      </c>
    </row>
    <row r="1149" spans="1:25" x14ac:dyDescent="0.3">
      <c r="A1149">
        <v>57400</v>
      </c>
      <c r="B1149" t="s">
        <v>25297</v>
      </c>
      <c r="C1149" t="s">
        <v>25298</v>
      </c>
      <c r="D1149" t="s">
        <v>25299</v>
      </c>
      <c r="E1149" t="s">
        <v>25300</v>
      </c>
      <c r="F1149" t="s">
        <v>25301</v>
      </c>
      <c r="G1149" t="s">
        <v>25302</v>
      </c>
      <c r="H1149" t="s">
        <v>25303</v>
      </c>
      <c r="I1149" t="s">
        <v>25304</v>
      </c>
      <c r="J1149" t="s">
        <v>25305</v>
      </c>
      <c r="K1149" t="s">
        <v>25306</v>
      </c>
      <c r="L1149" t="s">
        <v>25307</v>
      </c>
      <c r="M1149" t="s">
        <v>25308</v>
      </c>
      <c r="N1149" t="s">
        <v>25309</v>
      </c>
      <c r="O1149" t="s">
        <v>25310</v>
      </c>
      <c r="P1149">
        <f>-755.569904945459 -0.423159135158812 -221.679957762947</f>
        <v>-977.67302184356481</v>
      </c>
      <c r="Q1149">
        <f>-523.403867190628 -2.08840070364931 -228.36512825981</f>
        <v>-753.85739615408738</v>
      </c>
      <c r="R1149" t="s">
        <v>25311</v>
      </c>
      <c r="S1149" t="s">
        <v>25312</v>
      </c>
      <c r="T1149" t="s">
        <v>25313</v>
      </c>
      <c r="U1149" t="s">
        <v>25314</v>
      </c>
      <c r="V1149" t="s">
        <v>25315</v>
      </c>
      <c r="W1149" t="s">
        <v>25316</v>
      </c>
      <c r="X1149" t="s">
        <v>25317</v>
      </c>
      <c r="Y1149" t="s">
        <v>25318</v>
      </c>
    </row>
    <row r="1150" spans="1:25" x14ac:dyDescent="0.3">
      <c r="A1150">
        <v>57450</v>
      </c>
      <c r="B1150" t="s">
        <v>25319</v>
      </c>
      <c r="C1150" t="s">
        <v>25320</v>
      </c>
      <c r="D1150" t="s">
        <v>25321</v>
      </c>
      <c r="E1150" t="s">
        <v>25322</v>
      </c>
      <c r="F1150" t="s">
        <v>25323</v>
      </c>
      <c r="G1150" t="s">
        <v>25324</v>
      </c>
      <c r="H1150" t="s">
        <v>25325</v>
      </c>
      <c r="I1150" t="s">
        <v>25326</v>
      </c>
      <c r="J1150" t="s">
        <v>25327</v>
      </c>
      <c r="K1150" t="s">
        <v>25328</v>
      </c>
      <c r="L1150" t="s">
        <v>25329</v>
      </c>
      <c r="M1150" t="s">
        <v>25330</v>
      </c>
      <c r="N1150" t="s">
        <v>25331</v>
      </c>
      <c r="O1150" t="s">
        <v>25332</v>
      </c>
      <c r="P1150">
        <f>-755.601049049834 -0.0245888273295805 -221.356022376427</f>
        <v>-976.98166025359069</v>
      </c>
      <c r="Q1150">
        <f>-523.438799818343 -2.19230608167936 -228.029404858957</f>
        <v>-753.6605107589794</v>
      </c>
      <c r="R1150" t="s">
        <v>25333</v>
      </c>
      <c r="S1150" t="s">
        <v>25334</v>
      </c>
      <c r="T1150" t="s">
        <v>25335</v>
      </c>
      <c r="U1150" t="s">
        <v>25336</v>
      </c>
      <c r="V1150" t="s">
        <v>25337</v>
      </c>
      <c r="W1150" t="s">
        <v>25338</v>
      </c>
      <c r="X1150" t="s">
        <v>25339</v>
      </c>
      <c r="Y1150" t="s">
        <v>25340</v>
      </c>
    </row>
    <row r="1151" spans="1:25" x14ac:dyDescent="0.3">
      <c r="A1151">
        <v>57500</v>
      </c>
      <c r="B1151" t="s">
        <v>25341</v>
      </c>
      <c r="C1151" t="s">
        <v>25342</v>
      </c>
      <c r="D1151" t="s">
        <v>25343</v>
      </c>
      <c r="E1151" t="s">
        <v>25344</v>
      </c>
      <c r="F1151" t="s">
        <v>25345</v>
      </c>
      <c r="G1151" t="s">
        <v>25346</v>
      </c>
      <c r="H1151" t="s">
        <v>25347</v>
      </c>
      <c r="I1151" t="s">
        <v>25348</v>
      </c>
      <c r="J1151" t="s">
        <v>25349</v>
      </c>
      <c r="K1151" t="s">
        <v>25350</v>
      </c>
      <c r="L1151" t="s">
        <v>25351</v>
      </c>
      <c r="M1151" t="s">
        <v>25352</v>
      </c>
      <c r="N1151" t="s">
        <v>25353</v>
      </c>
      <c r="O1151" t="s">
        <v>25354</v>
      </c>
      <c r="P1151" t="s">
        <v>25355</v>
      </c>
      <c r="Q1151">
        <f>-524.04128083149 -2.17424406241571 -227.331054724465</f>
        <v>-753.54657961837074</v>
      </c>
      <c r="R1151" t="s">
        <v>25356</v>
      </c>
      <c r="S1151" t="s">
        <v>25357</v>
      </c>
      <c r="T1151" t="s">
        <v>25358</v>
      </c>
      <c r="U1151" t="s">
        <v>25359</v>
      </c>
      <c r="V1151" t="s">
        <v>25360</v>
      </c>
      <c r="W1151" t="s">
        <v>25361</v>
      </c>
      <c r="X1151" t="s">
        <v>25362</v>
      </c>
      <c r="Y1151" t="s">
        <v>25363</v>
      </c>
    </row>
    <row r="1152" spans="1:25" x14ac:dyDescent="0.3">
      <c r="A1152">
        <v>57550</v>
      </c>
      <c r="B1152" t="s">
        <v>25364</v>
      </c>
      <c r="C1152" t="s">
        <v>25365</v>
      </c>
      <c r="D1152" t="s">
        <v>25366</v>
      </c>
      <c r="E1152" t="s">
        <v>25367</v>
      </c>
      <c r="F1152" t="s">
        <v>25368</v>
      </c>
      <c r="G1152" t="s">
        <v>25369</v>
      </c>
      <c r="H1152" t="s">
        <v>25370</v>
      </c>
      <c r="I1152" t="s">
        <v>25371</v>
      </c>
      <c r="J1152" t="s">
        <v>25372</v>
      </c>
      <c r="K1152" t="s">
        <v>25373</v>
      </c>
      <c r="L1152" t="s">
        <v>25374</v>
      </c>
      <c r="M1152" t="s">
        <v>25375</v>
      </c>
      <c r="N1152" t="s">
        <v>25376</v>
      </c>
      <c r="O1152" t="s">
        <v>25377</v>
      </c>
      <c r="P1152" t="s">
        <v>25378</v>
      </c>
      <c r="Q1152">
        <f>-524.357615015785 -2.0971030940475 -227.005557384853</f>
        <v>-753.46027549468545</v>
      </c>
      <c r="R1152" t="s">
        <v>25379</v>
      </c>
      <c r="S1152" t="s">
        <v>25380</v>
      </c>
      <c r="T1152" t="s">
        <v>25381</v>
      </c>
      <c r="U1152" t="s">
        <v>25382</v>
      </c>
      <c r="V1152" t="s">
        <v>25383</v>
      </c>
      <c r="W1152" t="s">
        <v>25384</v>
      </c>
      <c r="X1152" t="s">
        <v>25385</v>
      </c>
      <c r="Y1152" t="s">
        <v>25386</v>
      </c>
    </row>
    <row r="1153" spans="1:25" x14ac:dyDescent="0.3">
      <c r="A1153">
        <v>57600</v>
      </c>
      <c r="B1153" t="s">
        <v>25387</v>
      </c>
      <c r="C1153" t="s">
        <v>25388</v>
      </c>
      <c r="D1153" t="s">
        <v>25389</v>
      </c>
      <c r="E1153" t="s">
        <v>25390</v>
      </c>
      <c r="F1153" t="s">
        <v>25391</v>
      </c>
      <c r="G1153" t="s">
        <v>25392</v>
      </c>
      <c r="H1153" t="s">
        <v>25393</v>
      </c>
      <c r="I1153" t="s">
        <v>25394</v>
      </c>
      <c r="J1153" t="s">
        <v>25395</v>
      </c>
      <c r="K1153" t="s">
        <v>25396</v>
      </c>
      <c r="L1153" t="s">
        <v>25397</v>
      </c>
      <c r="M1153" t="s">
        <v>25398</v>
      </c>
      <c r="N1153" t="s">
        <v>25399</v>
      </c>
      <c r="O1153" t="s">
        <v>25400</v>
      </c>
      <c r="P1153" t="s">
        <v>25401</v>
      </c>
      <c r="Q1153">
        <f>-525.027379734154 -1.90755064170276 -226.410697374904</f>
        <v>-753.34562775076074</v>
      </c>
      <c r="R1153" t="s">
        <v>25402</v>
      </c>
      <c r="S1153" t="s">
        <v>25403</v>
      </c>
      <c r="T1153" t="s">
        <v>25404</v>
      </c>
      <c r="U1153" t="s">
        <v>25405</v>
      </c>
      <c r="V1153" t="s">
        <v>25406</v>
      </c>
      <c r="W1153" t="s">
        <v>25407</v>
      </c>
      <c r="X1153" t="s">
        <v>25408</v>
      </c>
      <c r="Y1153" t="s">
        <v>25409</v>
      </c>
    </row>
    <row r="1154" spans="1:25" x14ac:dyDescent="0.3">
      <c r="A1154">
        <v>57650</v>
      </c>
      <c r="B1154" t="s">
        <v>25410</v>
      </c>
      <c r="C1154" t="s">
        <v>25411</v>
      </c>
      <c r="D1154" t="s">
        <v>25412</v>
      </c>
      <c r="E1154" t="s">
        <v>25413</v>
      </c>
      <c r="F1154" t="s">
        <v>25414</v>
      </c>
      <c r="G1154" t="s">
        <v>25415</v>
      </c>
      <c r="H1154" t="s">
        <v>25416</v>
      </c>
      <c r="I1154" t="s">
        <v>25417</v>
      </c>
      <c r="J1154" t="s">
        <v>25418</v>
      </c>
      <c r="K1154" t="s">
        <v>25419</v>
      </c>
      <c r="L1154" t="s">
        <v>25420</v>
      </c>
      <c r="M1154" t="s">
        <v>25421</v>
      </c>
      <c r="N1154" t="s">
        <v>25422</v>
      </c>
      <c r="O1154" t="s">
        <v>25423</v>
      </c>
      <c r="P1154" t="s">
        <v>25424</v>
      </c>
      <c r="Q1154">
        <f>-525.478011825724 -1.73709177982755 -226.26153646473</f>
        <v>-753.47664007028152</v>
      </c>
      <c r="R1154" t="s">
        <v>25425</v>
      </c>
      <c r="S1154" t="s">
        <v>25426</v>
      </c>
      <c r="T1154" t="s">
        <v>25427</v>
      </c>
      <c r="U1154" t="s">
        <v>25428</v>
      </c>
      <c r="V1154" t="s">
        <v>25429</v>
      </c>
      <c r="W1154" t="s">
        <v>25430</v>
      </c>
      <c r="X1154" t="s">
        <v>25431</v>
      </c>
      <c r="Y1154" t="s">
        <v>25432</v>
      </c>
    </row>
    <row r="1155" spans="1:25" x14ac:dyDescent="0.3">
      <c r="A1155">
        <v>57700</v>
      </c>
      <c r="B1155" t="s">
        <v>25433</v>
      </c>
      <c r="C1155" t="s">
        <v>25434</v>
      </c>
      <c r="D1155" t="s">
        <v>25435</v>
      </c>
      <c r="E1155" t="s">
        <v>25436</v>
      </c>
      <c r="F1155" t="s">
        <v>25437</v>
      </c>
      <c r="G1155" t="s">
        <v>25438</v>
      </c>
      <c r="H1155" t="s">
        <v>25439</v>
      </c>
      <c r="I1155" t="s">
        <v>25440</v>
      </c>
      <c r="J1155" t="s">
        <v>25441</v>
      </c>
      <c r="K1155" t="s">
        <v>25442</v>
      </c>
      <c r="L1155" t="s">
        <v>25443</v>
      </c>
      <c r="M1155" t="s">
        <v>25444</v>
      </c>
      <c r="N1155" t="s">
        <v>25445</v>
      </c>
      <c r="O1155" t="s">
        <v>25446</v>
      </c>
      <c r="P1155" t="s">
        <v>25447</v>
      </c>
      <c r="Q1155">
        <f>-526.318016611969 -1.39565550800626 -226.347794885885</f>
        <v>-754.06146700586032</v>
      </c>
      <c r="R1155" t="s">
        <v>25448</v>
      </c>
      <c r="S1155" t="s">
        <v>25449</v>
      </c>
      <c r="T1155" t="s">
        <v>25450</v>
      </c>
      <c r="U1155" t="s">
        <v>25451</v>
      </c>
      <c r="V1155" t="s">
        <v>25452</v>
      </c>
      <c r="W1155" t="s">
        <v>25453</v>
      </c>
      <c r="X1155" t="s">
        <v>25454</v>
      </c>
      <c r="Y1155" t="s">
        <v>25455</v>
      </c>
    </row>
    <row r="1156" spans="1:25" x14ac:dyDescent="0.3">
      <c r="A1156">
        <v>57750</v>
      </c>
      <c r="B1156" t="s">
        <v>25456</v>
      </c>
      <c r="C1156" t="s">
        <v>25457</v>
      </c>
      <c r="D1156" t="s">
        <v>25458</v>
      </c>
      <c r="E1156" t="s">
        <v>25459</v>
      </c>
      <c r="F1156" t="s">
        <v>25460</v>
      </c>
      <c r="G1156" t="s">
        <v>25461</v>
      </c>
      <c r="H1156" t="s">
        <v>25462</v>
      </c>
      <c r="I1156" t="s">
        <v>25463</v>
      </c>
      <c r="J1156" t="s">
        <v>25464</v>
      </c>
      <c r="K1156" t="s">
        <v>25465</v>
      </c>
      <c r="L1156" t="s">
        <v>25466</v>
      </c>
      <c r="M1156" t="s">
        <v>25467</v>
      </c>
      <c r="N1156" t="s">
        <v>25468</v>
      </c>
      <c r="O1156" t="s">
        <v>25469</v>
      </c>
      <c r="P1156" t="s">
        <v>25470</v>
      </c>
      <c r="Q1156">
        <f>-526.661334471821 -1.5168238593867 -226.540792854893</f>
        <v>-754.71895118610064</v>
      </c>
      <c r="R1156" t="s">
        <v>25471</v>
      </c>
      <c r="S1156" t="s">
        <v>25472</v>
      </c>
      <c r="T1156" t="s">
        <v>25473</v>
      </c>
      <c r="U1156" t="s">
        <v>25474</v>
      </c>
      <c r="V1156" t="s">
        <v>25475</v>
      </c>
      <c r="W1156" t="s">
        <v>25476</v>
      </c>
      <c r="X1156" t="s">
        <v>25477</v>
      </c>
      <c r="Y1156" t="s">
        <v>25478</v>
      </c>
    </row>
    <row r="1157" spans="1:25" x14ac:dyDescent="0.3">
      <c r="A1157">
        <v>57800</v>
      </c>
      <c r="B1157" t="s">
        <v>25479</v>
      </c>
      <c r="C1157" t="s">
        <v>25480</v>
      </c>
      <c r="D1157" t="s">
        <v>25481</v>
      </c>
      <c r="E1157" t="s">
        <v>25482</v>
      </c>
      <c r="F1157" t="s">
        <v>25483</v>
      </c>
      <c r="G1157" t="s">
        <v>25484</v>
      </c>
      <c r="H1157" t="s">
        <v>25485</v>
      </c>
      <c r="I1157" t="s">
        <v>25486</v>
      </c>
      <c r="J1157" t="s">
        <v>25487</v>
      </c>
      <c r="K1157" t="s">
        <v>25488</v>
      </c>
      <c r="L1157" t="s">
        <v>25489</v>
      </c>
      <c r="M1157" t="s">
        <v>25490</v>
      </c>
      <c r="N1157" t="s">
        <v>25491</v>
      </c>
      <c r="O1157" t="s">
        <v>25492</v>
      </c>
      <c r="P1157" t="s">
        <v>25493</v>
      </c>
      <c r="Q1157">
        <f>-527.209793737508 -2.38592812221714 -227.05621366909</f>
        <v>-756.6519355288151</v>
      </c>
      <c r="R1157" t="s">
        <v>25494</v>
      </c>
      <c r="S1157" t="s">
        <v>25495</v>
      </c>
      <c r="T1157" t="s">
        <v>25496</v>
      </c>
      <c r="U1157" t="s">
        <v>25497</v>
      </c>
      <c r="V1157" t="s">
        <v>25498</v>
      </c>
      <c r="W1157" t="s">
        <v>25499</v>
      </c>
      <c r="X1157" t="s">
        <v>25500</v>
      </c>
      <c r="Y1157" t="s">
        <v>25501</v>
      </c>
    </row>
    <row r="1158" spans="1:25" x14ac:dyDescent="0.3">
      <c r="A1158">
        <v>57850</v>
      </c>
      <c r="B1158" t="s">
        <v>25502</v>
      </c>
      <c r="C1158" t="s">
        <v>25503</v>
      </c>
      <c r="D1158" t="s">
        <v>25504</v>
      </c>
      <c r="E1158" t="s">
        <v>25505</v>
      </c>
      <c r="F1158" t="s">
        <v>25506</v>
      </c>
      <c r="G1158" t="s">
        <v>25507</v>
      </c>
      <c r="H1158" t="s">
        <v>25508</v>
      </c>
      <c r="I1158" t="s">
        <v>25509</v>
      </c>
      <c r="J1158" t="s">
        <v>25510</v>
      </c>
      <c r="K1158" t="s">
        <v>25511</v>
      </c>
      <c r="L1158" t="s">
        <v>25512</v>
      </c>
      <c r="M1158" t="s">
        <v>25513</v>
      </c>
      <c r="N1158" t="s">
        <v>25514</v>
      </c>
      <c r="O1158" t="s">
        <v>25515</v>
      </c>
      <c r="P1158" t="s">
        <v>25516</v>
      </c>
      <c r="Q1158">
        <f>-527.590953342545 -3.09855210661613 -227.093553190269</f>
        <v>-757.78305863943024</v>
      </c>
      <c r="R1158" t="s">
        <v>25517</v>
      </c>
      <c r="S1158" t="s">
        <v>25518</v>
      </c>
      <c r="T1158" t="s">
        <v>25519</v>
      </c>
      <c r="U1158" t="s">
        <v>25520</v>
      </c>
      <c r="V1158" t="s">
        <v>25521</v>
      </c>
      <c r="W1158" t="s">
        <v>25522</v>
      </c>
      <c r="X1158" t="s">
        <v>25523</v>
      </c>
      <c r="Y1158" t="s">
        <v>25524</v>
      </c>
    </row>
    <row r="1159" spans="1:25" x14ac:dyDescent="0.3">
      <c r="A1159">
        <v>57900</v>
      </c>
      <c r="B1159" t="s">
        <v>25525</v>
      </c>
      <c r="C1159" t="s">
        <v>25526</v>
      </c>
      <c r="D1159" t="s">
        <v>25527</v>
      </c>
      <c r="E1159" t="s">
        <v>25528</v>
      </c>
      <c r="F1159" t="s">
        <v>25529</v>
      </c>
      <c r="G1159" t="s">
        <v>25530</v>
      </c>
      <c r="H1159" t="s">
        <v>25531</v>
      </c>
      <c r="I1159" t="s">
        <v>25532</v>
      </c>
      <c r="J1159" t="s">
        <v>25533</v>
      </c>
      <c r="K1159" t="s">
        <v>25534</v>
      </c>
      <c r="L1159" t="s">
        <v>25535</v>
      </c>
      <c r="M1159" t="s">
        <v>25536</v>
      </c>
      <c r="N1159" t="s">
        <v>25537</v>
      </c>
      <c r="O1159" t="s">
        <v>25538</v>
      </c>
      <c r="P1159" t="s">
        <v>25539</v>
      </c>
      <c r="Q1159">
        <f>-528.630775319592 -4.44593880890875 -227.085661494246</f>
        <v>-760.16237562274671</v>
      </c>
      <c r="R1159" t="s">
        <v>25540</v>
      </c>
      <c r="S1159" t="s">
        <v>25541</v>
      </c>
      <c r="T1159" t="s">
        <v>25542</v>
      </c>
      <c r="U1159" t="s">
        <v>25543</v>
      </c>
      <c r="V1159" t="s">
        <v>25544</v>
      </c>
      <c r="W1159" t="s">
        <v>25545</v>
      </c>
      <c r="X1159" t="s">
        <v>25546</v>
      </c>
      <c r="Y1159" t="s">
        <v>25547</v>
      </c>
    </row>
    <row r="1160" spans="1:25" x14ac:dyDescent="0.3">
      <c r="A1160">
        <v>57950</v>
      </c>
      <c r="B1160" t="s">
        <v>25548</v>
      </c>
      <c r="C1160" t="s">
        <v>25549</v>
      </c>
      <c r="D1160" t="s">
        <v>25550</v>
      </c>
      <c r="E1160" t="s">
        <v>25551</v>
      </c>
      <c r="F1160" t="s">
        <v>25552</v>
      </c>
      <c r="G1160" t="s">
        <v>25553</v>
      </c>
      <c r="H1160" t="s">
        <v>25554</v>
      </c>
      <c r="I1160" t="s">
        <v>25555</v>
      </c>
      <c r="J1160" t="s">
        <v>25556</v>
      </c>
      <c r="K1160" t="s">
        <v>25557</v>
      </c>
      <c r="L1160" t="s">
        <v>25558</v>
      </c>
      <c r="M1160" t="s">
        <v>25559</v>
      </c>
      <c r="N1160" t="s">
        <v>25560</v>
      </c>
      <c r="O1160" t="s">
        <v>25561</v>
      </c>
      <c r="P1160" t="s">
        <v>25562</v>
      </c>
      <c r="Q1160">
        <f>-529.408982779556 -4.82086529630328 -227.108451895564</f>
        <v>-761.33829997142334</v>
      </c>
      <c r="R1160" t="s">
        <v>25563</v>
      </c>
      <c r="S1160" t="s">
        <v>25564</v>
      </c>
      <c r="T1160" t="s">
        <v>25565</v>
      </c>
      <c r="U1160" t="s">
        <v>25566</v>
      </c>
      <c r="V1160" t="s">
        <v>25567</v>
      </c>
      <c r="W1160" t="s">
        <v>25568</v>
      </c>
      <c r="X1160" t="s">
        <v>25569</v>
      </c>
      <c r="Y1160" t="s">
        <v>25570</v>
      </c>
    </row>
    <row r="1161" spans="1:25" x14ac:dyDescent="0.3">
      <c r="A1161">
        <v>58000</v>
      </c>
      <c r="B1161" t="s">
        <v>25571</v>
      </c>
      <c r="C1161" t="s">
        <v>25572</v>
      </c>
      <c r="D1161" t="s">
        <v>25573</v>
      </c>
      <c r="E1161" t="s">
        <v>25574</v>
      </c>
      <c r="F1161" t="s">
        <v>25575</v>
      </c>
      <c r="G1161" t="s">
        <v>25576</v>
      </c>
      <c r="H1161" t="s">
        <v>25577</v>
      </c>
      <c r="I1161" t="s">
        <v>25578</v>
      </c>
      <c r="J1161" t="s">
        <v>25579</v>
      </c>
      <c r="K1161" t="s">
        <v>25580</v>
      </c>
      <c r="L1161" t="s">
        <v>25581</v>
      </c>
      <c r="M1161" t="s">
        <v>25582</v>
      </c>
      <c r="N1161" t="s">
        <v>25583</v>
      </c>
      <c r="O1161" t="s">
        <v>25584</v>
      </c>
      <c r="P1161" t="s">
        <v>25585</v>
      </c>
      <c r="Q1161">
        <f>-531.097414905646 -5.39476599805744 -227.003676609752</f>
        <v>-763.49585751345546</v>
      </c>
      <c r="R1161" t="s">
        <v>25586</v>
      </c>
      <c r="S1161" t="s">
        <v>25587</v>
      </c>
      <c r="T1161" t="s">
        <v>25588</v>
      </c>
      <c r="U1161" t="s">
        <v>25589</v>
      </c>
      <c r="V1161" t="s">
        <v>25590</v>
      </c>
      <c r="W1161" t="s">
        <v>25591</v>
      </c>
      <c r="X1161" t="s">
        <v>25592</v>
      </c>
      <c r="Y1161" t="s">
        <v>25593</v>
      </c>
    </row>
    <row r="1162" spans="1:25" x14ac:dyDescent="0.3">
      <c r="A1162">
        <v>58050</v>
      </c>
      <c r="B1162" t="s">
        <v>25594</v>
      </c>
      <c r="C1162" t="s">
        <v>25595</v>
      </c>
      <c r="D1162" t="s">
        <v>25596</v>
      </c>
      <c r="E1162" t="s">
        <v>25597</v>
      </c>
      <c r="F1162" t="s">
        <v>25598</v>
      </c>
      <c r="G1162" t="s">
        <v>25599</v>
      </c>
      <c r="H1162" t="s">
        <v>25600</v>
      </c>
      <c r="I1162" t="s">
        <v>25601</v>
      </c>
      <c r="J1162" t="s">
        <v>25602</v>
      </c>
      <c r="K1162" t="s">
        <v>25603</v>
      </c>
      <c r="L1162" t="s">
        <v>25604</v>
      </c>
      <c r="M1162" t="s">
        <v>25605</v>
      </c>
      <c r="N1162" t="s">
        <v>25606</v>
      </c>
      <c r="O1162" t="s">
        <v>25607</v>
      </c>
      <c r="P1162" t="s">
        <v>25608</v>
      </c>
      <c r="Q1162">
        <f>-532.294738818174 -5.42261835155659 -227.324892517935</f>
        <v>-765.04224968766562</v>
      </c>
      <c r="R1162" t="s">
        <v>25609</v>
      </c>
      <c r="S1162" t="s">
        <v>25610</v>
      </c>
      <c r="T1162" t="s">
        <v>25611</v>
      </c>
      <c r="U1162" t="s">
        <v>25612</v>
      </c>
      <c r="V1162" t="s">
        <v>25613</v>
      </c>
      <c r="W1162" t="s">
        <v>25614</v>
      </c>
      <c r="X1162" t="s">
        <v>25615</v>
      </c>
      <c r="Y1162" t="s">
        <v>25616</v>
      </c>
    </row>
    <row r="1163" spans="1:25" x14ac:dyDescent="0.3">
      <c r="A1163">
        <v>58100</v>
      </c>
      <c r="B1163" t="s">
        <v>25617</v>
      </c>
      <c r="C1163" t="s">
        <v>25618</v>
      </c>
      <c r="D1163" t="s">
        <v>25619</v>
      </c>
      <c r="E1163" t="s">
        <v>25620</v>
      </c>
      <c r="F1163" t="s">
        <v>25621</v>
      </c>
      <c r="G1163" t="s">
        <v>25622</v>
      </c>
      <c r="H1163" t="s">
        <v>25623</v>
      </c>
      <c r="I1163" t="s">
        <v>25624</v>
      </c>
      <c r="J1163" t="s">
        <v>25625</v>
      </c>
      <c r="K1163" t="s">
        <v>25626</v>
      </c>
      <c r="L1163" t="s">
        <v>25627</v>
      </c>
      <c r="M1163" t="s">
        <v>25628</v>
      </c>
      <c r="N1163" t="s">
        <v>25629</v>
      </c>
      <c r="O1163" t="s">
        <v>25630</v>
      </c>
      <c r="P1163" t="s">
        <v>25631</v>
      </c>
      <c r="Q1163">
        <f>-535.54313970348 -5.42966296741702 -227.947354849123</f>
        <v>-768.9201575200201</v>
      </c>
      <c r="R1163" t="s">
        <v>25632</v>
      </c>
      <c r="S1163" t="s">
        <v>25633</v>
      </c>
      <c r="T1163" t="s">
        <v>25634</v>
      </c>
      <c r="U1163" t="s">
        <v>25635</v>
      </c>
      <c r="V1163" t="s">
        <v>25636</v>
      </c>
      <c r="W1163" t="s">
        <v>25637</v>
      </c>
      <c r="X1163" t="s">
        <v>25638</v>
      </c>
      <c r="Y1163" t="s">
        <v>25639</v>
      </c>
    </row>
    <row r="1164" spans="1:25" x14ac:dyDescent="0.3">
      <c r="A1164">
        <v>58150</v>
      </c>
      <c r="B1164" t="s">
        <v>25640</v>
      </c>
      <c r="C1164" t="s">
        <v>25641</v>
      </c>
      <c r="D1164" t="s">
        <v>25642</v>
      </c>
      <c r="E1164" t="s">
        <v>25643</v>
      </c>
      <c r="F1164" t="s">
        <v>25644</v>
      </c>
      <c r="G1164" t="s">
        <v>25645</v>
      </c>
      <c r="H1164" t="s">
        <v>25646</v>
      </c>
      <c r="I1164" t="s">
        <v>25647</v>
      </c>
      <c r="J1164" t="s">
        <v>25648</v>
      </c>
      <c r="K1164" t="s">
        <v>25649</v>
      </c>
      <c r="L1164" t="s">
        <v>25650</v>
      </c>
      <c r="M1164" t="s">
        <v>25651</v>
      </c>
      <c r="N1164" t="s">
        <v>25652</v>
      </c>
      <c r="O1164" t="s">
        <v>25653</v>
      </c>
      <c r="P1164" t="s">
        <v>25654</v>
      </c>
      <c r="Q1164">
        <f>-537.575411900298 -5.0095140819476 -228.324984981618</f>
        <v>-770.90991096386369</v>
      </c>
      <c r="R1164" t="s">
        <v>25655</v>
      </c>
      <c r="S1164" t="s">
        <v>25656</v>
      </c>
      <c r="T1164" t="s">
        <v>25657</v>
      </c>
      <c r="U1164" t="s">
        <v>25658</v>
      </c>
      <c r="V1164" t="s">
        <v>25659</v>
      </c>
      <c r="W1164" t="s">
        <v>25660</v>
      </c>
      <c r="X1164" t="s">
        <v>25661</v>
      </c>
      <c r="Y1164" t="s">
        <v>25662</v>
      </c>
    </row>
    <row r="1165" spans="1:25" x14ac:dyDescent="0.3">
      <c r="A1165">
        <v>58200</v>
      </c>
      <c r="B1165" t="s">
        <v>25663</v>
      </c>
      <c r="C1165" t="s">
        <v>25664</v>
      </c>
      <c r="D1165" t="s">
        <v>25665</v>
      </c>
      <c r="E1165" t="s">
        <v>25666</v>
      </c>
      <c r="F1165" t="s">
        <v>25667</v>
      </c>
      <c r="G1165" t="s">
        <v>25668</v>
      </c>
      <c r="H1165" t="s">
        <v>25669</v>
      </c>
      <c r="I1165" t="s">
        <v>25670</v>
      </c>
      <c r="J1165" t="s">
        <v>25671</v>
      </c>
      <c r="K1165" t="s">
        <v>25672</v>
      </c>
      <c r="L1165" t="s">
        <v>25673</v>
      </c>
      <c r="M1165" t="s">
        <v>25674</v>
      </c>
      <c r="N1165" t="s">
        <v>25675</v>
      </c>
      <c r="O1165">
        <f>-725.095895296407 -1.4601940886464 -499.031925436767</f>
        <v>-1225.5880148218203</v>
      </c>
      <c r="P1165" t="s">
        <v>25676</v>
      </c>
      <c r="Q1165">
        <f>-541.493318957568 -6.10386906190683 -230.162573183552</f>
        <v>-777.75976120302687</v>
      </c>
      <c r="R1165" t="s">
        <v>25677</v>
      </c>
      <c r="S1165" t="s">
        <v>25678</v>
      </c>
      <c r="T1165" t="s">
        <v>25679</v>
      </c>
      <c r="U1165" t="s">
        <v>25680</v>
      </c>
      <c r="V1165" t="s">
        <v>25681</v>
      </c>
      <c r="W1165" t="s">
        <v>25682</v>
      </c>
      <c r="X1165" t="s">
        <v>25683</v>
      </c>
      <c r="Y1165" t="s">
        <v>25684</v>
      </c>
    </row>
    <row r="1166" spans="1:25" x14ac:dyDescent="0.3">
      <c r="A1166">
        <v>58250</v>
      </c>
      <c r="B1166" t="s">
        <v>25685</v>
      </c>
      <c r="C1166" t="s">
        <v>25686</v>
      </c>
      <c r="D1166" t="s">
        <v>25687</v>
      </c>
      <c r="E1166" t="s">
        <v>25688</v>
      </c>
      <c r="F1166" t="s">
        <v>25689</v>
      </c>
      <c r="G1166" t="s">
        <v>25690</v>
      </c>
      <c r="H1166" t="s">
        <v>25691</v>
      </c>
      <c r="I1166" t="s">
        <v>25692</v>
      </c>
      <c r="J1166" t="s">
        <v>25693</v>
      </c>
      <c r="K1166" t="s">
        <v>25694</v>
      </c>
      <c r="L1166" t="s">
        <v>25695</v>
      </c>
      <c r="M1166" t="s">
        <v>25696</v>
      </c>
      <c r="N1166" t="s">
        <v>25697</v>
      </c>
      <c r="O1166">
        <f>-725.810841222556 -2.29684706425314 -499.048831301033</f>
        <v>-1227.156519587842</v>
      </c>
      <c r="P1166" t="s">
        <v>25698</v>
      </c>
      <c r="Q1166">
        <f>-542.653890765465 -7.06156579111553 -231.258628362084</f>
        <v>-780.97408491866452</v>
      </c>
      <c r="R1166" t="s">
        <v>25699</v>
      </c>
      <c r="S1166" t="s">
        <v>25700</v>
      </c>
      <c r="T1166" t="s">
        <v>25701</v>
      </c>
      <c r="U1166" t="s">
        <v>25702</v>
      </c>
      <c r="V1166" t="s">
        <v>25703</v>
      </c>
      <c r="W1166" t="s">
        <v>25704</v>
      </c>
      <c r="X1166" t="s">
        <v>25705</v>
      </c>
      <c r="Y1166" t="s">
        <v>25706</v>
      </c>
    </row>
    <row r="1167" spans="1:25" x14ac:dyDescent="0.3">
      <c r="A1167">
        <v>58300</v>
      </c>
      <c r="B1167" t="s">
        <v>25707</v>
      </c>
      <c r="C1167" t="s">
        <v>25708</v>
      </c>
      <c r="D1167" t="s">
        <v>25709</v>
      </c>
      <c r="E1167" t="s">
        <v>25710</v>
      </c>
      <c r="F1167" t="s">
        <v>25711</v>
      </c>
      <c r="G1167" t="s">
        <v>25712</v>
      </c>
      <c r="H1167" t="s">
        <v>25713</v>
      </c>
      <c r="I1167" t="s">
        <v>25714</v>
      </c>
      <c r="J1167" t="s">
        <v>25715</v>
      </c>
      <c r="K1167" t="s">
        <v>25716</v>
      </c>
      <c r="L1167" t="s">
        <v>25717</v>
      </c>
      <c r="M1167" t="s">
        <v>25718</v>
      </c>
      <c r="N1167" t="s">
        <v>25719</v>
      </c>
      <c r="O1167">
        <f>-726.305940821152 -2.6914067237451 -499.194419019054</f>
        <v>-1228.1917665639512</v>
      </c>
      <c r="P1167" t="s">
        <v>25720</v>
      </c>
      <c r="Q1167">
        <f>-542.863512226983 -9.11343119318894 -233.464863440362</f>
        <v>-785.44180686053392</v>
      </c>
      <c r="R1167" t="s">
        <v>25721</v>
      </c>
      <c r="S1167" t="s">
        <v>25722</v>
      </c>
      <c r="T1167" t="s">
        <v>25723</v>
      </c>
      <c r="U1167" t="s">
        <v>25724</v>
      </c>
      <c r="V1167" t="s">
        <v>25725</v>
      </c>
      <c r="W1167" t="s">
        <v>25726</v>
      </c>
      <c r="X1167" t="s">
        <v>25727</v>
      </c>
      <c r="Y1167" t="s">
        <v>25728</v>
      </c>
    </row>
    <row r="1168" spans="1:25" x14ac:dyDescent="0.3">
      <c r="A1168">
        <v>58350</v>
      </c>
      <c r="B1168" t="s">
        <v>25729</v>
      </c>
      <c r="C1168" t="s">
        <v>25730</v>
      </c>
      <c r="D1168" t="s">
        <v>25731</v>
      </c>
      <c r="E1168" t="s">
        <v>25732</v>
      </c>
      <c r="F1168" t="s">
        <v>25733</v>
      </c>
      <c r="G1168" t="s">
        <v>25734</v>
      </c>
      <c r="H1168" t="s">
        <v>25735</v>
      </c>
      <c r="I1168" t="s">
        <v>25736</v>
      </c>
      <c r="J1168" t="s">
        <v>25737</v>
      </c>
      <c r="K1168" t="s">
        <v>25738</v>
      </c>
      <c r="L1168" t="s">
        <v>25739</v>
      </c>
      <c r="M1168" t="s">
        <v>25740</v>
      </c>
      <c r="N1168" t="s">
        <v>25741</v>
      </c>
      <c r="O1168">
        <f>-726.234257022041 -2.24498251980526 -499.273922035054</f>
        <v>-1227.7531615769003</v>
      </c>
      <c r="P1168" t="s">
        <v>25742</v>
      </c>
      <c r="Q1168">
        <f>-542.218698807874 -9.94235351901898 -234.226759262021</f>
        <v>-786.38781158891402</v>
      </c>
      <c r="R1168" t="s">
        <v>25743</v>
      </c>
      <c r="S1168" t="s">
        <v>25744</v>
      </c>
      <c r="T1168" t="s">
        <v>25745</v>
      </c>
      <c r="U1168" t="s">
        <v>25746</v>
      </c>
      <c r="V1168" t="s">
        <v>25747</v>
      </c>
      <c r="W1168" t="s">
        <v>25748</v>
      </c>
      <c r="X1168" t="s">
        <v>25749</v>
      </c>
      <c r="Y1168" t="s">
        <v>25750</v>
      </c>
    </row>
    <row r="1169" spans="1:25" x14ac:dyDescent="0.3">
      <c r="A1169">
        <v>58400</v>
      </c>
      <c r="B1169" t="s">
        <v>25751</v>
      </c>
      <c r="C1169" t="s">
        <v>25752</v>
      </c>
      <c r="D1169" t="s">
        <v>25753</v>
      </c>
      <c r="E1169" t="s">
        <v>25754</v>
      </c>
      <c r="F1169" t="s">
        <v>25755</v>
      </c>
      <c r="G1169" t="s">
        <v>25756</v>
      </c>
      <c r="H1169" t="s">
        <v>25757</v>
      </c>
      <c r="I1169" t="s">
        <v>25758</v>
      </c>
      <c r="J1169" t="s">
        <v>25759</v>
      </c>
      <c r="K1169" t="s">
        <v>25760</v>
      </c>
      <c r="L1169" t="s">
        <v>25761</v>
      </c>
      <c r="M1169" t="s">
        <v>25762</v>
      </c>
      <c r="N1169" t="s">
        <v>25763</v>
      </c>
      <c r="O1169">
        <f>-726.044933787441 -1.72661882386069 -499.429668213665</f>
        <v>-1227.2012208249666</v>
      </c>
      <c r="P1169" t="s">
        <v>25764</v>
      </c>
      <c r="Q1169">
        <f>-541.546344267196 -11.2203795651342 -234.529393704973</f>
        <v>-787.29611753730319</v>
      </c>
      <c r="R1169" t="s">
        <v>25765</v>
      </c>
      <c r="S1169" t="s">
        <v>25766</v>
      </c>
      <c r="T1169" t="s">
        <v>25767</v>
      </c>
      <c r="U1169" t="s">
        <v>25768</v>
      </c>
      <c r="V1169" t="s">
        <v>25769</v>
      </c>
      <c r="W1169" t="s">
        <v>25770</v>
      </c>
      <c r="X1169" t="s">
        <v>25771</v>
      </c>
      <c r="Y1169" t="s">
        <v>25772</v>
      </c>
    </row>
    <row r="1170" spans="1:25" x14ac:dyDescent="0.3">
      <c r="A1170">
        <v>58450</v>
      </c>
      <c r="B1170" t="s">
        <v>25773</v>
      </c>
      <c r="C1170" t="s">
        <v>25774</v>
      </c>
      <c r="D1170" t="s">
        <v>25775</v>
      </c>
      <c r="E1170" t="s">
        <v>25776</v>
      </c>
      <c r="F1170" t="s">
        <v>25777</v>
      </c>
      <c r="G1170" t="s">
        <v>25778</v>
      </c>
      <c r="H1170" t="s">
        <v>25779</v>
      </c>
      <c r="I1170" t="s">
        <v>25780</v>
      </c>
      <c r="J1170" t="s">
        <v>25781</v>
      </c>
      <c r="K1170" t="s">
        <v>25782</v>
      </c>
      <c r="L1170" t="s">
        <v>25783</v>
      </c>
      <c r="M1170" t="s">
        <v>25784</v>
      </c>
      <c r="N1170" t="s">
        <v>25785</v>
      </c>
      <c r="O1170">
        <f>-725.642161920532 -0.897976505676752 -500.206710312581</f>
        <v>-1226.7468487387896</v>
      </c>
      <c r="P1170" t="s">
        <v>25786</v>
      </c>
      <c r="Q1170">
        <f>-540.347656001536 -11.6153535462638 -234.483929440339</f>
        <v>-786.44693898813887</v>
      </c>
      <c r="R1170" t="s">
        <v>25787</v>
      </c>
      <c r="S1170" t="s">
        <v>25788</v>
      </c>
      <c r="T1170" t="s">
        <v>25789</v>
      </c>
      <c r="U1170" t="s">
        <v>25790</v>
      </c>
      <c r="V1170" t="s">
        <v>25791</v>
      </c>
      <c r="W1170" t="s">
        <v>25792</v>
      </c>
      <c r="X1170" t="s">
        <v>25793</v>
      </c>
      <c r="Y1170" t="s">
        <v>25794</v>
      </c>
    </row>
    <row r="1171" spans="1:25" x14ac:dyDescent="0.3">
      <c r="A1171">
        <v>58500</v>
      </c>
      <c r="B1171" t="s">
        <v>25795</v>
      </c>
      <c r="C1171" t="s">
        <v>25796</v>
      </c>
      <c r="D1171" t="s">
        <v>25797</v>
      </c>
      <c r="E1171" t="s">
        <v>25798</v>
      </c>
      <c r="F1171" t="s">
        <v>25799</v>
      </c>
      <c r="G1171" t="s">
        <v>25800</v>
      </c>
      <c r="H1171" t="s">
        <v>25801</v>
      </c>
      <c r="I1171" t="s">
        <v>25802</v>
      </c>
      <c r="J1171" t="s">
        <v>25803</v>
      </c>
      <c r="K1171" t="s">
        <v>25804</v>
      </c>
      <c r="L1171" t="s">
        <v>25805</v>
      </c>
      <c r="M1171" t="s">
        <v>25806</v>
      </c>
      <c r="N1171" t="s">
        <v>25807</v>
      </c>
      <c r="O1171">
        <f>-725.629119904006 -0.858025815953852 -500.585558917358</f>
        <v>-1227.0727046373179</v>
      </c>
      <c r="P1171" t="s">
        <v>25808</v>
      </c>
      <c r="Q1171">
        <f>-540.002667890667 -10.273704422835 -235.36665518202</f>
        <v>-785.64302749552189</v>
      </c>
      <c r="R1171" t="s">
        <v>25809</v>
      </c>
      <c r="S1171" t="s">
        <v>25810</v>
      </c>
      <c r="T1171" t="s">
        <v>25811</v>
      </c>
      <c r="U1171" t="s">
        <v>25812</v>
      </c>
      <c r="V1171" t="s">
        <v>25813</v>
      </c>
      <c r="W1171" t="s">
        <v>25814</v>
      </c>
      <c r="X1171" t="s">
        <v>25815</v>
      </c>
      <c r="Y1171" t="s">
        <v>25816</v>
      </c>
    </row>
    <row r="1172" spans="1:25" x14ac:dyDescent="0.3">
      <c r="A1172">
        <v>58550</v>
      </c>
      <c r="B1172" t="s">
        <v>25817</v>
      </c>
      <c r="C1172" t="s">
        <v>25818</v>
      </c>
      <c r="D1172" t="s">
        <v>25819</v>
      </c>
      <c r="E1172" t="s">
        <v>25820</v>
      </c>
      <c r="F1172" t="s">
        <v>25821</v>
      </c>
      <c r="G1172" t="s">
        <v>25822</v>
      </c>
      <c r="H1172" t="s">
        <v>25823</v>
      </c>
      <c r="I1172" t="s">
        <v>25824</v>
      </c>
      <c r="J1172" t="s">
        <v>25825</v>
      </c>
      <c r="K1172" t="s">
        <v>25826</v>
      </c>
      <c r="L1172" t="s">
        <v>25827</v>
      </c>
      <c r="M1172" t="s">
        <v>25828</v>
      </c>
      <c r="N1172" t="s">
        <v>25829</v>
      </c>
      <c r="O1172">
        <f>-726.212437182301 -1.18811779396947 -501.042421656206</f>
        <v>-1228.4429766324765</v>
      </c>
      <c r="P1172" t="s">
        <v>25830</v>
      </c>
      <c r="Q1172">
        <f>-539.757933938102 -6.46524207351331 -235.310443882367</f>
        <v>-781.5336198939824</v>
      </c>
      <c r="R1172" t="s">
        <v>25831</v>
      </c>
      <c r="S1172" t="s">
        <v>25832</v>
      </c>
      <c r="T1172" t="s">
        <v>25833</v>
      </c>
      <c r="U1172" t="s">
        <v>25834</v>
      </c>
      <c r="V1172" t="s">
        <v>25835</v>
      </c>
      <c r="W1172" t="s">
        <v>25836</v>
      </c>
      <c r="X1172" t="s">
        <v>25837</v>
      </c>
      <c r="Y1172" t="s">
        <v>25838</v>
      </c>
    </row>
    <row r="1173" spans="1:25" x14ac:dyDescent="0.3">
      <c r="A1173">
        <v>58600</v>
      </c>
      <c r="B1173" t="s">
        <v>25839</v>
      </c>
      <c r="C1173" t="s">
        <v>25840</v>
      </c>
      <c r="D1173" t="s">
        <v>25841</v>
      </c>
      <c r="E1173" t="s">
        <v>25842</v>
      </c>
      <c r="F1173" t="s">
        <v>25843</v>
      </c>
      <c r="G1173" t="s">
        <v>25844</v>
      </c>
      <c r="H1173" t="s">
        <v>25845</v>
      </c>
      <c r="I1173" t="s">
        <v>25846</v>
      </c>
      <c r="J1173" t="s">
        <v>25847</v>
      </c>
      <c r="K1173" t="s">
        <v>25848</v>
      </c>
      <c r="L1173" t="s">
        <v>25849</v>
      </c>
      <c r="M1173" t="s">
        <v>25850</v>
      </c>
      <c r="N1173" t="s">
        <v>25851</v>
      </c>
      <c r="O1173">
        <f>-727.143712913475 -1.66559049795114 -501.004944376308</f>
        <v>-1229.8142477877341</v>
      </c>
      <c r="P1173" t="s">
        <v>25852</v>
      </c>
      <c r="Q1173">
        <f>-540.172175554122 -1.69556805703678 -234.383764339262</f>
        <v>-776.25150795042077</v>
      </c>
      <c r="R1173" t="s">
        <v>25853</v>
      </c>
      <c r="S1173" t="s">
        <v>25854</v>
      </c>
      <c r="T1173" t="s">
        <v>25855</v>
      </c>
      <c r="U1173" t="s">
        <v>25856</v>
      </c>
      <c r="V1173" t="s">
        <v>25857</v>
      </c>
      <c r="W1173" t="s">
        <v>25858</v>
      </c>
      <c r="X1173" t="s">
        <v>25859</v>
      </c>
      <c r="Y1173" t="s">
        <v>25860</v>
      </c>
    </row>
    <row r="1174" spans="1:25" x14ac:dyDescent="0.3">
      <c r="A1174">
        <v>58650</v>
      </c>
      <c r="B1174" t="s">
        <v>25861</v>
      </c>
      <c r="C1174" t="s">
        <v>25862</v>
      </c>
      <c r="D1174" t="s">
        <v>25863</v>
      </c>
      <c r="E1174" t="s">
        <v>25864</v>
      </c>
      <c r="F1174" t="s">
        <v>25865</v>
      </c>
      <c r="G1174" t="s">
        <v>25866</v>
      </c>
      <c r="H1174" t="s">
        <v>25867</v>
      </c>
      <c r="I1174" t="s">
        <v>25868</v>
      </c>
      <c r="J1174" t="s">
        <v>25869</v>
      </c>
      <c r="K1174" t="s">
        <v>25870</v>
      </c>
      <c r="L1174" t="s">
        <v>25871</v>
      </c>
      <c r="M1174" t="s">
        <v>25872</v>
      </c>
      <c r="N1174" t="s">
        <v>25873</v>
      </c>
      <c r="O1174">
        <f>-727.690082346575 -1.97434452485754 -500.733708827397</f>
        <v>-1230.3981356988295</v>
      </c>
      <c r="P1174" t="s">
        <v>25874</v>
      </c>
      <c r="Q1174" t="s">
        <v>25875</v>
      </c>
      <c r="R1174" t="s">
        <v>25876</v>
      </c>
      <c r="S1174" t="s">
        <v>25877</v>
      </c>
      <c r="T1174" t="s">
        <v>25878</v>
      </c>
      <c r="U1174" t="s">
        <v>25879</v>
      </c>
      <c r="V1174" t="s">
        <v>25880</v>
      </c>
      <c r="W1174" t="s">
        <v>25881</v>
      </c>
      <c r="X1174" t="s">
        <v>25882</v>
      </c>
      <c r="Y1174" t="s">
        <v>25883</v>
      </c>
    </row>
    <row r="1175" spans="1:25" x14ac:dyDescent="0.3">
      <c r="A1175">
        <v>58700</v>
      </c>
      <c r="B1175" t="s">
        <v>25884</v>
      </c>
      <c r="C1175" t="s">
        <v>25885</v>
      </c>
      <c r="D1175" t="s">
        <v>25886</v>
      </c>
      <c r="E1175" t="s">
        <v>25887</v>
      </c>
      <c r="F1175" t="s">
        <v>25888</v>
      </c>
      <c r="G1175" t="s">
        <v>25889</v>
      </c>
      <c r="H1175" t="s">
        <v>25890</v>
      </c>
      <c r="I1175" t="s">
        <v>25891</v>
      </c>
      <c r="J1175" t="s">
        <v>25892</v>
      </c>
      <c r="K1175" t="s">
        <v>25893</v>
      </c>
      <c r="L1175" t="s">
        <v>25894</v>
      </c>
      <c r="M1175" t="s">
        <v>25895</v>
      </c>
      <c r="N1175" t="s">
        <v>25896</v>
      </c>
      <c r="O1175">
        <f>-728.97022657311 -2.13238669203975 -499.749822486278</f>
        <v>-1230.8524357514277</v>
      </c>
      <c r="P1175" t="s">
        <v>25897</v>
      </c>
      <c r="Q1175" t="s">
        <v>25898</v>
      </c>
      <c r="R1175" t="s">
        <v>25899</v>
      </c>
      <c r="S1175" t="s">
        <v>25900</v>
      </c>
      <c r="T1175" t="s">
        <v>25901</v>
      </c>
      <c r="U1175" t="s">
        <v>25902</v>
      </c>
      <c r="V1175" t="s">
        <v>25903</v>
      </c>
      <c r="W1175" t="s">
        <v>25904</v>
      </c>
      <c r="X1175" t="s">
        <v>25905</v>
      </c>
      <c r="Y1175" t="s">
        <v>25906</v>
      </c>
    </row>
    <row r="1176" spans="1:25" x14ac:dyDescent="0.3">
      <c r="A1176">
        <v>58750</v>
      </c>
      <c r="B1176" t="s">
        <v>25907</v>
      </c>
      <c r="C1176" t="s">
        <v>25908</v>
      </c>
      <c r="D1176" t="s">
        <v>25909</v>
      </c>
      <c r="E1176" t="s">
        <v>25910</v>
      </c>
      <c r="F1176" t="s">
        <v>25911</v>
      </c>
      <c r="G1176" t="s">
        <v>25912</v>
      </c>
      <c r="H1176" t="s">
        <v>25913</v>
      </c>
      <c r="I1176" t="s">
        <v>25914</v>
      </c>
      <c r="J1176" t="s">
        <v>25915</v>
      </c>
      <c r="K1176" t="s">
        <v>25916</v>
      </c>
      <c r="L1176" t="s">
        <v>25917</v>
      </c>
      <c r="M1176" t="s">
        <v>25918</v>
      </c>
      <c r="N1176" t="s">
        <v>25919</v>
      </c>
      <c r="O1176">
        <f>-729.460690592836 -1.86217061323305 -499.187510914723</f>
        <v>-1230.510372120792</v>
      </c>
      <c r="P1176" t="s">
        <v>25920</v>
      </c>
      <c r="Q1176" t="s">
        <v>25921</v>
      </c>
      <c r="R1176" t="s">
        <v>25922</v>
      </c>
      <c r="S1176" t="s">
        <v>25923</v>
      </c>
      <c r="T1176" t="s">
        <v>25924</v>
      </c>
      <c r="U1176" t="s">
        <v>25925</v>
      </c>
      <c r="V1176" t="s">
        <v>25926</v>
      </c>
      <c r="W1176" t="s">
        <v>25927</v>
      </c>
      <c r="X1176" t="s">
        <v>25928</v>
      </c>
      <c r="Y1176" t="s">
        <v>25929</v>
      </c>
    </row>
    <row r="1177" spans="1:25" x14ac:dyDescent="0.3">
      <c r="A1177">
        <v>58800</v>
      </c>
      <c r="B1177" t="s">
        <v>25930</v>
      </c>
      <c r="C1177" t="s">
        <v>25931</v>
      </c>
      <c r="D1177" t="s">
        <v>25932</v>
      </c>
      <c r="E1177" t="s">
        <v>25933</v>
      </c>
      <c r="F1177" t="s">
        <v>25934</v>
      </c>
      <c r="G1177" t="s">
        <v>25935</v>
      </c>
      <c r="H1177" t="s">
        <v>25936</v>
      </c>
      <c r="I1177" t="s">
        <v>25937</v>
      </c>
      <c r="J1177" t="s">
        <v>25938</v>
      </c>
      <c r="K1177" t="s">
        <v>25939</v>
      </c>
      <c r="L1177" t="s">
        <v>25940</v>
      </c>
      <c r="M1177" t="s">
        <v>25941</v>
      </c>
      <c r="N1177" t="s">
        <v>25942</v>
      </c>
      <c r="O1177">
        <f>-729.733295878099 -1.05508707061358 -497.963536213459</f>
        <v>-1228.7519191621716</v>
      </c>
      <c r="P1177" t="s">
        <v>25943</v>
      </c>
      <c r="Q1177" t="s">
        <v>25944</v>
      </c>
      <c r="R1177" t="s">
        <v>25945</v>
      </c>
      <c r="S1177" t="s">
        <v>25946</v>
      </c>
      <c r="T1177" t="s">
        <v>25947</v>
      </c>
      <c r="U1177" t="s">
        <v>25948</v>
      </c>
      <c r="V1177" t="s">
        <v>25949</v>
      </c>
      <c r="W1177" t="s">
        <v>25950</v>
      </c>
      <c r="X1177" t="s">
        <v>25951</v>
      </c>
      <c r="Y1177" t="s">
        <v>25952</v>
      </c>
    </row>
    <row r="1178" spans="1:25" x14ac:dyDescent="0.3">
      <c r="A1178">
        <v>58850</v>
      </c>
      <c r="B1178" t="s">
        <v>25953</v>
      </c>
      <c r="C1178" t="s">
        <v>25954</v>
      </c>
      <c r="D1178" t="s">
        <v>25955</v>
      </c>
      <c r="E1178" t="s">
        <v>25956</v>
      </c>
      <c r="F1178" t="s">
        <v>25957</v>
      </c>
      <c r="G1178" t="s">
        <v>25958</v>
      </c>
      <c r="H1178" t="s">
        <v>25959</v>
      </c>
      <c r="I1178" t="s">
        <v>25960</v>
      </c>
      <c r="J1178" t="s">
        <v>25961</v>
      </c>
      <c r="K1178" t="s">
        <v>25962</v>
      </c>
      <c r="L1178" t="s">
        <v>25963</v>
      </c>
      <c r="M1178" t="s">
        <v>25964</v>
      </c>
      <c r="N1178" t="s">
        <v>25965</v>
      </c>
      <c r="O1178">
        <f>-729.292975570734 -0.72372847515112 -497.381114923143</f>
        <v>-1227.3978189690281</v>
      </c>
      <c r="P1178" t="s">
        <v>25966</v>
      </c>
      <c r="Q1178" t="s">
        <v>25967</v>
      </c>
      <c r="R1178" t="s">
        <v>25968</v>
      </c>
      <c r="S1178" t="s">
        <v>25969</v>
      </c>
      <c r="T1178" t="s">
        <v>25970</v>
      </c>
      <c r="U1178" t="s">
        <v>25971</v>
      </c>
      <c r="V1178" t="s">
        <v>25972</v>
      </c>
      <c r="W1178" t="s">
        <v>25973</v>
      </c>
      <c r="X1178" t="s">
        <v>25974</v>
      </c>
      <c r="Y1178" t="s">
        <v>25975</v>
      </c>
    </row>
    <row r="1179" spans="1:25" x14ac:dyDescent="0.3">
      <c r="A1179">
        <v>58900</v>
      </c>
      <c r="B1179" t="s">
        <v>25976</v>
      </c>
      <c r="C1179" t="s">
        <v>25977</v>
      </c>
      <c r="D1179" t="s">
        <v>25978</v>
      </c>
      <c r="E1179" t="s">
        <v>25979</v>
      </c>
      <c r="F1179" t="s">
        <v>25980</v>
      </c>
      <c r="G1179" t="s">
        <v>25981</v>
      </c>
      <c r="H1179" t="s">
        <v>25982</v>
      </c>
      <c r="I1179" t="s">
        <v>25983</v>
      </c>
      <c r="J1179" t="s">
        <v>25984</v>
      </c>
      <c r="K1179" t="s">
        <v>25985</v>
      </c>
      <c r="L1179" t="s">
        <v>25986</v>
      </c>
      <c r="M1179" t="s">
        <v>25987</v>
      </c>
      <c r="N1179" t="s">
        <v>25988</v>
      </c>
      <c r="O1179">
        <f>-728.369353470983 -0.0480661350393348 -497.071647818075</f>
        <v>-1225.4890674240974</v>
      </c>
      <c r="P1179" t="s">
        <v>25989</v>
      </c>
      <c r="Q1179" t="s">
        <v>25990</v>
      </c>
      <c r="R1179" t="s">
        <v>25991</v>
      </c>
      <c r="S1179" t="s">
        <v>25992</v>
      </c>
      <c r="T1179" t="s">
        <v>25993</v>
      </c>
      <c r="U1179" t="s">
        <v>25994</v>
      </c>
      <c r="V1179" t="s">
        <v>25995</v>
      </c>
      <c r="W1179" t="s">
        <v>25996</v>
      </c>
      <c r="X1179" t="s">
        <v>25997</v>
      </c>
      <c r="Y1179" t="s">
        <v>25998</v>
      </c>
    </row>
    <row r="1180" spans="1:25" x14ac:dyDescent="0.3">
      <c r="A1180">
        <v>58950</v>
      </c>
      <c r="B1180" t="s">
        <v>25999</v>
      </c>
      <c r="C1180" t="s">
        <v>26000</v>
      </c>
      <c r="D1180" t="s">
        <v>26001</v>
      </c>
      <c r="E1180" t="s">
        <v>26002</v>
      </c>
      <c r="F1180" t="s">
        <v>26003</v>
      </c>
      <c r="G1180" t="s">
        <v>26004</v>
      </c>
      <c r="H1180" t="s">
        <v>26005</v>
      </c>
      <c r="I1180" t="s">
        <v>26006</v>
      </c>
      <c r="J1180" t="s">
        <v>26007</v>
      </c>
      <c r="K1180" t="s">
        <v>26008</v>
      </c>
      <c r="L1180" t="s">
        <v>26009</v>
      </c>
      <c r="M1180" t="s">
        <v>26010</v>
      </c>
      <c r="N1180" t="s">
        <v>26011</v>
      </c>
      <c r="O1180" t="s">
        <v>26012</v>
      </c>
      <c r="P1180" t="s">
        <v>26013</v>
      </c>
      <c r="Q1180" t="s">
        <v>26014</v>
      </c>
      <c r="R1180" t="s">
        <v>26015</v>
      </c>
      <c r="S1180" t="s">
        <v>26016</v>
      </c>
      <c r="T1180" t="s">
        <v>26017</v>
      </c>
      <c r="U1180" t="s">
        <v>26018</v>
      </c>
      <c r="V1180" t="s">
        <v>26019</v>
      </c>
      <c r="W1180" t="s">
        <v>26020</v>
      </c>
      <c r="X1180" t="s">
        <v>26021</v>
      </c>
      <c r="Y1180" t="s">
        <v>26022</v>
      </c>
    </row>
    <row r="1181" spans="1:25" x14ac:dyDescent="0.3">
      <c r="A1181">
        <v>59000</v>
      </c>
      <c r="B1181" t="s">
        <v>26023</v>
      </c>
      <c r="C1181" t="s">
        <v>26024</v>
      </c>
      <c r="D1181" t="s">
        <v>26025</v>
      </c>
      <c r="E1181" t="s">
        <v>26026</v>
      </c>
      <c r="F1181" t="s">
        <v>26027</v>
      </c>
      <c r="G1181" t="s">
        <v>26028</v>
      </c>
      <c r="H1181" t="s">
        <v>26029</v>
      </c>
      <c r="I1181" t="s">
        <v>26030</v>
      </c>
      <c r="J1181" t="s">
        <v>26031</v>
      </c>
      <c r="K1181" t="s">
        <v>26032</v>
      </c>
      <c r="L1181" t="s">
        <v>26033</v>
      </c>
      <c r="M1181" t="s">
        <v>26034</v>
      </c>
      <c r="N1181" t="s">
        <v>26035</v>
      </c>
      <c r="O1181" t="s">
        <v>26036</v>
      </c>
      <c r="P1181" t="s">
        <v>26037</v>
      </c>
      <c r="Q1181" t="s">
        <v>26038</v>
      </c>
      <c r="R1181" t="s">
        <v>26039</v>
      </c>
      <c r="S1181" t="s">
        <v>26040</v>
      </c>
      <c r="T1181" t="s">
        <v>26041</v>
      </c>
      <c r="U1181" t="s">
        <v>26042</v>
      </c>
      <c r="V1181" t="s">
        <v>26043</v>
      </c>
      <c r="W1181" t="s">
        <v>26044</v>
      </c>
      <c r="X1181" t="s">
        <v>26045</v>
      </c>
      <c r="Y1181" t="s">
        <v>26046</v>
      </c>
    </row>
    <row r="1182" spans="1:25" x14ac:dyDescent="0.3">
      <c r="A1182">
        <v>59050</v>
      </c>
      <c r="B1182" t="s">
        <v>26047</v>
      </c>
      <c r="C1182" t="s">
        <v>26048</v>
      </c>
      <c r="D1182" t="s">
        <v>26049</v>
      </c>
      <c r="E1182" t="s">
        <v>26050</v>
      </c>
      <c r="F1182" t="s">
        <v>26051</v>
      </c>
      <c r="G1182" t="s">
        <v>26052</v>
      </c>
      <c r="H1182" t="s">
        <v>26053</v>
      </c>
      <c r="I1182" t="s">
        <v>26054</v>
      </c>
      <c r="J1182" t="s">
        <v>26055</v>
      </c>
      <c r="K1182" t="s">
        <v>26056</v>
      </c>
      <c r="L1182" t="s">
        <v>26057</v>
      </c>
      <c r="M1182" t="s">
        <v>26058</v>
      </c>
      <c r="N1182" t="s">
        <v>26059</v>
      </c>
      <c r="O1182" t="s">
        <v>26060</v>
      </c>
      <c r="P1182" t="s">
        <v>26061</v>
      </c>
      <c r="Q1182" t="s">
        <v>26062</v>
      </c>
      <c r="R1182" t="s">
        <v>26063</v>
      </c>
      <c r="S1182" t="s">
        <v>26064</v>
      </c>
      <c r="T1182" t="s">
        <v>26065</v>
      </c>
      <c r="U1182" t="s">
        <v>26066</v>
      </c>
      <c r="V1182" t="s">
        <v>26067</v>
      </c>
      <c r="W1182" t="s">
        <v>26068</v>
      </c>
      <c r="X1182" t="s">
        <v>26069</v>
      </c>
      <c r="Y1182" t="s">
        <v>26070</v>
      </c>
    </row>
    <row r="1183" spans="1:25" x14ac:dyDescent="0.3">
      <c r="A1183">
        <v>59100</v>
      </c>
      <c r="B1183" t="s">
        <v>26071</v>
      </c>
      <c r="C1183" t="s">
        <v>26072</v>
      </c>
      <c r="D1183" t="s">
        <v>26073</v>
      </c>
      <c r="E1183" t="s">
        <v>26074</v>
      </c>
      <c r="F1183" t="s">
        <v>26075</v>
      </c>
      <c r="G1183" t="s">
        <v>26076</v>
      </c>
      <c r="H1183" t="s">
        <v>26077</v>
      </c>
      <c r="I1183" t="s">
        <v>26078</v>
      </c>
      <c r="J1183" t="s">
        <v>26079</v>
      </c>
      <c r="K1183" t="s">
        <v>26080</v>
      </c>
      <c r="L1183" t="s">
        <v>26081</v>
      </c>
      <c r="M1183" t="s">
        <v>26082</v>
      </c>
      <c r="N1183" t="s">
        <v>26083</v>
      </c>
      <c r="O1183" t="s">
        <v>26084</v>
      </c>
      <c r="P1183" t="s">
        <v>26085</v>
      </c>
      <c r="Q1183">
        <f>-539.571869604994 -1.23975753539025 -235.068315245608</f>
        <v>-775.87994238599231</v>
      </c>
      <c r="R1183" t="s">
        <v>26086</v>
      </c>
      <c r="S1183" t="s">
        <v>26087</v>
      </c>
      <c r="T1183" t="s">
        <v>26088</v>
      </c>
      <c r="U1183" t="s">
        <v>26089</v>
      </c>
      <c r="V1183" t="s">
        <v>26090</v>
      </c>
      <c r="W1183" t="s">
        <v>26091</v>
      </c>
      <c r="X1183" t="s">
        <v>26092</v>
      </c>
      <c r="Y1183" t="s">
        <v>26093</v>
      </c>
    </row>
    <row r="1184" spans="1:25" x14ac:dyDescent="0.3">
      <c r="A1184">
        <v>59150</v>
      </c>
      <c r="B1184" t="s">
        <v>26094</v>
      </c>
      <c r="C1184" t="s">
        <v>26095</v>
      </c>
      <c r="D1184" t="s">
        <v>26096</v>
      </c>
      <c r="E1184" t="s">
        <v>26097</v>
      </c>
      <c r="F1184" t="s">
        <v>26098</v>
      </c>
      <c r="G1184" t="s">
        <v>26099</v>
      </c>
      <c r="H1184" t="s">
        <v>26100</v>
      </c>
      <c r="I1184" t="s">
        <v>26101</v>
      </c>
      <c r="J1184" t="s">
        <v>26102</v>
      </c>
      <c r="K1184" t="s">
        <v>26103</v>
      </c>
      <c r="L1184" t="s">
        <v>26104</v>
      </c>
      <c r="M1184" t="s">
        <v>26105</v>
      </c>
      <c r="N1184" t="s">
        <v>26106</v>
      </c>
      <c r="O1184">
        <f>-728.267690079002 -0.00899624985254377 -497.076642695626</f>
        <v>-1225.3533290244804</v>
      </c>
      <c r="P1184" t="s">
        <v>26107</v>
      </c>
      <c r="Q1184">
        <f>-539.041587321124 -1.68902890650065 -235.515973452116</f>
        <v>-776.24658967974062</v>
      </c>
      <c r="R1184" t="s">
        <v>26108</v>
      </c>
      <c r="S1184" t="s">
        <v>26109</v>
      </c>
      <c r="T1184" t="s">
        <v>26110</v>
      </c>
      <c r="U1184" t="s">
        <v>26111</v>
      </c>
      <c r="V1184" t="s">
        <v>26112</v>
      </c>
      <c r="W1184" t="s">
        <v>26113</v>
      </c>
      <c r="X1184" t="s">
        <v>26114</v>
      </c>
      <c r="Y1184" t="s">
        <v>26115</v>
      </c>
    </row>
    <row r="1185" spans="1:25" x14ac:dyDescent="0.3">
      <c r="A1185">
        <v>59200</v>
      </c>
      <c r="B1185" t="s">
        <v>26116</v>
      </c>
      <c r="C1185" t="s">
        <v>26117</v>
      </c>
      <c r="D1185" t="s">
        <v>26118</v>
      </c>
      <c r="E1185" t="s">
        <v>26119</v>
      </c>
      <c r="F1185" t="s">
        <v>26120</v>
      </c>
      <c r="G1185" t="s">
        <v>26121</v>
      </c>
      <c r="H1185" t="s">
        <v>26122</v>
      </c>
      <c r="I1185" t="s">
        <v>26123</v>
      </c>
      <c r="J1185" t="s">
        <v>26124</v>
      </c>
      <c r="K1185" t="s">
        <v>26125</v>
      </c>
      <c r="L1185" t="s">
        <v>26126</v>
      </c>
      <c r="M1185" t="s">
        <v>26127</v>
      </c>
      <c r="N1185" t="s">
        <v>26128</v>
      </c>
      <c r="O1185">
        <f>-729.060248378506 -0.387832521626024 -497.085274087947</f>
        <v>-1226.5333549880791</v>
      </c>
      <c r="P1185" t="s">
        <v>26129</v>
      </c>
      <c r="Q1185">
        <f>-539.040141968927 -0.613871820467921 -236.691995617681</f>
        <v>-776.34600940707583</v>
      </c>
      <c r="R1185" t="s">
        <v>26130</v>
      </c>
      <c r="S1185" t="s">
        <v>26131</v>
      </c>
      <c r="T1185" t="s">
        <v>26132</v>
      </c>
      <c r="U1185" t="s">
        <v>26133</v>
      </c>
      <c r="V1185" t="s">
        <v>26134</v>
      </c>
      <c r="W1185" t="s">
        <v>26135</v>
      </c>
      <c r="X1185" t="s">
        <v>26136</v>
      </c>
      <c r="Y1185" t="s">
        <v>26137</v>
      </c>
    </row>
    <row r="1186" spans="1:25" x14ac:dyDescent="0.3">
      <c r="A1186">
        <v>59250</v>
      </c>
      <c r="B1186" t="s">
        <v>26138</v>
      </c>
      <c r="C1186" t="s">
        <v>26139</v>
      </c>
      <c r="D1186" t="s">
        <v>26140</v>
      </c>
      <c r="E1186" t="s">
        <v>26141</v>
      </c>
      <c r="F1186" t="s">
        <v>26142</v>
      </c>
      <c r="G1186" t="s">
        <v>26143</v>
      </c>
      <c r="H1186" t="s">
        <v>26144</v>
      </c>
      <c r="I1186" t="s">
        <v>26145</v>
      </c>
      <c r="J1186" t="s">
        <v>26146</v>
      </c>
      <c r="K1186" t="s">
        <v>26147</v>
      </c>
      <c r="L1186" t="s">
        <v>26148</v>
      </c>
      <c r="M1186" t="s">
        <v>26149</v>
      </c>
      <c r="N1186" t="s">
        <v>26150</v>
      </c>
      <c r="O1186">
        <f>-729.514445855778 -0.513232344926109 -497.056689704725</f>
        <v>-1227.0843679054292</v>
      </c>
      <c r="P1186" t="s">
        <v>26151</v>
      </c>
      <c r="Q1186" t="s">
        <v>26152</v>
      </c>
      <c r="R1186" t="s">
        <v>26153</v>
      </c>
      <c r="S1186" t="s">
        <v>26154</v>
      </c>
      <c r="T1186" t="s">
        <v>26155</v>
      </c>
      <c r="U1186" t="s">
        <v>26156</v>
      </c>
      <c r="V1186" t="s">
        <v>26157</v>
      </c>
      <c r="W1186" t="s">
        <v>26158</v>
      </c>
      <c r="X1186" t="s">
        <v>26159</v>
      </c>
      <c r="Y1186" t="s">
        <v>26160</v>
      </c>
    </row>
    <row r="1187" spans="1:25" x14ac:dyDescent="0.3">
      <c r="A1187">
        <v>59300</v>
      </c>
      <c r="B1187" t="s">
        <v>26161</v>
      </c>
      <c r="C1187" t="s">
        <v>26162</v>
      </c>
      <c r="D1187" t="s">
        <v>26163</v>
      </c>
      <c r="E1187" t="s">
        <v>26164</v>
      </c>
      <c r="F1187" t="s">
        <v>26165</v>
      </c>
      <c r="G1187" t="s">
        <v>26166</v>
      </c>
      <c r="H1187" t="s">
        <v>26167</v>
      </c>
      <c r="I1187" t="s">
        <v>26168</v>
      </c>
      <c r="J1187" t="s">
        <v>26169</v>
      </c>
      <c r="K1187" t="s">
        <v>26170</v>
      </c>
      <c r="L1187" t="s">
        <v>26171</v>
      </c>
      <c r="M1187" t="s">
        <v>26172</v>
      </c>
      <c r="N1187" t="s">
        <v>26173</v>
      </c>
      <c r="O1187">
        <f>-730.457185779633 -0.78841815630085 -496.825694448097</f>
        <v>-1228.0712983840308</v>
      </c>
      <c r="P1187" t="s">
        <v>26174</v>
      </c>
      <c r="Q1187" t="s">
        <v>26175</v>
      </c>
      <c r="R1187" t="s">
        <v>26176</v>
      </c>
      <c r="S1187" t="s">
        <v>26177</v>
      </c>
      <c r="T1187" t="s">
        <v>26178</v>
      </c>
      <c r="U1187" t="s">
        <v>26179</v>
      </c>
      <c r="V1187" t="s">
        <v>26180</v>
      </c>
      <c r="W1187" t="s">
        <v>26181</v>
      </c>
      <c r="X1187" t="s">
        <v>26182</v>
      </c>
      <c r="Y1187" t="s">
        <v>26183</v>
      </c>
    </row>
    <row r="1188" spans="1:25" x14ac:dyDescent="0.3">
      <c r="A1188">
        <v>59350</v>
      </c>
      <c r="B1188" t="s">
        <v>26184</v>
      </c>
      <c r="C1188" t="s">
        <v>26185</v>
      </c>
      <c r="D1188" t="s">
        <v>26186</v>
      </c>
      <c r="E1188" t="s">
        <v>26187</v>
      </c>
      <c r="F1188" t="s">
        <v>26188</v>
      </c>
      <c r="G1188" t="s">
        <v>26189</v>
      </c>
      <c r="H1188" t="s">
        <v>26190</v>
      </c>
      <c r="I1188" t="s">
        <v>26191</v>
      </c>
      <c r="J1188" t="s">
        <v>26192</v>
      </c>
      <c r="K1188" t="s">
        <v>26193</v>
      </c>
      <c r="L1188" t="s">
        <v>26194</v>
      </c>
      <c r="M1188" t="s">
        <v>26195</v>
      </c>
      <c r="N1188" t="s">
        <v>26196</v>
      </c>
      <c r="O1188">
        <f>-731.08050936364 -0.869347153365197 -496.700283597869</f>
        <v>-1228.6501401148741</v>
      </c>
      <c r="P1188" t="s">
        <v>26197</v>
      </c>
      <c r="Q1188" t="s">
        <v>26198</v>
      </c>
      <c r="R1188" t="s">
        <v>26199</v>
      </c>
      <c r="S1188" t="s">
        <v>26200</v>
      </c>
      <c r="T1188" t="s">
        <v>26201</v>
      </c>
      <c r="U1188" t="s">
        <v>26202</v>
      </c>
      <c r="V1188" t="s">
        <v>26203</v>
      </c>
      <c r="W1188" t="s">
        <v>26204</v>
      </c>
      <c r="X1188" t="s">
        <v>26205</v>
      </c>
      <c r="Y1188" t="s">
        <v>26206</v>
      </c>
    </row>
    <row r="1189" spans="1:25" x14ac:dyDescent="0.3">
      <c r="A1189">
        <v>59400</v>
      </c>
      <c r="B1189" t="s">
        <v>26207</v>
      </c>
      <c r="C1189" t="s">
        <v>26208</v>
      </c>
      <c r="D1189" t="s">
        <v>26209</v>
      </c>
      <c r="E1189" t="s">
        <v>26210</v>
      </c>
      <c r="F1189" t="s">
        <v>26211</v>
      </c>
      <c r="G1189" t="s">
        <v>26212</v>
      </c>
      <c r="H1189" t="s">
        <v>26213</v>
      </c>
      <c r="I1189" t="s">
        <v>26214</v>
      </c>
      <c r="J1189" t="s">
        <v>26215</v>
      </c>
      <c r="K1189" t="s">
        <v>26216</v>
      </c>
      <c r="L1189" t="s">
        <v>26217</v>
      </c>
      <c r="M1189" t="s">
        <v>26218</v>
      </c>
      <c r="N1189" t="s">
        <v>26219</v>
      </c>
      <c r="O1189">
        <f>-732.609309678853 -0.79303971061745 -496.324213201186</f>
        <v>-1229.7265625906566</v>
      </c>
      <c r="P1189" t="s">
        <v>26220</v>
      </c>
      <c r="Q1189" t="s">
        <v>26221</v>
      </c>
      <c r="R1189" t="s">
        <v>26222</v>
      </c>
      <c r="S1189" t="s">
        <v>26223</v>
      </c>
      <c r="T1189" t="s">
        <v>26224</v>
      </c>
      <c r="U1189" t="s">
        <v>26225</v>
      </c>
      <c r="V1189" t="s">
        <v>26226</v>
      </c>
      <c r="W1189" t="s">
        <v>26227</v>
      </c>
      <c r="X1189" t="s">
        <v>26228</v>
      </c>
      <c r="Y1189" t="s">
        <v>26229</v>
      </c>
    </row>
    <row r="1190" spans="1:25" x14ac:dyDescent="0.3">
      <c r="A1190">
        <v>59450</v>
      </c>
      <c r="B1190" t="s">
        <v>26230</v>
      </c>
      <c r="C1190" t="s">
        <v>26231</v>
      </c>
      <c r="D1190" t="s">
        <v>26232</v>
      </c>
      <c r="E1190" t="s">
        <v>26233</v>
      </c>
      <c r="F1190" t="s">
        <v>26234</v>
      </c>
      <c r="G1190" t="s">
        <v>26235</v>
      </c>
      <c r="H1190" t="s">
        <v>26236</v>
      </c>
      <c r="I1190" t="s">
        <v>26237</v>
      </c>
      <c r="J1190" t="s">
        <v>26238</v>
      </c>
      <c r="K1190" t="s">
        <v>26239</v>
      </c>
      <c r="L1190" t="s">
        <v>26240</v>
      </c>
      <c r="M1190" t="s">
        <v>26241</v>
      </c>
      <c r="N1190" t="s">
        <v>26242</v>
      </c>
      <c r="O1190">
        <f>-733.425879036418 -0.758423424148305 -495.968468892455</f>
        <v>-1230.1527713530213</v>
      </c>
      <c r="P1190" t="s">
        <v>26243</v>
      </c>
      <c r="Q1190" t="s">
        <v>26244</v>
      </c>
      <c r="R1190" t="s">
        <v>26245</v>
      </c>
      <c r="S1190" t="s">
        <v>26246</v>
      </c>
      <c r="T1190" t="s">
        <v>26247</v>
      </c>
      <c r="U1190" t="s">
        <v>26248</v>
      </c>
      <c r="V1190" t="s">
        <v>26249</v>
      </c>
      <c r="W1190" t="s">
        <v>26250</v>
      </c>
      <c r="X1190" t="s">
        <v>26251</v>
      </c>
      <c r="Y1190" t="s">
        <v>26252</v>
      </c>
    </row>
    <row r="1191" spans="1:25" x14ac:dyDescent="0.3">
      <c r="A1191">
        <v>59500</v>
      </c>
      <c r="B1191" t="s">
        <v>26253</v>
      </c>
      <c r="C1191" t="s">
        <v>26254</v>
      </c>
      <c r="D1191" t="s">
        <v>26255</v>
      </c>
      <c r="E1191" t="s">
        <v>26256</v>
      </c>
      <c r="F1191" t="s">
        <v>26257</v>
      </c>
      <c r="G1191" t="s">
        <v>26258</v>
      </c>
      <c r="H1191" t="s">
        <v>26259</v>
      </c>
      <c r="I1191" t="s">
        <v>26260</v>
      </c>
      <c r="J1191" t="s">
        <v>26261</v>
      </c>
      <c r="K1191" t="s">
        <v>26262</v>
      </c>
      <c r="L1191" t="s">
        <v>26263</v>
      </c>
      <c r="M1191" t="s">
        <v>26264</v>
      </c>
      <c r="N1191" t="s">
        <v>26265</v>
      </c>
      <c r="O1191">
        <f>-735.077427284497 -1.32234752533077 -495.208624423449</f>
        <v>-1231.6083992332769</v>
      </c>
      <c r="P1191" t="s">
        <v>26266</v>
      </c>
      <c r="Q1191" t="s">
        <v>26267</v>
      </c>
      <c r="R1191" t="s">
        <v>26268</v>
      </c>
      <c r="S1191" t="s">
        <v>26269</v>
      </c>
      <c r="T1191" t="s">
        <v>26270</v>
      </c>
      <c r="U1191" t="s">
        <v>26271</v>
      </c>
      <c r="V1191" t="s">
        <v>26272</v>
      </c>
      <c r="W1191" t="s">
        <v>26273</v>
      </c>
      <c r="X1191" t="s">
        <v>26274</v>
      </c>
      <c r="Y1191" t="s">
        <v>26275</v>
      </c>
    </row>
    <row r="1192" spans="1:25" x14ac:dyDescent="0.3">
      <c r="A1192">
        <v>59550</v>
      </c>
      <c r="B1192" t="s">
        <v>26276</v>
      </c>
      <c r="C1192" t="s">
        <v>26277</v>
      </c>
      <c r="D1192" t="s">
        <v>26278</v>
      </c>
      <c r="E1192" t="s">
        <v>26279</v>
      </c>
      <c r="F1192" t="s">
        <v>26280</v>
      </c>
      <c r="G1192" t="s">
        <v>26281</v>
      </c>
      <c r="H1192" t="s">
        <v>26282</v>
      </c>
      <c r="I1192" t="s">
        <v>26283</v>
      </c>
      <c r="J1192" t="s">
        <v>26284</v>
      </c>
      <c r="K1192" t="s">
        <v>26285</v>
      </c>
      <c r="L1192" t="s">
        <v>26286</v>
      </c>
      <c r="M1192" t="s">
        <v>26287</v>
      </c>
      <c r="N1192" t="s">
        <v>26288</v>
      </c>
      <c r="O1192">
        <f>-736.043152935183 -1.82564729368369 -494.991172752661</f>
        <v>-1232.8599729815278</v>
      </c>
      <c r="P1192" t="s">
        <v>26289</v>
      </c>
      <c r="Q1192" t="s">
        <v>26290</v>
      </c>
      <c r="R1192" t="s">
        <v>26291</v>
      </c>
      <c r="S1192" t="s">
        <v>26292</v>
      </c>
      <c r="T1192" t="s">
        <v>26293</v>
      </c>
      <c r="U1192" t="s">
        <v>26294</v>
      </c>
      <c r="V1192" t="s">
        <v>26295</v>
      </c>
      <c r="W1192" t="s">
        <v>26296</v>
      </c>
      <c r="X1192" t="s">
        <v>26297</v>
      </c>
      <c r="Y1192" t="s">
        <v>26298</v>
      </c>
    </row>
    <row r="1193" spans="1:25" x14ac:dyDescent="0.3">
      <c r="A1193">
        <v>59600</v>
      </c>
      <c r="B1193" t="s">
        <v>26299</v>
      </c>
      <c r="C1193" t="s">
        <v>26300</v>
      </c>
      <c r="D1193" t="s">
        <v>26301</v>
      </c>
      <c r="E1193" t="s">
        <v>26302</v>
      </c>
      <c r="F1193" t="s">
        <v>26303</v>
      </c>
      <c r="G1193" t="s">
        <v>26304</v>
      </c>
      <c r="H1193" t="s">
        <v>26305</v>
      </c>
      <c r="I1193" t="s">
        <v>26306</v>
      </c>
      <c r="J1193" t="s">
        <v>26307</v>
      </c>
      <c r="K1193" t="s">
        <v>26308</v>
      </c>
      <c r="L1193" t="s">
        <v>26309</v>
      </c>
      <c r="M1193" t="s">
        <v>26310</v>
      </c>
      <c r="N1193" t="s">
        <v>26311</v>
      </c>
      <c r="O1193">
        <f>-737.893660584813 -2.67284023181242 -494.662078169411</f>
        <v>-1235.2285789860364</v>
      </c>
      <c r="P1193" t="s">
        <v>26312</v>
      </c>
      <c r="Q1193" t="s">
        <v>26313</v>
      </c>
      <c r="R1193" t="s">
        <v>26314</v>
      </c>
      <c r="S1193" t="s">
        <v>26315</v>
      </c>
      <c r="T1193" t="s">
        <v>26316</v>
      </c>
      <c r="U1193" t="s">
        <v>26317</v>
      </c>
      <c r="V1193" t="s">
        <v>26318</v>
      </c>
      <c r="W1193" t="s">
        <v>26319</v>
      </c>
      <c r="X1193" t="s">
        <v>26320</v>
      </c>
      <c r="Y1193" t="s">
        <v>26321</v>
      </c>
    </row>
    <row r="1194" spans="1:25" x14ac:dyDescent="0.3">
      <c r="A1194">
        <v>59650</v>
      </c>
      <c r="B1194" t="s">
        <v>26322</v>
      </c>
      <c r="C1194" t="s">
        <v>26323</v>
      </c>
      <c r="D1194" t="s">
        <v>26324</v>
      </c>
      <c r="E1194" t="s">
        <v>26325</v>
      </c>
      <c r="F1194" t="s">
        <v>26326</v>
      </c>
      <c r="G1194" t="s">
        <v>26327</v>
      </c>
      <c r="H1194" t="s">
        <v>26328</v>
      </c>
      <c r="I1194" t="s">
        <v>26329</v>
      </c>
      <c r="J1194" t="s">
        <v>26330</v>
      </c>
      <c r="K1194" t="s">
        <v>26331</v>
      </c>
      <c r="L1194" t="s">
        <v>26332</v>
      </c>
      <c r="M1194" t="s">
        <v>26333</v>
      </c>
      <c r="N1194" t="s">
        <v>26334</v>
      </c>
      <c r="O1194">
        <f>-738.503153137561 -2.96132816791987 -494.507647406417</f>
        <v>-1235.9721287118978</v>
      </c>
      <c r="P1194" t="s">
        <v>26335</v>
      </c>
      <c r="Q1194" t="s">
        <v>26336</v>
      </c>
      <c r="R1194" t="s">
        <v>26337</v>
      </c>
      <c r="S1194" t="s">
        <v>26338</v>
      </c>
      <c r="T1194" t="s">
        <v>26339</v>
      </c>
      <c r="U1194" t="s">
        <v>26340</v>
      </c>
      <c r="V1194" t="s">
        <v>26341</v>
      </c>
      <c r="W1194" t="s">
        <v>26342</v>
      </c>
      <c r="X1194" t="s">
        <v>26343</v>
      </c>
      <c r="Y1194" t="s">
        <v>26344</v>
      </c>
    </row>
    <row r="1195" spans="1:25" x14ac:dyDescent="0.3">
      <c r="A1195">
        <v>59700</v>
      </c>
      <c r="B1195" t="s">
        <v>26345</v>
      </c>
      <c r="C1195" t="s">
        <v>26346</v>
      </c>
      <c r="D1195" t="s">
        <v>26347</v>
      </c>
      <c r="E1195" t="s">
        <v>26348</v>
      </c>
      <c r="F1195" t="s">
        <v>26349</v>
      </c>
      <c r="G1195" t="s">
        <v>26350</v>
      </c>
      <c r="H1195" t="s">
        <v>26351</v>
      </c>
      <c r="I1195" t="s">
        <v>26352</v>
      </c>
      <c r="J1195" t="s">
        <v>26353</v>
      </c>
      <c r="K1195" t="s">
        <v>26354</v>
      </c>
      <c r="L1195" t="s">
        <v>26355</v>
      </c>
      <c r="M1195" t="s">
        <v>26356</v>
      </c>
      <c r="N1195" t="s">
        <v>26357</v>
      </c>
      <c r="O1195">
        <f>-738.854855155431 -2.83163230403375 -494.468956387988</f>
        <v>-1236.1554438474527</v>
      </c>
      <c r="P1195" t="s">
        <v>26358</v>
      </c>
      <c r="Q1195" t="s">
        <v>26359</v>
      </c>
      <c r="R1195" t="s">
        <v>26360</v>
      </c>
      <c r="S1195" t="s">
        <v>26361</v>
      </c>
      <c r="T1195" t="s">
        <v>26362</v>
      </c>
      <c r="U1195" t="s">
        <v>26363</v>
      </c>
      <c r="V1195" t="s">
        <v>26364</v>
      </c>
      <c r="W1195" t="s">
        <v>26365</v>
      </c>
      <c r="X1195" t="s">
        <v>26366</v>
      </c>
      <c r="Y1195" t="s">
        <v>26367</v>
      </c>
    </row>
    <row r="1196" spans="1:25" x14ac:dyDescent="0.3">
      <c r="A1196">
        <v>59750</v>
      </c>
      <c r="B1196" t="s">
        <v>26368</v>
      </c>
      <c r="C1196" t="s">
        <v>26369</v>
      </c>
      <c r="D1196" t="s">
        <v>26370</v>
      </c>
      <c r="E1196" t="s">
        <v>26371</v>
      </c>
      <c r="F1196" t="s">
        <v>26372</v>
      </c>
      <c r="G1196" t="s">
        <v>26373</v>
      </c>
      <c r="H1196" t="s">
        <v>26374</v>
      </c>
      <c r="I1196" t="s">
        <v>26375</v>
      </c>
      <c r="J1196" t="s">
        <v>26376</v>
      </c>
      <c r="K1196" t="s">
        <v>26377</v>
      </c>
      <c r="L1196" t="s">
        <v>26378</v>
      </c>
      <c r="M1196" t="s">
        <v>26379</v>
      </c>
      <c r="N1196" t="s">
        <v>26380</v>
      </c>
      <c r="O1196">
        <f>-738.565295373244 -2.31334369367823 -494.555627638556</f>
        <v>-1235.4342667054782</v>
      </c>
      <c r="P1196" t="s">
        <v>26381</v>
      </c>
      <c r="Q1196">
        <f>-549.70396886278 -1.04493819934851 -237.14994689707</f>
        <v>-787.8988539591985</v>
      </c>
      <c r="R1196" t="s">
        <v>26382</v>
      </c>
      <c r="S1196" t="s">
        <v>26383</v>
      </c>
      <c r="T1196" t="s">
        <v>26384</v>
      </c>
      <c r="U1196" t="s">
        <v>26385</v>
      </c>
      <c r="V1196" t="s">
        <v>26386</v>
      </c>
      <c r="W1196" t="s">
        <v>26387</v>
      </c>
      <c r="X1196" t="s">
        <v>26388</v>
      </c>
      <c r="Y1196" t="s">
        <v>26389</v>
      </c>
    </row>
    <row r="1197" spans="1:25" x14ac:dyDescent="0.3">
      <c r="A1197">
        <v>59800</v>
      </c>
      <c r="B1197" t="s">
        <v>26390</v>
      </c>
      <c r="C1197" t="s">
        <v>26391</v>
      </c>
      <c r="D1197" t="s">
        <v>26392</v>
      </c>
      <c r="E1197" t="s">
        <v>26393</v>
      </c>
      <c r="F1197" t="s">
        <v>26394</v>
      </c>
      <c r="G1197" t="s">
        <v>26395</v>
      </c>
      <c r="H1197" t="s">
        <v>26396</v>
      </c>
      <c r="I1197" t="s">
        <v>26397</v>
      </c>
      <c r="J1197" t="s">
        <v>26398</v>
      </c>
      <c r="K1197" t="s">
        <v>26399</v>
      </c>
      <c r="L1197" t="s">
        <v>26400</v>
      </c>
      <c r="M1197" t="s">
        <v>26401</v>
      </c>
      <c r="N1197" t="s">
        <v>26402</v>
      </c>
      <c r="O1197">
        <f>-736.458435304237 -1.31087144053095 -494.821840383782</f>
        <v>-1232.5911471285499</v>
      </c>
      <c r="P1197" t="s">
        <v>26403</v>
      </c>
      <c r="Q1197">
        <f>-547.584399796439 -3.52561235598364 -237.853163807485</f>
        <v>-788.96317595990763</v>
      </c>
      <c r="R1197" t="s">
        <v>26404</v>
      </c>
      <c r="S1197" t="s">
        <v>26405</v>
      </c>
      <c r="T1197" t="s">
        <v>26406</v>
      </c>
      <c r="U1197" t="s">
        <v>26407</v>
      </c>
      <c r="V1197" t="s">
        <v>26408</v>
      </c>
      <c r="W1197" t="s">
        <v>26409</v>
      </c>
      <c r="X1197" t="s">
        <v>26410</v>
      </c>
      <c r="Y1197" t="s">
        <v>26411</v>
      </c>
    </row>
    <row r="1198" spans="1:25" x14ac:dyDescent="0.3">
      <c r="A1198">
        <v>59850</v>
      </c>
      <c r="B1198" t="s">
        <v>26412</v>
      </c>
      <c r="C1198" t="s">
        <v>26413</v>
      </c>
      <c r="D1198" t="s">
        <v>26414</v>
      </c>
      <c r="E1198" t="s">
        <v>26415</v>
      </c>
      <c r="F1198" t="s">
        <v>26416</v>
      </c>
      <c r="G1198" t="s">
        <v>26417</v>
      </c>
      <c r="H1198" t="s">
        <v>26418</v>
      </c>
      <c r="I1198" t="s">
        <v>26419</v>
      </c>
      <c r="J1198" t="s">
        <v>26420</v>
      </c>
      <c r="K1198" t="s">
        <v>26421</v>
      </c>
      <c r="L1198" t="s">
        <v>26422</v>
      </c>
      <c r="M1198" t="s">
        <v>26423</v>
      </c>
      <c r="N1198" t="s">
        <v>26424</v>
      </c>
      <c r="O1198">
        <f>-735.151176212114 -0.855427298349468 -495.176881860958</f>
        <v>-1231.1834853714215</v>
      </c>
      <c r="P1198" t="s">
        <v>26425</v>
      </c>
      <c r="Q1198">
        <f>-546.608051599579 -3.7747473506638 -237.888284405484</f>
        <v>-788.27108335572677</v>
      </c>
      <c r="R1198" t="s">
        <v>26426</v>
      </c>
      <c r="S1198" t="s">
        <v>26427</v>
      </c>
      <c r="T1198" t="s">
        <v>26428</v>
      </c>
      <c r="U1198" t="s">
        <v>26429</v>
      </c>
      <c r="V1198" t="s">
        <v>26430</v>
      </c>
      <c r="W1198" t="s">
        <v>26431</v>
      </c>
      <c r="X1198" t="s">
        <v>26432</v>
      </c>
      <c r="Y1198" t="s">
        <v>26433</v>
      </c>
    </row>
    <row r="1199" spans="1:25" x14ac:dyDescent="0.3">
      <c r="A1199">
        <v>59900</v>
      </c>
      <c r="B1199" t="s">
        <v>26434</v>
      </c>
      <c r="C1199" t="s">
        <v>26435</v>
      </c>
      <c r="D1199" t="s">
        <v>26436</v>
      </c>
      <c r="E1199" t="s">
        <v>26437</v>
      </c>
      <c r="F1199" t="s">
        <v>26438</v>
      </c>
      <c r="G1199" t="s">
        <v>26439</v>
      </c>
      <c r="H1199" t="s">
        <v>26440</v>
      </c>
      <c r="I1199" t="s">
        <v>26441</v>
      </c>
      <c r="J1199" t="s">
        <v>26442</v>
      </c>
      <c r="K1199" t="s">
        <v>26443</v>
      </c>
      <c r="L1199" t="s">
        <v>26444</v>
      </c>
      <c r="M1199" t="s">
        <v>26445</v>
      </c>
      <c r="N1199" t="s">
        <v>26446</v>
      </c>
      <c r="O1199">
        <f>-733.068933639341 -0.210929054001326 -495.992718639217</f>
        <v>-1229.2725813325594</v>
      </c>
      <c r="P1199" t="s">
        <v>26447</v>
      </c>
      <c r="Q1199">
        <f>-544.844124922226 -3.31250282364863 -236.832250874625</f>
        <v>-784.98887862049969</v>
      </c>
      <c r="R1199" t="s">
        <v>26448</v>
      </c>
      <c r="S1199" t="s">
        <v>26449</v>
      </c>
      <c r="T1199" t="s">
        <v>26450</v>
      </c>
      <c r="U1199" t="s">
        <v>26451</v>
      </c>
      <c r="V1199" t="s">
        <v>26452</v>
      </c>
      <c r="W1199" t="s">
        <v>26453</v>
      </c>
      <c r="X1199" t="s">
        <v>26454</v>
      </c>
      <c r="Y1199" t="s">
        <v>26455</v>
      </c>
    </row>
    <row r="1200" spans="1:25" x14ac:dyDescent="0.3">
      <c r="A1200">
        <v>59950</v>
      </c>
      <c r="B1200" t="s">
        <v>26456</v>
      </c>
      <c r="C1200" t="s">
        <v>26457</v>
      </c>
      <c r="D1200" t="s">
        <v>26458</v>
      </c>
      <c r="E1200" t="s">
        <v>26459</v>
      </c>
      <c r="F1200" t="s">
        <v>26460</v>
      </c>
      <c r="G1200" t="s">
        <v>26461</v>
      </c>
      <c r="H1200" t="s">
        <v>26462</v>
      </c>
      <c r="I1200" t="s">
        <v>26463</v>
      </c>
      <c r="J1200" t="s">
        <v>26464</v>
      </c>
      <c r="K1200" t="s">
        <v>26465</v>
      </c>
      <c r="L1200" t="s">
        <v>26466</v>
      </c>
      <c r="M1200" t="s">
        <v>26467</v>
      </c>
      <c r="N1200" t="s">
        <v>26468</v>
      </c>
      <c r="O1200">
        <f>-732.15814602388 -0.479380683197633 -496.096064079725</f>
        <v>-1228.7335907868028</v>
      </c>
      <c r="P1200" t="s">
        <v>26469</v>
      </c>
      <c r="Q1200">
        <f>-543.966546106436 -2.30714285411727 -236.098290601854</f>
        <v>-782.3719795624072</v>
      </c>
      <c r="R1200" t="s">
        <v>26470</v>
      </c>
      <c r="S1200" t="s">
        <v>26471</v>
      </c>
      <c r="T1200" t="s">
        <v>26472</v>
      </c>
      <c r="U1200" t="s">
        <v>26473</v>
      </c>
      <c r="V1200" t="s">
        <v>26474</v>
      </c>
      <c r="W1200" t="s">
        <v>26475</v>
      </c>
      <c r="X1200" t="s">
        <v>26476</v>
      </c>
      <c r="Y1200" t="s">
        <v>26477</v>
      </c>
    </row>
    <row r="1201" spans="1:25" x14ac:dyDescent="0.3">
      <c r="A1201">
        <v>60000</v>
      </c>
      <c r="B1201" t="s">
        <v>26478</v>
      </c>
      <c r="C1201" t="s">
        <v>26479</v>
      </c>
      <c r="D1201" t="s">
        <v>26480</v>
      </c>
      <c r="E1201" t="s">
        <v>26481</v>
      </c>
      <c r="F1201" t="s">
        <v>26482</v>
      </c>
      <c r="G1201" t="s">
        <v>26483</v>
      </c>
      <c r="H1201" t="s">
        <v>26484</v>
      </c>
      <c r="I1201" t="s">
        <v>26485</v>
      </c>
      <c r="J1201" t="s">
        <v>26486</v>
      </c>
      <c r="K1201" t="s">
        <v>26487</v>
      </c>
      <c r="L1201" t="s">
        <v>26488</v>
      </c>
      <c r="M1201" t="s">
        <v>26489</v>
      </c>
      <c r="N1201" t="s">
        <v>26490</v>
      </c>
      <c r="O1201">
        <f>-730.495563068116 -1.30922933465604 -495.943053442118</f>
        <v>-1227.74784584489</v>
      </c>
      <c r="P1201" t="s">
        <v>26491</v>
      </c>
      <c r="Q1201" t="s">
        <v>26492</v>
      </c>
      <c r="R1201" t="s">
        <v>26493</v>
      </c>
      <c r="S1201" t="s">
        <v>26494</v>
      </c>
      <c r="T1201" t="s">
        <v>26495</v>
      </c>
      <c r="U1201" t="s">
        <v>26496</v>
      </c>
      <c r="V1201" t="s">
        <v>26497</v>
      </c>
      <c r="W1201" t="s">
        <v>26498</v>
      </c>
      <c r="X1201" t="s">
        <v>26499</v>
      </c>
      <c r="Y1201" t="s">
        <v>26500</v>
      </c>
    </row>
    <row r="1202" spans="1:25" x14ac:dyDescent="0.3">
      <c r="A1202">
        <v>60050</v>
      </c>
      <c r="B1202" t="s">
        <v>26501</v>
      </c>
      <c r="C1202" t="s">
        <v>26502</v>
      </c>
      <c r="D1202" t="s">
        <v>26503</v>
      </c>
      <c r="E1202" t="s">
        <v>26504</v>
      </c>
      <c r="F1202" t="s">
        <v>26505</v>
      </c>
      <c r="G1202" t="s">
        <v>26506</v>
      </c>
      <c r="H1202" t="s">
        <v>26507</v>
      </c>
      <c r="I1202" t="s">
        <v>26508</v>
      </c>
      <c r="J1202" t="s">
        <v>26509</v>
      </c>
      <c r="K1202" t="s">
        <v>26510</v>
      </c>
      <c r="L1202" t="s">
        <v>26511</v>
      </c>
      <c r="M1202" t="s">
        <v>26512</v>
      </c>
      <c r="N1202" t="s">
        <v>26513</v>
      </c>
      <c r="O1202">
        <f>-729.806700002909 -1.74259323361139 -495.735518939587</f>
        <v>-1227.2848121761074</v>
      </c>
      <c r="P1202" t="s">
        <v>26514</v>
      </c>
      <c r="Q1202" t="s">
        <v>26515</v>
      </c>
      <c r="R1202" t="s">
        <v>26516</v>
      </c>
      <c r="S1202" t="s">
        <v>26517</v>
      </c>
      <c r="T1202" t="s">
        <v>26518</v>
      </c>
      <c r="U1202" t="s">
        <v>26519</v>
      </c>
      <c r="V1202" t="s">
        <v>26520</v>
      </c>
      <c r="W1202" t="s">
        <v>26521</v>
      </c>
      <c r="X1202" t="s">
        <v>26522</v>
      </c>
      <c r="Y1202" t="s">
        <v>26523</v>
      </c>
    </row>
    <row r="1203" spans="1:25" x14ac:dyDescent="0.3">
      <c r="A1203">
        <v>60100</v>
      </c>
      <c r="B1203" t="s">
        <v>26524</v>
      </c>
      <c r="C1203" t="s">
        <v>26525</v>
      </c>
      <c r="D1203" t="s">
        <v>26526</v>
      </c>
      <c r="E1203" t="s">
        <v>26527</v>
      </c>
      <c r="F1203" t="s">
        <v>26528</v>
      </c>
      <c r="G1203" t="s">
        <v>26529</v>
      </c>
      <c r="H1203" t="s">
        <v>26530</v>
      </c>
      <c r="I1203" t="s">
        <v>26531</v>
      </c>
      <c r="J1203" t="s">
        <v>26532</v>
      </c>
      <c r="K1203" t="s">
        <v>26533</v>
      </c>
      <c r="L1203" t="s">
        <v>26534</v>
      </c>
      <c r="M1203" t="s">
        <v>26535</v>
      </c>
      <c r="N1203" t="s">
        <v>26536</v>
      </c>
      <c r="O1203">
        <f>-728.64664770392 -2.4537818242718 -495.104167891149</f>
        <v>-1226.2045974193409</v>
      </c>
      <c r="P1203" t="s">
        <v>26537</v>
      </c>
      <c r="Q1203" t="s">
        <v>26538</v>
      </c>
      <c r="R1203" t="s">
        <v>26539</v>
      </c>
      <c r="S1203" t="s">
        <v>26540</v>
      </c>
      <c r="T1203" t="s">
        <v>26541</v>
      </c>
      <c r="U1203" t="s">
        <v>26542</v>
      </c>
      <c r="V1203" t="s">
        <v>26543</v>
      </c>
      <c r="W1203" t="s">
        <v>26544</v>
      </c>
      <c r="X1203" t="s">
        <v>26545</v>
      </c>
      <c r="Y1203" t="s">
        <v>26546</v>
      </c>
    </row>
    <row r="1204" spans="1:25" x14ac:dyDescent="0.3">
      <c r="A1204">
        <v>60150</v>
      </c>
      <c r="B1204" t="s">
        <v>26547</v>
      </c>
      <c r="C1204" t="s">
        <v>26548</v>
      </c>
      <c r="D1204" t="s">
        <v>26549</v>
      </c>
      <c r="E1204" t="s">
        <v>26550</v>
      </c>
      <c r="F1204" t="s">
        <v>26551</v>
      </c>
      <c r="G1204" t="s">
        <v>26552</v>
      </c>
      <c r="H1204" t="s">
        <v>26553</v>
      </c>
      <c r="I1204" t="s">
        <v>26554</v>
      </c>
      <c r="J1204" t="s">
        <v>26555</v>
      </c>
      <c r="K1204" t="s">
        <v>26556</v>
      </c>
      <c r="L1204" t="s">
        <v>26557</v>
      </c>
      <c r="M1204" t="s">
        <v>26558</v>
      </c>
      <c r="N1204" t="s">
        <v>26559</v>
      </c>
      <c r="O1204">
        <f>-728.079351566487 -2.48083078501668 -494.768516213669</f>
        <v>-1225.3286985651728</v>
      </c>
      <c r="P1204" t="s">
        <v>26560</v>
      </c>
      <c r="Q1204" t="s">
        <v>26561</v>
      </c>
      <c r="R1204" t="s">
        <v>26562</v>
      </c>
      <c r="S1204" t="s">
        <v>26563</v>
      </c>
      <c r="T1204" t="s">
        <v>26564</v>
      </c>
      <c r="U1204" t="s">
        <v>26565</v>
      </c>
      <c r="V1204" t="s">
        <v>26566</v>
      </c>
      <c r="W1204" t="s">
        <v>26567</v>
      </c>
      <c r="X1204" t="s">
        <v>26568</v>
      </c>
      <c r="Y1204" t="s">
        <v>26569</v>
      </c>
    </row>
    <row r="1205" spans="1:25" x14ac:dyDescent="0.3">
      <c r="A1205">
        <v>60200</v>
      </c>
      <c r="B1205" t="s">
        <v>26570</v>
      </c>
      <c r="C1205" t="s">
        <v>26571</v>
      </c>
      <c r="D1205" t="s">
        <v>26572</v>
      </c>
      <c r="E1205" t="s">
        <v>26573</v>
      </c>
      <c r="F1205" t="s">
        <v>26574</v>
      </c>
      <c r="G1205" t="s">
        <v>26575</v>
      </c>
      <c r="H1205" t="s">
        <v>26576</v>
      </c>
      <c r="I1205" t="s">
        <v>26577</v>
      </c>
      <c r="J1205" t="s">
        <v>26578</v>
      </c>
      <c r="K1205" t="s">
        <v>26579</v>
      </c>
      <c r="L1205" t="s">
        <v>26580</v>
      </c>
      <c r="M1205" t="s">
        <v>26581</v>
      </c>
      <c r="N1205" t="s">
        <v>26582</v>
      </c>
      <c r="O1205">
        <f>-726.259323345404 -2.34078138080577 -494.062979956817</f>
        <v>-1222.6630846830267</v>
      </c>
      <c r="P1205" t="s">
        <v>26583</v>
      </c>
      <c r="Q1205" t="s">
        <v>26584</v>
      </c>
      <c r="R1205" t="s">
        <v>26585</v>
      </c>
      <c r="S1205" t="s">
        <v>26586</v>
      </c>
      <c r="T1205" t="s">
        <v>26587</v>
      </c>
      <c r="U1205" t="s">
        <v>26588</v>
      </c>
      <c r="V1205" t="s">
        <v>26589</v>
      </c>
      <c r="W1205" t="s">
        <v>26590</v>
      </c>
      <c r="X1205" t="s">
        <v>26591</v>
      </c>
      <c r="Y1205" t="s">
        <v>26592</v>
      </c>
    </row>
    <row r="1206" spans="1:25" x14ac:dyDescent="0.3">
      <c r="A1206">
        <v>60250</v>
      </c>
      <c r="B1206" t="s">
        <v>26593</v>
      </c>
      <c r="C1206" t="s">
        <v>26594</v>
      </c>
      <c r="D1206" t="s">
        <v>26595</v>
      </c>
      <c r="E1206" t="s">
        <v>26596</v>
      </c>
      <c r="F1206" t="s">
        <v>26597</v>
      </c>
      <c r="G1206" t="s">
        <v>26598</v>
      </c>
      <c r="H1206" t="s">
        <v>26599</v>
      </c>
      <c r="I1206" t="s">
        <v>26600</v>
      </c>
      <c r="J1206" t="s">
        <v>26601</v>
      </c>
      <c r="K1206" t="s">
        <v>26602</v>
      </c>
      <c r="L1206" t="s">
        <v>26603</v>
      </c>
      <c r="M1206" t="s">
        <v>26604</v>
      </c>
      <c r="N1206" t="s">
        <v>26605</v>
      </c>
      <c r="O1206">
        <f>-724.909117257069 -2.26128747300709 -493.780011735118</f>
        <v>-1220.9504164651942</v>
      </c>
      <c r="P1206" t="s">
        <v>26606</v>
      </c>
      <c r="Q1206" t="s">
        <v>26607</v>
      </c>
      <c r="R1206" t="s">
        <v>26608</v>
      </c>
      <c r="S1206" t="s">
        <v>26609</v>
      </c>
      <c r="T1206" t="s">
        <v>26610</v>
      </c>
      <c r="U1206" t="s">
        <v>26611</v>
      </c>
      <c r="V1206" t="s">
        <v>26612</v>
      </c>
      <c r="W1206" t="s">
        <v>26613</v>
      </c>
      <c r="X1206" t="s">
        <v>26614</v>
      </c>
      <c r="Y1206" t="s">
        <v>26615</v>
      </c>
    </row>
    <row r="1207" spans="1:25" x14ac:dyDescent="0.3">
      <c r="A1207">
        <v>60300</v>
      </c>
      <c r="B1207" t="s">
        <v>26616</v>
      </c>
      <c r="C1207" t="s">
        <v>26617</v>
      </c>
      <c r="D1207" t="s">
        <v>26618</v>
      </c>
      <c r="E1207" t="s">
        <v>26619</v>
      </c>
      <c r="F1207" t="s">
        <v>26620</v>
      </c>
      <c r="G1207" t="s">
        <v>26621</v>
      </c>
      <c r="H1207" t="s">
        <v>26622</v>
      </c>
      <c r="I1207" t="s">
        <v>26623</v>
      </c>
      <c r="J1207" t="s">
        <v>26624</v>
      </c>
      <c r="K1207" t="s">
        <v>26625</v>
      </c>
      <c r="L1207" t="s">
        <v>26626</v>
      </c>
      <c r="M1207" t="s">
        <v>26627</v>
      </c>
      <c r="N1207" t="s">
        <v>26628</v>
      </c>
      <c r="O1207">
        <f>-722.085332730053 -1.98046324805318 -493.628101600934</f>
        <v>-1217.6938975790401</v>
      </c>
      <c r="P1207" t="s">
        <v>26629</v>
      </c>
      <c r="Q1207" t="s">
        <v>26630</v>
      </c>
      <c r="R1207" t="s">
        <v>26631</v>
      </c>
      <c r="S1207" t="s">
        <v>26632</v>
      </c>
      <c r="T1207" t="s">
        <v>26633</v>
      </c>
      <c r="U1207" t="s">
        <v>26634</v>
      </c>
      <c r="V1207" t="s">
        <v>26635</v>
      </c>
      <c r="W1207" t="s">
        <v>26636</v>
      </c>
      <c r="X1207" t="s">
        <v>26637</v>
      </c>
      <c r="Y1207" t="s">
        <v>26638</v>
      </c>
    </row>
    <row r="1208" spans="1:25" x14ac:dyDescent="0.3">
      <c r="A1208">
        <v>60350</v>
      </c>
      <c r="B1208" t="s">
        <v>26639</v>
      </c>
      <c r="C1208" t="s">
        <v>26640</v>
      </c>
      <c r="D1208" t="s">
        <v>26641</v>
      </c>
      <c r="E1208" t="s">
        <v>26642</v>
      </c>
      <c r="F1208" t="s">
        <v>26643</v>
      </c>
      <c r="G1208" t="s">
        <v>26644</v>
      </c>
      <c r="H1208" t="s">
        <v>26645</v>
      </c>
      <c r="I1208" t="s">
        <v>26646</v>
      </c>
      <c r="J1208" t="s">
        <v>26647</v>
      </c>
      <c r="K1208" t="s">
        <v>26648</v>
      </c>
      <c r="L1208" t="s">
        <v>26649</v>
      </c>
      <c r="M1208" t="s">
        <v>26650</v>
      </c>
      <c r="N1208" t="s">
        <v>26651</v>
      </c>
      <c r="O1208">
        <f>-720.731512729952 -2.07543627929317 -493.626782266236</f>
        <v>-1216.433731275481</v>
      </c>
      <c r="P1208" t="s">
        <v>26652</v>
      </c>
      <c r="Q1208" t="s">
        <v>26653</v>
      </c>
      <c r="R1208" t="s">
        <v>26654</v>
      </c>
      <c r="S1208" t="s">
        <v>26655</v>
      </c>
      <c r="T1208" t="s">
        <v>26656</v>
      </c>
      <c r="U1208" t="s">
        <v>26657</v>
      </c>
      <c r="V1208" t="s">
        <v>26658</v>
      </c>
      <c r="W1208" t="s">
        <v>26659</v>
      </c>
      <c r="X1208" t="s">
        <v>26660</v>
      </c>
      <c r="Y1208" t="s">
        <v>26661</v>
      </c>
    </row>
    <row r="1209" spans="1:25" x14ac:dyDescent="0.3">
      <c r="A1209">
        <v>60400</v>
      </c>
      <c r="B1209" t="s">
        <v>26662</v>
      </c>
      <c r="C1209" t="s">
        <v>26663</v>
      </c>
      <c r="D1209" t="s">
        <v>26664</v>
      </c>
      <c r="E1209" t="s">
        <v>26665</v>
      </c>
      <c r="F1209" t="s">
        <v>26666</v>
      </c>
      <c r="G1209" t="s">
        <v>26667</v>
      </c>
      <c r="H1209" t="s">
        <v>26668</v>
      </c>
      <c r="I1209" t="s">
        <v>26669</v>
      </c>
      <c r="J1209" t="s">
        <v>26670</v>
      </c>
      <c r="K1209" t="s">
        <v>26671</v>
      </c>
      <c r="L1209" t="s">
        <v>26672</v>
      </c>
      <c r="M1209" t="s">
        <v>26673</v>
      </c>
      <c r="N1209" t="s">
        <v>26674</v>
      </c>
      <c r="O1209">
        <f>-718.489807142858 -2.27531184262057 -493.5802517132</f>
        <v>-1214.3453706986786</v>
      </c>
      <c r="P1209" t="s">
        <v>26675</v>
      </c>
      <c r="Q1209" t="s">
        <v>26676</v>
      </c>
      <c r="R1209" t="s">
        <v>26677</v>
      </c>
      <c r="S1209" t="s">
        <v>26678</v>
      </c>
      <c r="T1209" t="s">
        <v>26679</v>
      </c>
      <c r="U1209" t="s">
        <v>26680</v>
      </c>
      <c r="V1209" t="s">
        <v>26681</v>
      </c>
      <c r="W1209" t="s">
        <v>26682</v>
      </c>
      <c r="X1209" t="s">
        <v>26683</v>
      </c>
      <c r="Y1209" t="s">
        <v>26684</v>
      </c>
    </row>
    <row r="1210" spans="1:25" x14ac:dyDescent="0.3">
      <c r="A1210">
        <v>60450</v>
      </c>
      <c r="B1210" t="s">
        <v>26685</v>
      </c>
      <c r="C1210" t="s">
        <v>26686</v>
      </c>
      <c r="D1210" t="s">
        <v>26687</v>
      </c>
      <c r="E1210" t="s">
        <v>26688</v>
      </c>
      <c r="F1210" t="s">
        <v>26689</v>
      </c>
      <c r="G1210" t="s">
        <v>26690</v>
      </c>
      <c r="H1210" t="s">
        <v>26691</v>
      </c>
      <c r="I1210" t="s">
        <v>26692</v>
      </c>
      <c r="J1210" t="s">
        <v>26693</v>
      </c>
      <c r="K1210" t="s">
        <v>26694</v>
      </c>
      <c r="L1210" t="s">
        <v>26695</v>
      </c>
      <c r="M1210" t="s">
        <v>26696</v>
      </c>
      <c r="N1210" t="s">
        <v>26697</v>
      </c>
      <c r="O1210">
        <f>-717.707772171386 -2.4117364973647 -493.623674330617</f>
        <v>-1213.7431829993677</v>
      </c>
      <c r="P1210" t="s">
        <v>26698</v>
      </c>
      <c r="Q1210" t="s">
        <v>26699</v>
      </c>
      <c r="R1210" t="s">
        <v>26700</v>
      </c>
      <c r="S1210" t="s">
        <v>26701</v>
      </c>
      <c r="T1210" t="s">
        <v>26702</v>
      </c>
      <c r="U1210" t="s">
        <v>26703</v>
      </c>
      <c r="V1210" t="s">
        <v>26704</v>
      </c>
      <c r="W1210" t="s">
        <v>26705</v>
      </c>
      <c r="X1210" t="s">
        <v>26706</v>
      </c>
      <c r="Y1210" t="s">
        <v>26707</v>
      </c>
    </row>
    <row r="1211" spans="1:25" x14ac:dyDescent="0.3">
      <c r="A1211">
        <v>60500</v>
      </c>
      <c r="B1211" t="s">
        <v>26708</v>
      </c>
      <c r="C1211" t="s">
        <v>26709</v>
      </c>
      <c r="D1211" t="s">
        <v>26710</v>
      </c>
      <c r="E1211" t="s">
        <v>26711</v>
      </c>
      <c r="F1211" t="s">
        <v>26712</v>
      </c>
      <c r="G1211" t="s">
        <v>26713</v>
      </c>
      <c r="H1211" t="s">
        <v>26714</v>
      </c>
      <c r="I1211" t="s">
        <v>26715</v>
      </c>
      <c r="J1211" t="s">
        <v>26716</v>
      </c>
      <c r="K1211" t="s">
        <v>26717</v>
      </c>
      <c r="L1211" t="s">
        <v>26718</v>
      </c>
      <c r="M1211" t="s">
        <v>26719</v>
      </c>
      <c r="N1211" t="s">
        <v>26720</v>
      </c>
      <c r="O1211">
        <f>-716.567377032986 -2.58916440912253 -494.20277513221</f>
        <v>-1213.3593165743184</v>
      </c>
      <c r="P1211" t="s">
        <v>26721</v>
      </c>
      <c r="Q1211" t="s">
        <v>26722</v>
      </c>
      <c r="R1211" t="s">
        <v>26723</v>
      </c>
      <c r="S1211" t="s">
        <v>26724</v>
      </c>
      <c r="T1211" t="s">
        <v>26725</v>
      </c>
      <c r="U1211" t="s">
        <v>26726</v>
      </c>
      <c r="V1211" t="s">
        <v>26727</v>
      </c>
      <c r="W1211" t="s">
        <v>26728</v>
      </c>
      <c r="X1211" t="s">
        <v>26729</v>
      </c>
      <c r="Y1211" t="s">
        <v>26730</v>
      </c>
    </row>
    <row r="1212" spans="1:25" x14ac:dyDescent="0.3">
      <c r="A1212">
        <v>60550</v>
      </c>
      <c r="B1212" t="s">
        <v>26731</v>
      </c>
      <c r="C1212" t="s">
        <v>26732</v>
      </c>
      <c r="D1212" t="s">
        <v>26733</v>
      </c>
      <c r="E1212" t="s">
        <v>26734</v>
      </c>
      <c r="F1212" t="s">
        <v>26735</v>
      </c>
      <c r="G1212" t="s">
        <v>26736</v>
      </c>
      <c r="H1212" t="s">
        <v>26737</v>
      </c>
      <c r="I1212" t="s">
        <v>26738</v>
      </c>
      <c r="J1212" t="s">
        <v>26739</v>
      </c>
      <c r="K1212" t="s">
        <v>26740</v>
      </c>
      <c r="L1212" t="s">
        <v>26741</v>
      </c>
      <c r="M1212" t="s">
        <v>26742</v>
      </c>
      <c r="N1212" t="s">
        <v>26743</v>
      </c>
      <c r="O1212">
        <f>-716.201071424275 -2.71529817903479 -494.501087451804</f>
        <v>-1213.4174570551138</v>
      </c>
      <c r="P1212" t="s">
        <v>26744</v>
      </c>
      <c r="Q1212" t="s">
        <v>26745</v>
      </c>
      <c r="R1212" t="s">
        <v>26746</v>
      </c>
      <c r="S1212" t="s">
        <v>26747</v>
      </c>
      <c r="T1212" t="s">
        <v>26748</v>
      </c>
      <c r="U1212" t="s">
        <v>26749</v>
      </c>
      <c r="V1212" t="s">
        <v>26750</v>
      </c>
      <c r="W1212" t="s">
        <v>26751</v>
      </c>
      <c r="X1212" t="s">
        <v>26752</v>
      </c>
      <c r="Y1212" t="s">
        <v>26753</v>
      </c>
    </row>
    <row r="1213" spans="1:25" x14ac:dyDescent="0.3">
      <c r="A1213">
        <v>60600</v>
      </c>
      <c r="B1213" t="s">
        <v>26754</v>
      </c>
      <c r="C1213" t="s">
        <v>26755</v>
      </c>
      <c r="D1213" t="s">
        <v>26756</v>
      </c>
      <c r="E1213" t="s">
        <v>26757</v>
      </c>
      <c r="F1213" t="s">
        <v>26758</v>
      </c>
      <c r="G1213" t="s">
        <v>26759</v>
      </c>
      <c r="H1213" t="s">
        <v>26760</v>
      </c>
      <c r="I1213" t="s">
        <v>26761</v>
      </c>
      <c r="J1213" t="s">
        <v>26762</v>
      </c>
      <c r="K1213" t="s">
        <v>26763</v>
      </c>
      <c r="L1213" t="s">
        <v>26764</v>
      </c>
      <c r="M1213" t="s">
        <v>26765</v>
      </c>
      <c r="N1213" t="s">
        <v>26766</v>
      </c>
      <c r="O1213">
        <f>-715.968241951333 -2.85640810709242 -494.894314371406</f>
        <v>-1213.7189644298314</v>
      </c>
      <c r="P1213" t="s">
        <v>26767</v>
      </c>
      <c r="Q1213" t="s">
        <v>26768</v>
      </c>
      <c r="R1213" t="s">
        <v>26769</v>
      </c>
      <c r="S1213" t="s">
        <v>26770</v>
      </c>
      <c r="T1213" t="s">
        <v>26771</v>
      </c>
      <c r="U1213" t="s">
        <v>26772</v>
      </c>
      <c r="V1213" t="s">
        <v>26773</v>
      </c>
      <c r="W1213" t="s">
        <v>26774</v>
      </c>
      <c r="X1213" t="s">
        <v>26775</v>
      </c>
      <c r="Y1213" t="s">
        <v>26776</v>
      </c>
    </row>
    <row r="1214" spans="1:25" x14ac:dyDescent="0.3">
      <c r="A1214">
        <v>60650</v>
      </c>
      <c r="B1214" t="s">
        <v>26777</v>
      </c>
      <c r="C1214" t="s">
        <v>26778</v>
      </c>
      <c r="D1214" t="s">
        <v>26779</v>
      </c>
      <c r="E1214" t="s">
        <v>26780</v>
      </c>
      <c r="F1214" t="s">
        <v>26781</v>
      </c>
      <c r="G1214" t="s">
        <v>26782</v>
      </c>
      <c r="H1214" t="s">
        <v>26783</v>
      </c>
      <c r="I1214" t="s">
        <v>26784</v>
      </c>
      <c r="J1214" t="s">
        <v>26785</v>
      </c>
      <c r="K1214" t="s">
        <v>26786</v>
      </c>
      <c r="L1214" t="s">
        <v>26787</v>
      </c>
      <c r="M1214" t="s">
        <v>26788</v>
      </c>
      <c r="N1214" t="s">
        <v>26789</v>
      </c>
      <c r="O1214">
        <f>-716.008979653502 -2.77751183450505 -495.047054651198</f>
        <v>-1213.8335461392051</v>
      </c>
      <c r="P1214" t="s">
        <v>26790</v>
      </c>
      <c r="Q1214" t="s">
        <v>26791</v>
      </c>
      <c r="R1214" t="s">
        <v>26792</v>
      </c>
      <c r="S1214" t="s">
        <v>26793</v>
      </c>
      <c r="T1214" t="s">
        <v>26794</v>
      </c>
      <c r="U1214" t="s">
        <v>26795</v>
      </c>
      <c r="V1214" t="s">
        <v>26796</v>
      </c>
      <c r="W1214" t="s">
        <v>26797</v>
      </c>
      <c r="X1214" t="s">
        <v>26798</v>
      </c>
      <c r="Y1214" t="s">
        <v>26799</v>
      </c>
    </row>
    <row r="1215" spans="1:25" x14ac:dyDescent="0.3">
      <c r="A1215">
        <v>60700</v>
      </c>
      <c r="B1215" t="s">
        <v>26800</v>
      </c>
      <c r="C1215" t="s">
        <v>26801</v>
      </c>
      <c r="D1215" t="s">
        <v>26802</v>
      </c>
      <c r="E1215" t="s">
        <v>26803</v>
      </c>
      <c r="F1215" t="s">
        <v>26804</v>
      </c>
      <c r="G1215" t="s">
        <v>26805</v>
      </c>
      <c r="H1215" t="s">
        <v>26806</v>
      </c>
      <c r="I1215" t="s">
        <v>26807</v>
      </c>
      <c r="J1215" t="s">
        <v>26808</v>
      </c>
      <c r="K1215" t="s">
        <v>26809</v>
      </c>
      <c r="L1215" t="s">
        <v>26810</v>
      </c>
      <c r="M1215" t="s">
        <v>26811</v>
      </c>
      <c r="N1215" t="s">
        <v>26812</v>
      </c>
      <c r="O1215">
        <f>-716.011065516811 -2.36447685988037 -495.327573946553</f>
        <v>-1213.7031163232443</v>
      </c>
      <c r="P1215" t="s">
        <v>26813</v>
      </c>
      <c r="Q1215" t="s">
        <v>26814</v>
      </c>
      <c r="R1215" t="s">
        <v>26815</v>
      </c>
      <c r="S1215" t="s">
        <v>26816</v>
      </c>
      <c r="T1215" t="s">
        <v>26817</v>
      </c>
      <c r="U1215" t="s">
        <v>26818</v>
      </c>
      <c r="V1215" t="s">
        <v>26819</v>
      </c>
      <c r="W1215" t="s">
        <v>26820</v>
      </c>
      <c r="X1215" t="s">
        <v>26821</v>
      </c>
      <c r="Y1215" t="s">
        <v>26822</v>
      </c>
    </row>
    <row r="1216" spans="1:25" x14ac:dyDescent="0.3">
      <c r="A1216">
        <v>60750</v>
      </c>
      <c r="B1216" t="s">
        <v>26823</v>
      </c>
      <c r="C1216" t="s">
        <v>26824</v>
      </c>
      <c r="D1216" t="s">
        <v>26825</v>
      </c>
      <c r="E1216" t="s">
        <v>26826</v>
      </c>
      <c r="F1216" t="s">
        <v>26827</v>
      </c>
      <c r="G1216" t="s">
        <v>26828</v>
      </c>
      <c r="H1216" t="s">
        <v>26829</v>
      </c>
      <c r="I1216" t="s">
        <v>26830</v>
      </c>
      <c r="J1216" t="s">
        <v>26831</v>
      </c>
      <c r="K1216" t="s">
        <v>26832</v>
      </c>
      <c r="L1216" t="s">
        <v>26833</v>
      </c>
      <c r="M1216" t="s">
        <v>26834</v>
      </c>
      <c r="N1216" t="s">
        <v>26835</v>
      </c>
      <c r="O1216">
        <f>-716.155642200862 -2.00158690318131 -495.43547937057</f>
        <v>-1213.5927084746133</v>
      </c>
      <c r="P1216" t="s">
        <v>26836</v>
      </c>
      <c r="Q1216" t="s">
        <v>26837</v>
      </c>
      <c r="R1216" t="s">
        <v>26838</v>
      </c>
      <c r="S1216" t="s">
        <v>26839</v>
      </c>
      <c r="T1216" t="s">
        <v>26840</v>
      </c>
      <c r="U1216" t="s">
        <v>26841</v>
      </c>
      <c r="V1216" t="s">
        <v>26842</v>
      </c>
      <c r="W1216" t="s">
        <v>26843</v>
      </c>
      <c r="X1216" t="s">
        <v>26844</v>
      </c>
      <c r="Y1216" t="s">
        <v>26845</v>
      </c>
    </row>
    <row r="1217" spans="1:25" x14ac:dyDescent="0.3">
      <c r="A1217">
        <v>60800</v>
      </c>
      <c r="B1217" t="s">
        <v>26846</v>
      </c>
      <c r="C1217" t="s">
        <v>26847</v>
      </c>
      <c r="D1217" t="s">
        <v>26848</v>
      </c>
      <c r="E1217" t="s">
        <v>26849</v>
      </c>
      <c r="F1217" t="s">
        <v>26850</v>
      </c>
      <c r="G1217" t="s">
        <v>26851</v>
      </c>
      <c r="H1217" t="s">
        <v>26852</v>
      </c>
      <c r="I1217" t="s">
        <v>26853</v>
      </c>
      <c r="J1217" t="s">
        <v>26854</v>
      </c>
      <c r="K1217" t="s">
        <v>26855</v>
      </c>
      <c r="L1217" t="s">
        <v>26856</v>
      </c>
      <c r="M1217" t="s">
        <v>26857</v>
      </c>
      <c r="N1217" t="s">
        <v>26858</v>
      </c>
      <c r="O1217">
        <f>-716.72091548075 -1.21646473006103 -495.595073384616</f>
        <v>-1213.5324535954271</v>
      </c>
      <c r="P1217" t="s">
        <v>26859</v>
      </c>
      <c r="Q1217" t="s">
        <v>26860</v>
      </c>
      <c r="R1217" t="s">
        <v>26861</v>
      </c>
      <c r="S1217" t="s">
        <v>26862</v>
      </c>
      <c r="T1217" t="s">
        <v>26863</v>
      </c>
      <c r="U1217" t="s">
        <v>26864</v>
      </c>
      <c r="V1217" t="s">
        <v>26865</v>
      </c>
      <c r="W1217" t="s">
        <v>26866</v>
      </c>
      <c r="X1217" t="s">
        <v>26867</v>
      </c>
      <c r="Y1217" t="s">
        <v>26868</v>
      </c>
    </row>
    <row r="1218" spans="1:25" x14ac:dyDescent="0.3">
      <c r="A1218">
        <v>60850</v>
      </c>
      <c r="B1218" t="s">
        <v>26869</v>
      </c>
      <c r="C1218" t="s">
        <v>26870</v>
      </c>
      <c r="D1218" t="s">
        <v>26871</v>
      </c>
      <c r="E1218" t="s">
        <v>26872</v>
      </c>
      <c r="F1218" t="s">
        <v>26873</v>
      </c>
      <c r="G1218" t="s">
        <v>26874</v>
      </c>
      <c r="H1218" t="s">
        <v>26875</v>
      </c>
      <c r="I1218" t="s">
        <v>26876</v>
      </c>
      <c r="J1218" t="s">
        <v>26877</v>
      </c>
      <c r="K1218" t="s">
        <v>26878</v>
      </c>
      <c r="L1218" t="s">
        <v>26879</v>
      </c>
      <c r="M1218" t="s">
        <v>26880</v>
      </c>
      <c r="N1218" t="s">
        <v>26881</v>
      </c>
      <c r="O1218">
        <f>-717.077550572277 -0.849762797795165 -495.574458311442</f>
        <v>-1213.5017716815141</v>
      </c>
      <c r="P1218" t="s">
        <v>26882</v>
      </c>
      <c r="Q1218" t="s">
        <v>26883</v>
      </c>
      <c r="R1218" t="s">
        <v>26884</v>
      </c>
      <c r="S1218" t="s">
        <v>26885</v>
      </c>
      <c r="T1218" t="s">
        <v>26886</v>
      </c>
      <c r="U1218" t="s">
        <v>26887</v>
      </c>
      <c r="V1218" t="s">
        <v>26888</v>
      </c>
      <c r="W1218" t="s">
        <v>26889</v>
      </c>
      <c r="X1218" t="s">
        <v>26890</v>
      </c>
      <c r="Y1218" t="s">
        <v>26891</v>
      </c>
    </row>
    <row r="1219" spans="1:25" x14ac:dyDescent="0.3">
      <c r="A1219">
        <v>60900</v>
      </c>
      <c r="B1219" t="s">
        <v>26892</v>
      </c>
      <c r="C1219" t="s">
        <v>26893</v>
      </c>
      <c r="D1219" t="s">
        <v>26894</v>
      </c>
      <c r="E1219" t="s">
        <v>26895</v>
      </c>
      <c r="F1219" t="s">
        <v>26896</v>
      </c>
      <c r="G1219" t="s">
        <v>26897</v>
      </c>
      <c r="H1219" t="s">
        <v>26898</v>
      </c>
      <c r="I1219" t="s">
        <v>26899</v>
      </c>
      <c r="J1219" t="s">
        <v>26900</v>
      </c>
      <c r="K1219" t="s">
        <v>26901</v>
      </c>
      <c r="L1219" t="s">
        <v>26902</v>
      </c>
      <c r="M1219" t="s">
        <v>26903</v>
      </c>
      <c r="N1219" t="s">
        <v>26904</v>
      </c>
      <c r="O1219" t="s">
        <v>26905</v>
      </c>
      <c r="P1219" t="s">
        <v>26906</v>
      </c>
      <c r="Q1219" t="s">
        <v>26907</v>
      </c>
      <c r="R1219" t="s">
        <v>26908</v>
      </c>
      <c r="S1219" t="s">
        <v>26909</v>
      </c>
      <c r="T1219" t="s">
        <v>26910</v>
      </c>
      <c r="U1219" t="s">
        <v>26911</v>
      </c>
      <c r="V1219" t="s">
        <v>26912</v>
      </c>
      <c r="W1219" t="s">
        <v>26913</v>
      </c>
      <c r="X1219" t="s">
        <v>26914</v>
      </c>
      <c r="Y1219" t="s">
        <v>26915</v>
      </c>
    </row>
    <row r="1220" spans="1:25" x14ac:dyDescent="0.3">
      <c r="A1220">
        <v>60950</v>
      </c>
      <c r="B1220" t="s">
        <v>26916</v>
      </c>
      <c r="C1220" t="s">
        <v>26917</v>
      </c>
      <c r="D1220" t="s">
        <v>26918</v>
      </c>
      <c r="E1220" t="s">
        <v>26919</v>
      </c>
      <c r="F1220" t="s">
        <v>26920</v>
      </c>
      <c r="G1220" t="s">
        <v>26921</v>
      </c>
      <c r="H1220" t="s">
        <v>26922</v>
      </c>
      <c r="I1220" t="s">
        <v>26923</v>
      </c>
      <c r="J1220" t="s">
        <v>26924</v>
      </c>
      <c r="K1220" t="s">
        <v>26925</v>
      </c>
      <c r="L1220" t="s">
        <v>26926</v>
      </c>
      <c r="M1220" t="s">
        <v>26927</v>
      </c>
      <c r="N1220" t="s">
        <v>26928</v>
      </c>
      <c r="O1220" t="s">
        <v>26929</v>
      </c>
      <c r="P1220" t="s">
        <v>26930</v>
      </c>
      <c r="Q1220" t="s">
        <v>26931</v>
      </c>
      <c r="R1220" t="s">
        <v>26932</v>
      </c>
      <c r="S1220" t="s">
        <v>26933</v>
      </c>
      <c r="T1220" t="s">
        <v>26934</v>
      </c>
      <c r="U1220" t="s">
        <v>26935</v>
      </c>
      <c r="V1220" t="s">
        <v>26936</v>
      </c>
      <c r="W1220" t="s">
        <v>26937</v>
      </c>
      <c r="X1220" t="s">
        <v>26938</v>
      </c>
      <c r="Y1220" t="s">
        <v>26939</v>
      </c>
    </row>
    <row r="1221" spans="1:25" x14ac:dyDescent="0.3">
      <c r="A1221">
        <v>61000</v>
      </c>
      <c r="B1221" t="s">
        <v>26940</v>
      </c>
      <c r="C1221" t="s">
        <v>26941</v>
      </c>
      <c r="D1221" t="s">
        <v>26942</v>
      </c>
      <c r="E1221" t="s">
        <v>26943</v>
      </c>
      <c r="F1221" t="s">
        <v>26944</v>
      </c>
      <c r="G1221" t="s">
        <v>26945</v>
      </c>
      <c r="H1221" t="s">
        <v>26946</v>
      </c>
      <c r="I1221" t="s">
        <v>26947</v>
      </c>
      <c r="J1221" t="s">
        <v>26948</v>
      </c>
      <c r="K1221" t="s">
        <v>26949</v>
      </c>
      <c r="L1221" t="s">
        <v>26950</v>
      </c>
      <c r="M1221" t="s">
        <v>26951</v>
      </c>
      <c r="N1221" t="s">
        <v>26952</v>
      </c>
      <c r="O1221" t="s">
        <v>26953</v>
      </c>
      <c r="P1221" t="s">
        <v>26954</v>
      </c>
      <c r="Q1221" t="s">
        <v>26955</v>
      </c>
      <c r="R1221" t="s">
        <v>26956</v>
      </c>
      <c r="S1221" t="s">
        <v>26957</v>
      </c>
      <c r="T1221" t="s">
        <v>26958</v>
      </c>
      <c r="U1221" t="s">
        <v>26959</v>
      </c>
      <c r="V1221" t="s">
        <v>26960</v>
      </c>
      <c r="W1221" t="s">
        <v>26961</v>
      </c>
      <c r="X1221" t="s">
        <v>26962</v>
      </c>
      <c r="Y1221" t="s">
        <v>26963</v>
      </c>
    </row>
    <row r="1222" spans="1:25" x14ac:dyDescent="0.3">
      <c r="A1222">
        <v>61050</v>
      </c>
      <c r="B1222" t="s">
        <v>26964</v>
      </c>
      <c r="C1222" t="s">
        <v>26965</v>
      </c>
      <c r="D1222" t="s">
        <v>26966</v>
      </c>
      <c r="E1222" t="s">
        <v>26967</v>
      </c>
      <c r="F1222" t="s">
        <v>26968</v>
      </c>
      <c r="G1222" t="s">
        <v>26969</v>
      </c>
      <c r="H1222" t="s">
        <v>26970</v>
      </c>
      <c r="I1222" t="s">
        <v>26971</v>
      </c>
      <c r="J1222" t="s">
        <v>26972</v>
      </c>
      <c r="K1222" t="s">
        <v>26973</v>
      </c>
      <c r="L1222" t="s">
        <v>26974</v>
      </c>
      <c r="M1222" t="s">
        <v>26975</v>
      </c>
      <c r="N1222" t="s">
        <v>26976</v>
      </c>
      <c r="O1222" t="s">
        <v>26977</v>
      </c>
      <c r="P1222" t="s">
        <v>26978</v>
      </c>
      <c r="Q1222" t="s">
        <v>26979</v>
      </c>
      <c r="R1222" t="s">
        <v>26980</v>
      </c>
      <c r="S1222" t="s">
        <v>26981</v>
      </c>
      <c r="T1222" t="s">
        <v>26982</v>
      </c>
      <c r="U1222" t="s">
        <v>26983</v>
      </c>
      <c r="V1222" t="s">
        <v>26984</v>
      </c>
      <c r="W1222" t="s">
        <v>26985</v>
      </c>
      <c r="X1222" t="s">
        <v>26986</v>
      </c>
      <c r="Y1222" t="s">
        <v>26987</v>
      </c>
    </row>
    <row r="1223" spans="1:25" x14ac:dyDescent="0.3">
      <c r="A1223">
        <v>61100</v>
      </c>
      <c r="B1223" t="s">
        <v>26988</v>
      </c>
      <c r="C1223" t="s">
        <v>26989</v>
      </c>
      <c r="D1223" t="s">
        <v>26990</v>
      </c>
      <c r="E1223" t="s">
        <v>26991</v>
      </c>
      <c r="F1223" t="s">
        <v>26992</v>
      </c>
      <c r="G1223" t="s">
        <v>26993</v>
      </c>
      <c r="H1223" t="s">
        <v>26994</v>
      </c>
      <c r="I1223" t="s">
        <v>26995</v>
      </c>
      <c r="J1223" t="s">
        <v>26996</v>
      </c>
      <c r="K1223" t="s">
        <v>26997</v>
      </c>
      <c r="L1223" t="s">
        <v>26998</v>
      </c>
      <c r="M1223" t="s">
        <v>26999</v>
      </c>
      <c r="N1223" t="s">
        <v>27000</v>
      </c>
      <c r="O1223" t="s">
        <v>27001</v>
      </c>
      <c r="P1223" t="s">
        <v>27002</v>
      </c>
      <c r="Q1223" t="s">
        <v>27003</v>
      </c>
      <c r="R1223" t="s">
        <v>27004</v>
      </c>
      <c r="S1223" t="s">
        <v>27005</v>
      </c>
      <c r="T1223" t="s">
        <v>27006</v>
      </c>
      <c r="U1223" t="s">
        <v>27007</v>
      </c>
      <c r="V1223" t="s">
        <v>27008</v>
      </c>
      <c r="W1223" t="s">
        <v>27009</v>
      </c>
      <c r="X1223" t="s">
        <v>27010</v>
      </c>
      <c r="Y1223" t="s">
        <v>27011</v>
      </c>
    </row>
    <row r="1224" spans="1:25" x14ac:dyDescent="0.3">
      <c r="A1224">
        <v>61150</v>
      </c>
      <c r="B1224" t="s">
        <v>27012</v>
      </c>
      <c r="C1224" t="s">
        <v>27013</v>
      </c>
      <c r="D1224" t="s">
        <v>27014</v>
      </c>
      <c r="E1224" t="s">
        <v>27015</v>
      </c>
      <c r="F1224" t="s">
        <v>27016</v>
      </c>
      <c r="G1224" t="s">
        <v>27017</v>
      </c>
      <c r="H1224" t="s">
        <v>27018</v>
      </c>
      <c r="I1224" t="s">
        <v>27019</v>
      </c>
      <c r="J1224" t="s">
        <v>27020</v>
      </c>
      <c r="K1224" t="s">
        <v>27021</v>
      </c>
      <c r="L1224" t="s">
        <v>27022</v>
      </c>
      <c r="M1224" t="s">
        <v>27023</v>
      </c>
      <c r="N1224" t="s">
        <v>27024</v>
      </c>
      <c r="O1224" t="s">
        <v>27025</v>
      </c>
      <c r="P1224" t="s">
        <v>27026</v>
      </c>
      <c r="Q1224" t="s">
        <v>27027</v>
      </c>
      <c r="R1224" t="s">
        <v>27028</v>
      </c>
      <c r="S1224" t="s">
        <v>27029</v>
      </c>
      <c r="T1224" t="s">
        <v>27030</v>
      </c>
      <c r="U1224" t="s">
        <v>27031</v>
      </c>
      <c r="V1224" t="s">
        <v>27032</v>
      </c>
      <c r="W1224" t="s">
        <v>27033</v>
      </c>
      <c r="X1224" t="s">
        <v>27034</v>
      </c>
      <c r="Y1224" t="s">
        <v>27035</v>
      </c>
    </row>
    <row r="1225" spans="1:25" x14ac:dyDescent="0.3">
      <c r="A1225">
        <v>61200</v>
      </c>
      <c r="B1225" t="s">
        <v>27036</v>
      </c>
      <c r="C1225" t="s">
        <v>27037</v>
      </c>
      <c r="D1225" t="s">
        <v>27038</v>
      </c>
      <c r="E1225" t="s">
        <v>27039</v>
      </c>
      <c r="F1225" t="s">
        <v>27040</v>
      </c>
      <c r="G1225" t="s">
        <v>27041</v>
      </c>
      <c r="H1225" t="s">
        <v>27042</v>
      </c>
      <c r="I1225" t="s">
        <v>27043</v>
      </c>
      <c r="J1225" t="s">
        <v>27044</v>
      </c>
      <c r="K1225" t="s">
        <v>27045</v>
      </c>
      <c r="L1225" t="s">
        <v>27046</v>
      </c>
      <c r="M1225" t="s">
        <v>27047</v>
      </c>
      <c r="N1225" t="s">
        <v>27048</v>
      </c>
      <c r="O1225" t="s">
        <v>27049</v>
      </c>
      <c r="P1225" t="s">
        <v>27050</v>
      </c>
      <c r="Q1225" t="s">
        <v>27051</v>
      </c>
      <c r="R1225" t="s">
        <v>27052</v>
      </c>
      <c r="S1225" t="s">
        <v>27053</v>
      </c>
      <c r="T1225" t="s">
        <v>27054</v>
      </c>
      <c r="U1225" t="s">
        <v>27055</v>
      </c>
      <c r="V1225" t="s">
        <v>27056</v>
      </c>
      <c r="W1225" t="s">
        <v>27057</v>
      </c>
      <c r="X1225" t="s">
        <v>27058</v>
      </c>
      <c r="Y1225" t="s">
        <v>27059</v>
      </c>
    </row>
    <row r="1226" spans="1:25" x14ac:dyDescent="0.3">
      <c r="A1226">
        <v>61250</v>
      </c>
      <c r="B1226" t="s">
        <v>27060</v>
      </c>
      <c r="C1226" t="s">
        <v>27061</v>
      </c>
      <c r="D1226" t="s">
        <v>27062</v>
      </c>
      <c r="E1226" t="s">
        <v>27063</v>
      </c>
      <c r="F1226" t="s">
        <v>27064</v>
      </c>
      <c r="G1226" t="s">
        <v>27065</v>
      </c>
      <c r="H1226" t="s">
        <v>27066</v>
      </c>
      <c r="I1226" t="s">
        <v>27067</v>
      </c>
      <c r="J1226" t="s">
        <v>27068</v>
      </c>
      <c r="K1226" t="s">
        <v>27069</v>
      </c>
      <c r="L1226" t="s">
        <v>27070</v>
      </c>
      <c r="M1226" t="s">
        <v>27071</v>
      </c>
      <c r="N1226" t="s">
        <v>27072</v>
      </c>
      <c r="O1226" t="s">
        <v>27073</v>
      </c>
      <c r="P1226" t="s">
        <v>27074</v>
      </c>
      <c r="Q1226" t="s">
        <v>27075</v>
      </c>
      <c r="R1226" t="s">
        <v>27076</v>
      </c>
      <c r="S1226" t="s">
        <v>27077</v>
      </c>
      <c r="T1226" t="s">
        <v>27078</v>
      </c>
      <c r="U1226" t="s">
        <v>27079</v>
      </c>
      <c r="V1226" t="s">
        <v>27080</v>
      </c>
      <c r="W1226" t="s">
        <v>27081</v>
      </c>
      <c r="X1226" t="s">
        <v>27082</v>
      </c>
      <c r="Y1226" t="s">
        <v>27083</v>
      </c>
    </row>
    <row r="1227" spans="1:25" x14ac:dyDescent="0.3">
      <c r="A1227">
        <v>61300</v>
      </c>
      <c r="B1227" t="s">
        <v>27084</v>
      </c>
      <c r="C1227" t="s">
        <v>27085</v>
      </c>
      <c r="D1227" t="s">
        <v>27086</v>
      </c>
      <c r="E1227" t="s">
        <v>27087</v>
      </c>
      <c r="F1227" t="s">
        <v>27088</v>
      </c>
      <c r="G1227" t="s">
        <v>27089</v>
      </c>
      <c r="H1227" t="s">
        <v>27090</v>
      </c>
      <c r="I1227" t="s">
        <v>27091</v>
      </c>
      <c r="J1227" t="s">
        <v>27092</v>
      </c>
      <c r="K1227" t="s">
        <v>27093</v>
      </c>
      <c r="L1227" t="s">
        <v>27094</v>
      </c>
      <c r="M1227" t="s">
        <v>27095</v>
      </c>
      <c r="N1227" t="s">
        <v>27096</v>
      </c>
      <c r="O1227" t="s">
        <v>27097</v>
      </c>
      <c r="P1227" t="s">
        <v>27098</v>
      </c>
      <c r="Q1227" t="s">
        <v>27099</v>
      </c>
      <c r="R1227" t="s">
        <v>27100</v>
      </c>
      <c r="S1227" t="s">
        <v>27101</v>
      </c>
      <c r="T1227" t="s">
        <v>27102</v>
      </c>
      <c r="U1227" t="s">
        <v>27103</v>
      </c>
      <c r="V1227" t="s">
        <v>27104</v>
      </c>
      <c r="W1227" t="s">
        <v>27105</v>
      </c>
      <c r="X1227" t="s">
        <v>27106</v>
      </c>
      <c r="Y1227" t="s">
        <v>27107</v>
      </c>
    </row>
    <row r="1228" spans="1:25" x14ac:dyDescent="0.3">
      <c r="A1228">
        <v>61350</v>
      </c>
      <c r="B1228" t="s">
        <v>27108</v>
      </c>
      <c r="C1228" t="s">
        <v>27109</v>
      </c>
      <c r="D1228" t="s">
        <v>27110</v>
      </c>
      <c r="E1228" t="s">
        <v>27111</v>
      </c>
      <c r="F1228" t="s">
        <v>27112</v>
      </c>
      <c r="G1228" t="s">
        <v>27113</v>
      </c>
      <c r="H1228" t="s">
        <v>27114</v>
      </c>
      <c r="I1228" t="s">
        <v>27115</v>
      </c>
      <c r="J1228" t="s">
        <v>27116</v>
      </c>
      <c r="K1228" t="s">
        <v>27117</v>
      </c>
      <c r="L1228" t="s">
        <v>27118</v>
      </c>
      <c r="M1228" t="s">
        <v>27119</v>
      </c>
      <c r="N1228" t="s">
        <v>27120</v>
      </c>
      <c r="O1228" t="s">
        <v>27121</v>
      </c>
      <c r="P1228" t="s">
        <v>27122</v>
      </c>
      <c r="Q1228" t="s">
        <v>27123</v>
      </c>
      <c r="R1228" t="s">
        <v>27124</v>
      </c>
      <c r="S1228" t="s">
        <v>27125</v>
      </c>
      <c r="T1228" t="s">
        <v>27126</v>
      </c>
      <c r="U1228" t="s">
        <v>27127</v>
      </c>
      <c r="V1228" t="s">
        <v>27128</v>
      </c>
      <c r="W1228" t="s">
        <v>27129</v>
      </c>
      <c r="X1228" t="s">
        <v>27130</v>
      </c>
      <c r="Y1228" t="s">
        <v>27131</v>
      </c>
    </row>
    <row r="1229" spans="1:25" x14ac:dyDescent="0.3">
      <c r="A1229">
        <v>61400</v>
      </c>
      <c r="B1229" t="s">
        <v>27132</v>
      </c>
      <c r="C1229" t="s">
        <v>27133</v>
      </c>
      <c r="D1229" t="s">
        <v>27134</v>
      </c>
      <c r="E1229" t="s">
        <v>27135</v>
      </c>
      <c r="F1229" t="s">
        <v>27136</v>
      </c>
      <c r="G1229" t="s">
        <v>27137</v>
      </c>
      <c r="H1229" t="s">
        <v>27138</v>
      </c>
      <c r="I1229" t="s">
        <v>27139</v>
      </c>
      <c r="J1229" t="s">
        <v>27140</v>
      </c>
      <c r="K1229" t="s">
        <v>27141</v>
      </c>
      <c r="L1229" t="s">
        <v>27142</v>
      </c>
      <c r="M1229" t="s">
        <v>27143</v>
      </c>
      <c r="N1229" t="s">
        <v>27144</v>
      </c>
      <c r="O1229" t="s">
        <v>27145</v>
      </c>
      <c r="P1229" t="s">
        <v>27146</v>
      </c>
      <c r="Q1229" t="s">
        <v>27147</v>
      </c>
      <c r="R1229" t="s">
        <v>27148</v>
      </c>
      <c r="S1229" t="s">
        <v>27149</v>
      </c>
      <c r="T1229" t="s">
        <v>27150</v>
      </c>
      <c r="U1229" t="s">
        <v>27151</v>
      </c>
      <c r="V1229" t="s">
        <v>27152</v>
      </c>
      <c r="W1229" t="s">
        <v>27153</v>
      </c>
      <c r="X1229" t="s">
        <v>27154</v>
      </c>
      <c r="Y1229" t="s">
        <v>27155</v>
      </c>
    </row>
    <row r="1230" spans="1:25" x14ac:dyDescent="0.3">
      <c r="A1230">
        <v>61450</v>
      </c>
      <c r="B1230" t="s">
        <v>27156</v>
      </c>
      <c r="C1230" t="s">
        <v>27157</v>
      </c>
      <c r="D1230" t="s">
        <v>27158</v>
      </c>
      <c r="E1230" t="s">
        <v>27159</v>
      </c>
      <c r="F1230" t="s">
        <v>27160</v>
      </c>
      <c r="G1230" t="s">
        <v>27161</v>
      </c>
      <c r="H1230" t="s">
        <v>27162</v>
      </c>
      <c r="I1230" t="s">
        <v>27163</v>
      </c>
      <c r="J1230" t="s">
        <v>27164</v>
      </c>
      <c r="K1230" t="s">
        <v>27165</v>
      </c>
      <c r="L1230" t="s">
        <v>27166</v>
      </c>
      <c r="M1230" t="s">
        <v>27167</v>
      </c>
      <c r="N1230" t="s">
        <v>27168</v>
      </c>
      <c r="O1230" t="s">
        <v>27169</v>
      </c>
      <c r="P1230" t="s">
        <v>27170</v>
      </c>
      <c r="Q1230" t="s">
        <v>27171</v>
      </c>
      <c r="R1230" t="s">
        <v>27172</v>
      </c>
      <c r="S1230" t="s">
        <v>27173</v>
      </c>
      <c r="T1230" t="s">
        <v>27174</v>
      </c>
      <c r="U1230" t="s">
        <v>27175</v>
      </c>
      <c r="V1230" t="s">
        <v>27176</v>
      </c>
      <c r="W1230" t="s">
        <v>27177</v>
      </c>
      <c r="X1230" t="s">
        <v>27178</v>
      </c>
      <c r="Y1230" t="s">
        <v>27179</v>
      </c>
    </row>
    <row r="1231" spans="1:25" x14ac:dyDescent="0.3">
      <c r="A1231">
        <v>61500</v>
      </c>
      <c r="B1231" t="s">
        <v>27180</v>
      </c>
      <c r="C1231" t="s">
        <v>27181</v>
      </c>
      <c r="D1231" t="s">
        <v>27182</v>
      </c>
      <c r="E1231" t="s">
        <v>27183</v>
      </c>
      <c r="F1231" t="s">
        <v>27184</v>
      </c>
      <c r="G1231" t="s">
        <v>27185</v>
      </c>
      <c r="H1231" t="s">
        <v>27186</v>
      </c>
      <c r="I1231" t="s">
        <v>27187</v>
      </c>
      <c r="J1231" t="s">
        <v>27188</v>
      </c>
      <c r="K1231" t="s">
        <v>27189</v>
      </c>
      <c r="L1231" t="s">
        <v>27190</v>
      </c>
      <c r="M1231" t="s">
        <v>27191</v>
      </c>
      <c r="N1231" t="s">
        <v>27192</v>
      </c>
      <c r="O1231" t="s">
        <v>27193</v>
      </c>
      <c r="P1231" t="s">
        <v>27194</v>
      </c>
      <c r="Q1231" t="s">
        <v>27195</v>
      </c>
      <c r="R1231" t="s">
        <v>27196</v>
      </c>
      <c r="S1231" t="s">
        <v>27197</v>
      </c>
      <c r="T1231" t="s">
        <v>27198</v>
      </c>
      <c r="U1231" t="s">
        <v>27199</v>
      </c>
      <c r="V1231" t="s">
        <v>27200</v>
      </c>
      <c r="W1231" t="s">
        <v>27201</v>
      </c>
      <c r="X1231" t="s">
        <v>27202</v>
      </c>
      <c r="Y1231" t="s">
        <v>27203</v>
      </c>
    </row>
    <row r="1232" spans="1:25" x14ac:dyDescent="0.3">
      <c r="A1232">
        <v>61550</v>
      </c>
      <c r="B1232" t="s">
        <v>27204</v>
      </c>
      <c r="C1232" t="s">
        <v>27205</v>
      </c>
      <c r="D1232" t="s">
        <v>27206</v>
      </c>
      <c r="E1232" t="s">
        <v>27207</v>
      </c>
      <c r="F1232" t="s">
        <v>27208</v>
      </c>
      <c r="G1232" t="s">
        <v>27209</v>
      </c>
      <c r="H1232" t="s">
        <v>27210</v>
      </c>
      <c r="I1232" t="s">
        <v>27211</v>
      </c>
      <c r="J1232" t="s">
        <v>27212</v>
      </c>
      <c r="K1232" t="s">
        <v>27213</v>
      </c>
      <c r="L1232" t="s">
        <v>27214</v>
      </c>
      <c r="M1232" t="s">
        <v>27215</v>
      </c>
      <c r="N1232" t="s">
        <v>27216</v>
      </c>
      <c r="O1232" t="s">
        <v>27217</v>
      </c>
      <c r="P1232" t="s">
        <v>27218</v>
      </c>
      <c r="Q1232" t="s">
        <v>27219</v>
      </c>
      <c r="R1232" t="s">
        <v>27220</v>
      </c>
      <c r="S1232" t="s">
        <v>27221</v>
      </c>
      <c r="T1232" t="s">
        <v>27222</v>
      </c>
      <c r="U1232" t="s">
        <v>27223</v>
      </c>
      <c r="V1232" t="s">
        <v>27224</v>
      </c>
      <c r="W1232" t="s">
        <v>27225</v>
      </c>
      <c r="X1232" t="s">
        <v>27226</v>
      </c>
      <c r="Y1232" t="s">
        <v>27227</v>
      </c>
    </row>
    <row r="1233" spans="1:25" x14ac:dyDescent="0.3">
      <c r="A1233">
        <v>61600</v>
      </c>
      <c r="B1233" t="s">
        <v>27228</v>
      </c>
      <c r="C1233" t="s">
        <v>27229</v>
      </c>
      <c r="D1233" t="s">
        <v>27230</v>
      </c>
      <c r="E1233" t="s">
        <v>27231</v>
      </c>
      <c r="F1233" t="s">
        <v>27232</v>
      </c>
      <c r="G1233" t="s">
        <v>27233</v>
      </c>
      <c r="H1233" t="s">
        <v>27234</v>
      </c>
      <c r="I1233" t="s">
        <v>27235</v>
      </c>
      <c r="J1233" t="s">
        <v>27236</v>
      </c>
      <c r="K1233" t="s">
        <v>27237</v>
      </c>
      <c r="L1233" t="s">
        <v>27238</v>
      </c>
      <c r="M1233" t="s">
        <v>27239</v>
      </c>
      <c r="N1233" t="s">
        <v>27240</v>
      </c>
      <c r="O1233" t="s">
        <v>27241</v>
      </c>
      <c r="P1233" t="s">
        <v>27242</v>
      </c>
      <c r="Q1233" t="s">
        <v>27243</v>
      </c>
      <c r="R1233" t="s">
        <v>27244</v>
      </c>
      <c r="S1233" t="s">
        <v>27245</v>
      </c>
      <c r="T1233" t="s">
        <v>27246</v>
      </c>
      <c r="U1233" t="s">
        <v>27247</v>
      </c>
      <c r="V1233" t="s">
        <v>27248</v>
      </c>
      <c r="W1233" t="s">
        <v>27249</v>
      </c>
      <c r="X1233" t="s">
        <v>27250</v>
      </c>
      <c r="Y1233" t="s">
        <v>27251</v>
      </c>
    </row>
    <row r="1234" spans="1:25" x14ac:dyDescent="0.3">
      <c r="A1234">
        <v>61650</v>
      </c>
      <c r="B1234" t="s">
        <v>27252</v>
      </c>
      <c r="C1234" t="s">
        <v>27253</v>
      </c>
      <c r="D1234" t="s">
        <v>27254</v>
      </c>
      <c r="E1234" t="s">
        <v>27255</v>
      </c>
      <c r="F1234" t="s">
        <v>27256</v>
      </c>
      <c r="G1234" t="s">
        <v>27257</v>
      </c>
      <c r="H1234" t="s">
        <v>27258</v>
      </c>
      <c r="I1234" t="s">
        <v>27259</v>
      </c>
      <c r="J1234" t="s">
        <v>27260</v>
      </c>
      <c r="K1234" t="s">
        <v>27261</v>
      </c>
      <c r="L1234" t="s">
        <v>27262</v>
      </c>
      <c r="M1234" t="s">
        <v>27263</v>
      </c>
      <c r="N1234" t="s">
        <v>27264</v>
      </c>
      <c r="O1234" t="s">
        <v>27265</v>
      </c>
      <c r="P1234" t="s">
        <v>27266</v>
      </c>
      <c r="Q1234" t="s">
        <v>27267</v>
      </c>
      <c r="R1234" t="s">
        <v>27268</v>
      </c>
      <c r="S1234" t="s">
        <v>27269</v>
      </c>
      <c r="T1234" t="s">
        <v>27270</v>
      </c>
      <c r="U1234" t="s">
        <v>27271</v>
      </c>
      <c r="V1234" t="s">
        <v>27272</v>
      </c>
      <c r="W1234" t="s">
        <v>27273</v>
      </c>
      <c r="X1234" t="s">
        <v>27274</v>
      </c>
      <c r="Y1234" t="s">
        <v>27275</v>
      </c>
    </row>
    <row r="1235" spans="1:25" x14ac:dyDescent="0.3">
      <c r="A1235">
        <v>61700</v>
      </c>
      <c r="B1235" t="s">
        <v>27276</v>
      </c>
      <c r="C1235" t="s">
        <v>27277</v>
      </c>
      <c r="D1235" t="s">
        <v>27278</v>
      </c>
      <c r="E1235" t="s">
        <v>27279</v>
      </c>
      <c r="F1235" t="s">
        <v>27280</v>
      </c>
      <c r="G1235" t="s">
        <v>27281</v>
      </c>
      <c r="H1235" t="s">
        <v>27282</v>
      </c>
      <c r="I1235" t="s">
        <v>27283</v>
      </c>
      <c r="J1235" t="s">
        <v>27284</v>
      </c>
      <c r="K1235" t="s">
        <v>27285</v>
      </c>
      <c r="L1235" t="s">
        <v>27286</v>
      </c>
      <c r="M1235" t="s">
        <v>27287</v>
      </c>
      <c r="N1235" t="s">
        <v>27288</v>
      </c>
      <c r="O1235" t="s">
        <v>27289</v>
      </c>
      <c r="P1235" t="s">
        <v>27290</v>
      </c>
      <c r="Q1235" t="s">
        <v>27291</v>
      </c>
      <c r="R1235" t="s">
        <v>27292</v>
      </c>
      <c r="S1235" t="s">
        <v>27293</v>
      </c>
      <c r="T1235" t="s">
        <v>27294</v>
      </c>
      <c r="U1235" t="s">
        <v>27295</v>
      </c>
      <c r="V1235" t="s">
        <v>27296</v>
      </c>
      <c r="W1235" t="s">
        <v>27297</v>
      </c>
      <c r="X1235" t="s">
        <v>27298</v>
      </c>
      <c r="Y1235" t="s">
        <v>27299</v>
      </c>
    </row>
    <row r="1236" spans="1:25" x14ac:dyDescent="0.3">
      <c r="A1236">
        <v>61750</v>
      </c>
      <c r="B1236" t="s">
        <v>27300</v>
      </c>
      <c r="C1236" t="s">
        <v>27301</v>
      </c>
      <c r="D1236" t="s">
        <v>27302</v>
      </c>
      <c r="E1236" t="s">
        <v>27303</v>
      </c>
      <c r="F1236" t="s">
        <v>27304</v>
      </c>
      <c r="G1236" t="s">
        <v>27305</v>
      </c>
      <c r="H1236" t="s">
        <v>27306</v>
      </c>
      <c r="I1236" t="s">
        <v>27307</v>
      </c>
      <c r="J1236" t="s">
        <v>27308</v>
      </c>
      <c r="K1236" t="s">
        <v>27309</v>
      </c>
      <c r="L1236" t="s">
        <v>27310</v>
      </c>
      <c r="M1236" t="s">
        <v>27311</v>
      </c>
      <c r="N1236" t="s">
        <v>27312</v>
      </c>
      <c r="O1236" t="s">
        <v>27313</v>
      </c>
      <c r="P1236" t="s">
        <v>27314</v>
      </c>
      <c r="Q1236" t="s">
        <v>27315</v>
      </c>
      <c r="R1236" t="s">
        <v>27316</v>
      </c>
      <c r="S1236" t="s">
        <v>27317</v>
      </c>
      <c r="T1236" t="s">
        <v>27318</v>
      </c>
      <c r="U1236" t="s">
        <v>27319</v>
      </c>
      <c r="V1236" t="s">
        <v>27320</v>
      </c>
      <c r="W1236" t="s">
        <v>27321</v>
      </c>
      <c r="X1236" t="s">
        <v>27322</v>
      </c>
      <c r="Y1236" t="s">
        <v>27323</v>
      </c>
    </row>
    <row r="1237" spans="1:25" x14ac:dyDescent="0.3">
      <c r="A1237">
        <v>61800</v>
      </c>
      <c r="B1237" t="s">
        <v>27324</v>
      </c>
      <c r="C1237" t="s">
        <v>27325</v>
      </c>
      <c r="D1237" t="s">
        <v>27326</v>
      </c>
      <c r="E1237" t="s">
        <v>27327</v>
      </c>
      <c r="F1237" t="s">
        <v>27328</v>
      </c>
      <c r="G1237" t="s">
        <v>27329</v>
      </c>
      <c r="H1237" t="s">
        <v>27330</v>
      </c>
      <c r="I1237" t="s">
        <v>27331</v>
      </c>
      <c r="J1237" t="s">
        <v>27332</v>
      </c>
      <c r="K1237" t="s">
        <v>27333</v>
      </c>
      <c r="L1237" t="s">
        <v>27334</v>
      </c>
      <c r="M1237" t="s">
        <v>27335</v>
      </c>
      <c r="N1237" t="s">
        <v>27336</v>
      </c>
      <c r="O1237" t="s">
        <v>27337</v>
      </c>
      <c r="P1237" t="s">
        <v>27338</v>
      </c>
      <c r="Q1237" t="s">
        <v>27339</v>
      </c>
      <c r="R1237" t="s">
        <v>27340</v>
      </c>
      <c r="S1237" t="s">
        <v>27341</v>
      </c>
      <c r="T1237" t="s">
        <v>27342</v>
      </c>
      <c r="U1237" t="s">
        <v>27343</v>
      </c>
      <c r="V1237" t="s">
        <v>27344</v>
      </c>
      <c r="W1237" t="s">
        <v>27345</v>
      </c>
      <c r="X1237" t="s">
        <v>27346</v>
      </c>
      <c r="Y1237" t="s">
        <v>27347</v>
      </c>
    </row>
    <row r="1238" spans="1:25" x14ac:dyDescent="0.3">
      <c r="A1238">
        <v>61850</v>
      </c>
      <c r="B1238" t="s">
        <v>27348</v>
      </c>
      <c r="C1238" t="s">
        <v>27349</v>
      </c>
      <c r="D1238" t="s">
        <v>27350</v>
      </c>
      <c r="E1238" t="s">
        <v>27351</v>
      </c>
      <c r="F1238" t="s">
        <v>27352</v>
      </c>
      <c r="G1238" t="s">
        <v>27353</v>
      </c>
      <c r="H1238" t="s">
        <v>27354</v>
      </c>
      <c r="I1238" t="s">
        <v>27355</v>
      </c>
      <c r="J1238" t="s">
        <v>27356</v>
      </c>
      <c r="K1238" t="s">
        <v>27357</v>
      </c>
      <c r="L1238" t="s">
        <v>27358</v>
      </c>
      <c r="M1238" t="s">
        <v>27359</v>
      </c>
      <c r="N1238" t="s">
        <v>27360</v>
      </c>
      <c r="O1238" t="s">
        <v>27361</v>
      </c>
      <c r="P1238" t="s">
        <v>27362</v>
      </c>
      <c r="Q1238" t="s">
        <v>27363</v>
      </c>
      <c r="R1238" t="s">
        <v>27364</v>
      </c>
      <c r="S1238" t="s">
        <v>27365</v>
      </c>
      <c r="T1238" t="s">
        <v>27366</v>
      </c>
      <c r="U1238" t="s">
        <v>27367</v>
      </c>
      <c r="V1238" t="s">
        <v>27368</v>
      </c>
      <c r="W1238" t="s">
        <v>27369</v>
      </c>
      <c r="X1238" t="s">
        <v>27370</v>
      </c>
      <c r="Y1238" t="s">
        <v>27371</v>
      </c>
    </row>
    <row r="1239" spans="1:25" x14ac:dyDescent="0.3">
      <c r="A1239">
        <v>61900</v>
      </c>
      <c r="B1239" t="s">
        <v>27372</v>
      </c>
      <c r="C1239" t="s">
        <v>27373</v>
      </c>
      <c r="D1239" t="s">
        <v>27374</v>
      </c>
      <c r="E1239" t="s">
        <v>27375</v>
      </c>
      <c r="F1239" t="s">
        <v>27376</v>
      </c>
      <c r="G1239" t="s">
        <v>27377</v>
      </c>
      <c r="H1239" t="s">
        <v>27378</v>
      </c>
      <c r="I1239" t="s">
        <v>27379</v>
      </c>
      <c r="J1239" t="s">
        <v>27380</v>
      </c>
      <c r="K1239" t="s">
        <v>27381</v>
      </c>
      <c r="L1239" t="s">
        <v>27382</v>
      </c>
      <c r="M1239" t="s">
        <v>27383</v>
      </c>
      <c r="N1239" t="s">
        <v>27384</v>
      </c>
      <c r="O1239" t="s">
        <v>27385</v>
      </c>
      <c r="P1239" t="s">
        <v>27386</v>
      </c>
      <c r="Q1239" t="s">
        <v>27387</v>
      </c>
      <c r="R1239" t="s">
        <v>27388</v>
      </c>
      <c r="S1239" t="s">
        <v>27389</v>
      </c>
      <c r="T1239" t="s">
        <v>27390</v>
      </c>
      <c r="U1239" t="s">
        <v>27391</v>
      </c>
      <c r="V1239" t="s">
        <v>27392</v>
      </c>
      <c r="W1239" t="s">
        <v>27393</v>
      </c>
      <c r="X1239" t="s">
        <v>27394</v>
      </c>
      <c r="Y1239" t="s">
        <v>27395</v>
      </c>
    </row>
    <row r="1240" spans="1:25" x14ac:dyDescent="0.3">
      <c r="A1240">
        <v>61950</v>
      </c>
      <c r="B1240" t="s">
        <v>27396</v>
      </c>
      <c r="C1240" t="s">
        <v>27397</v>
      </c>
      <c r="D1240" t="s">
        <v>27398</v>
      </c>
      <c r="E1240" t="s">
        <v>27399</v>
      </c>
      <c r="F1240" t="s">
        <v>27400</v>
      </c>
      <c r="G1240" t="s">
        <v>27401</v>
      </c>
      <c r="H1240" t="s">
        <v>27402</v>
      </c>
      <c r="I1240" t="s">
        <v>27403</v>
      </c>
      <c r="J1240" t="s">
        <v>27404</v>
      </c>
      <c r="K1240" t="s">
        <v>27405</v>
      </c>
      <c r="L1240" t="s">
        <v>27406</v>
      </c>
      <c r="M1240" t="s">
        <v>27407</v>
      </c>
      <c r="N1240" t="s">
        <v>27408</v>
      </c>
      <c r="O1240" t="s">
        <v>27409</v>
      </c>
      <c r="P1240" t="s">
        <v>27410</v>
      </c>
      <c r="Q1240" t="s">
        <v>27411</v>
      </c>
      <c r="R1240" t="s">
        <v>27412</v>
      </c>
      <c r="S1240" t="s">
        <v>27413</v>
      </c>
      <c r="T1240" t="s">
        <v>27414</v>
      </c>
      <c r="U1240" t="s">
        <v>27415</v>
      </c>
      <c r="V1240" t="s">
        <v>27416</v>
      </c>
      <c r="W1240" t="s">
        <v>27417</v>
      </c>
      <c r="X1240" t="s">
        <v>27418</v>
      </c>
      <c r="Y1240" t="s">
        <v>27419</v>
      </c>
    </row>
    <row r="1241" spans="1:25" x14ac:dyDescent="0.3">
      <c r="A1241">
        <v>62000</v>
      </c>
      <c r="B1241" t="s">
        <v>27420</v>
      </c>
      <c r="C1241" t="s">
        <v>27421</v>
      </c>
      <c r="D1241" t="s">
        <v>27422</v>
      </c>
      <c r="E1241" t="s">
        <v>27423</v>
      </c>
      <c r="F1241" t="s">
        <v>27424</v>
      </c>
      <c r="G1241" t="s">
        <v>27425</v>
      </c>
      <c r="H1241" t="s">
        <v>27426</v>
      </c>
      <c r="I1241" t="s">
        <v>27427</v>
      </c>
      <c r="J1241" t="s">
        <v>27428</v>
      </c>
      <c r="K1241" t="s">
        <v>27429</v>
      </c>
      <c r="L1241" t="s">
        <v>27430</v>
      </c>
      <c r="M1241" t="s">
        <v>27431</v>
      </c>
      <c r="N1241" t="s">
        <v>27432</v>
      </c>
      <c r="O1241" t="s">
        <v>27433</v>
      </c>
      <c r="P1241" t="s">
        <v>27434</v>
      </c>
      <c r="Q1241" t="s">
        <v>27435</v>
      </c>
      <c r="R1241" t="s">
        <v>27436</v>
      </c>
      <c r="S1241" t="s">
        <v>27437</v>
      </c>
      <c r="T1241" t="s">
        <v>27438</v>
      </c>
      <c r="U1241" t="s">
        <v>27439</v>
      </c>
      <c r="V1241" t="s">
        <v>27440</v>
      </c>
      <c r="W1241" t="s">
        <v>27441</v>
      </c>
      <c r="X1241" t="s">
        <v>27442</v>
      </c>
      <c r="Y1241" t="s">
        <v>27443</v>
      </c>
    </row>
    <row r="1242" spans="1:25" x14ac:dyDescent="0.3">
      <c r="A1242">
        <v>62050</v>
      </c>
      <c r="B1242" t="s">
        <v>27444</v>
      </c>
      <c r="C1242" t="s">
        <v>27445</v>
      </c>
      <c r="D1242" t="s">
        <v>27446</v>
      </c>
      <c r="E1242" t="s">
        <v>27447</v>
      </c>
      <c r="F1242" t="s">
        <v>27448</v>
      </c>
      <c r="G1242" t="s">
        <v>27449</v>
      </c>
      <c r="H1242" t="s">
        <v>27450</v>
      </c>
      <c r="I1242" t="s">
        <v>27451</v>
      </c>
      <c r="J1242" t="s">
        <v>27452</v>
      </c>
      <c r="K1242" t="s">
        <v>27453</v>
      </c>
      <c r="L1242" t="s">
        <v>27454</v>
      </c>
      <c r="M1242" t="s">
        <v>27455</v>
      </c>
      <c r="N1242" t="s">
        <v>27456</v>
      </c>
      <c r="O1242" t="s">
        <v>27457</v>
      </c>
      <c r="P1242" t="s">
        <v>27458</v>
      </c>
      <c r="Q1242" t="s">
        <v>27459</v>
      </c>
      <c r="R1242" t="s">
        <v>27460</v>
      </c>
      <c r="S1242" t="s">
        <v>27461</v>
      </c>
      <c r="T1242" t="s">
        <v>27462</v>
      </c>
      <c r="U1242" t="s">
        <v>27463</v>
      </c>
      <c r="V1242" t="s">
        <v>27464</v>
      </c>
      <c r="W1242" t="s">
        <v>27465</v>
      </c>
      <c r="X1242" t="s">
        <v>27466</v>
      </c>
      <c r="Y1242" t="s">
        <v>27467</v>
      </c>
    </row>
    <row r="1243" spans="1:25" x14ac:dyDescent="0.3">
      <c r="A1243">
        <v>62100</v>
      </c>
      <c r="B1243" t="s">
        <v>27468</v>
      </c>
      <c r="C1243" t="s">
        <v>27469</v>
      </c>
      <c r="D1243" t="s">
        <v>27470</v>
      </c>
      <c r="E1243" t="s">
        <v>27471</v>
      </c>
      <c r="F1243" t="s">
        <v>27472</v>
      </c>
      <c r="G1243" t="s">
        <v>27473</v>
      </c>
      <c r="H1243" t="s">
        <v>27474</v>
      </c>
      <c r="I1243" t="s">
        <v>27475</v>
      </c>
      <c r="J1243" t="s">
        <v>27476</v>
      </c>
      <c r="K1243" t="s">
        <v>27477</v>
      </c>
      <c r="L1243" t="s">
        <v>27478</v>
      </c>
      <c r="M1243" t="s">
        <v>27479</v>
      </c>
      <c r="N1243" t="s">
        <v>27480</v>
      </c>
      <c r="O1243" t="s">
        <v>27481</v>
      </c>
      <c r="P1243" t="s">
        <v>27482</v>
      </c>
      <c r="Q1243" t="s">
        <v>27483</v>
      </c>
      <c r="R1243" t="s">
        <v>27484</v>
      </c>
      <c r="S1243" t="s">
        <v>27485</v>
      </c>
      <c r="T1243" t="s">
        <v>27486</v>
      </c>
      <c r="U1243" t="s">
        <v>27487</v>
      </c>
      <c r="V1243" t="s">
        <v>27488</v>
      </c>
      <c r="W1243" t="s">
        <v>27489</v>
      </c>
      <c r="X1243" t="s">
        <v>27490</v>
      </c>
      <c r="Y1243" t="s">
        <v>27491</v>
      </c>
    </row>
    <row r="1244" spans="1:25" x14ac:dyDescent="0.3">
      <c r="A1244">
        <v>62150</v>
      </c>
      <c r="B1244" t="s">
        <v>27492</v>
      </c>
      <c r="C1244" t="s">
        <v>27493</v>
      </c>
      <c r="D1244" t="s">
        <v>27494</v>
      </c>
      <c r="E1244" t="s">
        <v>27495</v>
      </c>
      <c r="F1244" t="s">
        <v>27496</v>
      </c>
      <c r="G1244" t="s">
        <v>27497</v>
      </c>
      <c r="H1244" t="s">
        <v>27498</v>
      </c>
      <c r="I1244" t="s">
        <v>27499</v>
      </c>
      <c r="J1244" t="s">
        <v>27500</v>
      </c>
      <c r="K1244" t="s">
        <v>27501</v>
      </c>
      <c r="L1244" t="s">
        <v>27502</v>
      </c>
      <c r="M1244" t="s">
        <v>27503</v>
      </c>
      <c r="N1244" t="s">
        <v>27504</v>
      </c>
      <c r="O1244" t="s">
        <v>27505</v>
      </c>
      <c r="P1244" t="s">
        <v>27506</v>
      </c>
      <c r="Q1244" t="s">
        <v>27507</v>
      </c>
      <c r="R1244" t="s">
        <v>27508</v>
      </c>
      <c r="S1244" t="s">
        <v>27509</v>
      </c>
      <c r="T1244" t="s">
        <v>27510</v>
      </c>
      <c r="U1244" t="s">
        <v>27511</v>
      </c>
      <c r="V1244" t="s">
        <v>27512</v>
      </c>
      <c r="W1244" t="s">
        <v>27513</v>
      </c>
      <c r="X1244" t="s">
        <v>27514</v>
      </c>
      <c r="Y1244" t="s">
        <v>27515</v>
      </c>
    </row>
    <row r="1245" spans="1:25" x14ac:dyDescent="0.3">
      <c r="A1245">
        <v>62200</v>
      </c>
      <c r="B1245" t="s">
        <v>27516</v>
      </c>
      <c r="C1245" t="s">
        <v>27517</v>
      </c>
      <c r="D1245" t="s">
        <v>27518</v>
      </c>
      <c r="E1245" t="s">
        <v>27519</v>
      </c>
      <c r="F1245" t="s">
        <v>27520</v>
      </c>
      <c r="G1245" t="s">
        <v>27521</v>
      </c>
      <c r="H1245" t="s">
        <v>27522</v>
      </c>
      <c r="I1245" t="s">
        <v>27523</v>
      </c>
      <c r="J1245" t="s">
        <v>27524</v>
      </c>
      <c r="K1245" t="s">
        <v>27525</v>
      </c>
      <c r="L1245" t="s">
        <v>27526</v>
      </c>
      <c r="M1245" t="s">
        <v>27527</v>
      </c>
      <c r="N1245" t="s">
        <v>27528</v>
      </c>
      <c r="O1245" t="s">
        <v>27529</v>
      </c>
      <c r="P1245" t="s">
        <v>27530</v>
      </c>
      <c r="Q1245" t="s">
        <v>27531</v>
      </c>
      <c r="R1245" t="s">
        <v>27532</v>
      </c>
      <c r="S1245" t="s">
        <v>27533</v>
      </c>
      <c r="T1245" t="s">
        <v>27534</v>
      </c>
      <c r="U1245" t="s">
        <v>27535</v>
      </c>
      <c r="V1245" t="s">
        <v>27536</v>
      </c>
      <c r="W1245" t="s">
        <v>27537</v>
      </c>
      <c r="X1245" t="s">
        <v>27538</v>
      </c>
      <c r="Y1245" t="s">
        <v>27539</v>
      </c>
    </row>
    <row r="1246" spans="1:25" x14ac:dyDescent="0.3">
      <c r="A1246">
        <v>62250</v>
      </c>
      <c r="B1246" t="s">
        <v>27540</v>
      </c>
      <c r="C1246" t="s">
        <v>27541</v>
      </c>
      <c r="D1246" t="s">
        <v>27542</v>
      </c>
      <c r="E1246" t="s">
        <v>27543</v>
      </c>
      <c r="F1246" t="s">
        <v>27544</v>
      </c>
      <c r="G1246" t="s">
        <v>27545</v>
      </c>
      <c r="H1246" t="s">
        <v>27546</v>
      </c>
      <c r="I1246" t="s">
        <v>27547</v>
      </c>
      <c r="J1246" t="s">
        <v>27548</v>
      </c>
      <c r="K1246" t="s">
        <v>27549</v>
      </c>
      <c r="L1246" t="s">
        <v>27550</v>
      </c>
      <c r="M1246" t="s">
        <v>27551</v>
      </c>
      <c r="N1246" t="s">
        <v>27552</v>
      </c>
      <c r="O1246" t="s">
        <v>27553</v>
      </c>
      <c r="P1246" t="s">
        <v>27554</v>
      </c>
      <c r="Q1246" t="s">
        <v>27555</v>
      </c>
      <c r="R1246" t="s">
        <v>27556</v>
      </c>
      <c r="S1246" t="s">
        <v>27557</v>
      </c>
      <c r="T1246" t="s">
        <v>27558</v>
      </c>
      <c r="U1246" t="s">
        <v>27559</v>
      </c>
      <c r="V1246" t="s">
        <v>27560</v>
      </c>
      <c r="W1246" t="s">
        <v>27561</v>
      </c>
      <c r="X1246" t="s">
        <v>27562</v>
      </c>
      <c r="Y1246" t="s">
        <v>27563</v>
      </c>
    </row>
    <row r="1247" spans="1:25" x14ac:dyDescent="0.3">
      <c r="A1247">
        <v>62300</v>
      </c>
      <c r="B1247" t="s">
        <v>27564</v>
      </c>
      <c r="C1247" t="s">
        <v>27565</v>
      </c>
      <c r="D1247" t="s">
        <v>27566</v>
      </c>
      <c r="E1247" t="s">
        <v>27567</v>
      </c>
      <c r="F1247" t="s">
        <v>27568</v>
      </c>
      <c r="G1247" t="s">
        <v>27569</v>
      </c>
      <c r="H1247" t="s">
        <v>27570</v>
      </c>
      <c r="I1247" t="s">
        <v>27571</v>
      </c>
      <c r="J1247" t="s">
        <v>27572</v>
      </c>
      <c r="K1247" t="s">
        <v>27573</v>
      </c>
      <c r="L1247" t="s">
        <v>27574</v>
      </c>
      <c r="M1247" t="s">
        <v>27575</v>
      </c>
      <c r="N1247" t="s">
        <v>27576</v>
      </c>
      <c r="O1247" t="s">
        <v>27577</v>
      </c>
      <c r="P1247" t="s">
        <v>27578</v>
      </c>
      <c r="Q1247" t="s">
        <v>27579</v>
      </c>
      <c r="R1247" t="s">
        <v>27580</v>
      </c>
      <c r="S1247" t="s">
        <v>27581</v>
      </c>
      <c r="T1247" t="s">
        <v>27582</v>
      </c>
      <c r="U1247" t="s">
        <v>27583</v>
      </c>
      <c r="V1247" t="s">
        <v>27584</v>
      </c>
      <c r="W1247" t="s">
        <v>27585</v>
      </c>
      <c r="X1247" t="s">
        <v>27586</v>
      </c>
      <c r="Y1247" t="s">
        <v>27587</v>
      </c>
    </row>
    <row r="1248" spans="1:25" x14ac:dyDescent="0.3">
      <c r="A1248">
        <v>62350</v>
      </c>
      <c r="B1248" t="s">
        <v>27588</v>
      </c>
      <c r="C1248" t="s">
        <v>27589</v>
      </c>
      <c r="D1248" t="s">
        <v>27590</v>
      </c>
      <c r="E1248" t="s">
        <v>27591</v>
      </c>
      <c r="F1248" t="s">
        <v>27592</v>
      </c>
      <c r="G1248" t="s">
        <v>27593</v>
      </c>
      <c r="H1248" t="s">
        <v>27594</v>
      </c>
      <c r="I1248" t="s">
        <v>27595</v>
      </c>
      <c r="J1248" t="s">
        <v>27596</v>
      </c>
      <c r="K1248" t="s">
        <v>27597</v>
      </c>
      <c r="L1248" t="s">
        <v>27598</v>
      </c>
      <c r="M1248" t="s">
        <v>27599</v>
      </c>
      <c r="N1248" t="s">
        <v>27600</v>
      </c>
      <c r="O1248" t="s">
        <v>27601</v>
      </c>
      <c r="P1248" t="s">
        <v>27602</v>
      </c>
      <c r="Q1248" t="s">
        <v>27603</v>
      </c>
      <c r="R1248" t="s">
        <v>27604</v>
      </c>
      <c r="S1248" t="s">
        <v>27605</v>
      </c>
      <c r="T1248" t="s">
        <v>27606</v>
      </c>
      <c r="U1248" t="s">
        <v>27607</v>
      </c>
      <c r="V1248" t="s">
        <v>27608</v>
      </c>
      <c r="W1248" t="s">
        <v>27609</v>
      </c>
      <c r="X1248" t="s">
        <v>27610</v>
      </c>
      <c r="Y1248" t="s">
        <v>27611</v>
      </c>
    </row>
    <row r="1249" spans="1:25" x14ac:dyDescent="0.3">
      <c r="A1249">
        <v>62400</v>
      </c>
      <c r="B1249" t="s">
        <v>27612</v>
      </c>
      <c r="C1249" t="s">
        <v>27613</v>
      </c>
      <c r="D1249" t="s">
        <v>27614</v>
      </c>
      <c r="E1249" t="s">
        <v>27615</v>
      </c>
      <c r="F1249" t="s">
        <v>27616</v>
      </c>
      <c r="G1249" t="s">
        <v>27617</v>
      </c>
      <c r="H1249" t="s">
        <v>27618</v>
      </c>
      <c r="I1249" t="s">
        <v>27619</v>
      </c>
      <c r="J1249" t="s">
        <v>27620</v>
      </c>
      <c r="K1249" t="s">
        <v>27621</v>
      </c>
      <c r="L1249" t="s">
        <v>27622</v>
      </c>
      <c r="M1249" t="s">
        <v>27623</v>
      </c>
      <c r="N1249" t="s">
        <v>27624</v>
      </c>
      <c r="O1249" t="s">
        <v>27625</v>
      </c>
      <c r="P1249" t="s">
        <v>27626</v>
      </c>
      <c r="Q1249" t="s">
        <v>27627</v>
      </c>
      <c r="R1249" t="s">
        <v>27628</v>
      </c>
      <c r="S1249" t="s">
        <v>27629</v>
      </c>
      <c r="T1249" t="s">
        <v>27630</v>
      </c>
      <c r="U1249" t="s">
        <v>27631</v>
      </c>
      <c r="V1249" t="s">
        <v>27632</v>
      </c>
      <c r="W1249" t="s">
        <v>27633</v>
      </c>
      <c r="X1249" t="s">
        <v>27634</v>
      </c>
      <c r="Y1249" t="s">
        <v>27635</v>
      </c>
    </row>
    <row r="1250" spans="1:25" x14ac:dyDescent="0.3">
      <c r="A1250">
        <v>62450</v>
      </c>
      <c r="B1250" t="s">
        <v>27636</v>
      </c>
      <c r="C1250" t="s">
        <v>27637</v>
      </c>
      <c r="D1250" t="s">
        <v>27638</v>
      </c>
      <c r="E1250" t="s">
        <v>27639</v>
      </c>
      <c r="F1250" t="s">
        <v>27640</v>
      </c>
      <c r="G1250" t="s">
        <v>27641</v>
      </c>
      <c r="H1250" t="s">
        <v>27642</v>
      </c>
      <c r="I1250" t="s">
        <v>27643</v>
      </c>
      <c r="J1250" t="s">
        <v>27644</v>
      </c>
      <c r="K1250" t="s">
        <v>27645</v>
      </c>
      <c r="L1250" t="s">
        <v>27646</v>
      </c>
      <c r="M1250" t="s">
        <v>27647</v>
      </c>
      <c r="N1250" t="s">
        <v>27648</v>
      </c>
      <c r="O1250" t="s">
        <v>27649</v>
      </c>
      <c r="P1250" t="s">
        <v>27650</v>
      </c>
      <c r="Q1250" t="s">
        <v>27651</v>
      </c>
      <c r="R1250" t="s">
        <v>27652</v>
      </c>
      <c r="S1250" t="s">
        <v>27653</v>
      </c>
      <c r="T1250" t="s">
        <v>27654</v>
      </c>
      <c r="U1250" t="s">
        <v>27655</v>
      </c>
      <c r="V1250" t="s">
        <v>27656</v>
      </c>
      <c r="W1250" t="s">
        <v>27657</v>
      </c>
      <c r="X1250" t="s">
        <v>27658</v>
      </c>
      <c r="Y1250" t="s">
        <v>27659</v>
      </c>
    </row>
    <row r="1251" spans="1:25" x14ac:dyDescent="0.3">
      <c r="A1251">
        <v>62500</v>
      </c>
      <c r="B1251" t="s">
        <v>27660</v>
      </c>
      <c r="C1251" t="s">
        <v>27661</v>
      </c>
      <c r="D1251" t="s">
        <v>27662</v>
      </c>
      <c r="E1251" t="s">
        <v>27663</v>
      </c>
      <c r="F1251" t="s">
        <v>27664</v>
      </c>
      <c r="G1251" t="s">
        <v>27665</v>
      </c>
      <c r="H1251" t="s">
        <v>27666</v>
      </c>
      <c r="I1251" t="s">
        <v>27667</v>
      </c>
      <c r="J1251" t="s">
        <v>27668</v>
      </c>
      <c r="K1251" t="s">
        <v>27669</v>
      </c>
      <c r="L1251" t="s">
        <v>27670</v>
      </c>
      <c r="M1251" t="s">
        <v>27671</v>
      </c>
      <c r="N1251" t="s">
        <v>27672</v>
      </c>
      <c r="O1251" t="s">
        <v>27673</v>
      </c>
      <c r="P1251" t="s">
        <v>27674</v>
      </c>
      <c r="Q1251" t="s">
        <v>27675</v>
      </c>
      <c r="R1251" t="s">
        <v>27676</v>
      </c>
      <c r="S1251" t="s">
        <v>27677</v>
      </c>
      <c r="T1251" t="s">
        <v>27678</v>
      </c>
      <c r="U1251" t="s">
        <v>27679</v>
      </c>
      <c r="V1251" t="s">
        <v>27680</v>
      </c>
      <c r="W1251" t="s">
        <v>27681</v>
      </c>
      <c r="X1251" t="s">
        <v>27682</v>
      </c>
      <c r="Y1251" t="s">
        <v>27683</v>
      </c>
    </row>
    <row r="1252" spans="1:25" x14ac:dyDescent="0.3">
      <c r="A1252">
        <v>62550</v>
      </c>
      <c r="B1252" t="s">
        <v>27684</v>
      </c>
      <c r="C1252" t="s">
        <v>27685</v>
      </c>
      <c r="D1252" t="s">
        <v>27686</v>
      </c>
      <c r="E1252" t="s">
        <v>27687</v>
      </c>
      <c r="F1252" t="s">
        <v>27688</v>
      </c>
      <c r="G1252" t="s">
        <v>27689</v>
      </c>
      <c r="H1252" t="s">
        <v>27690</v>
      </c>
      <c r="I1252" t="s">
        <v>27691</v>
      </c>
      <c r="J1252" t="s">
        <v>27692</v>
      </c>
      <c r="K1252" t="s">
        <v>27693</v>
      </c>
      <c r="L1252" t="s">
        <v>27694</v>
      </c>
      <c r="M1252" t="s">
        <v>27695</v>
      </c>
      <c r="N1252" t="s">
        <v>27696</v>
      </c>
      <c r="O1252" t="s">
        <v>27697</v>
      </c>
      <c r="P1252" t="s">
        <v>27698</v>
      </c>
      <c r="Q1252" t="s">
        <v>27699</v>
      </c>
      <c r="R1252" t="s">
        <v>27700</v>
      </c>
      <c r="S1252" t="s">
        <v>27701</v>
      </c>
      <c r="T1252" t="s">
        <v>27702</v>
      </c>
      <c r="U1252" t="s">
        <v>27703</v>
      </c>
      <c r="V1252" t="s">
        <v>27704</v>
      </c>
      <c r="W1252" t="s">
        <v>27705</v>
      </c>
      <c r="X1252" t="s">
        <v>27706</v>
      </c>
      <c r="Y1252" t="s">
        <v>27707</v>
      </c>
    </row>
    <row r="1253" spans="1:25" x14ac:dyDescent="0.3">
      <c r="A1253">
        <v>62600</v>
      </c>
      <c r="B1253" t="s">
        <v>27708</v>
      </c>
      <c r="C1253" t="s">
        <v>27709</v>
      </c>
      <c r="D1253" t="s">
        <v>27710</v>
      </c>
      <c r="E1253" t="s">
        <v>27711</v>
      </c>
      <c r="F1253" t="s">
        <v>27712</v>
      </c>
      <c r="G1253" t="s">
        <v>27713</v>
      </c>
      <c r="H1253" t="s">
        <v>27714</v>
      </c>
      <c r="I1253" t="s">
        <v>27715</v>
      </c>
      <c r="J1253" t="s">
        <v>27716</v>
      </c>
      <c r="K1253" t="s">
        <v>27717</v>
      </c>
      <c r="L1253" t="s">
        <v>27718</v>
      </c>
      <c r="M1253" t="s">
        <v>27719</v>
      </c>
      <c r="N1253" t="s">
        <v>27720</v>
      </c>
      <c r="O1253" t="s">
        <v>27721</v>
      </c>
      <c r="P1253" t="s">
        <v>27722</v>
      </c>
      <c r="Q1253" t="s">
        <v>27723</v>
      </c>
      <c r="R1253" t="s">
        <v>27724</v>
      </c>
      <c r="S1253" t="s">
        <v>27725</v>
      </c>
      <c r="T1253" t="s">
        <v>27726</v>
      </c>
      <c r="U1253" t="s">
        <v>27727</v>
      </c>
      <c r="V1253" t="s">
        <v>27728</v>
      </c>
      <c r="W1253" t="s">
        <v>27729</v>
      </c>
      <c r="X1253" t="s">
        <v>27730</v>
      </c>
      <c r="Y1253" t="s">
        <v>27731</v>
      </c>
    </row>
    <row r="1254" spans="1:25" x14ac:dyDescent="0.3">
      <c r="A1254">
        <v>62650</v>
      </c>
      <c r="B1254" t="s">
        <v>27732</v>
      </c>
      <c r="C1254" t="s">
        <v>27733</v>
      </c>
      <c r="D1254" t="s">
        <v>27734</v>
      </c>
      <c r="E1254" t="s">
        <v>27735</v>
      </c>
      <c r="F1254" t="s">
        <v>27736</v>
      </c>
      <c r="G1254" t="s">
        <v>27737</v>
      </c>
      <c r="H1254" t="s">
        <v>27738</v>
      </c>
      <c r="I1254" t="s">
        <v>27739</v>
      </c>
      <c r="J1254" t="s">
        <v>27740</v>
      </c>
      <c r="K1254" t="s">
        <v>27741</v>
      </c>
      <c r="L1254" t="s">
        <v>27742</v>
      </c>
      <c r="M1254" t="s">
        <v>27743</v>
      </c>
      <c r="N1254" t="s">
        <v>27744</v>
      </c>
      <c r="O1254" t="s">
        <v>27745</v>
      </c>
      <c r="P1254" t="s">
        <v>27746</v>
      </c>
      <c r="Q1254" t="s">
        <v>27747</v>
      </c>
      <c r="R1254" t="s">
        <v>27748</v>
      </c>
      <c r="S1254" t="s">
        <v>27749</v>
      </c>
      <c r="T1254" t="s">
        <v>27750</v>
      </c>
      <c r="U1254" t="s">
        <v>27751</v>
      </c>
      <c r="V1254" t="s">
        <v>27752</v>
      </c>
      <c r="W1254" t="s">
        <v>27753</v>
      </c>
      <c r="X1254" t="s">
        <v>27754</v>
      </c>
      <c r="Y1254" t="s">
        <v>27755</v>
      </c>
    </row>
    <row r="1255" spans="1:25" x14ac:dyDescent="0.3">
      <c r="A1255">
        <v>62700</v>
      </c>
      <c r="B1255" t="s">
        <v>27756</v>
      </c>
      <c r="C1255" t="s">
        <v>27757</v>
      </c>
      <c r="D1255" t="s">
        <v>27758</v>
      </c>
      <c r="E1255" t="s">
        <v>27759</v>
      </c>
      <c r="F1255" t="s">
        <v>27760</v>
      </c>
      <c r="G1255" t="s">
        <v>27761</v>
      </c>
      <c r="H1255" t="s">
        <v>27762</v>
      </c>
      <c r="I1255" t="s">
        <v>27763</v>
      </c>
      <c r="J1255" t="s">
        <v>27764</v>
      </c>
      <c r="K1255" t="s">
        <v>27765</v>
      </c>
      <c r="L1255" t="s">
        <v>27766</v>
      </c>
      <c r="M1255" t="s">
        <v>27767</v>
      </c>
      <c r="N1255" t="s">
        <v>27768</v>
      </c>
      <c r="O1255" t="s">
        <v>27769</v>
      </c>
      <c r="P1255" t="s">
        <v>27770</v>
      </c>
      <c r="Q1255" t="s">
        <v>27771</v>
      </c>
      <c r="R1255" t="s">
        <v>27772</v>
      </c>
      <c r="S1255" t="s">
        <v>27773</v>
      </c>
      <c r="T1255" t="s">
        <v>27774</v>
      </c>
      <c r="U1255" t="s">
        <v>27775</v>
      </c>
      <c r="V1255" t="s">
        <v>27776</v>
      </c>
      <c r="W1255" t="s">
        <v>27777</v>
      </c>
      <c r="X1255" t="s">
        <v>27778</v>
      </c>
      <c r="Y1255" t="s">
        <v>27779</v>
      </c>
    </row>
    <row r="1256" spans="1:25" x14ac:dyDescent="0.3">
      <c r="A1256">
        <v>62750</v>
      </c>
      <c r="B1256" t="s">
        <v>27780</v>
      </c>
      <c r="C1256" t="s">
        <v>27781</v>
      </c>
      <c r="D1256" t="s">
        <v>27782</v>
      </c>
      <c r="E1256" t="s">
        <v>27783</v>
      </c>
      <c r="F1256" t="s">
        <v>27784</v>
      </c>
      <c r="G1256" t="s">
        <v>27785</v>
      </c>
      <c r="H1256" t="s">
        <v>27786</v>
      </c>
      <c r="I1256" t="s">
        <v>27787</v>
      </c>
      <c r="J1256" t="s">
        <v>27788</v>
      </c>
      <c r="K1256" t="s">
        <v>27789</v>
      </c>
      <c r="L1256" t="s">
        <v>27790</v>
      </c>
      <c r="M1256" t="s">
        <v>27791</v>
      </c>
      <c r="N1256" t="s">
        <v>27792</v>
      </c>
      <c r="O1256" t="s">
        <v>27793</v>
      </c>
      <c r="P1256" t="s">
        <v>27794</v>
      </c>
      <c r="Q1256" t="s">
        <v>27795</v>
      </c>
      <c r="R1256" t="s">
        <v>27796</v>
      </c>
      <c r="S1256" t="s">
        <v>27797</v>
      </c>
      <c r="T1256" t="s">
        <v>27798</v>
      </c>
      <c r="U1256" t="s">
        <v>27799</v>
      </c>
      <c r="V1256" t="s">
        <v>27800</v>
      </c>
      <c r="W1256" t="s">
        <v>27801</v>
      </c>
      <c r="X1256" t="s">
        <v>27802</v>
      </c>
      <c r="Y1256" t="s">
        <v>27803</v>
      </c>
    </row>
    <row r="1257" spans="1:25" x14ac:dyDescent="0.3">
      <c r="A1257">
        <v>62800</v>
      </c>
      <c r="B1257" t="s">
        <v>27804</v>
      </c>
      <c r="C1257" t="s">
        <v>27805</v>
      </c>
      <c r="D1257" t="s">
        <v>27806</v>
      </c>
      <c r="E1257" t="s">
        <v>27807</v>
      </c>
      <c r="F1257" t="s">
        <v>27808</v>
      </c>
      <c r="G1257" t="s">
        <v>27809</v>
      </c>
      <c r="H1257" t="s">
        <v>27810</v>
      </c>
      <c r="I1257" t="s">
        <v>27811</v>
      </c>
      <c r="J1257" t="s">
        <v>27812</v>
      </c>
      <c r="K1257" t="s">
        <v>27813</v>
      </c>
      <c r="L1257" t="s">
        <v>27814</v>
      </c>
      <c r="M1257" t="s">
        <v>27815</v>
      </c>
      <c r="N1257" t="s">
        <v>27816</v>
      </c>
      <c r="O1257" t="s">
        <v>27817</v>
      </c>
      <c r="P1257" t="s">
        <v>27818</v>
      </c>
      <c r="Q1257" t="s">
        <v>27819</v>
      </c>
      <c r="R1257" t="s">
        <v>27820</v>
      </c>
      <c r="S1257" t="s">
        <v>27821</v>
      </c>
      <c r="T1257" t="s">
        <v>27822</v>
      </c>
      <c r="U1257" t="s">
        <v>27823</v>
      </c>
      <c r="V1257" t="s">
        <v>27824</v>
      </c>
      <c r="W1257" t="s">
        <v>27825</v>
      </c>
      <c r="X1257" t="s">
        <v>27826</v>
      </c>
      <c r="Y1257" t="s">
        <v>27827</v>
      </c>
    </row>
    <row r="1258" spans="1:25" x14ac:dyDescent="0.3">
      <c r="A1258">
        <v>62850</v>
      </c>
      <c r="B1258" t="s">
        <v>27828</v>
      </c>
      <c r="C1258" t="s">
        <v>27829</v>
      </c>
      <c r="D1258" t="s">
        <v>27830</v>
      </c>
      <c r="E1258" t="s">
        <v>27831</v>
      </c>
      <c r="F1258" t="s">
        <v>27832</v>
      </c>
      <c r="G1258" t="s">
        <v>27833</v>
      </c>
      <c r="H1258" t="s">
        <v>27834</v>
      </c>
      <c r="I1258" t="s">
        <v>27835</v>
      </c>
      <c r="J1258" t="s">
        <v>27836</v>
      </c>
      <c r="K1258" t="s">
        <v>27837</v>
      </c>
      <c r="L1258" t="s">
        <v>27838</v>
      </c>
      <c r="M1258" t="s">
        <v>27839</v>
      </c>
      <c r="N1258" t="s">
        <v>27840</v>
      </c>
      <c r="O1258" t="s">
        <v>27841</v>
      </c>
      <c r="P1258" t="s">
        <v>27842</v>
      </c>
      <c r="Q1258" t="s">
        <v>27843</v>
      </c>
      <c r="R1258" t="s">
        <v>27844</v>
      </c>
      <c r="S1258" t="s">
        <v>27845</v>
      </c>
      <c r="T1258" t="s">
        <v>27846</v>
      </c>
      <c r="U1258" t="s">
        <v>27847</v>
      </c>
      <c r="V1258" t="s">
        <v>27848</v>
      </c>
      <c r="W1258" t="s">
        <v>27849</v>
      </c>
      <c r="X1258" t="s">
        <v>27850</v>
      </c>
      <c r="Y1258" t="s">
        <v>27851</v>
      </c>
    </row>
    <row r="1259" spans="1:25" x14ac:dyDescent="0.3">
      <c r="A1259">
        <v>62900</v>
      </c>
      <c r="B1259" t="s">
        <v>27852</v>
      </c>
      <c r="C1259" t="s">
        <v>27853</v>
      </c>
      <c r="D1259" t="s">
        <v>27854</v>
      </c>
      <c r="E1259" t="s">
        <v>27855</v>
      </c>
      <c r="F1259" t="s">
        <v>27856</v>
      </c>
      <c r="G1259" t="s">
        <v>27857</v>
      </c>
      <c r="H1259" t="s">
        <v>27858</v>
      </c>
      <c r="I1259" t="s">
        <v>27859</v>
      </c>
      <c r="J1259" t="s">
        <v>27860</v>
      </c>
      <c r="K1259" t="s">
        <v>27861</v>
      </c>
      <c r="L1259" t="s">
        <v>27862</v>
      </c>
      <c r="M1259" t="s">
        <v>27863</v>
      </c>
      <c r="N1259" t="s">
        <v>27864</v>
      </c>
      <c r="O1259" t="s">
        <v>27865</v>
      </c>
      <c r="P1259" t="s">
        <v>27866</v>
      </c>
      <c r="Q1259" t="s">
        <v>27867</v>
      </c>
      <c r="R1259" t="s">
        <v>27868</v>
      </c>
      <c r="S1259" t="s">
        <v>27869</v>
      </c>
      <c r="T1259" t="s">
        <v>27870</v>
      </c>
      <c r="U1259" t="s">
        <v>27871</v>
      </c>
      <c r="V1259" t="s">
        <v>27872</v>
      </c>
      <c r="W1259" t="s">
        <v>27873</v>
      </c>
      <c r="X1259" t="s">
        <v>27874</v>
      </c>
      <c r="Y1259" t="s">
        <v>27875</v>
      </c>
    </row>
    <row r="1260" spans="1:25" x14ac:dyDescent="0.3">
      <c r="A1260">
        <v>62950</v>
      </c>
      <c r="B1260" t="s">
        <v>27876</v>
      </c>
      <c r="C1260" t="s">
        <v>27877</v>
      </c>
      <c r="D1260" t="s">
        <v>27878</v>
      </c>
      <c r="E1260" t="s">
        <v>27879</v>
      </c>
      <c r="F1260" t="s">
        <v>27880</v>
      </c>
      <c r="G1260" t="s">
        <v>27881</v>
      </c>
      <c r="H1260" t="s">
        <v>27882</v>
      </c>
      <c r="I1260" t="s">
        <v>27883</v>
      </c>
      <c r="J1260" t="s">
        <v>27884</v>
      </c>
      <c r="K1260" t="s">
        <v>27885</v>
      </c>
      <c r="L1260" t="s">
        <v>27886</v>
      </c>
      <c r="M1260" t="s">
        <v>27887</v>
      </c>
      <c r="N1260" t="s">
        <v>27888</v>
      </c>
      <c r="O1260" t="s">
        <v>27889</v>
      </c>
      <c r="P1260" t="s">
        <v>27890</v>
      </c>
      <c r="Q1260" t="s">
        <v>27891</v>
      </c>
      <c r="R1260" t="s">
        <v>27892</v>
      </c>
      <c r="S1260" t="s">
        <v>27893</v>
      </c>
      <c r="T1260" t="s">
        <v>27894</v>
      </c>
      <c r="U1260" t="s">
        <v>27895</v>
      </c>
      <c r="V1260" t="s">
        <v>27896</v>
      </c>
      <c r="W1260" t="s">
        <v>27897</v>
      </c>
      <c r="X1260" t="s">
        <v>27898</v>
      </c>
      <c r="Y1260" t="s">
        <v>27899</v>
      </c>
    </row>
    <row r="1261" spans="1:25" x14ac:dyDescent="0.3">
      <c r="A1261">
        <v>63000</v>
      </c>
      <c r="B1261" t="s">
        <v>27900</v>
      </c>
      <c r="C1261" t="s">
        <v>27901</v>
      </c>
      <c r="D1261" t="s">
        <v>27902</v>
      </c>
      <c r="E1261" t="s">
        <v>27903</v>
      </c>
      <c r="F1261" t="s">
        <v>27904</v>
      </c>
      <c r="G1261" t="s">
        <v>27905</v>
      </c>
      <c r="H1261" t="s">
        <v>27906</v>
      </c>
      <c r="I1261" t="s">
        <v>27907</v>
      </c>
      <c r="J1261" t="s">
        <v>27908</v>
      </c>
      <c r="K1261" t="s">
        <v>27909</v>
      </c>
      <c r="L1261" t="s">
        <v>27910</v>
      </c>
      <c r="M1261" t="s">
        <v>27911</v>
      </c>
      <c r="N1261" t="s">
        <v>27912</v>
      </c>
      <c r="O1261" t="s">
        <v>27913</v>
      </c>
      <c r="P1261" t="s">
        <v>27914</v>
      </c>
      <c r="Q1261" t="s">
        <v>27915</v>
      </c>
      <c r="R1261" t="s">
        <v>27916</v>
      </c>
      <c r="S1261" t="s">
        <v>27917</v>
      </c>
      <c r="T1261" t="s">
        <v>27918</v>
      </c>
      <c r="U1261" t="s">
        <v>27919</v>
      </c>
      <c r="V1261" t="s">
        <v>27920</v>
      </c>
      <c r="W1261" t="s">
        <v>27921</v>
      </c>
      <c r="X1261" t="s">
        <v>27922</v>
      </c>
      <c r="Y1261" t="s">
        <v>27923</v>
      </c>
    </row>
    <row r="1262" spans="1:25" x14ac:dyDescent="0.3">
      <c r="A1262">
        <v>63050</v>
      </c>
      <c r="B1262" t="s">
        <v>27924</v>
      </c>
      <c r="C1262" t="s">
        <v>27925</v>
      </c>
      <c r="D1262" t="s">
        <v>27926</v>
      </c>
      <c r="E1262" t="s">
        <v>27927</v>
      </c>
      <c r="F1262" t="s">
        <v>27928</v>
      </c>
      <c r="G1262" t="s">
        <v>27929</v>
      </c>
      <c r="H1262" t="s">
        <v>27930</v>
      </c>
      <c r="I1262" t="s">
        <v>27931</v>
      </c>
      <c r="J1262" t="s">
        <v>27932</v>
      </c>
      <c r="K1262" t="s">
        <v>27933</v>
      </c>
      <c r="L1262" t="s">
        <v>27934</v>
      </c>
      <c r="M1262" t="s">
        <v>27935</v>
      </c>
      <c r="N1262" t="s">
        <v>27936</v>
      </c>
      <c r="O1262" t="s">
        <v>27937</v>
      </c>
      <c r="P1262" t="s">
        <v>27938</v>
      </c>
      <c r="Q1262" t="s">
        <v>27939</v>
      </c>
      <c r="R1262" t="s">
        <v>27940</v>
      </c>
      <c r="S1262" t="s">
        <v>27941</v>
      </c>
      <c r="T1262" t="s">
        <v>27942</v>
      </c>
      <c r="U1262" t="s">
        <v>27943</v>
      </c>
      <c r="V1262" t="s">
        <v>27944</v>
      </c>
      <c r="W1262" t="s">
        <v>27945</v>
      </c>
      <c r="X1262" t="s">
        <v>27946</v>
      </c>
      <c r="Y1262" t="s">
        <v>27947</v>
      </c>
    </row>
    <row r="1263" spans="1:25" x14ac:dyDescent="0.3">
      <c r="A1263">
        <v>63100</v>
      </c>
      <c r="B1263" t="s">
        <v>27948</v>
      </c>
      <c r="C1263" t="s">
        <v>27949</v>
      </c>
      <c r="D1263" t="s">
        <v>27950</v>
      </c>
      <c r="E1263" t="s">
        <v>27951</v>
      </c>
      <c r="F1263" t="s">
        <v>27952</v>
      </c>
      <c r="G1263" t="s">
        <v>27953</v>
      </c>
      <c r="H1263" t="s">
        <v>27954</v>
      </c>
      <c r="I1263" t="s">
        <v>27955</v>
      </c>
      <c r="J1263" t="s">
        <v>27956</v>
      </c>
      <c r="K1263" t="s">
        <v>27957</v>
      </c>
      <c r="L1263" t="s">
        <v>27958</v>
      </c>
      <c r="M1263" t="s">
        <v>27959</v>
      </c>
      <c r="N1263" t="s">
        <v>27960</v>
      </c>
      <c r="O1263" t="s">
        <v>27961</v>
      </c>
      <c r="P1263" t="s">
        <v>27962</v>
      </c>
      <c r="Q1263" t="s">
        <v>27963</v>
      </c>
      <c r="R1263" t="s">
        <v>27964</v>
      </c>
      <c r="S1263" t="s">
        <v>27965</v>
      </c>
      <c r="T1263" t="s">
        <v>27966</v>
      </c>
      <c r="U1263" t="s">
        <v>27967</v>
      </c>
      <c r="V1263" t="s">
        <v>27968</v>
      </c>
      <c r="W1263" t="s">
        <v>27969</v>
      </c>
      <c r="X1263" t="s">
        <v>27970</v>
      </c>
      <c r="Y1263" t="s">
        <v>27971</v>
      </c>
    </row>
    <row r="1264" spans="1:25" x14ac:dyDescent="0.3">
      <c r="A1264">
        <v>63150</v>
      </c>
      <c r="B1264" t="s">
        <v>27972</v>
      </c>
      <c r="C1264" t="s">
        <v>27973</v>
      </c>
      <c r="D1264" t="s">
        <v>27974</v>
      </c>
      <c r="E1264" t="s">
        <v>27975</v>
      </c>
      <c r="F1264" t="s">
        <v>27976</v>
      </c>
      <c r="G1264" t="s">
        <v>27977</v>
      </c>
      <c r="H1264" t="s">
        <v>27978</v>
      </c>
      <c r="I1264" t="s">
        <v>27979</v>
      </c>
      <c r="J1264" t="s">
        <v>27980</v>
      </c>
      <c r="K1264" t="s">
        <v>27981</v>
      </c>
      <c r="L1264" t="s">
        <v>27982</v>
      </c>
      <c r="M1264" t="s">
        <v>27983</v>
      </c>
      <c r="N1264" t="s">
        <v>27984</v>
      </c>
      <c r="O1264" t="s">
        <v>27985</v>
      </c>
      <c r="P1264" t="s">
        <v>27986</v>
      </c>
      <c r="Q1264" t="s">
        <v>27987</v>
      </c>
      <c r="R1264" t="s">
        <v>27988</v>
      </c>
      <c r="S1264" t="s">
        <v>27989</v>
      </c>
      <c r="T1264" t="s">
        <v>27990</v>
      </c>
      <c r="U1264" t="s">
        <v>27991</v>
      </c>
      <c r="V1264" t="s">
        <v>27992</v>
      </c>
      <c r="W1264" t="s">
        <v>27993</v>
      </c>
      <c r="X1264" t="s">
        <v>27994</v>
      </c>
      <c r="Y1264" t="s">
        <v>27995</v>
      </c>
    </row>
    <row r="1265" spans="1:25" x14ac:dyDescent="0.3">
      <c r="A1265">
        <v>63200</v>
      </c>
      <c r="B1265" t="s">
        <v>27996</v>
      </c>
      <c r="C1265" t="s">
        <v>27997</v>
      </c>
      <c r="D1265" t="s">
        <v>27998</v>
      </c>
      <c r="E1265" t="s">
        <v>27999</v>
      </c>
      <c r="F1265" t="s">
        <v>28000</v>
      </c>
      <c r="G1265" t="s">
        <v>28001</v>
      </c>
      <c r="H1265" t="s">
        <v>28002</v>
      </c>
      <c r="I1265" t="s">
        <v>28003</v>
      </c>
      <c r="J1265" t="s">
        <v>28004</v>
      </c>
      <c r="K1265" t="s">
        <v>28005</v>
      </c>
      <c r="L1265" t="s">
        <v>28006</v>
      </c>
      <c r="M1265" t="s">
        <v>28007</v>
      </c>
      <c r="N1265" t="s">
        <v>28008</v>
      </c>
      <c r="O1265" t="s">
        <v>28009</v>
      </c>
      <c r="P1265" t="s">
        <v>28010</v>
      </c>
      <c r="Q1265" t="s">
        <v>28011</v>
      </c>
      <c r="R1265" t="s">
        <v>28012</v>
      </c>
      <c r="S1265" t="s">
        <v>28013</v>
      </c>
      <c r="T1265" t="s">
        <v>28014</v>
      </c>
      <c r="U1265" t="s">
        <v>28015</v>
      </c>
      <c r="V1265" t="s">
        <v>28016</v>
      </c>
      <c r="W1265" t="s">
        <v>28017</v>
      </c>
      <c r="X1265" t="s">
        <v>28018</v>
      </c>
      <c r="Y1265" t="s">
        <v>28019</v>
      </c>
    </row>
    <row r="1266" spans="1:25" x14ac:dyDescent="0.3">
      <c r="A1266">
        <v>63250</v>
      </c>
      <c r="B1266" t="s">
        <v>28020</v>
      </c>
      <c r="C1266" t="s">
        <v>28021</v>
      </c>
      <c r="D1266" t="s">
        <v>28022</v>
      </c>
      <c r="E1266" t="s">
        <v>28023</v>
      </c>
      <c r="F1266" t="s">
        <v>28024</v>
      </c>
      <c r="G1266" t="s">
        <v>28025</v>
      </c>
      <c r="H1266" t="s">
        <v>28026</v>
      </c>
      <c r="I1266" t="s">
        <v>28027</v>
      </c>
      <c r="J1266" t="s">
        <v>28028</v>
      </c>
      <c r="K1266" t="s">
        <v>28029</v>
      </c>
      <c r="L1266" t="s">
        <v>28030</v>
      </c>
      <c r="M1266" t="s">
        <v>28031</v>
      </c>
      <c r="N1266" t="s">
        <v>28032</v>
      </c>
      <c r="O1266" t="s">
        <v>28033</v>
      </c>
      <c r="P1266" t="s">
        <v>28034</v>
      </c>
      <c r="Q1266" t="s">
        <v>28035</v>
      </c>
      <c r="R1266" t="s">
        <v>28036</v>
      </c>
      <c r="S1266" t="s">
        <v>28037</v>
      </c>
      <c r="T1266" t="s">
        <v>28038</v>
      </c>
      <c r="U1266" t="s">
        <v>28039</v>
      </c>
      <c r="V1266" t="s">
        <v>28040</v>
      </c>
      <c r="W1266" t="s">
        <v>28041</v>
      </c>
      <c r="X1266" t="s">
        <v>28042</v>
      </c>
      <c r="Y1266" t="s">
        <v>28043</v>
      </c>
    </row>
    <row r="1267" spans="1:25" x14ac:dyDescent="0.3">
      <c r="A1267">
        <v>63300</v>
      </c>
      <c r="B1267" t="s">
        <v>28044</v>
      </c>
      <c r="C1267" t="s">
        <v>28045</v>
      </c>
      <c r="D1267" t="s">
        <v>28046</v>
      </c>
      <c r="E1267" t="s">
        <v>28047</v>
      </c>
      <c r="F1267" t="s">
        <v>28048</v>
      </c>
      <c r="G1267" t="s">
        <v>28049</v>
      </c>
      <c r="H1267" t="s">
        <v>28050</v>
      </c>
      <c r="I1267" t="s">
        <v>28051</v>
      </c>
      <c r="J1267" t="s">
        <v>28052</v>
      </c>
      <c r="K1267" t="s">
        <v>28053</v>
      </c>
      <c r="L1267" t="s">
        <v>28054</v>
      </c>
      <c r="M1267" t="s">
        <v>28055</v>
      </c>
      <c r="N1267" t="s">
        <v>28056</v>
      </c>
      <c r="O1267" t="s">
        <v>28057</v>
      </c>
      <c r="P1267" t="s">
        <v>28058</v>
      </c>
      <c r="Q1267" t="s">
        <v>28059</v>
      </c>
      <c r="R1267" t="s">
        <v>28060</v>
      </c>
      <c r="S1267" t="s">
        <v>28061</v>
      </c>
      <c r="T1267" t="s">
        <v>28062</v>
      </c>
      <c r="U1267" t="s">
        <v>28063</v>
      </c>
      <c r="V1267" t="s">
        <v>28064</v>
      </c>
      <c r="W1267" t="s">
        <v>28065</v>
      </c>
      <c r="X1267" t="s">
        <v>28066</v>
      </c>
      <c r="Y1267" t="s">
        <v>28067</v>
      </c>
    </row>
    <row r="1268" spans="1:25" x14ac:dyDescent="0.3">
      <c r="A1268">
        <v>63350</v>
      </c>
      <c r="B1268" t="s">
        <v>28068</v>
      </c>
      <c r="C1268" t="s">
        <v>28069</v>
      </c>
      <c r="D1268" t="s">
        <v>28070</v>
      </c>
      <c r="E1268" t="s">
        <v>28071</v>
      </c>
      <c r="F1268" t="s">
        <v>28072</v>
      </c>
      <c r="G1268" t="s">
        <v>28073</v>
      </c>
      <c r="H1268" t="s">
        <v>28074</v>
      </c>
      <c r="I1268" t="s">
        <v>28075</v>
      </c>
      <c r="J1268" t="s">
        <v>28076</v>
      </c>
      <c r="K1268" t="s">
        <v>28077</v>
      </c>
      <c r="L1268" t="s">
        <v>28078</v>
      </c>
      <c r="M1268" t="s">
        <v>28079</v>
      </c>
      <c r="N1268" t="s">
        <v>28080</v>
      </c>
      <c r="O1268" t="s">
        <v>28081</v>
      </c>
      <c r="P1268" t="s">
        <v>28082</v>
      </c>
      <c r="Q1268" t="s">
        <v>28083</v>
      </c>
      <c r="R1268" t="s">
        <v>28084</v>
      </c>
      <c r="S1268" t="s">
        <v>28085</v>
      </c>
      <c r="T1268" t="s">
        <v>28086</v>
      </c>
      <c r="U1268" t="s">
        <v>28087</v>
      </c>
      <c r="V1268" t="s">
        <v>28088</v>
      </c>
      <c r="W1268" t="s">
        <v>28089</v>
      </c>
      <c r="X1268" t="s">
        <v>28090</v>
      </c>
      <c r="Y1268" t="s">
        <v>28091</v>
      </c>
    </row>
    <row r="1269" spans="1:25" x14ac:dyDescent="0.3">
      <c r="A1269">
        <v>63400</v>
      </c>
      <c r="B1269" t="s">
        <v>28092</v>
      </c>
      <c r="C1269" t="s">
        <v>28093</v>
      </c>
      <c r="D1269" t="s">
        <v>28094</v>
      </c>
      <c r="E1269" t="s">
        <v>28095</v>
      </c>
      <c r="F1269" t="s">
        <v>28096</v>
      </c>
      <c r="G1269" t="s">
        <v>28097</v>
      </c>
      <c r="H1269" t="s">
        <v>28098</v>
      </c>
      <c r="I1269" t="s">
        <v>28099</v>
      </c>
      <c r="J1269" t="s">
        <v>28100</v>
      </c>
      <c r="K1269" t="s">
        <v>28101</v>
      </c>
      <c r="L1269" t="s">
        <v>28102</v>
      </c>
      <c r="M1269" t="s">
        <v>28103</v>
      </c>
      <c r="N1269" t="s">
        <v>28104</v>
      </c>
      <c r="O1269" t="s">
        <v>28105</v>
      </c>
      <c r="P1269" t="s">
        <v>28106</v>
      </c>
      <c r="Q1269" t="s">
        <v>28107</v>
      </c>
      <c r="R1269" t="s">
        <v>28108</v>
      </c>
      <c r="S1269" t="s">
        <v>28109</v>
      </c>
      <c r="T1269" t="s">
        <v>28110</v>
      </c>
      <c r="U1269" t="s">
        <v>28111</v>
      </c>
      <c r="V1269" t="s">
        <v>28112</v>
      </c>
      <c r="W1269" t="s">
        <v>28113</v>
      </c>
      <c r="X1269" t="s">
        <v>28114</v>
      </c>
      <c r="Y1269" t="s">
        <v>28115</v>
      </c>
    </row>
    <row r="1270" spans="1:25" x14ac:dyDescent="0.3">
      <c r="A1270">
        <v>63450</v>
      </c>
      <c r="B1270" t="s">
        <v>28116</v>
      </c>
      <c r="C1270" t="s">
        <v>28117</v>
      </c>
      <c r="D1270" t="s">
        <v>28118</v>
      </c>
      <c r="E1270" t="s">
        <v>28119</v>
      </c>
      <c r="F1270" t="s">
        <v>28120</v>
      </c>
      <c r="G1270" t="s">
        <v>28121</v>
      </c>
      <c r="H1270" t="s">
        <v>28122</v>
      </c>
      <c r="I1270" t="s">
        <v>28123</v>
      </c>
      <c r="J1270" t="s">
        <v>28124</v>
      </c>
      <c r="K1270" t="s">
        <v>28125</v>
      </c>
      <c r="L1270" t="s">
        <v>28126</v>
      </c>
      <c r="M1270" t="s">
        <v>28127</v>
      </c>
      <c r="N1270" t="s">
        <v>28128</v>
      </c>
      <c r="O1270" t="s">
        <v>28129</v>
      </c>
      <c r="P1270" t="s">
        <v>28130</v>
      </c>
      <c r="Q1270" t="s">
        <v>28131</v>
      </c>
      <c r="R1270" t="s">
        <v>28132</v>
      </c>
      <c r="S1270" t="s">
        <v>28133</v>
      </c>
      <c r="T1270" t="s">
        <v>28134</v>
      </c>
      <c r="U1270" t="s">
        <v>28135</v>
      </c>
      <c r="V1270" t="s">
        <v>28136</v>
      </c>
      <c r="W1270" t="s">
        <v>28137</v>
      </c>
      <c r="X1270" t="s">
        <v>28138</v>
      </c>
      <c r="Y1270" t="s">
        <v>28139</v>
      </c>
    </row>
    <row r="1271" spans="1:25" x14ac:dyDescent="0.3">
      <c r="A1271">
        <v>63500</v>
      </c>
      <c r="B1271" t="s">
        <v>28140</v>
      </c>
      <c r="C1271" t="s">
        <v>28141</v>
      </c>
      <c r="D1271" t="s">
        <v>28142</v>
      </c>
      <c r="E1271" t="s">
        <v>28143</v>
      </c>
      <c r="F1271" t="s">
        <v>28144</v>
      </c>
      <c r="G1271" t="s">
        <v>28145</v>
      </c>
      <c r="H1271" t="s">
        <v>28146</v>
      </c>
      <c r="I1271" t="s">
        <v>28147</v>
      </c>
      <c r="J1271" t="s">
        <v>28148</v>
      </c>
      <c r="K1271" t="s">
        <v>28149</v>
      </c>
      <c r="L1271" t="s">
        <v>28150</v>
      </c>
      <c r="M1271" t="s">
        <v>28151</v>
      </c>
      <c r="N1271" t="s">
        <v>28152</v>
      </c>
      <c r="O1271" t="s">
        <v>28153</v>
      </c>
      <c r="P1271" t="s">
        <v>28154</v>
      </c>
      <c r="Q1271" t="s">
        <v>28155</v>
      </c>
      <c r="R1271" t="s">
        <v>28156</v>
      </c>
      <c r="S1271" t="s">
        <v>28157</v>
      </c>
      <c r="T1271" t="s">
        <v>28158</v>
      </c>
      <c r="U1271" t="s">
        <v>28159</v>
      </c>
      <c r="V1271" t="s">
        <v>28160</v>
      </c>
      <c r="W1271" t="s">
        <v>28161</v>
      </c>
      <c r="X1271" t="s">
        <v>28162</v>
      </c>
      <c r="Y1271" t="s">
        <v>28163</v>
      </c>
    </row>
    <row r="1272" spans="1:25" x14ac:dyDescent="0.3">
      <c r="A1272">
        <v>63550</v>
      </c>
      <c r="B1272" t="s">
        <v>28164</v>
      </c>
      <c r="C1272" t="s">
        <v>28165</v>
      </c>
      <c r="D1272" t="s">
        <v>28166</v>
      </c>
      <c r="E1272" t="s">
        <v>28167</v>
      </c>
      <c r="F1272" t="s">
        <v>28168</v>
      </c>
      <c r="G1272" t="s">
        <v>28169</v>
      </c>
      <c r="H1272" t="s">
        <v>28170</v>
      </c>
      <c r="I1272" t="s">
        <v>28171</v>
      </c>
      <c r="J1272" t="s">
        <v>28172</v>
      </c>
      <c r="K1272" t="s">
        <v>28173</v>
      </c>
      <c r="L1272" t="s">
        <v>28174</v>
      </c>
      <c r="M1272" t="s">
        <v>28175</v>
      </c>
      <c r="N1272" t="s">
        <v>28176</v>
      </c>
      <c r="O1272" t="s">
        <v>28177</v>
      </c>
      <c r="P1272" t="s">
        <v>28178</v>
      </c>
      <c r="Q1272" t="s">
        <v>28179</v>
      </c>
      <c r="R1272" t="s">
        <v>28180</v>
      </c>
      <c r="S1272" t="s">
        <v>28181</v>
      </c>
      <c r="T1272" t="s">
        <v>28182</v>
      </c>
      <c r="U1272" t="s">
        <v>28183</v>
      </c>
      <c r="V1272" t="s">
        <v>28184</v>
      </c>
      <c r="W1272" t="s">
        <v>28185</v>
      </c>
      <c r="X1272" t="s">
        <v>28186</v>
      </c>
      <c r="Y1272" t="s">
        <v>28187</v>
      </c>
    </row>
    <row r="1273" spans="1:25" x14ac:dyDescent="0.3">
      <c r="A1273">
        <v>63600</v>
      </c>
      <c r="B1273" t="s">
        <v>28188</v>
      </c>
      <c r="C1273" t="s">
        <v>28189</v>
      </c>
      <c r="D1273" t="s">
        <v>28190</v>
      </c>
      <c r="E1273" t="s">
        <v>28191</v>
      </c>
      <c r="F1273" t="s">
        <v>28192</v>
      </c>
      <c r="G1273" t="s">
        <v>28193</v>
      </c>
      <c r="H1273" t="s">
        <v>28194</v>
      </c>
      <c r="I1273" t="s">
        <v>28195</v>
      </c>
      <c r="J1273" t="s">
        <v>28196</v>
      </c>
      <c r="K1273" t="s">
        <v>28197</v>
      </c>
      <c r="L1273" t="s">
        <v>28198</v>
      </c>
      <c r="M1273" t="s">
        <v>28199</v>
      </c>
      <c r="N1273" t="s">
        <v>28200</v>
      </c>
      <c r="O1273" t="s">
        <v>28201</v>
      </c>
      <c r="P1273" t="s">
        <v>28202</v>
      </c>
      <c r="Q1273" t="s">
        <v>28203</v>
      </c>
      <c r="R1273" t="s">
        <v>28204</v>
      </c>
      <c r="S1273" t="s">
        <v>28205</v>
      </c>
      <c r="T1273" t="s">
        <v>28206</v>
      </c>
      <c r="U1273" t="s">
        <v>28207</v>
      </c>
      <c r="V1273" t="s">
        <v>28208</v>
      </c>
      <c r="W1273" t="s">
        <v>28209</v>
      </c>
      <c r="X1273" t="s">
        <v>28210</v>
      </c>
      <c r="Y1273" t="s">
        <v>28211</v>
      </c>
    </row>
    <row r="1274" spans="1:25" x14ac:dyDescent="0.3">
      <c r="A1274">
        <v>63650</v>
      </c>
      <c r="B1274" t="s">
        <v>28212</v>
      </c>
      <c r="C1274" t="s">
        <v>28213</v>
      </c>
      <c r="D1274" t="s">
        <v>28214</v>
      </c>
      <c r="E1274" t="s">
        <v>28215</v>
      </c>
      <c r="F1274" t="s">
        <v>28216</v>
      </c>
      <c r="G1274" t="s">
        <v>28217</v>
      </c>
      <c r="H1274" t="s">
        <v>28218</v>
      </c>
      <c r="I1274" t="s">
        <v>28219</v>
      </c>
      <c r="J1274" t="s">
        <v>28220</v>
      </c>
      <c r="K1274" t="s">
        <v>28221</v>
      </c>
      <c r="L1274" t="s">
        <v>28222</v>
      </c>
      <c r="M1274" t="s">
        <v>28223</v>
      </c>
      <c r="N1274" t="s">
        <v>28224</v>
      </c>
      <c r="O1274" t="s">
        <v>28225</v>
      </c>
      <c r="P1274" t="s">
        <v>28226</v>
      </c>
      <c r="Q1274" t="s">
        <v>28227</v>
      </c>
      <c r="R1274" t="s">
        <v>28228</v>
      </c>
      <c r="S1274" t="s">
        <v>28229</v>
      </c>
      <c r="T1274" t="s">
        <v>28230</v>
      </c>
      <c r="U1274" t="s">
        <v>28231</v>
      </c>
      <c r="V1274" t="s">
        <v>28232</v>
      </c>
      <c r="W1274" t="s">
        <v>28233</v>
      </c>
      <c r="X1274" t="s">
        <v>28234</v>
      </c>
      <c r="Y1274" t="s">
        <v>28235</v>
      </c>
    </row>
    <row r="1275" spans="1:25" x14ac:dyDescent="0.3">
      <c r="A1275">
        <v>63700</v>
      </c>
      <c r="B1275" t="s">
        <v>28236</v>
      </c>
      <c r="C1275" t="s">
        <v>28237</v>
      </c>
      <c r="D1275" t="s">
        <v>28238</v>
      </c>
      <c r="E1275" t="s">
        <v>28239</v>
      </c>
      <c r="F1275" t="s">
        <v>28240</v>
      </c>
      <c r="G1275" t="s">
        <v>28241</v>
      </c>
      <c r="H1275" t="s">
        <v>28242</v>
      </c>
      <c r="I1275" t="s">
        <v>28243</v>
      </c>
      <c r="J1275" t="s">
        <v>28244</v>
      </c>
      <c r="K1275" t="s">
        <v>28245</v>
      </c>
      <c r="L1275" t="s">
        <v>28246</v>
      </c>
      <c r="M1275" t="s">
        <v>28247</v>
      </c>
      <c r="N1275" t="s">
        <v>28248</v>
      </c>
      <c r="O1275" t="s">
        <v>28249</v>
      </c>
      <c r="P1275" t="s">
        <v>28250</v>
      </c>
      <c r="Q1275" t="s">
        <v>28251</v>
      </c>
      <c r="R1275" t="s">
        <v>28252</v>
      </c>
      <c r="S1275" t="s">
        <v>28253</v>
      </c>
      <c r="T1275" t="s">
        <v>28254</v>
      </c>
      <c r="U1275" t="s">
        <v>28255</v>
      </c>
      <c r="V1275" t="s">
        <v>28256</v>
      </c>
      <c r="W1275" t="s">
        <v>28257</v>
      </c>
      <c r="X1275" t="s">
        <v>28258</v>
      </c>
      <c r="Y1275" t="s">
        <v>28259</v>
      </c>
    </row>
    <row r="1276" spans="1:25" x14ac:dyDescent="0.3">
      <c r="A1276">
        <v>63750</v>
      </c>
      <c r="B1276" t="s">
        <v>28260</v>
      </c>
      <c r="C1276" t="s">
        <v>28261</v>
      </c>
      <c r="D1276" t="s">
        <v>28262</v>
      </c>
      <c r="E1276" t="s">
        <v>28263</v>
      </c>
      <c r="F1276" t="s">
        <v>28264</v>
      </c>
      <c r="G1276" t="s">
        <v>28265</v>
      </c>
      <c r="H1276" t="s">
        <v>28266</v>
      </c>
      <c r="I1276" t="s">
        <v>28267</v>
      </c>
      <c r="J1276" t="s">
        <v>28268</v>
      </c>
      <c r="K1276" t="s">
        <v>28269</v>
      </c>
      <c r="L1276" t="s">
        <v>28270</v>
      </c>
      <c r="M1276" t="s">
        <v>28271</v>
      </c>
      <c r="N1276" t="s">
        <v>28272</v>
      </c>
      <c r="O1276" t="s">
        <v>28273</v>
      </c>
      <c r="P1276" t="s">
        <v>28274</v>
      </c>
      <c r="Q1276" t="s">
        <v>28275</v>
      </c>
      <c r="R1276" t="s">
        <v>28276</v>
      </c>
      <c r="S1276" t="s">
        <v>28277</v>
      </c>
      <c r="T1276" t="s">
        <v>28278</v>
      </c>
      <c r="U1276" t="s">
        <v>28279</v>
      </c>
      <c r="V1276" t="s">
        <v>28280</v>
      </c>
      <c r="W1276" t="s">
        <v>28281</v>
      </c>
      <c r="X1276" t="s">
        <v>28282</v>
      </c>
      <c r="Y1276" t="s">
        <v>28283</v>
      </c>
    </row>
    <row r="1277" spans="1:25" x14ac:dyDescent="0.3">
      <c r="A1277">
        <v>63800</v>
      </c>
      <c r="B1277" t="s">
        <v>28284</v>
      </c>
      <c r="C1277" t="s">
        <v>28285</v>
      </c>
      <c r="D1277" t="s">
        <v>28286</v>
      </c>
      <c r="E1277" t="s">
        <v>28287</v>
      </c>
      <c r="F1277" t="s">
        <v>28288</v>
      </c>
      <c r="G1277" t="s">
        <v>28289</v>
      </c>
      <c r="H1277" t="s">
        <v>28290</v>
      </c>
      <c r="I1277" t="s">
        <v>28291</v>
      </c>
      <c r="J1277" t="s">
        <v>28292</v>
      </c>
      <c r="K1277" t="s">
        <v>28293</v>
      </c>
      <c r="L1277" t="s">
        <v>28294</v>
      </c>
      <c r="M1277" t="s">
        <v>28295</v>
      </c>
      <c r="N1277" t="s">
        <v>28296</v>
      </c>
      <c r="O1277" t="s">
        <v>28297</v>
      </c>
      <c r="P1277" t="s">
        <v>28298</v>
      </c>
      <c r="Q1277" t="s">
        <v>28299</v>
      </c>
      <c r="R1277" t="s">
        <v>28300</v>
      </c>
      <c r="S1277" t="s">
        <v>28301</v>
      </c>
      <c r="T1277" t="s">
        <v>28302</v>
      </c>
      <c r="U1277" t="s">
        <v>28303</v>
      </c>
      <c r="V1277" t="s">
        <v>28304</v>
      </c>
      <c r="W1277" t="s">
        <v>28305</v>
      </c>
      <c r="X1277" t="s">
        <v>28306</v>
      </c>
      <c r="Y1277" t="s">
        <v>28307</v>
      </c>
    </row>
    <row r="1278" spans="1:25" x14ac:dyDescent="0.3">
      <c r="A1278">
        <v>63850</v>
      </c>
      <c r="B1278" t="s">
        <v>28308</v>
      </c>
      <c r="C1278" t="s">
        <v>28309</v>
      </c>
      <c r="D1278" t="s">
        <v>28310</v>
      </c>
      <c r="E1278" t="s">
        <v>28311</v>
      </c>
      <c r="F1278" t="s">
        <v>28312</v>
      </c>
      <c r="G1278" t="s">
        <v>28313</v>
      </c>
      <c r="H1278" t="s">
        <v>28314</v>
      </c>
      <c r="I1278" t="s">
        <v>28315</v>
      </c>
      <c r="J1278" t="s">
        <v>28316</v>
      </c>
      <c r="K1278" t="s">
        <v>28317</v>
      </c>
      <c r="L1278" t="s">
        <v>28318</v>
      </c>
      <c r="M1278" t="s">
        <v>28319</v>
      </c>
      <c r="N1278" t="s">
        <v>28320</v>
      </c>
      <c r="O1278" t="s">
        <v>28321</v>
      </c>
      <c r="P1278" t="s">
        <v>28322</v>
      </c>
      <c r="Q1278" t="s">
        <v>28323</v>
      </c>
      <c r="R1278" t="s">
        <v>28324</v>
      </c>
      <c r="S1278" t="s">
        <v>28325</v>
      </c>
      <c r="T1278" t="s">
        <v>28326</v>
      </c>
      <c r="U1278" t="s">
        <v>28327</v>
      </c>
      <c r="V1278" t="s">
        <v>28328</v>
      </c>
      <c r="W1278" t="s">
        <v>28329</v>
      </c>
      <c r="X1278" t="s">
        <v>28330</v>
      </c>
      <c r="Y1278" t="s">
        <v>28331</v>
      </c>
    </row>
    <row r="1279" spans="1:25" x14ac:dyDescent="0.3">
      <c r="A1279">
        <v>63900</v>
      </c>
      <c r="B1279" t="s">
        <v>28332</v>
      </c>
      <c r="C1279" t="s">
        <v>28333</v>
      </c>
      <c r="D1279" t="s">
        <v>28334</v>
      </c>
      <c r="E1279" t="s">
        <v>28335</v>
      </c>
      <c r="F1279" t="s">
        <v>28336</v>
      </c>
      <c r="G1279" t="s">
        <v>28337</v>
      </c>
      <c r="H1279" t="s">
        <v>28338</v>
      </c>
      <c r="I1279" t="s">
        <v>28339</v>
      </c>
      <c r="J1279" t="s">
        <v>28340</v>
      </c>
      <c r="K1279" t="s">
        <v>28341</v>
      </c>
      <c r="L1279" t="s">
        <v>28342</v>
      </c>
      <c r="M1279" t="s">
        <v>28343</v>
      </c>
      <c r="N1279" t="s">
        <v>28344</v>
      </c>
      <c r="O1279" t="s">
        <v>28345</v>
      </c>
      <c r="P1279" t="s">
        <v>28346</v>
      </c>
      <c r="Q1279" t="s">
        <v>28347</v>
      </c>
      <c r="R1279" t="s">
        <v>28348</v>
      </c>
      <c r="S1279" t="s">
        <v>28349</v>
      </c>
      <c r="T1279" t="s">
        <v>28350</v>
      </c>
      <c r="U1279" t="s">
        <v>28351</v>
      </c>
      <c r="V1279" t="s">
        <v>28352</v>
      </c>
      <c r="W1279" t="s">
        <v>28353</v>
      </c>
      <c r="X1279" t="s">
        <v>28354</v>
      </c>
      <c r="Y1279" t="s">
        <v>28355</v>
      </c>
    </row>
    <row r="1280" spans="1:25" x14ac:dyDescent="0.3">
      <c r="A1280">
        <v>63950</v>
      </c>
      <c r="B1280" t="s">
        <v>28356</v>
      </c>
      <c r="C1280" t="s">
        <v>28357</v>
      </c>
      <c r="D1280" t="s">
        <v>28358</v>
      </c>
      <c r="E1280" t="s">
        <v>28359</v>
      </c>
      <c r="F1280" t="s">
        <v>28360</v>
      </c>
      <c r="G1280" t="s">
        <v>28361</v>
      </c>
      <c r="H1280" t="s">
        <v>28362</v>
      </c>
      <c r="I1280" t="s">
        <v>28363</v>
      </c>
      <c r="J1280" t="s">
        <v>28364</v>
      </c>
      <c r="K1280" t="s">
        <v>28365</v>
      </c>
      <c r="L1280" t="s">
        <v>28366</v>
      </c>
      <c r="M1280" t="s">
        <v>28367</v>
      </c>
      <c r="N1280" t="s">
        <v>28368</v>
      </c>
      <c r="O1280" t="s">
        <v>28369</v>
      </c>
      <c r="P1280" t="s">
        <v>28370</v>
      </c>
      <c r="Q1280" t="s">
        <v>28371</v>
      </c>
      <c r="R1280" t="s">
        <v>28372</v>
      </c>
      <c r="S1280" t="s">
        <v>28373</v>
      </c>
      <c r="T1280" t="s">
        <v>28374</v>
      </c>
      <c r="U1280" t="s">
        <v>28375</v>
      </c>
      <c r="V1280" t="s">
        <v>28376</v>
      </c>
      <c r="W1280" t="s">
        <v>28377</v>
      </c>
      <c r="X1280" t="s">
        <v>28378</v>
      </c>
      <c r="Y1280" t="s">
        <v>28379</v>
      </c>
    </row>
    <row r="1281" spans="1:25" x14ac:dyDescent="0.3">
      <c r="A1281">
        <v>64000</v>
      </c>
      <c r="B1281" t="s">
        <v>28380</v>
      </c>
      <c r="C1281" t="s">
        <v>28381</v>
      </c>
      <c r="D1281" t="s">
        <v>28382</v>
      </c>
      <c r="E1281" t="s">
        <v>28383</v>
      </c>
      <c r="F1281" t="s">
        <v>28384</v>
      </c>
      <c r="G1281" t="s">
        <v>28385</v>
      </c>
      <c r="H1281" t="s">
        <v>28386</v>
      </c>
      <c r="I1281" t="s">
        <v>28387</v>
      </c>
      <c r="J1281" t="s">
        <v>28388</v>
      </c>
      <c r="K1281" t="s">
        <v>28389</v>
      </c>
      <c r="L1281" t="s">
        <v>28390</v>
      </c>
      <c r="M1281" t="s">
        <v>28391</v>
      </c>
      <c r="N1281" t="s">
        <v>28392</v>
      </c>
      <c r="O1281" t="s">
        <v>28393</v>
      </c>
      <c r="P1281" t="s">
        <v>28394</v>
      </c>
      <c r="Q1281" t="s">
        <v>28395</v>
      </c>
      <c r="R1281" t="s">
        <v>28396</v>
      </c>
      <c r="S1281" t="s">
        <v>28397</v>
      </c>
      <c r="T1281" t="s">
        <v>28398</v>
      </c>
      <c r="U1281" t="s">
        <v>28399</v>
      </c>
      <c r="V1281" t="s">
        <v>28400</v>
      </c>
      <c r="W1281" t="s">
        <v>28401</v>
      </c>
      <c r="X1281" t="s">
        <v>28402</v>
      </c>
      <c r="Y1281" t="s">
        <v>28403</v>
      </c>
    </row>
    <row r="1282" spans="1:25" x14ac:dyDescent="0.3">
      <c r="A1282">
        <v>64050</v>
      </c>
      <c r="B1282" t="s">
        <v>28404</v>
      </c>
      <c r="C1282" t="s">
        <v>28405</v>
      </c>
      <c r="D1282" t="s">
        <v>28406</v>
      </c>
      <c r="E1282" t="s">
        <v>28407</v>
      </c>
      <c r="F1282" t="s">
        <v>28408</v>
      </c>
      <c r="G1282" t="s">
        <v>28409</v>
      </c>
      <c r="H1282" t="s">
        <v>28410</v>
      </c>
      <c r="I1282" t="s">
        <v>28411</v>
      </c>
      <c r="J1282" t="s">
        <v>28412</v>
      </c>
      <c r="K1282" t="s">
        <v>28413</v>
      </c>
      <c r="L1282" t="s">
        <v>28414</v>
      </c>
      <c r="M1282" t="s">
        <v>28415</v>
      </c>
      <c r="N1282" t="s">
        <v>28416</v>
      </c>
      <c r="O1282" t="s">
        <v>28417</v>
      </c>
      <c r="P1282" t="s">
        <v>28418</v>
      </c>
      <c r="Q1282" t="s">
        <v>28419</v>
      </c>
      <c r="R1282" t="s">
        <v>28420</v>
      </c>
      <c r="S1282" t="s">
        <v>28421</v>
      </c>
      <c r="T1282" t="s">
        <v>28422</v>
      </c>
      <c r="U1282" t="s">
        <v>28423</v>
      </c>
      <c r="V1282" t="s">
        <v>28424</v>
      </c>
      <c r="W1282" t="s">
        <v>28425</v>
      </c>
      <c r="X1282" t="s">
        <v>28426</v>
      </c>
      <c r="Y1282" t="s">
        <v>28427</v>
      </c>
    </row>
    <row r="1283" spans="1:25" x14ac:dyDescent="0.3">
      <c r="A1283">
        <v>64100</v>
      </c>
      <c r="B1283" t="s">
        <v>28428</v>
      </c>
      <c r="C1283" t="s">
        <v>28429</v>
      </c>
      <c r="D1283" t="s">
        <v>28430</v>
      </c>
      <c r="E1283" t="s">
        <v>28431</v>
      </c>
      <c r="F1283" t="s">
        <v>28432</v>
      </c>
      <c r="G1283" t="s">
        <v>28433</v>
      </c>
      <c r="H1283" t="s">
        <v>28434</v>
      </c>
      <c r="I1283" t="s">
        <v>28435</v>
      </c>
      <c r="J1283" t="s">
        <v>28436</v>
      </c>
      <c r="K1283" t="s">
        <v>28437</v>
      </c>
      <c r="L1283" t="s">
        <v>28438</v>
      </c>
      <c r="M1283" t="s">
        <v>28439</v>
      </c>
      <c r="N1283" t="s">
        <v>28440</v>
      </c>
      <c r="O1283" t="s">
        <v>28441</v>
      </c>
      <c r="P1283" t="s">
        <v>28442</v>
      </c>
      <c r="Q1283" t="s">
        <v>28443</v>
      </c>
      <c r="R1283" t="s">
        <v>28444</v>
      </c>
      <c r="S1283" t="s">
        <v>28445</v>
      </c>
      <c r="T1283" t="s">
        <v>28446</v>
      </c>
      <c r="U1283" t="s">
        <v>28447</v>
      </c>
      <c r="V1283" t="s">
        <v>28448</v>
      </c>
      <c r="W1283" t="s">
        <v>28449</v>
      </c>
      <c r="X1283" t="s">
        <v>28450</v>
      </c>
      <c r="Y1283" t="s">
        <v>28451</v>
      </c>
    </row>
    <row r="1284" spans="1:25" x14ac:dyDescent="0.3">
      <c r="A1284">
        <v>64150</v>
      </c>
      <c r="B1284" t="s">
        <v>28452</v>
      </c>
      <c r="C1284" t="s">
        <v>28453</v>
      </c>
      <c r="D1284" t="s">
        <v>28454</v>
      </c>
      <c r="E1284" t="s">
        <v>28455</v>
      </c>
      <c r="F1284" t="s">
        <v>28456</v>
      </c>
      <c r="G1284" t="s">
        <v>28457</v>
      </c>
      <c r="H1284" t="s">
        <v>28458</v>
      </c>
      <c r="I1284" t="s">
        <v>28459</v>
      </c>
      <c r="J1284" t="s">
        <v>28460</v>
      </c>
      <c r="K1284" t="s">
        <v>28461</v>
      </c>
      <c r="L1284" t="s">
        <v>28462</v>
      </c>
      <c r="M1284" t="s">
        <v>28463</v>
      </c>
      <c r="N1284" t="s">
        <v>28464</v>
      </c>
      <c r="O1284" t="s">
        <v>28465</v>
      </c>
      <c r="P1284" t="s">
        <v>28466</v>
      </c>
      <c r="Q1284" t="s">
        <v>28467</v>
      </c>
      <c r="R1284" t="s">
        <v>28468</v>
      </c>
      <c r="S1284" t="s">
        <v>28469</v>
      </c>
      <c r="T1284" t="s">
        <v>28470</v>
      </c>
      <c r="U1284" t="s">
        <v>28471</v>
      </c>
      <c r="V1284" t="s">
        <v>28472</v>
      </c>
      <c r="W1284" t="s">
        <v>28473</v>
      </c>
      <c r="X1284" t="s">
        <v>28474</v>
      </c>
      <c r="Y1284" t="s">
        <v>28475</v>
      </c>
    </row>
    <row r="1285" spans="1:25" x14ac:dyDescent="0.3">
      <c r="A1285">
        <v>64200</v>
      </c>
      <c r="B1285" t="s">
        <v>28476</v>
      </c>
      <c r="C1285" t="s">
        <v>28477</v>
      </c>
      <c r="D1285" t="s">
        <v>28478</v>
      </c>
      <c r="E1285" t="s">
        <v>28479</v>
      </c>
      <c r="F1285" t="s">
        <v>28480</v>
      </c>
      <c r="G1285" t="s">
        <v>28481</v>
      </c>
      <c r="H1285" t="s">
        <v>28482</v>
      </c>
      <c r="I1285" t="s">
        <v>28483</v>
      </c>
      <c r="J1285" t="s">
        <v>28484</v>
      </c>
      <c r="K1285" t="s">
        <v>28485</v>
      </c>
      <c r="L1285" t="s">
        <v>28486</v>
      </c>
      <c r="M1285" t="s">
        <v>28487</v>
      </c>
      <c r="N1285" t="s">
        <v>28488</v>
      </c>
      <c r="O1285" t="s">
        <v>28489</v>
      </c>
      <c r="P1285" t="s">
        <v>28490</v>
      </c>
      <c r="Q1285" t="s">
        <v>28491</v>
      </c>
      <c r="R1285" t="s">
        <v>28492</v>
      </c>
      <c r="S1285" t="s">
        <v>28493</v>
      </c>
      <c r="T1285" t="s">
        <v>28494</v>
      </c>
      <c r="U1285" t="s">
        <v>28495</v>
      </c>
      <c r="V1285" t="s">
        <v>28496</v>
      </c>
      <c r="W1285" t="s">
        <v>28497</v>
      </c>
      <c r="X1285" t="s">
        <v>28498</v>
      </c>
      <c r="Y1285" t="s">
        <v>28499</v>
      </c>
    </row>
    <row r="1286" spans="1:25" x14ac:dyDescent="0.3">
      <c r="A1286">
        <v>64250</v>
      </c>
      <c r="B1286" t="s">
        <v>28500</v>
      </c>
      <c r="C1286" t="s">
        <v>28501</v>
      </c>
      <c r="D1286" t="s">
        <v>28502</v>
      </c>
      <c r="E1286" t="s">
        <v>28503</v>
      </c>
      <c r="F1286" t="s">
        <v>28504</v>
      </c>
      <c r="G1286" t="s">
        <v>28505</v>
      </c>
      <c r="H1286" t="s">
        <v>28506</v>
      </c>
      <c r="I1286" t="s">
        <v>28507</v>
      </c>
      <c r="J1286" t="s">
        <v>28508</v>
      </c>
      <c r="K1286" t="s">
        <v>28509</v>
      </c>
      <c r="L1286" t="s">
        <v>28510</v>
      </c>
      <c r="M1286" t="s">
        <v>28511</v>
      </c>
      <c r="N1286" t="s">
        <v>28512</v>
      </c>
      <c r="O1286" t="s">
        <v>28513</v>
      </c>
      <c r="P1286" t="s">
        <v>28514</v>
      </c>
      <c r="Q1286" t="s">
        <v>28515</v>
      </c>
      <c r="R1286" t="s">
        <v>28516</v>
      </c>
      <c r="S1286" t="s">
        <v>28517</v>
      </c>
      <c r="T1286" t="s">
        <v>28518</v>
      </c>
      <c r="U1286" t="s">
        <v>28519</v>
      </c>
      <c r="V1286" t="s">
        <v>28520</v>
      </c>
      <c r="W1286" t="s">
        <v>28521</v>
      </c>
      <c r="X1286" t="s">
        <v>28522</v>
      </c>
      <c r="Y1286" t="s">
        <v>28523</v>
      </c>
    </row>
    <row r="1287" spans="1:25" x14ac:dyDescent="0.3">
      <c r="A1287">
        <v>64300</v>
      </c>
      <c r="B1287" t="s">
        <v>28524</v>
      </c>
      <c r="C1287" t="s">
        <v>28525</v>
      </c>
      <c r="D1287" t="s">
        <v>28526</v>
      </c>
      <c r="E1287" t="s">
        <v>28527</v>
      </c>
      <c r="F1287" t="s">
        <v>28528</v>
      </c>
      <c r="G1287" t="s">
        <v>28529</v>
      </c>
      <c r="H1287" t="s">
        <v>28530</v>
      </c>
      <c r="I1287" t="s">
        <v>28531</v>
      </c>
      <c r="J1287" t="s">
        <v>28532</v>
      </c>
      <c r="K1287" t="s">
        <v>28533</v>
      </c>
      <c r="L1287" t="s">
        <v>28534</v>
      </c>
      <c r="M1287" t="s">
        <v>28535</v>
      </c>
      <c r="N1287" t="s">
        <v>28536</v>
      </c>
      <c r="O1287" t="s">
        <v>28537</v>
      </c>
      <c r="P1287" t="s">
        <v>28538</v>
      </c>
      <c r="Q1287" t="s">
        <v>28539</v>
      </c>
      <c r="R1287" t="s">
        <v>28540</v>
      </c>
      <c r="S1287" t="s">
        <v>28541</v>
      </c>
      <c r="T1287" t="s">
        <v>28542</v>
      </c>
      <c r="U1287" t="s">
        <v>28543</v>
      </c>
      <c r="V1287" t="s">
        <v>28544</v>
      </c>
      <c r="W1287" t="s">
        <v>28545</v>
      </c>
      <c r="X1287" t="s">
        <v>28546</v>
      </c>
      <c r="Y1287" t="s">
        <v>28547</v>
      </c>
    </row>
    <row r="1288" spans="1:25" x14ac:dyDescent="0.3">
      <c r="A1288">
        <v>64350</v>
      </c>
      <c r="B1288" t="s">
        <v>28548</v>
      </c>
      <c r="C1288" t="s">
        <v>28549</v>
      </c>
      <c r="D1288" t="s">
        <v>28550</v>
      </c>
      <c r="E1288" t="s">
        <v>28551</v>
      </c>
      <c r="F1288" t="s">
        <v>28552</v>
      </c>
      <c r="G1288" t="s">
        <v>28553</v>
      </c>
      <c r="H1288" t="s">
        <v>28554</v>
      </c>
      <c r="I1288" t="s">
        <v>28555</v>
      </c>
      <c r="J1288" t="s">
        <v>28556</v>
      </c>
      <c r="K1288" t="s">
        <v>28557</v>
      </c>
      <c r="L1288" t="s">
        <v>28558</v>
      </c>
      <c r="M1288" t="s">
        <v>28559</v>
      </c>
      <c r="N1288" t="s">
        <v>28560</v>
      </c>
      <c r="O1288" t="s">
        <v>28561</v>
      </c>
      <c r="P1288" t="s">
        <v>28562</v>
      </c>
      <c r="Q1288" t="s">
        <v>28563</v>
      </c>
      <c r="R1288" t="s">
        <v>28564</v>
      </c>
      <c r="S1288" t="s">
        <v>28565</v>
      </c>
      <c r="T1288" t="s">
        <v>28566</v>
      </c>
      <c r="U1288" t="s">
        <v>28567</v>
      </c>
      <c r="V1288" t="s">
        <v>28568</v>
      </c>
      <c r="W1288" t="s">
        <v>28569</v>
      </c>
      <c r="X1288" t="s">
        <v>28570</v>
      </c>
      <c r="Y1288" t="s">
        <v>28571</v>
      </c>
    </row>
    <row r="1289" spans="1:25" x14ac:dyDescent="0.3">
      <c r="A1289">
        <v>64400</v>
      </c>
      <c r="B1289" t="s">
        <v>28572</v>
      </c>
      <c r="C1289" t="s">
        <v>28573</v>
      </c>
      <c r="D1289" t="s">
        <v>28574</v>
      </c>
      <c r="E1289" t="s">
        <v>28575</v>
      </c>
      <c r="F1289" t="s">
        <v>28576</v>
      </c>
      <c r="G1289" t="s">
        <v>28577</v>
      </c>
      <c r="H1289" t="s">
        <v>28578</v>
      </c>
      <c r="I1289" t="s">
        <v>28579</v>
      </c>
      <c r="J1289" t="s">
        <v>28580</v>
      </c>
      <c r="K1289" t="s">
        <v>28581</v>
      </c>
      <c r="L1289" t="s">
        <v>28582</v>
      </c>
      <c r="M1289" t="s">
        <v>28583</v>
      </c>
      <c r="N1289" t="s">
        <v>28584</v>
      </c>
      <c r="O1289" t="s">
        <v>28585</v>
      </c>
      <c r="P1289" t="s">
        <v>28586</v>
      </c>
      <c r="Q1289" t="s">
        <v>28587</v>
      </c>
      <c r="R1289" t="s">
        <v>28588</v>
      </c>
      <c r="S1289" t="s">
        <v>28589</v>
      </c>
      <c r="T1289" t="s">
        <v>28590</v>
      </c>
      <c r="U1289" t="s">
        <v>28591</v>
      </c>
      <c r="V1289" t="s">
        <v>28592</v>
      </c>
      <c r="W1289" t="s">
        <v>28593</v>
      </c>
      <c r="X1289" t="s">
        <v>28594</v>
      </c>
      <c r="Y1289" t="s">
        <v>28595</v>
      </c>
    </row>
    <row r="1290" spans="1:25" x14ac:dyDescent="0.3">
      <c r="A1290">
        <v>64450</v>
      </c>
      <c r="B1290" t="s">
        <v>28596</v>
      </c>
      <c r="C1290" t="s">
        <v>28597</v>
      </c>
      <c r="D1290" t="s">
        <v>28598</v>
      </c>
      <c r="E1290" t="s">
        <v>28599</v>
      </c>
      <c r="F1290" t="s">
        <v>28600</v>
      </c>
      <c r="G1290" t="s">
        <v>28601</v>
      </c>
      <c r="H1290" t="s">
        <v>28602</v>
      </c>
      <c r="I1290" t="s">
        <v>28603</v>
      </c>
      <c r="J1290" t="s">
        <v>28604</v>
      </c>
      <c r="K1290" t="s">
        <v>28605</v>
      </c>
      <c r="L1290" t="s">
        <v>28606</v>
      </c>
      <c r="M1290" t="s">
        <v>28607</v>
      </c>
      <c r="N1290" t="s">
        <v>28608</v>
      </c>
      <c r="O1290" t="s">
        <v>28609</v>
      </c>
      <c r="P1290" t="s">
        <v>28610</v>
      </c>
      <c r="Q1290" t="s">
        <v>28611</v>
      </c>
      <c r="R1290" t="s">
        <v>28612</v>
      </c>
      <c r="S1290" t="s">
        <v>28613</v>
      </c>
      <c r="T1290" t="s">
        <v>28614</v>
      </c>
      <c r="U1290" t="s">
        <v>28615</v>
      </c>
      <c r="V1290" t="s">
        <v>28616</v>
      </c>
      <c r="W1290" t="s">
        <v>28617</v>
      </c>
      <c r="X1290" t="s">
        <v>28618</v>
      </c>
      <c r="Y1290" t="s">
        <v>28619</v>
      </c>
    </row>
    <row r="1291" spans="1:25" x14ac:dyDescent="0.3">
      <c r="A1291">
        <v>64500</v>
      </c>
      <c r="B1291" t="s">
        <v>28620</v>
      </c>
      <c r="C1291" t="s">
        <v>28621</v>
      </c>
      <c r="D1291" t="s">
        <v>28622</v>
      </c>
      <c r="E1291" t="s">
        <v>28623</v>
      </c>
      <c r="F1291" t="s">
        <v>28624</v>
      </c>
      <c r="G1291" t="s">
        <v>28625</v>
      </c>
      <c r="H1291" t="s">
        <v>28626</v>
      </c>
      <c r="I1291" t="s">
        <v>28627</v>
      </c>
      <c r="J1291" t="s">
        <v>28628</v>
      </c>
      <c r="K1291" t="s">
        <v>28629</v>
      </c>
      <c r="L1291" t="s">
        <v>28630</v>
      </c>
      <c r="M1291" t="s">
        <v>28631</v>
      </c>
      <c r="N1291" t="s">
        <v>28632</v>
      </c>
      <c r="O1291" t="s">
        <v>28633</v>
      </c>
      <c r="P1291" t="s">
        <v>28634</v>
      </c>
      <c r="Q1291" t="s">
        <v>28635</v>
      </c>
      <c r="R1291" t="s">
        <v>28636</v>
      </c>
      <c r="S1291" t="s">
        <v>28637</v>
      </c>
      <c r="T1291" t="s">
        <v>28638</v>
      </c>
      <c r="U1291" t="s">
        <v>28639</v>
      </c>
      <c r="V1291" t="s">
        <v>28640</v>
      </c>
      <c r="W1291" t="s">
        <v>28641</v>
      </c>
      <c r="X1291" t="s">
        <v>28642</v>
      </c>
      <c r="Y1291" t="s">
        <v>28643</v>
      </c>
    </row>
    <row r="1292" spans="1:25" x14ac:dyDescent="0.3">
      <c r="A1292">
        <v>64550</v>
      </c>
      <c r="B1292" t="s">
        <v>28644</v>
      </c>
      <c r="C1292" t="s">
        <v>28645</v>
      </c>
      <c r="D1292" t="s">
        <v>28646</v>
      </c>
      <c r="E1292" t="s">
        <v>28647</v>
      </c>
      <c r="F1292" t="s">
        <v>28648</v>
      </c>
      <c r="G1292" t="s">
        <v>28649</v>
      </c>
      <c r="H1292" t="s">
        <v>28650</v>
      </c>
      <c r="I1292" t="s">
        <v>28651</v>
      </c>
      <c r="J1292" t="s">
        <v>28652</v>
      </c>
      <c r="K1292" t="s">
        <v>28653</v>
      </c>
      <c r="L1292" t="s">
        <v>28654</v>
      </c>
      <c r="M1292" t="s">
        <v>28655</v>
      </c>
      <c r="N1292" t="s">
        <v>28656</v>
      </c>
      <c r="O1292" t="s">
        <v>28657</v>
      </c>
      <c r="P1292" t="s">
        <v>28658</v>
      </c>
      <c r="Q1292" t="s">
        <v>28659</v>
      </c>
      <c r="R1292" t="s">
        <v>28660</v>
      </c>
      <c r="S1292" t="s">
        <v>28661</v>
      </c>
      <c r="T1292" t="s">
        <v>28662</v>
      </c>
      <c r="U1292" t="s">
        <v>28663</v>
      </c>
      <c r="V1292" t="s">
        <v>28664</v>
      </c>
      <c r="W1292" t="s">
        <v>28665</v>
      </c>
      <c r="X1292" t="s">
        <v>28666</v>
      </c>
      <c r="Y1292" t="s">
        <v>28667</v>
      </c>
    </row>
    <row r="1293" spans="1:25" x14ac:dyDescent="0.3">
      <c r="A1293">
        <v>64600</v>
      </c>
      <c r="B1293" t="s">
        <v>28668</v>
      </c>
      <c r="C1293" t="s">
        <v>28669</v>
      </c>
      <c r="D1293" t="s">
        <v>28670</v>
      </c>
      <c r="E1293" t="s">
        <v>28671</v>
      </c>
      <c r="F1293" t="s">
        <v>28672</v>
      </c>
      <c r="G1293" t="s">
        <v>28673</v>
      </c>
      <c r="H1293" t="s">
        <v>28674</v>
      </c>
      <c r="I1293" t="s">
        <v>28675</v>
      </c>
      <c r="J1293" t="s">
        <v>28676</v>
      </c>
      <c r="K1293" t="s">
        <v>28677</v>
      </c>
      <c r="L1293" t="s">
        <v>28678</v>
      </c>
      <c r="M1293" t="s">
        <v>28679</v>
      </c>
      <c r="N1293" t="s">
        <v>28680</v>
      </c>
      <c r="O1293" t="s">
        <v>28681</v>
      </c>
      <c r="P1293" t="s">
        <v>28682</v>
      </c>
      <c r="Q1293" t="s">
        <v>28683</v>
      </c>
      <c r="R1293" t="s">
        <v>28684</v>
      </c>
      <c r="S1293" t="s">
        <v>28685</v>
      </c>
      <c r="T1293" t="s">
        <v>28686</v>
      </c>
      <c r="U1293" t="s">
        <v>28687</v>
      </c>
      <c r="V1293" t="s">
        <v>28688</v>
      </c>
      <c r="W1293" t="s">
        <v>28689</v>
      </c>
      <c r="X1293" t="s">
        <v>28690</v>
      </c>
      <c r="Y1293" t="s">
        <v>28691</v>
      </c>
    </row>
    <row r="1294" spans="1:25" x14ac:dyDescent="0.3">
      <c r="A1294">
        <v>64650</v>
      </c>
      <c r="B1294" t="s">
        <v>28692</v>
      </c>
      <c r="C1294" t="s">
        <v>28693</v>
      </c>
      <c r="D1294" t="s">
        <v>28694</v>
      </c>
      <c r="E1294" t="s">
        <v>28695</v>
      </c>
      <c r="F1294" t="s">
        <v>28696</v>
      </c>
      <c r="G1294" t="s">
        <v>28697</v>
      </c>
      <c r="H1294" t="s">
        <v>28698</v>
      </c>
      <c r="I1294" t="s">
        <v>28699</v>
      </c>
      <c r="J1294" t="s">
        <v>28700</v>
      </c>
      <c r="K1294" t="s">
        <v>28701</v>
      </c>
      <c r="L1294" t="s">
        <v>28702</v>
      </c>
      <c r="M1294" t="s">
        <v>28703</v>
      </c>
      <c r="N1294" t="s">
        <v>28704</v>
      </c>
      <c r="O1294" t="s">
        <v>28705</v>
      </c>
      <c r="P1294" t="s">
        <v>28706</v>
      </c>
      <c r="Q1294" t="s">
        <v>28707</v>
      </c>
      <c r="R1294" t="s">
        <v>28708</v>
      </c>
      <c r="S1294" t="s">
        <v>28709</v>
      </c>
      <c r="T1294" t="s">
        <v>28710</v>
      </c>
      <c r="U1294" t="s">
        <v>28711</v>
      </c>
      <c r="V1294" t="s">
        <v>28712</v>
      </c>
      <c r="W1294" t="s">
        <v>28713</v>
      </c>
      <c r="X1294" t="s">
        <v>28714</v>
      </c>
      <c r="Y1294" t="s">
        <v>28715</v>
      </c>
    </row>
    <row r="1295" spans="1:25" x14ac:dyDescent="0.3">
      <c r="A1295">
        <v>64700</v>
      </c>
      <c r="B1295" t="s">
        <v>28716</v>
      </c>
      <c r="C1295" t="s">
        <v>28717</v>
      </c>
      <c r="D1295" t="s">
        <v>28718</v>
      </c>
      <c r="E1295" t="s">
        <v>28719</v>
      </c>
      <c r="F1295" t="s">
        <v>28720</v>
      </c>
      <c r="G1295" t="s">
        <v>28721</v>
      </c>
      <c r="H1295" t="s">
        <v>28722</v>
      </c>
      <c r="I1295" t="s">
        <v>28723</v>
      </c>
      <c r="J1295" t="s">
        <v>28724</v>
      </c>
      <c r="K1295" t="s">
        <v>28725</v>
      </c>
      <c r="L1295" t="s">
        <v>28726</v>
      </c>
      <c r="M1295" t="s">
        <v>28727</v>
      </c>
      <c r="N1295" t="s">
        <v>28728</v>
      </c>
      <c r="O1295" t="s">
        <v>28729</v>
      </c>
      <c r="P1295" t="s">
        <v>28730</v>
      </c>
      <c r="Q1295" t="s">
        <v>28731</v>
      </c>
      <c r="R1295" t="s">
        <v>28732</v>
      </c>
      <c r="S1295" t="s">
        <v>28733</v>
      </c>
      <c r="T1295" t="s">
        <v>28734</v>
      </c>
      <c r="U1295" t="s">
        <v>28735</v>
      </c>
      <c r="V1295" t="s">
        <v>28736</v>
      </c>
      <c r="W1295" t="s">
        <v>28737</v>
      </c>
      <c r="X1295" t="s">
        <v>28738</v>
      </c>
      <c r="Y1295" t="s">
        <v>28739</v>
      </c>
    </row>
    <row r="1296" spans="1:25" x14ac:dyDescent="0.3">
      <c r="A1296">
        <v>64750</v>
      </c>
      <c r="B1296" t="s">
        <v>28740</v>
      </c>
      <c r="C1296" t="s">
        <v>28741</v>
      </c>
      <c r="D1296" t="s">
        <v>28742</v>
      </c>
      <c r="E1296" t="s">
        <v>28743</v>
      </c>
      <c r="F1296" t="s">
        <v>28744</v>
      </c>
      <c r="G1296" t="s">
        <v>28745</v>
      </c>
      <c r="H1296" t="s">
        <v>28746</v>
      </c>
      <c r="I1296" t="s">
        <v>28747</v>
      </c>
      <c r="J1296" t="s">
        <v>28748</v>
      </c>
      <c r="K1296" t="s">
        <v>28749</v>
      </c>
      <c r="L1296" t="s">
        <v>28750</v>
      </c>
      <c r="M1296" t="s">
        <v>28751</v>
      </c>
      <c r="N1296" t="s">
        <v>28752</v>
      </c>
      <c r="O1296" t="s">
        <v>28753</v>
      </c>
      <c r="P1296" t="s">
        <v>28754</v>
      </c>
      <c r="Q1296" t="s">
        <v>28755</v>
      </c>
      <c r="R1296" t="s">
        <v>28756</v>
      </c>
      <c r="S1296" t="s">
        <v>28757</v>
      </c>
      <c r="T1296" t="s">
        <v>28758</v>
      </c>
      <c r="U1296" t="s">
        <v>28759</v>
      </c>
      <c r="V1296" t="s">
        <v>28760</v>
      </c>
      <c r="W1296" t="s">
        <v>28761</v>
      </c>
      <c r="X1296" t="s">
        <v>28762</v>
      </c>
      <c r="Y1296" t="s">
        <v>28763</v>
      </c>
    </row>
    <row r="1297" spans="1:25" x14ac:dyDescent="0.3">
      <c r="A1297">
        <v>64800</v>
      </c>
      <c r="B1297" t="s">
        <v>28764</v>
      </c>
      <c r="C1297" t="s">
        <v>28765</v>
      </c>
      <c r="D1297" t="s">
        <v>28766</v>
      </c>
      <c r="E1297" t="s">
        <v>28767</v>
      </c>
      <c r="F1297" t="s">
        <v>28768</v>
      </c>
      <c r="G1297" t="s">
        <v>28769</v>
      </c>
      <c r="H1297" t="s">
        <v>28770</v>
      </c>
      <c r="I1297" t="s">
        <v>28771</v>
      </c>
      <c r="J1297" t="s">
        <v>28772</v>
      </c>
      <c r="K1297" t="s">
        <v>28773</v>
      </c>
      <c r="L1297" t="s">
        <v>28774</v>
      </c>
      <c r="M1297" t="s">
        <v>28775</v>
      </c>
      <c r="N1297" t="s">
        <v>28776</v>
      </c>
      <c r="O1297" t="s">
        <v>28777</v>
      </c>
      <c r="P1297" t="s">
        <v>28778</v>
      </c>
      <c r="Q1297" t="s">
        <v>28779</v>
      </c>
      <c r="R1297" t="s">
        <v>28780</v>
      </c>
      <c r="S1297" t="s">
        <v>28781</v>
      </c>
      <c r="T1297" t="s">
        <v>28782</v>
      </c>
      <c r="U1297" t="s">
        <v>28783</v>
      </c>
      <c r="V1297" t="s">
        <v>28784</v>
      </c>
      <c r="W1297" t="s">
        <v>28785</v>
      </c>
      <c r="X1297" t="s">
        <v>28786</v>
      </c>
      <c r="Y1297" t="s">
        <v>28787</v>
      </c>
    </row>
    <row r="1298" spans="1:25" x14ac:dyDescent="0.3">
      <c r="A1298">
        <v>64850</v>
      </c>
      <c r="B1298" t="s">
        <v>28788</v>
      </c>
      <c r="C1298" t="s">
        <v>28789</v>
      </c>
      <c r="D1298" t="s">
        <v>28790</v>
      </c>
      <c r="E1298" t="s">
        <v>28791</v>
      </c>
      <c r="F1298" t="s">
        <v>28792</v>
      </c>
      <c r="G1298" t="s">
        <v>28793</v>
      </c>
      <c r="H1298" t="s">
        <v>28794</v>
      </c>
      <c r="I1298" t="s">
        <v>28795</v>
      </c>
      <c r="J1298" t="s">
        <v>28796</v>
      </c>
      <c r="K1298" t="s">
        <v>28797</v>
      </c>
      <c r="L1298" t="s">
        <v>28798</v>
      </c>
      <c r="M1298" t="s">
        <v>28799</v>
      </c>
      <c r="N1298" t="s">
        <v>28800</v>
      </c>
      <c r="O1298" t="s">
        <v>28801</v>
      </c>
      <c r="P1298" t="s">
        <v>28802</v>
      </c>
      <c r="Q1298" t="s">
        <v>28803</v>
      </c>
      <c r="R1298" t="s">
        <v>28804</v>
      </c>
      <c r="S1298" t="s">
        <v>28805</v>
      </c>
      <c r="T1298" t="s">
        <v>28806</v>
      </c>
      <c r="U1298" t="s">
        <v>28807</v>
      </c>
      <c r="V1298" t="s">
        <v>28808</v>
      </c>
      <c r="W1298" t="s">
        <v>28809</v>
      </c>
      <c r="X1298" t="s">
        <v>28810</v>
      </c>
      <c r="Y1298" t="s">
        <v>28811</v>
      </c>
    </row>
    <row r="1299" spans="1:25" x14ac:dyDescent="0.3">
      <c r="A1299">
        <v>64900</v>
      </c>
      <c r="B1299" t="s">
        <v>28812</v>
      </c>
      <c r="C1299" t="s">
        <v>28813</v>
      </c>
      <c r="D1299" t="s">
        <v>28814</v>
      </c>
      <c r="E1299" t="s">
        <v>28815</v>
      </c>
      <c r="F1299" t="s">
        <v>28816</v>
      </c>
      <c r="G1299" t="s">
        <v>28817</v>
      </c>
      <c r="H1299" t="s">
        <v>28818</v>
      </c>
      <c r="I1299" t="s">
        <v>28819</v>
      </c>
      <c r="J1299" t="s">
        <v>28820</v>
      </c>
      <c r="K1299" t="s">
        <v>28821</v>
      </c>
      <c r="L1299" t="s">
        <v>28822</v>
      </c>
      <c r="M1299" t="s">
        <v>28823</v>
      </c>
      <c r="N1299" t="s">
        <v>28824</v>
      </c>
      <c r="O1299" t="s">
        <v>28825</v>
      </c>
      <c r="P1299" t="s">
        <v>28826</v>
      </c>
      <c r="Q1299" t="s">
        <v>28827</v>
      </c>
      <c r="R1299" t="s">
        <v>28828</v>
      </c>
      <c r="S1299" t="s">
        <v>28829</v>
      </c>
      <c r="T1299" t="s">
        <v>28830</v>
      </c>
      <c r="U1299" t="s">
        <v>28831</v>
      </c>
      <c r="V1299" t="s">
        <v>28832</v>
      </c>
      <c r="W1299" t="s">
        <v>28833</v>
      </c>
      <c r="X1299" t="s">
        <v>28834</v>
      </c>
      <c r="Y1299" t="s">
        <v>28835</v>
      </c>
    </row>
    <row r="1300" spans="1:25" x14ac:dyDescent="0.3">
      <c r="A1300">
        <v>64950</v>
      </c>
      <c r="B1300" t="s">
        <v>28836</v>
      </c>
      <c r="C1300" t="s">
        <v>28837</v>
      </c>
      <c r="D1300" t="s">
        <v>28838</v>
      </c>
      <c r="E1300" t="s">
        <v>28839</v>
      </c>
      <c r="F1300" t="s">
        <v>28840</v>
      </c>
      <c r="G1300" t="s">
        <v>28841</v>
      </c>
      <c r="H1300" t="s">
        <v>28842</v>
      </c>
      <c r="I1300" t="s">
        <v>28843</v>
      </c>
      <c r="J1300" t="s">
        <v>28844</v>
      </c>
      <c r="K1300" t="s">
        <v>28845</v>
      </c>
      <c r="L1300" t="s">
        <v>28846</v>
      </c>
      <c r="M1300" t="s">
        <v>28847</v>
      </c>
      <c r="N1300" t="s">
        <v>28848</v>
      </c>
      <c r="O1300" t="s">
        <v>28849</v>
      </c>
      <c r="P1300" t="s">
        <v>28850</v>
      </c>
      <c r="Q1300" t="s">
        <v>28851</v>
      </c>
      <c r="R1300" t="s">
        <v>28852</v>
      </c>
      <c r="S1300" t="s">
        <v>28853</v>
      </c>
      <c r="T1300" t="s">
        <v>28854</v>
      </c>
      <c r="U1300" t="s">
        <v>28855</v>
      </c>
      <c r="V1300" t="s">
        <v>28856</v>
      </c>
      <c r="W1300" t="s">
        <v>28857</v>
      </c>
      <c r="X1300" t="s">
        <v>28858</v>
      </c>
      <c r="Y1300" t="s">
        <v>28859</v>
      </c>
    </row>
    <row r="1301" spans="1:25" x14ac:dyDescent="0.3">
      <c r="A1301">
        <v>65000</v>
      </c>
      <c r="B1301" t="s">
        <v>28860</v>
      </c>
      <c r="C1301" t="s">
        <v>28861</v>
      </c>
      <c r="D1301" t="s">
        <v>28862</v>
      </c>
      <c r="E1301" t="s">
        <v>28863</v>
      </c>
      <c r="F1301" t="s">
        <v>28864</v>
      </c>
      <c r="G1301" t="s">
        <v>28865</v>
      </c>
      <c r="H1301" t="s">
        <v>28866</v>
      </c>
      <c r="I1301" t="s">
        <v>28867</v>
      </c>
      <c r="J1301" t="s">
        <v>28868</v>
      </c>
      <c r="K1301" t="s">
        <v>28869</v>
      </c>
      <c r="L1301" t="s">
        <v>28870</v>
      </c>
      <c r="M1301" t="s">
        <v>28871</v>
      </c>
      <c r="N1301" t="s">
        <v>28872</v>
      </c>
      <c r="O1301" t="s">
        <v>28873</v>
      </c>
      <c r="P1301" t="s">
        <v>28874</v>
      </c>
      <c r="Q1301" t="s">
        <v>28875</v>
      </c>
      <c r="R1301" t="s">
        <v>28876</v>
      </c>
      <c r="S1301" t="s">
        <v>28877</v>
      </c>
      <c r="T1301" t="s">
        <v>28878</v>
      </c>
      <c r="U1301" t="s">
        <v>28879</v>
      </c>
      <c r="V1301" t="s">
        <v>28880</v>
      </c>
      <c r="W1301" t="s">
        <v>28881</v>
      </c>
      <c r="X1301" t="s">
        <v>28882</v>
      </c>
      <c r="Y1301" t="s">
        <v>28883</v>
      </c>
    </row>
    <row r="1302" spans="1:25" x14ac:dyDescent="0.3">
      <c r="A1302">
        <v>65050</v>
      </c>
      <c r="B1302" t="s">
        <v>28884</v>
      </c>
      <c r="C1302" t="s">
        <v>28885</v>
      </c>
      <c r="D1302" t="s">
        <v>28886</v>
      </c>
      <c r="E1302" t="s">
        <v>28887</v>
      </c>
      <c r="F1302" t="s">
        <v>28888</v>
      </c>
      <c r="G1302" t="s">
        <v>28889</v>
      </c>
      <c r="H1302" t="s">
        <v>28890</v>
      </c>
      <c r="I1302" t="s">
        <v>28891</v>
      </c>
      <c r="J1302" t="s">
        <v>28892</v>
      </c>
      <c r="K1302" t="s">
        <v>28893</v>
      </c>
      <c r="L1302" t="s">
        <v>28894</v>
      </c>
      <c r="M1302" t="s">
        <v>28895</v>
      </c>
      <c r="N1302" t="s">
        <v>28896</v>
      </c>
      <c r="O1302" t="s">
        <v>28897</v>
      </c>
      <c r="P1302" t="s">
        <v>28898</v>
      </c>
      <c r="Q1302" t="s">
        <v>28899</v>
      </c>
      <c r="R1302" t="s">
        <v>28900</v>
      </c>
      <c r="S1302" t="s">
        <v>28901</v>
      </c>
      <c r="T1302" t="s">
        <v>28902</v>
      </c>
      <c r="U1302" t="s">
        <v>28903</v>
      </c>
      <c r="V1302" t="s">
        <v>28904</v>
      </c>
      <c r="W1302" t="s">
        <v>28905</v>
      </c>
      <c r="X1302" t="s">
        <v>28906</v>
      </c>
      <c r="Y1302" t="s">
        <v>28907</v>
      </c>
    </row>
    <row r="1303" spans="1:25" x14ac:dyDescent="0.3">
      <c r="A1303">
        <v>65100</v>
      </c>
      <c r="B1303" t="s">
        <v>28908</v>
      </c>
      <c r="C1303" t="s">
        <v>28909</v>
      </c>
      <c r="D1303" t="s">
        <v>28910</v>
      </c>
      <c r="E1303" t="s">
        <v>28911</v>
      </c>
      <c r="F1303" t="s">
        <v>28912</v>
      </c>
      <c r="G1303" t="s">
        <v>28913</v>
      </c>
      <c r="H1303" t="s">
        <v>28914</v>
      </c>
      <c r="I1303" t="s">
        <v>28915</v>
      </c>
      <c r="J1303" t="s">
        <v>28916</v>
      </c>
      <c r="K1303" t="s">
        <v>28917</v>
      </c>
      <c r="L1303" t="s">
        <v>28918</v>
      </c>
      <c r="M1303" t="s">
        <v>28919</v>
      </c>
      <c r="N1303" t="s">
        <v>28920</v>
      </c>
      <c r="O1303" t="s">
        <v>28921</v>
      </c>
      <c r="P1303" t="s">
        <v>28922</v>
      </c>
      <c r="Q1303" t="s">
        <v>28923</v>
      </c>
      <c r="R1303" t="s">
        <v>28924</v>
      </c>
      <c r="S1303" t="s">
        <v>28925</v>
      </c>
      <c r="T1303" t="s">
        <v>28926</v>
      </c>
      <c r="U1303" t="s">
        <v>28927</v>
      </c>
      <c r="V1303" t="s">
        <v>28928</v>
      </c>
      <c r="W1303" t="s">
        <v>28929</v>
      </c>
      <c r="X1303" t="s">
        <v>28930</v>
      </c>
      <c r="Y1303" t="s">
        <v>28931</v>
      </c>
    </row>
    <row r="1304" spans="1:25" x14ac:dyDescent="0.3">
      <c r="A1304">
        <v>65150</v>
      </c>
      <c r="B1304" t="s">
        <v>28932</v>
      </c>
      <c r="C1304" t="s">
        <v>28933</v>
      </c>
      <c r="D1304" t="s">
        <v>28934</v>
      </c>
      <c r="E1304" t="s">
        <v>28935</v>
      </c>
      <c r="F1304" t="s">
        <v>28936</v>
      </c>
      <c r="G1304" t="s">
        <v>28937</v>
      </c>
      <c r="H1304" t="s">
        <v>28938</v>
      </c>
      <c r="I1304" t="s">
        <v>28939</v>
      </c>
      <c r="J1304" t="s">
        <v>28940</v>
      </c>
      <c r="K1304" t="s">
        <v>28941</v>
      </c>
      <c r="L1304" t="s">
        <v>28942</v>
      </c>
      <c r="M1304" t="s">
        <v>28943</v>
      </c>
      <c r="N1304" t="s">
        <v>28944</v>
      </c>
      <c r="O1304" t="s">
        <v>28945</v>
      </c>
      <c r="P1304">
        <f>-759.024839068733 -0.454184899324673 -227.586283871752</f>
        <v>-987.06530783980963</v>
      </c>
      <c r="Q1304" t="s">
        <v>28946</v>
      </c>
      <c r="R1304" t="s">
        <v>28947</v>
      </c>
      <c r="S1304" t="s">
        <v>28948</v>
      </c>
      <c r="T1304" t="s">
        <v>28949</v>
      </c>
      <c r="U1304" t="s">
        <v>28950</v>
      </c>
      <c r="V1304" t="s">
        <v>28951</v>
      </c>
      <c r="W1304" t="s">
        <v>28952</v>
      </c>
      <c r="X1304" t="s">
        <v>28953</v>
      </c>
      <c r="Y1304" t="s">
        <v>28954</v>
      </c>
    </row>
    <row r="1305" spans="1:25" x14ac:dyDescent="0.3">
      <c r="A1305">
        <v>65200</v>
      </c>
      <c r="B1305" t="s">
        <v>28955</v>
      </c>
      <c r="C1305" t="s">
        <v>28956</v>
      </c>
      <c r="D1305" t="s">
        <v>28957</v>
      </c>
      <c r="E1305" t="s">
        <v>28958</v>
      </c>
      <c r="F1305" t="s">
        <v>28959</v>
      </c>
      <c r="G1305" t="s">
        <v>28960</v>
      </c>
      <c r="H1305" t="s">
        <v>28961</v>
      </c>
      <c r="I1305" t="s">
        <v>28962</v>
      </c>
      <c r="J1305" t="s">
        <v>28963</v>
      </c>
      <c r="K1305" t="s">
        <v>28964</v>
      </c>
      <c r="L1305" t="s">
        <v>28965</v>
      </c>
      <c r="M1305" t="s">
        <v>28966</v>
      </c>
      <c r="N1305" t="s">
        <v>28967</v>
      </c>
      <c r="O1305" t="s">
        <v>28968</v>
      </c>
      <c r="P1305">
        <f>-757.946912887008 -0.487843350727644 -228.572108668162</f>
        <v>-987.0068649058976</v>
      </c>
      <c r="Q1305" t="s">
        <v>28969</v>
      </c>
      <c r="R1305" t="s">
        <v>28970</v>
      </c>
      <c r="S1305" t="s">
        <v>28971</v>
      </c>
      <c r="T1305" t="s">
        <v>28972</v>
      </c>
      <c r="U1305" t="s">
        <v>28973</v>
      </c>
      <c r="V1305" t="s">
        <v>28974</v>
      </c>
      <c r="W1305" t="s">
        <v>28975</v>
      </c>
      <c r="X1305" t="s">
        <v>28976</v>
      </c>
      <c r="Y1305" t="s">
        <v>28977</v>
      </c>
    </row>
    <row r="1306" spans="1:25" x14ac:dyDescent="0.3">
      <c r="A1306">
        <v>65250</v>
      </c>
      <c r="B1306" t="s">
        <v>28978</v>
      </c>
      <c r="C1306" t="s">
        <v>28979</v>
      </c>
      <c r="D1306" t="s">
        <v>28980</v>
      </c>
      <c r="E1306" t="s">
        <v>28981</v>
      </c>
      <c r="F1306" t="s">
        <v>28982</v>
      </c>
      <c r="G1306" t="s">
        <v>28983</v>
      </c>
      <c r="H1306" t="s">
        <v>28984</v>
      </c>
      <c r="I1306" t="s">
        <v>28985</v>
      </c>
      <c r="J1306" t="s">
        <v>28986</v>
      </c>
      <c r="K1306" t="s">
        <v>28987</v>
      </c>
      <c r="L1306" t="s">
        <v>28988</v>
      </c>
      <c r="M1306" t="s">
        <v>28989</v>
      </c>
      <c r="N1306" t="s">
        <v>28990</v>
      </c>
      <c r="O1306" t="s">
        <v>28991</v>
      </c>
      <c r="P1306">
        <f>-757.731462832794 -1.13318823043255 -229.078876320011</f>
        <v>-987.94352738323755</v>
      </c>
      <c r="Q1306" t="s">
        <v>28992</v>
      </c>
      <c r="R1306" t="s">
        <v>28993</v>
      </c>
      <c r="S1306" t="s">
        <v>28994</v>
      </c>
      <c r="T1306" t="s">
        <v>28995</v>
      </c>
      <c r="U1306" t="s">
        <v>28996</v>
      </c>
      <c r="V1306" t="s">
        <v>28997</v>
      </c>
      <c r="W1306" t="s">
        <v>28998</v>
      </c>
      <c r="X1306" t="s">
        <v>28999</v>
      </c>
      <c r="Y1306" t="s">
        <v>29000</v>
      </c>
    </row>
    <row r="1307" spans="1:25" x14ac:dyDescent="0.3">
      <c r="A1307">
        <v>65300</v>
      </c>
      <c r="B1307" t="s">
        <v>29001</v>
      </c>
      <c r="C1307" t="s">
        <v>29002</v>
      </c>
      <c r="D1307" t="s">
        <v>29003</v>
      </c>
      <c r="E1307" t="s">
        <v>29004</v>
      </c>
      <c r="F1307" t="s">
        <v>29005</v>
      </c>
      <c r="G1307" t="s">
        <v>29006</v>
      </c>
      <c r="H1307" t="s">
        <v>29007</v>
      </c>
      <c r="I1307" t="s">
        <v>29008</v>
      </c>
      <c r="J1307" t="s">
        <v>29009</v>
      </c>
      <c r="K1307" t="s">
        <v>29010</v>
      </c>
      <c r="L1307" t="s">
        <v>29011</v>
      </c>
      <c r="M1307" t="s">
        <v>29012</v>
      </c>
      <c r="N1307" t="s">
        <v>29013</v>
      </c>
      <c r="O1307" t="s">
        <v>29014</v>
      </c>
      <c r="P1307">
        <f>-757.706794849989 -1.8369042667739 -230.050271508754</f>
        <v>-989.59397062551693</v>
      </c>
      <c r="Q1307" t="s">
        <v>29015</v>
      </c>
      <c r="R1307" t="s">
        <v>29016</v>
      </c>
      <c r="S1307" t="s">
        <v>29017</v>
      </c>
      <c r="T1307" t="s">
        <v>29018</v>
      </c>
      <c r="U1307" t="s">
        <v>29019</v>
      </c>
      <c r="V1307" t="s">
        <v>29020</v>
      </c>
      <c r="W1307" t="s">
        <v>29021</v>
      </c>
      <c r="X1307" t="s">
        <v>29022</v>
      </c>
      <c r="Y1307" t="s">
        <v>29023</v>
      </c>
    </row>
    <row r="1308" spans="1:25" x14ac:dyDescent="0.3">
      <c r="A1308">
        <v>65350</v>
      </c>
      <c r="B1308" t="s">
        <v>29024</v>
      </c>
      <c r="C1308" t="s">
        <v>29025</v>
      </c>
      <c r="D1308" t="s">
        <v>29026</v>
      </c>
      <c r="E1308" t="s">
        <v>29027</v>
      </c>
      <c r="F1308" t="s">
        <v>29028</v>
      </c>
      <c r="G1308" t="s">
        <v>29029</v>
      </c>
      <c r="H1308" t="s">
        <v>29030</v>
      </c>
      <c r="I1308" t="s">
        <v>29031</v>
      </c>
      <c r="J1308" t="s">
        <v>29032</v>
      </c>
      <c r="K1308" t="s">
        <v>29033</v>
      </c>
      <c r="L1308" t="s">
        <v>29034</v>
      </c>
      <c r="M1308" t="s">
        <v>29035</v>
      </c>
      <c r="N1308" t="s">
        <v>29036</v>
      </c>
      <c r="O1308" t="s">
        <v>29037</v>
      </c>
      <c r="P1308">
        <f>-757.099905779095 -1.96594239390879 -230.530905479264</f>
        <v>-989.59675365226781</v>
      </c>
      <c r="Q1308" t="s">
        <v>29038</v>
      </c>
      <c r="R1308" t="s">
        <v>29039</v>
      </c>
      <c r="S1308" t="s">
        <v>29040</v>
      </c>
      <c r="T1308" t="s">
        <v>29041</v>
      </c>
      <c r="U1308" t="s">
        <v>29042</v>
      </c>
      <c r="V1308" t="s">
        <v>29043</v>
      </c>
      <c r="W1308" t="s">
        <v>29044</v>
      </c>
      <c r="X1308" t="s">
        <v>29045</v>
      </c>
      <c r="Y1308" t="s">
        <v>29046</v>
      </c>
    </row>
    <row r="1309" spans="1:25" x14ac:dyDescent="0.3">
      <c r="A1309">
        <v>65400</v>
      </c>
      <c r="B1309" t="s">
        <v>29047</v>
      </c>
      <c r="C1309" t="s">
        <v>29048</v>
      </c>
      <c r="D1309" t="s">
        <v>29049</v>
      </c>
      <c r="E1309" t="s">
        <v>29050</v>
      </c>
      <c r="F1309" t="s">
        <v>29051</v>
      </c>
      <c r="G1309" t="s">
        <v>29052</v>
      </c>
      <c r="H1309" t="s">
        <v>29053</v>
      </c>
      <c r="I1309" t="s">
        <v>29054</v>
      </c>
      <c r="J1309" t="s">
        <v>29055</v>
      </c>
      <c r="K1309" t="s">
        <v>29056</v>
      </c>
      <c r="L1309" t="s">
        <v>29057</v>
      </c>
      <c r="M1309" t="s">
        <v>29058</v>
      </c>
      <c r="N1309" t="s">
        <v>29059</v>
      </c>
      <c r="O1309" t="s">
        <v>29060</v>
      </c>
      <c r="P1309">
        <f>-755.378740407166 -3.69086596046759 -231.449168852919</f>
        <v>-990.51877522055258</v>
      </c>
      <c r="Q1309" t="s">
        <v>29061</v>
      </c>
      <c r="R1309" t="s">
        <v>29062</v>
      </c>
      <c r="S1309" t="s">
        <v>29063</v>
      </c>
      <c r="T1309" t="s">
        <v>29064</v>
      </c>
      <c r="U1309" t="s">
        <v>29065</v>
      </c>
      <c r="V1309" t="s">
        <v>29066</v>
      </c>
      <c r="W1309" t="s">
        <v>29067</v>
      </c>
      <c r="X1309" t="s">
        <v>29068</v>
      </c>
      <c r="Y1309" t="s">
        <v>29069</v>
      </c>
    </row>
    <row r="1310" spans="1:25" x14ac:dyDescent="0.3">
      <c r="A1310">
        <v>65450</v>
      </c>
      <c r="B1310" t="s">
        <v>29070</v>
      </c>
      <c r="C1310" t="s">
        <v>29071</v>
      </c>
      <c r="D1310" t="s">
        <v>29072</v>
      </c>
      <c r="E1310" t="s">
        <v>29073</v>
      </c>
      <c r="F1310" t="s">
        <v>29074</v>
      </c>
      <c r="G1310" t="s">
        <v>29075</v>
      </c>
      <c r="H1310" t="s">
        <v>29076</v>
      </c>
      <c r="I1310" t="s">
        <v>29077</v>
      </c>
      <c r="J1310" t="s">
        <v>29078</v>
      </c>
      <c r="K1310" t="s">
        <v>29079</v>
      </c>
      <c r="L1310" t="s">
        <v>29080</v>
      </c>
      <c r="M1310" t="s">
        <v>29081</v>
      </c>
      <c r="N1310" t="s">
        <v>29082</v>
      </c>
      <c r="O1310" t="s">
        <v>29083</v>
      </c>
      <c r="P1310">
        <f>-754.238322047932 -4.47419183806005 -231.789032371249</f>
        <v>-990.50154625724099</v>
      </c>
      <c r="Q1310" t="s">
        <v>29084</v>
      </c>
      <c r="R1310" t="s">
        <v>29085</v>
      </c>
      <c r="S1310" t="s">
        <v>29086</v>
      </c>
      <c r="T1310" t="s">
        <v>29087</v>
      </c>
      <c r="U1310" t="s">
        <v>29088</v>
      </c>
      <c r="V1310" t="s">
        <v>29089</v>
      </c>
      <c r="W1310" t="s">
        <v>29090</v>
      </c>
      <c r="X1310" t="s">
        <v>29091</v>
      </c>
      <c r="Y1310" t="s">
        <v>29092</v>
      </c>
    </row>
    <row r="1311" spans="1:25" x14ac:dyDescent="0.3">
      <c r="A1311">
        <v>65500</v>
      </c>
      <c r="B1311" t="s">
        <v>29093</v>
      </c>
      <c r="C1311" t="s">
        <v>29094</v>
      </c>
      <c r="D1311" t="s">
        <v>29095</v>
      </c>
      <c r="E1311" t="s">
        <v>29096</v>
      </c>
      <c r="F1311" t="s">
        <v>29097</v>
      </c>
      <c r="G1311" t="s">
        <v>29098</v>
      </c>
      <c r="H1311" t="s">
        <v>29099</v>
      </c>
      <c r="I1311" t="s">
        <v>29100</v>
      </c>
      <c r="J1311" t="s">
        <v>29101</v>
      </c>
      <c r="K1311" t="s">
        <v>29102</v>
      </c>
      <c r="L1311" t="s">
        <v>29103</v>
      </c>
      <c r="M1311" t="s">
        <v>29104</v>
      </c>
      <c r="N1311" t="s">
        <v>29105</v>
      </c>
      <c r="O1311" t="s">
        <v>29106</v>
      </c>
      <c r="P1311">
        <f>-752.880648113468 -5.02821896318596 -232.068287606042</f>
        <v>-989.97715468269598</v>
      </c>
      <c r="Q1311" t="s">
        <v>29107</v>
      </c>
      <c r="R1311" t="s">
        <v>29108</v>
      </c>
      <c r="S1311" t="s">
        <v>29109</v>
      </c>
      <c r="T1311" t="s">
        <v>29110</v>
      </c>
      <c r="U1311" t="s">
        <v>29111</v>
      </c>
      <c r="V1311" t="s">
        <v>29112</v>
      </c>
      <c r="W1311" t="s">
        <v>29113</v>
      </c>
      <c r="X1311" t="s">
        <v>29114</v>
      </c>
      <c r="Y1311" t="s">
        <v>29115</v>
      </c>
    </row>
    <row r="1312" spans="1:25" x14ac:dyDescent="0.3">
      <c r="A1312">
        <v>65550</v>
      </c>
      <c r="B1312" t="s">
        <v>29116</v>
      </c>
      <c r="C1312" t="s">
        <v>29117</v>
      </c>
      <c r="D1312" t="s">
        <v>29118</v>
      </c>
      <c r="E1312" t="s">
        <v>29119</v>
      </c>
      <c r="F1312" t="s">
        <v>29120</v>
      </c>
      <c r="G1312" t="s">
        <v>29121</v>
      </c>
      <c r="H1312" t="s">
        <v>29122</v>
      </c>
      <c r="I1312" t="s">
        <v>29123</v>
      </c>
      <c r="J1312" t="s">
        <v>29124</v>
      </c>
      <c r="K1312" t="s">
        <v>29125</v>
      </c>
      <c r="L1312" t="s">
        <v>29126</v>
      </c>
      <c r="M1312" t="s">
        <v>29127</v>
      </c>
      <c r="N1312" t="s">
        <v>29128</v>
      </c>
      <c r="O1312" t="s">
        <v>29129</v>
      </c>
      <c r="P1312">
        <f>-750.256897337363 -5.98315434398069 -232.43282301051</f>
        <v>-988.67287469185362</v>
      </c>
      <c r="Q1312" t="s">
        <v>29130</v>
      </c>
      <c r="R1312" t="s">
        <v>29131</v>
      </c>
      <c r="S1312" t="s">
        <v>29132</v>
      </c>
      <c r="T1312" t="s">
        <v>29133</v>
      </c>
      <c r="U1312" t="s">
        <v>29134</v>
      </c>
      <c r="V1312" t="s">
        <v>29135</v>
      </c>
      <c r="W1312" t="s">
        <v>29136</v>
      </c>
      <c r="X1312" t="s">
        <v>29137</v>
      </c>
      <c r="Y1312" t="s">
        <v>29138</v>
      </c>
    </row>
    <row r="1313" spans="1:25" x14ac:dyDescent="0.3">
      <c r="A1313">
        <v>65600</v>
      </c>
      <c r="B1313" t="s">
        <v>29139</v>
      </c>
      <c r="C1313" t="s">
        <v>29140</v>
      </c>
      <c r="D1313" t="s">
        <v>29141</v>
      </c>
      <c r="E1313" t="s">
        <v>29142</v>
      </c>
      <c r="F1313" t="s">
        <v>29143</v>
      </c>
      <c r="G1313" t="s">
        <v>29144</v>
      </c>
      <c r="H1313" t="s">
        <v>29145</v>
      </c>
      <c r="I1313" t="s">
        <v>29146</v>
      </c>
      <c r="J1313" t="s">
        <v>29147</v>
      </c>
      <c r="K1313" t="s">
        <v>29148</v>
      </c>
      <c r="L1313" t="s">
        <v>29149</v>
      </c>
      <c r="M1313" t="s">
        <v>29150</v>
      </c>
      <c r="N1313" t="s">
        <v>29151</v>
      </c>
      <c r="O1313" t="s">
        <v>29152</v>
      </c>
      <c r="P1313">
        <f>-747.845871882343 -7.29415958443519 -232.702303785825</f>
        <v>-987.84233525260311</v>
      </c>
      <c r="Q1313" t="s">
        <v>29153</v>
      </c>
      <c r="R1313" t="s">
        <v>29154</v>
      </c>
      <c r="S1313" t="s">
        <v>29155</v>
      </c>
      <c r="T1313" t="s">
        <v>29156</v>
      </c>
      <c r="U1313" t="s">
        <v>29157</v>
      </c>
      <c r="V1313" t="s">
        <v>29158</v>
      </c>
      <c r="W1313" t="s">
        <v>29159</v>
      </c>
      <c r="X1313" t="s">
        <v>29160</v>
      </c>
      <c r="Y1313" t="s">
        <v>29161</v>
      </c>
    </row>
    <row r="1314" spans="1:25" x14ac:dyDescent="0.3">
      <c r="A1314">
        <v>65650</v>
      </c>
      <c r="B1314" t="s">
        <v>29162</v>
      </c>
      <c r="C1314" t="s">
        <v>29163</v>
      </c>
      <c r="D1314" t="s">
        <v>29164</v>
      </c>
      <c r="E1314" t="s">
        <v>29165</v>
      </c>
      <c r="F1314" t="s">
        <v>29166</v>
      </c>
      <c r="G1314" t="s">
        <v>29167</v>
      </c>
      <c r="H1314" t="s">
        <v>29168</v>
      </c>
      <c r="I1314" t="s">
        <v>29169</v>
      </c>
      <c r="J1314" t="s">
        <v>29170</v>
      </c>
      <c r="K1314" t="s">
        <v>29171</v>
      </c>
      <c r="L1314" t="s">
        <v>29172</v>
      </c>
      <c r="M1314" t="s">
        <v>29173</v>
      </c>
      <c r="N1314" t="s">
        <v>29174</v>
      </c>
      <c r="O1314" t="s">
        <v>29175</v>
      </c>
      <c r="P1314">
        <f>-746.913627972691 -8.2067178073753 -232.917376761666</f>
        <v>-988.03772254173225</v>
      </c>
      <c r="Q1314" t="s">
        <v>29176</v>
      </c>
      <c r="R1314" t="s">
        <v>29177</v>
      </c>
      <c r="S1314" t="s">
        <v>29178</v>
      </c>
      <c r="T1314" t="s">
        <v>29179</v>
      </c>
      <c r="U1314" t="s">
        <v>29180</v>
      </c>
      <c r="V1314" t="s">
        <v>29181</v>
      </c>
      <c r="W1314" t="s">
        <v>29182</v>
      </c>
      <c r="X1314" t="s">
        <v>29183</v>
      </c>
      <c r="Y1314" t="s">
        <v>29184</v>
      </c>
    </row>
    <row r="1315" spans="1:25" x14ac:dyDescent="0.3">
      <c r="A1315">
        <v>65700</v>
      </c>
      <c r="B1315" t="s">
        <v>29185</v>
      </c>
      <c r="C1315" t="s">
        <v>29186</v>
      </c>
      <c r="D1315" t="s">
        <v>29187</v>
      </c>
      <c r="E1315" t="s">
        <v>29188</v>
      </c>
      <c r="F1315" t="s">
        <v>29189</v>
      </c>
      <c r="G1315" t="s">
        <v>29190</v>
      </c>
      <c r="H1315" t="s">
        <v>29191</v>
      </c>
      <c r="I1315" t="s">
        <v>29192</v>
      </c>
      <c r="J1315" t="s">
        <v>29193</v>
      </c>
      <c r="K1315" t="s">
        <v>29194</v>
      </c>
      <c r="L1315" t="s">
        <v>29195</v>
      </c>
      <c r="M1315" t="s">
        <v>29196</v>
      </c>
      <c r="N1315" t="s">
        <v>29197</v>
      </c>
      <c r="O1315" t="s">
        <v>29198</v>
      </c>
      <c r="P1315">
        <f>-744.449293890434 -9.88953961324205 -233.190884076715</f>
        <v>-987.52971758039098</v>
      </c>
      <c r="Q1315" t="s">
        <v>29199</v>
      </c>
      <c r="R1315" t="s">
        <v>29200</v>
      </c>
      <c r="S1315" t="s">
        <v>29201</v>
      </c>
      <c r="T1315" t="s">
        <v>29202</v>
      </c>
      <c r="U1315" t="s">
        <v>29203</v>
      </c>
      <c r="V1315" t="s">
        <v>29204</v>
      </c>
      <c r="W1315" t="s">
        <v>29205</v>
      </c>
      <c r="X1315" t="s">
        <v>29206</v>
      </c>
      <c r="Y1315" t="s">
        <v>29207</v>
      </c>
    </row>
    <row r="1316" spans="1:25" x14ac:dyDescent="0.3">
      <c r="A1316">
        <v>65750</v>
      </c>
      <c r="B1316" t="s">
        <v>29208</v>
      </c>
      <c r="C1316" t="s">
        <v>29209</v>
      </c>
      <c r="D1316" t="s">
        <v>29210</v>
      </c>
      <c r="E1316" t="s">
        <v>29211</v>
      </c>
      <c r="F1316" t="s">
        <v>29212</v>
      </c>
      <c r="G1316" t="s">
        <v>29213</v>
      </c>
      <c r="H1316" t="s">
        <v>29214</v>
      </c>
      <c r="I1316" t="s">
        <v>29215</v>
      </c>
      <c r="J1316" t="s">
        <v>29216</v>
      </c>
      <c r="K1316" t="s">
        <v>29217</v>
      </c>
      <c r="L1316" t="s">
        <v>29218</v>
      </c>
      <c r="M1316" t="s">
        <v>29219</v>
      </c>
      <c r="N1316" t="s">
        <v>29220</v>
      </c>
      <c r="O1316" t="s">
        <v>29221</v>
      </c>
      <c r="P1316">
        <f>-742.770676313748 -11.1939656895272 -233.336577484748</f>
        <v>-987.30121948802321</v>
      </c>
      <c r="Q1316" t="s">
        <v>29222</v>
      </c>
      <c r="R1316" t="s">
        <v>29223</v>
      </c>
      <c r="S1316" t="s">
        <v>29224</v>
      </c>
      <c r="T1316" t="s">
        <v>29225</v>
      </c>
      <c r="U1316" t="s">
        <v>29226</v>
      </c>
      <c r="V1316" t="s">
        <v>29227</v>
      </c>
      <c r="W1316" t="s">
        <v>29228</v>
      </c>
      <c r="X1316" t="s">
        <v>29229</v>
      </c>
      <c r="Y1316" t="s">
        <v>29230</v>
      </c>
    </row>
    <row r="1317" spans="1:25" x14ac:dyDescent="0.3">
      <c r="A1317">
        <v>65800</v>
      </c>
      <c r="B1317" t="s">
        <v>29231</v>
      </c>
      <c r="C1317" t="s">
        <v>29232</v>
      </c>
      <c r="D1317" t="s">
        <v>29233</v>
      </c>
      <c r="E1317" t="s">
        <v>29234</v>
      </c>
      <c r="F1317" t="s">
        <v>29235</v>
      </c>
      <c r="G1317" t="s">
        <v>29236</v>
      </c>
      <c r="H1317" t="s">
        <v>29237</v>
      </c>
      <c r="I1317" t="s">
        <v>29238</v>
      </c>
      <c r="J1317" t="s">
        <v>29239</v>
      </c>
      <c r="K1317" t="s">
        <v>29240</v>
      </c>
      <c r="L1317" t="s">
        <v>29241</v>
      </c>
      <c r="M1317" t="s">
        <v>29242</v>
      </c>
      <c r="N1317" t="s">
        <v>29243</v>
      </c>
      <c r="O1317" t="s">
        <v>29244</v>
      </c>
      <c r="P1317">
        <f>-738.638876718303 -14.1011357435632 -233.677436925552</f>
        <v>-986.41744938741817</v>
      </c>
      <c r="Q1317" t="s">
        <v>29245</v>
      </c>
      <c r="R1317" t="s">
        <v>29246</v>
      </c>
      <c r="S1317" t="s">
        <v>29247</v>
      </c>
      <c r="T1317" t="s">
        <v>29248</v>
      </c>
      <c r="U1317" t="s">
        <v>29249</v>
      </c>
      <c r="V1317" t="s">
        <v>29250</v>
      </c>
      <c r="W1317" t="s">
        <v>29251</v>
      </c>
      <c r="X1317" t="s">
        <v>29252</v>
      </c>
      <c r="Y1317" t="s">
        <v>29253</v>
      </c>
    </row>
    <row r="1318" spans="1:25" x14ac:dyDescent="0.3">
      <c r="A1318">
        <v>65850</v>
      </c>
      <c r="B1318" t="s">
        <v>29254</v>
      </c>
      <c r="C1318" t="s">
        <v>29255</v>
      </c>
      <c r="D1318" t="s">
        <v>29256</v>
      </c>
      <c r="E1318" t="s">
        <v>29257</v>
      </c>
      <c r="F1318" t="s">
        <v>29258</v>
      </c>
      <c r="G1318" t="s">
        <v>29259</v>
      </c>
      <c r="H1318" t="s">
        <v>29260</v>
      </c>
      <c r="I1318" t="s">
        <v>29261</v>
      </c>
      <c r="J1318" t="s">
        <v>29262</v>
      </c>
      <c r="K1318" t="s">
        <v>29263</v>
      </c>
      <c r="L1318" t="s">
        <v>29264</v>
      </c>
      <c r="M1318" t="s">
        <v>29265</v>
      </c>
      <c r="N1318" t="s">
        <v>29266</v>
      </c>
      <c r="O1318" t="s">
        <v>29267</v>
      </c>
      <c r="P1318">
        <f>-736.108957436933 -15.2720823056502 -233.846483142538</f>
        <v>-985.22752288512118</v>
      </c>
      <c r="Q1318" t="s">
        <v>29268</v>
      </c>
      <c r="R1318" t="s">
        <v>29269</v>
      </c>
      <c r="S1318" t="s">
        <v>29270</v>
      </c>
      <c r="T1318" t="s">
        <v>29271</v>
      </c>
      <c r="U1318" t="s">
        <v>29272</v>
      </c>
      <c r="V1318" t="s">
        <v>29273</v>
      </c>
      <c r="W1318" t="s">
        <v>29274</v>
      </c>
      <c r="X1318" t="s">
        <v>29275</v>
      </c>
      <c r="Y1318" t="s">
        <v>29276</v>
      </c>
    </row>
    <row r="1319" spans="1:25" x14ac:dyDescent="0.3">
      <c r="A1319">
        <v>65900</v>
      </c>
      <c r="B1319" t="s">
        <v>29277</v>
      </c>
      <c r="C1319" t="s">
        <v>29278</v>
      </c>
      <c r="D1319" t="s">
        <v>29279</v>
      </c>
      <c r="E1319" t="s">
        <v>29280</v>
      </c>
      <c r="F1319" t="s">
        <v>29281</v>
      </c>
      <c r="G1319" t="s">
        <v>29282</v>
      </c>
      <c r="H1319" t="s">
        <v>29283</v>
      </c>
      <c r="I1319" t="s">
        <v>29284</v>
      </c>
      <c r="J1319" t="s">
        <v>29285</v>
      </c>
      <c r="K1319" t="s">
        <v>29286</v>
      </c>
      <c r="L1319" t="s">
        <v>29287</v>
      </c>
      <c r="M1319" t="s">
        <v>29288</v>
      </c>
      <c r="N1319" t="s">
        <v>29289</v>
      </c>
      <c r="O1319" t="s">
        <v>29290</v>
      </c>
      <c r="P1319">
        <f>-730.147509408451 -18.0349575853047 -234.29768317412</f>
        <v>-982.48015016787576</v>
      </c>
      <c r="Q1319" t="s">
        <v>29291</v>
      </c>
      <c r="R1319" t="s">
        <v>29292</v>
      </c>
      <c r="S1319" t="s">
        <v>29293</v>
      </c>
      <c r="T1319" t="s">
        <v>29294</v>
      </c>
      <c r="U1319" t="s">
        <v>29295</v>
      </c>
      <c r="V1319" t="s">
        <v>29296</v>
      </c>
      <c r="W1319" t="s">
        <v>29297</v>
      </c>
      <c r="X1319" t="s">
        <v>29298</v>
      </c>
      <c r="Y1319" t="s">
        <v>29299</v>
      </c>
    </row>
    <row r="1320" spans="1:25" x14ac:dyDescent="0.3">
      <c r="A1320">
        <v>65950</v>
      </c>
      <c r="B1320" t="s">
        <v>29300</v>
      </c>
      <c r="C1320" t="s">
        <v>29301</v>
      </c>
      <c r="D1320" t="s">
        <v>29302</v>
      </c>
      <c r="E1320" t="s">
        <v>29303</v>
      </c>
      <c r="F1320" t="s">
        <v>29304</v>
      </c>
      <c r="G1320" t="s">
        <v>29305</v>
      </c>
      <c r="H1320" t="s">
        <v>29306</v>
      </c>
      <c r="I1320" t="s">
        <v>29307</v>
      </c>
      <c r="J1320" t="s">
        <v>29308</v>
      </c>
      <c r="K1320" t="s">
        <v>29309</v>
      </c>
      <c r="L1320" t="s">
        <v>29310</v>
      </c>
      <c r="M1320" t="s">
        <v>29311</v>
      </c>
      <c r="N1320" t="s">
        <v>29312</v>
      </c>
      <c r="O1320" t="s">
        <v>29313</v>
      </c>
      <c r="P1320">
        <f>-726.330605285505 -19.6259162404142 -234.764746806694</f>
        <v>-980.72126833261325</v>
      </c>
      <c r="Q1320" t="s">
        <v>29314</v>
      </c>
      <c r="R1320" t="s">
        <v>29315</v>
      </c>
      <c r="S1320" t="s">
        <v>29316</v>
      </c>
      <c r="T1320" t="s">
        <v>29317</v>
      </c>
      <c r="U1320" t="s">
        <v>29318</v>
      </c>
      <c r="V1320" t="s">
        <v>29319</v>
      </c>
      <c r="W1320" t="s">
        <v>29320</v>
      </c>
      <c r="X1320" t="s">
        <v>29321</v>
      </c>
      <c r="Y1320" t="s">
        <v>29322</v>
      </c>
    </row>
    <row r="1321" spans="1:25" x14ac:dyDescent="0.3">
      <c r="A1321">
        <v>66000</v>
      </c>
      <c r="B1321" t="s">
        <v>29323</v>
      </c>
      <c r="C1321" t="s">
        <v>29324</v>
      </c>
      <c r="D1321" t="s">
        <v>29325</v>
      </c>
      <c r="E1321" t="s">
        <v>29326</v>
      </c>
      <c r="F1321" t="s">
        <v>29327</v>
      </c>
      <c r="G1321" t="s">
        <v>29328</v>
      </c>
      <c r="H1321" t="s">
        <v>29329</v>
      </c>
      <c r="I1321" t="s">
        <v>29330</v>
      </c>
      <c r="J1321" t="s">
        <v>29331</v>
      </c>
      <c r="K1321" t="s">
        <v>29332</v>
      </c>
      <c r="L1321" t="s">
        <v>29333</v>
      </c>
      <c r="M1321" t="s">
        <v>29334</v>
      </c>
      <c r="N1321" t="s">
        <v>29335</v>
      </c>
      <c r="O1321" t="s">
        <v>29336</v>
      </c>
      <c r="P1321">
        <f>-717.105079076898 -22.4210589229399 -236.151248937436</f>
        <v>-975.67738693727392</v>
      </c>
      <c r="Q1321" t="s">
        <v>29337</v>
      </c>
      <c r="R1321" t="s">
        <v>29338</v>
      </c>
      <c r="S1321" t="s">
        <v>29339</v>
      </c>
      <c r="T1321" t="s">
        <v>29340</v>
      </c>
      <c r="U1321" t="s">
        <v>29341</v>
      </c>
      <c r="V1321" t="s">
        <v>29342</v>
      </c>
      <c r="W1321" t="s">
        <v>29343</v>
      </c>
      <c r="X1321" t="s">
        <v>29344</v>
      </c>
      <c r="Y1321" t="s">
        <v>29345</v>
      </c>
    </row>
    <row r="1322" spans="1:25" x14ac:dyDescent="0.3">
      <c r="A1322">
        <v>66050</v>
      </c>
      <c r="B1322" t="s">
        <v>29346</v>
      </c>
      <c r="C1322" t="s">
        <v>29347</v>
      </c>
      <c r="D1322" t="s">
        <v>29348</v>
      </c>
      <c r="E1322" t="s">
        <v>29349</v>
      </c>
      <c r="F1322" t="s">
        <v>29350</v>
      </c>
      <c r="G1322" t="s">
        <v>29351</v>
      </c>
      <c r="H1322" t="s">
        <v>29352</v>
      </c>
      <c r="I1322" t="s">
        <v>29353</v>
      </c>
      <c r="J1322" t="s">
        <v>29354</v>
      </c>
      <c r="K1322" t="s">
        <v>29355</v>
      </c>
      <c r="L1322" t="s">
        <v>29356</v>
      </c>
      <c r="M1322" t="s">
        <v>29357</v>
      </c>
      <c r="N1322" t="s">
        <v>29358</v>
      </c>
      <c r="O1322" t="s">
        <v>29359</v>
      </c>
      <c r="P1322">
        <f>-712.056175184289 -23.8501794089345 -237.147317193629</f>
        <v>-973.05367178685253</v>
      </c>
      <c r="Q1322" t="s">
        <v>29360</v>
      </c>
      <c r="R1322" t="s">
        <v>29361</v>
      </c>
      <c r="S1322" t="s">
        <v>29362</v>
      </c>
      <c r="T1322" t="s">
        <v>29363</v>
      </c>
      <c r="U1322" t="s">
        <v>29364</v>
      </c>
      <c r="V1322" t="s">
        <v>29365</v>
      </c>
      <c r="W1322" t="s">
        <v>29366</v>
      </c>
      <c r="X1322" t="s">
        <v>29367</v>
      </c>
      <c r="Y1322" t="s">
        <v>29368</v>
      </c>
    </row>
    <row r="1323" spans="1:25" x14ac:dyDescent="0.3">
      <c r="A1323">
        <v>66100</v>
      </c>
      <c r="B1323" t="s">
        <v>29369</v>
      </c>
      <c r="C1323" t="s">
        <v>29370</v>
      </c>
      <c r="D1323" t="s">
        <v>29371</v>
      </c>
      <c r="E1323" t="s">
        <v>29372</v>
      </c>
      <c r="F1323" t="s">
        <v>29373</v>
      </c>
      <c r="G1323" t="s">
        <v>29374</v>
      </c>
      <c r="H1323" t="s">
        <v>29375</v>
      </c>
      <c r="I1323" t="s">
        <v>29376</v>
      </c>
      <c r="J1323" t="s">
        <v>29377</v>
      </c>
      <c r="K1323" t="s">
        <v>29378</v>
      </c>
      <c r="L1323" t="s">
        <v>29379</v>
      </c>
      <c r="M1323" t="s">
        <v>29380</v>
      </c>
      <c r="N1323" t="s">
        <v>29381</v>
      </c>
      <c r="O1323" t="s">
        <v>29382</v>
      </c>
      <c r="P1323">
        <f>-702.053363810933 -26.6069389752563 -239.469356078149</f>
        <v>-968.12965886433824</v>
      </c>
      <c r="Q1323" t="s">
        <v>29383</v>
      </c>
      <c r="R1323" t="s">
        <v>29384</v>
      </c>
      <c r="S1323" t="s">
        <v>29385</v>
      </c>
      <c r="T1323" t="s">
        <v>29386</v>
      </c>
      <c r="U1323" t="s">
        <v>29387</v>
      </c>
      <c r="V1323" t="s">
        <v>29388</v>
      </c>
      <c r="W1323" t="s">
        <v>29389</v>
      </c>
      <c r="X1323" t="s">
        <v>29390</v>
      </c>
      <c r="Y1323" t="s">
        <v>29391</v>
      </c>
    </row>
    <row r="1324" spans="1:25" x14ac:dyDescent="0.3">
      <c r="A1324">
        <v>66150</v>
      </c>
      <c r="B1324" t="s">
        <v>29392</v>
      </c>
      <c r="C1324" t="s">
        <v>29393</v>
      </c>
      <c r="D1324" t="s">
        <v>29394</v>
      </c>
      <c r="E1324" t="s">
        <v>29395</v>
      </c>
      <c r="F1324" t="s">
        <v>29396</v>
      </c>
      <c r="G1324" t="s">
        <v>29397</v>
      </c>
      <c r="H1324" t="s">
        <v>29398</v>
      </c>
      <c r="I1324" t="s">
        <v>29399</v>
      </c>
      <c r="J1324" t="s">
        <v>29400</v>
      </c>
      <c r="K1324" t="s">
        <v>29401</v>
      </c>
      <c r="L1324" t="s">
        <v>29402</v>
      </c>
      <c r="M1324" t="s">
        <v>29403</v>
      </c>
      <c r="N1324" t="s">
        <v>29404</v>
      </c>
      <c r="O1324" t="s">
        <v>29405</v>
      </c>
      <c r="P1324">
        <f>-697.039723227463 -27.6098339764164 -240.7393638225</f>
        <v>-965.38892102637942</v>
      </c>
      <c r="Q1324" t="s">
        <v>29406</v>
      </c>
      <c r="R1324" t="s">
        <v>29407</v>
      </c>
      <c r="S1324" t="s">
        <v>29408</v>
      </c>
      <c r="T1324" t="s">
        <v>29409</v>
      </c>
      <c r="U1324" t="s">
        <v>29410</v>
      </c>
      <c r="V1324" t="s">
        <v>29411</v>
      </c>
      <c r="W1324" t="s">
        <v>29412</v>
      </c>
      <c r="X1324" t="s">
        <v>29413</v>
      </c>
      <c r="Y1324" t="s">
        <v>29414</v>
      </c>
    </row>
    <row r="1325" spans="1:25" x14ac:dyDescent="0.3">
      <c r="A1325">
        <v>66200</v>
      </c>
      <c r="B1325" t="s">
        <v>29415</v>
      </c>
      <c r="C1325" t="s">
        <v>29416</v>
      </c>
      <c r="D1325" t="s">
        <v>29417</v>
      </c>
      <c r="E1325" t="s">
        <v>29418</v>
      </c>
      <c r="F1325" t="s">
        <v>29419</v>
      </c>
      <c r="G1325" t="s">
        <v>29420</v>
      </c>
      <c r="H1325" t="s">
        <v>29421</v>
      </c>
      <c r="I1325" t="s">
        <v>29422</v>
      </c>
      <c r="J1325" t="s">
        <v>29423</v>
      </c>
      <c r="K1325" t="s">
        <v>29424</v>
      </c>
      <c r="L1325" t="s">
        <v>29425</v>
      </c>
      <c r="M1325" t="s">
        <v>29426</v>
      </c>
      <c r="N1325" t="s">
        <v>29427</v>
      </c>
      <c r="O1325" t="s">
        <v>29428</v>
      </c>
      <c r="P1325">
        <f>-687.9605286906 -29.6636205979305 -243.559329052345</f>
        <v>-961.18347834087547</v>
      </c>
      <c r="Q1325" t="s">
        <v>29429</v>
      </c>
      <c r="R1325" t="s">
        <v>29430</v>
      </c>
      <c r="S1325" t="s">
        <v>29431</v>
      </c>
      <c r="T1325" t="s">
        <v>29432</v>
      </c>
      <c r="U1325" t="s">
        <v>29433</v>
      </c>
      <c r="V1325" t="s">
        <v>29434</v>
      </c>
      <c r="W1325" t="s">
        <v>29435</v>
      </c>
      <c r="X1325" t="s">
        <v>29436</v>
      </c>
      <c r="Y1325" t="s">
        <v>29437</v>
      </c>
    </row>
    <row r="1326" spans="1:25" x14ac:dyDescent="0.3">
      <c r="A1326">
        <v>66250</v>
      </c>
      <c r="B1326" t="s">
        <v>29438</v>
      </c>
      <c r="C1326" t="s">
        <v>29439</v>
      </c>
      <c r="D1326" t="s">
        <v>29440</v>
      </c>
      <c r="E1326" t="s">
        <v>29441</v>
      </c>
      <c r="F1326" t="s">
        <v>29442</v>
      </c>
      <c r="G1326" t="s">
        <v>29443</v>
      </c>
      <c r="H1326" t="s">
        <v>29444</v>
      </c>
      <c r="I1326" t="s">
        <v>29445</v>
      </c>
      <c r="J1326" t="s">
        <v>29446</v>
      </c>
      <c r="K1326" t="s">
        <v>29447</v>
      </c>
      <c r="L1326" t="s">
        <v>29448</v>
      </c>
      <c r="M1326" t="s">
        <v>29449</v>
      </c>
      <c r="N1326" t="s">
        <v>29450</v>
      </c>
      <c r="O1326" t="s">
        <v>29451</v>
      </c>
      <c r="P1326">
        <f>-683.536571821434 -30.0938295614039 -244.8732953155</f>
        <v>-958.50369669833799</v>
      </c>
      <c r="Q1326" t="s">
        <v>29452</v>
      </c>
      <c r="R1326" t="s">
        <v>29453</v>
      </c>
      <c r="S1326" t="s">
        <v>29454</v>
      </c>
      <c r="T1326" t="s">
        <v>29455</v>
      </c>
      <c r="U1326" t="s">
        <v>29456</v>
      </c>
      <c r="V1326" t="s">
        <v>29457</v>
      </c>
      <c r="W1326" t="s">
        <v>29458</v>
      </c>
      <c r="X1326" t="s">
        <v>29459</v>
      </c>
      <c r="Y1326" t="s">
        <v>29460</v>
      </c>
    </row>
    <row r="1327" spans="1:25" x14ac:dyDescent="0.3">
      <c r="A1327">
        <v>66300</v>
      </c>
      <c r="B1327" t="s">
        <v>29461</v>
      </c>
      <c r="C1327" t="s">
        <v>29462</v>
      </c>
      <c r="D1327" t="s">
        <v>29463</v>
      </c>
      <c r="E1327" t="s">
        <v>29464</v>
      </c>
      <c r="F1327" t="s">
        <v>29465</v>
      </c>
      <c r="G1327" t="s">
        <v>29466</v>
      </c>
      <c r="H1327" t="s">
        <v>29467</v>
      </c>
      <c r="I1327" t="s">
        <v>29468</v>
      </c>
      <c r="J1327" t="s">
        <v>29469</v>
      </c>
      <c r="K1327" t="s">
        <v>29470</v>
      </c>
      <c r="L1327" t="s">
        <v>29471</v>
      </c>
      <c r="M1327" t="s">
        <v>29472</v>
      </c>
      <c r="N1327" t="s">
        <v>29473</v>
      </c>
      <c r="O1327" t="s">
        <v>29474</v>
      </c>
      <c r="P1327">
        <f>-676.306204340368 -31.7457897918853 -247.479998451762</f>
        <v>-955.53199258401526</v>
      </c>
      <c r="Q1327" t="s">
        <v>29475</v>
      </c>
      <c r="R1327" t="s">
        <v>29476</v>
      </c>
      <c r="S1327" t="s">
        <v>29477</v>
      </c>
      <c r="T1327" t="s">
        <v>29478</v>
      </c>
      <c r="U1327" t="s">
        <v>29479</v>
      </c>
      <c r="V1327" t="s">
        <v>29480</v>
      </c>
      <c r="W1327" t="s">
        <v>29481</v>
      </c>
      <c r="X1327" t="s">
        <v>29482</v>
      </c>
      <c r="Y1327" t="s">
        <v>29483</v>
      </c>
    </row>
    <row r="1328" spans="1:25" x14ac:dyDescent="0.3">
      <c r="A1328">
        <v>66350</v>
      </c>
      <c r="B1328" t="s">
        <v>29484</v>
      </c>
      <c r="C1328" t="s">
        <v>29485</v>
      </c>
      <c r="D1328" t="s">
        <v>29486</v>
      </c>
      <c r="E1328" t="s">
        <v>29487</v>
      </c>
      <c r="F1328" t="s">
        <v>29488</v>
      </c>
      <c r="G1328" t="s">
        <v>29489</v>
      </c>
      <c r="H1328" t="s">
        <v>29490</v>
      </c>
      <c r="I1328" t="s">
        <v>29491</v>
      </c>
      <c r="J1328" t="s">
        <v>29492</v>
      </c>
      <c r="K1328" t="s">
        <v>29493</v>
      </c>
      <c r="L1328" t="s">
        <v>29494</v>
      </c>
      <c r="M1328" t="s">
        <v>29495</v>
      </c>
      <c r="N1328" t="s">
        <v>29496</v>
      </c>
      <c r="O1328" t="s">
        <v>29497</v>
      </c>
      <c r="P1328">
        <f>-673.347093727818 -31.9558835684027 -248.774055259566</f>
        <v>-954.07703255578667</v>
      </c>
      <c r="Q1328" t="s">
        <v>29498</v>
      </c>
      <c r="R1328" t="s">
        <v>29499</v>
      </c>
      <c r="S1328" t="s">
        <v>29500</v>
      </c>
      <c r="T1328" t="s">
        <v>29501</v>
      </c>
      <c r="U1328" t="s">
        <v>29502</v>
      </c>
      <c r="V1328" t="s">
        <v>29503</v>
      </c>
      <c r="W1328" t="s">
        <v>29504</v>
      </c>
      <c r="X1328" t="s">
        <v>29505</v>
      </c>
      <c r="Y1328" t="s">
        <v>29506</v>
      </c>
    </row>
    <row r="1329" spans="1:25" x14ac:dyDescent="0.3">
      <c r="A1329">
        <v>66400</v>
      </c>
      <c r="B1329" t="s">
        <v>29507</v>
      </c>
      <c r="C1329" t="s">
        <v>29508</v>
      </c>
      <c r="D1329" t="s">
        <v>29509</v>
      </c>
      <c r="E1329" t="s">
        <v>29510</v>
      </c>
      <c r="F1329" t="s">
        <v>29511</v>
      </c>
      <c r="G1329" t="s">
        <v>29512</v>
      </c>
      <c r="H1329" t="s">
        <v>29513</v>
      </c>
      <c r="I1329" t="s">
        <v>29514</v>
      </c>
      <c r="J1329" t="s">
        <v>29515</v>
      </c>
      <c r="K1329" t="s">
        <v>29516</v>
      </c>
      <c r="L1329" t="s">
        <v>29517</v>
      </c>
      <c r="M1329" t="s">
        <v>29518</v>
      </c>
      <c r="N1329" t="s">
        <v>29519</v>
      </c>
      <c r="O1329" t="s">
        <v>29520</v>
      </c>
      <c r="P1329">
        <f>-668.931156254665 -31.6673530616031 -250.742462064694</f>
        <v>-951.34097138096206</v>
      </c>
      <c r="Q1329" t="s">
        <v>29521</v>
      </c>
      <c r="R1329" t="s">
        <v>29522</v>
      </c>
      <c r="S1329" t="s">
        <v>29523</v>
      </c>
      <c r="T1329" t="s">
        <v>29524</v>
      </c>
      <c r="U1329" t="s">
        <v>29525</v>
      </c>
      <c r="V1329" t="s">
        <v>29526</v>
      </c>
      <c r="W1329" t="s">
        <v>29527</v>
      </c>
      <c r="X1329" t="s">
        <v>29528</v>
      </c>
      <c r="Y1329" t="s">
        <v>29529</v>
      </c>
    </row>
    <row r="1330" spans="1:25" x14ac:dyDescent="0.3">
      <c r="A1330">
        <v>66450</v>
      </c>
      <c r="B1330" t="s">
        <v>29530</v>
      </c>
      <c r="C1330" t="s">
        <v>29531</v>
      </c>
      <c r="D1330" t="s">
        <v>29532</v>
      </c>
      <c r="E1330" t="s">
        <v>29533</v>
      </c>
      <c r="F1330" t="s">
        <v>29534</v>
      </c>
      <c r="G1330" t="s">
        <v>29535</v>
      </c>
      <c r="H1330" t="s">
        <v>29536</v>
      </c>
      <c r="I1330" t="s">
        <v>29537</v>
      </c>
      <c r="J1330" t="s">
        <v>29538</v>
      </c>
      <c r="K1330" t="s">
        <v>29539</v>
      </c>
      <c r="L1330" t="s">
        <v>29540</v>
      </c>
      <c r="M1330" t="s">
        <v>29541</v>
      </c>
      <c r="N1330" t="s">
        <v>29542</v>
      </c>
      <c r="O1330" t="s">
        <v>29543</v>
      </c>
      <c r="P1330">
        <f>-667.28427098733 -31.2231993022417 -251.397442834</f>
        <v>-949.90491312357176</v>
      </c>
      <c r="Q1330" t="s">
        <v>29544</v>
      </c>
      <c r="R1330" t="s">
        <v>29545</v>
      </c>
      <c r="S1330" t="s">
        <v>29546</v>
      </c>
      <c r="T1330" t="s">
        <v>29547</v>
      </c>
      <c r="U1330" t="s">
        <v>29548</v>
      </c>
      <c r="V1330" t="s">
        <v>29549</v>
      </c>
      <c r="W1330" t="s">
        <v>29550</v>
      </c>
      <c r="X1330" t="s">
        <v>29551</v>
      </c>
      <c r="Y1330" t="s">
        <v>29552</v>
      </c>
    </row>
    <row r="1331" spans="1:25" x14ac:dyDescent="0.3">
      <c r="A1331">
        <v>66500</v>
      </c>
      <c r="B1331" t="s">
        <v>29553</v>
      </c>
      <c r="C1331" t="s">
        <v>29554</v>
      </c>
      <c r="D1331" t="s">
        <v>29555</v>
      </c>
      <c r="E1331" t="s">
        <v>29556</v>
      </c>
      <c r="F1331" t="s">
        <v>29557</v>
      </c>
      <c r="G1331" t="s">
        <v>29558</v>
      </c>
      <c r="H1331" t="s">
        <v>29559</v>
      </c>
      <c r="I1331" t="s">
        <v>29560</v>
      </c>
      <c r="J1331" t="s">
        <v>29561</v>
      </c>
      <c r="K1331" t="s">
        <v>29562</v>
      </c>
      <c r="L1331" t="s">
        <v>29563</v>
      </c>
      <c r="M1331" t="s">
        <v>29564</v>
      </c>
      <c r="N1331" t="s">
        <v>29565</v>
      </c>
      <c r="O1331" t="s">
        <v>29566</v>
      </c>
      <c r="P1331">
        <f>-665.190334080268 -30.2973545336222 -252.527231239392</f>
        <v>-948.01491985328221</v>
      </c>
      <c r="Q1331" t="s">
        <v>29567</v>
      </c>
      <c r="R1331" t="s">
        <v>29568</v>
      </c>
      <c r="S1331" t="s">
        <v>29569</v>
      </c>
      <c r="T1331" t="s">
        <v>29570</v>
      </c>
      <c r="U1331" t="s">
        <v>29571</v>
      </c>
      <c r="V1331" t="s">
        <v>29572</v>
      </c>
      <c r="W1331" t="s">
        <v>29573</v>
      </c>
      <c r="X1331" t="s">
        <v>29574</v>
      </c>
      <c r="Y1331" t="s">
        <v>29575</v>
      </c>
    </row>
    <row r="1332" spans="1:25" x14ac:dyDescent="0.3">
      <c r="A1332">
        <v>66550</v>
      </c>
      <c r="B1332" t="s">
        <v>29576</v>
      </c>
      <c r="C1332" t="s">
        <v>29577</v>
      </c>
      <c r="D1332" t="s">
        <v>29578</v>
      </c>
      <c r="E1332" t="s">
        <v>29579</v>
      </c>
      <c r="F1332" t="s">
        <v>29580</v>
      </c>
      <c r="G1332" t="s">
        <v>29581</v>
      </c>
      <c r="H1332" t="s">
        <v>29582</v>
      </c>
      <c r="I1332" t="s">
        <v>29583</v>
      </c>
      <c r="J1332" t="s">
        <v>29584</v>
      </c>
      <c r="K1332" t="s">
        <v>29585</v>
      </c>
      <c r="L1332" t="s">
        <v>29586</v>
      </c>
      <c r="M1332" t="s">
        <v>29587</v>
      </c>
      <c r="N1332" t="s">
        <v>29588</v>
      </c>
      <c r="O1332" t="s">
        <v>29589</v>
      </c>
      <c r="P1332">
        <f>-664.532891398865 -30.3730040510936 -253.16977051866</f>
        <v>-948.07566596861864</v>
      </c>
      <c r="Q1332" t="s">
        <v>29590</v>
      </c>
      <c r="R1332" t="s">
        <v>29591</v>
      </c>
      <c r="S1332" t="s">
        <v>29592</v>
      </c>
      <c r="T1332" t="s">
        <v>29593</v>
      </c>
      <c r="U1332" t="s">
        <v>29594</v>
      </c>
      <c r="V1332" t="s">
        <v>29595</v>
      </c>
      <c r="W1332" t="s">
        <v>29596</v>
      </c>
      <c r="X1332" t="s">
        <v>29597</v>
      </c>
      <c r="Y1332" t="s">
        <v>29598</v>
      </c>
    </row>
    <row r="1333" spans="1:25" x14ac:dyDescent="0.3">
      <c r="A1333">
        <v>66600</v>
      </c>
      <c r="B1333" t="s">
        <v>29599</v>
      </c>
      <c r="C1333" t="s">
        <v>29600</v>
      </c>
      <c r="D1333" t="s">
        <v>29601</v>
      </c>
      <c r="E1333" t="s">
        <v>29602</v>
      </c>
      <c r="F1333" t="s">
        <v>29603</v>
      </c>
      <c r="G1333" t="s">
        <v>29604</v>
      </c>
      <c r="H1333" t="s">
        <v>29605</v>
      </c>
      <c r="I1333" t="s">
        <v>29606</v>
      </c>
      <c r="J1333" t="s">
        <v>29607</v>
      </c>
      <c r="K1333" t="s">
        <v>29608</v>
      </c>
      <c r="L1333" t="s">
        <v>29609</v>
      </c>
      <c r="M1333" t="s">
        <v>29610</v>
      </c>
      <c r="N1333" t="s">
        <v>29611</v>
      </c>
      <c r="O1333" t="s">
        <v>29612</v>
      </c>
      <c r="P1333">
        <f>-662.98740789945 -30.7745455791403 -254.68295510154</f>
        <v>-948.44490858013023</v>
      </c>
      <c r="Q1333" t="s">
        <v>29613</v>
      </c>
      <c r="R1333" t="s">
        <v>29614</v>
      </c>
      <c r="S1333" t="s">
        <v>29615</v>
      </c>
      <c r="T1333" t="s">
        <v>29616</v>
      </c>
      <c r="U1333" t="s">
        <v>29617</v>
      </c>
      <c r="V1333" t="s">
        <v>29618</v>
      </c>
      <c r="W1333" t="s">
        <v>29619</v>
      </c>
      <c r="X1333" t="s">
        <v>29620</v>
      </c>
      <c r="Y1333" t="s">
        <v>29621</v>
      </c>
    </row>
    <row r="1334" spans="1:25" x14ac:dyDescent="0.3">
      <c r="A1334">
        <v>66650</v>
      </c>
      <c r="B1334" t="s">
        <v>29622</v>
      </c>
      <c r="C1334" t="s">
        <v>29623</v>
      </c>
      <c r="D1334" t="s">
        <v>29624</v>
      </c>
      <c r="E1334" t="s">
        <v>29625</v>
      </c>
      <c r="F1334" t="s">
        <v>29626</v>
      </c>
      <c r="G1334" t="s">
        <v>29627</v>
      </c>
      <c r="H1334" t="s">
        <v>29628</v>
      </c>
      <c r="I1334" t="s">
        <v>29629</v>
      </c>
      <c r="J1334" t="s">
        <v>29630</v>
      </c>
      <c r="K1334" t="s">
        <v>29631</v>
      </c>
      <c r="L1334" t="s">
        <v>29632</v>
      </c>
      <c r="M1334" t="s">
        <v>29633</v>
      </c>
      <c r="N1334" t="s">
        <v>29634</v>
      </c>
      <c r="O1334" t="s">
        <v>29635</v>
      </c>
      <c r="P1334">
        <f>-661.771749121918 -30.3528074516755 -255.347001127762</f>
        <v>-947.47155770135555</v>
      </c>
      <c r="Q1334" t="s">
        <v>29636</v>
      </c>
      <c r="R1334" t="s">
        <v>29637</v>
      </c>
      <c r="S1334" t="s">
        <v>29638</v>
      </c>
      <c r="T1334" t="s">
        <v>29639</v>
      </c>
      <c r="U1334" t="s">
        <v>29640</v>
      </c>
      <c r="V1334" t="s">
        <v>29641</v>
      </c>
      <c r="W1334" t="s">
        <v>29642</v>
      </c>
      <c r="X1334" t="s">
        <v>29643</v>
      </c>
      <c r="Y1334" t="s">
        <v>29644</v>
      </c>
    </row>
    <row r="1335" spans="1:25" x14ac:dyDescent="0.3">
      <c r="A1335">
        <v>66700</v>
      </c>
      <c r="B1335" t="s">
        <v>29645</v>
      </c>
      <c r="C1335" t="s">
        <v>29646</v>
      </c>
      <c r="D1335" t="s">
        <v>29647</v>
      </c>
      <c r="E1335" t="s">
        <v>29648</v>
      </c>
      <c r="F1335" t="s">
        <v>29649</v>
      </c>
      <c r="G1335" t="s">
        <v>29650</v>
      </c>
      <c r="H1335" t="s">
        <v>29651</v>
      </c>
      <c r="I1335" t="s">
        <v>29652</v>
      </c>
      <c r="J1335" t="s">
        <v>29653</v>
      </c>
      <c r="K1335" t="s">
        <v>29654</v>
      </c>
      <c r="L1335" t="s">
        <v>29655</v>
      </c>
      <c r="M1335" t="s">
        <v>29656</v>
      </c>
      <c r="N1335" t="s">
        <v>29657</v>
      </c>
      <c r="O1335" t="s">
        <v>29658</v>
      </c>
      <c r="P1335">
        <f>-659.064468504534 -29.2329829150799 -256.666190784626</f>
        <v>-944.96364220423993</v>
      </c>
      <c r="Q1335" t="s">
        <v>29659</v>
      </c>
      <c r="R1335" t="s">
        <v>29660</v>
      </c>
      <c r="S1335" t="s">
        <v>29661</v>
      </c>
      <c r="T1335" t="s">
        <v>29662</v>
      </c>
      <c r="U1335" t="s">
        <v>29663</v>
      </c>
      <c r="V1335" t="s">
        <v>29664</v>
      </c>
      <c r="W1335" t="s">
        <v>29665</v>
      </c>
      <c r="X1335" t="s">
        <v>29666</v>
      </c>
      <c r="Y1335" t="s">
        <v>29667</v>
      </c>
    </row>
    <row r="1336" spans="1:25" x14ac:dyDescent="0.3">
      <c r="A1336">
        <v>66750</v>
      </c>
      <c r="B1336" t="s">
        <v>29668</v>
      </c>
      <c r="C1336" t="s">
        <v>29669</v>
      </c>
      <c r="D1336" t="s">
        <v>29670</v>
      </c>
      <c r="E1336" t="s">
        <v>29671</v>
      </c>
      <c r="F1336" t="s">
        <v>29672</v>
      </c>
      <c r="G1336" t="s">
        <v>29673</v>
      </c>
      <c r="H1336" t="s">
        <v>29674</v>
      </c>
      <c r="I1336" t="s">
        <v>29675</v>
      </c>
      <c r="J1336" t="s">
        <v>29676</v>
      </c>
      <c r="K1336" t="s">
        <v>29677</v>
      </c>
      <c r="L1336" t="s">
        <v>29678</v>
      </c>
      <c r="M1336" t="s">
        <v>29679</v>
      </c>
      <c r="N1336" t="s">
        <v>29680</v>
      </c>
      <c r="O1336" t="s">
        <v>29681</v>
      </c>
      <c r="P1336">
        <f>-657.788503828112 -28.5620681986495 -257.343436426027</f>
        <v>-943.69400845278847</v>
      </c>
      <c r="Q1336" t="s">
        <v>29682</v>
      </c>
      <c r="R1336" t="s">
        <v>29683</v>
      </c>
      <c r="S1336" t="s">
        <v>29684</v>
      </c>
      <c r="T1336" t="s">
        <v>29685</v>
      </c>
      <c r="U1336" t="s">
        <v>29686</v>
      </c>
      <c r="V1336" t="s">
        <v>29687</v>
      </c>
      <c r="W1336" t="s">
        <v>29688</v>
      </c>
      <c r="X1336" t="s">
        <v>29689</v>
      </c>
      <c r="Y1336" t="s">
        <v>29690</v>
      </c>
    </row>
    <row r="1337" spans="1:25" x14ac:dyDescent="0.3">
      <c r="A1337">
        <v>66800</v>
      </c>
      <c r="B1337" t="s">
        <v>29691</v>
      </c>
      <c r="C1337" t="s">
        <v>29692</v>
      </c>
      <c r="D1337" t="s">
        <v>29693</v>
      </c>
      <c r="E1337" t="s">
        <v>29694</v>
      </c>
      <c r="F1337" t="s">
        <v>29695</v>
      </c>
      <c r="G1337" t="s">
        <v>29696</v>
      </c>
      <c r="H1337" t="s">
        <v>29697</v>
      </c>
      <c r="I1337" t="s">
        <v>29698</v>
      </c>
      <c r="J1337" t="s">
        <v>29699</v>
      </c>
      <c r="K1337" t="s">
        <v>29700</v>
      </c>
      <c r="L1337" t="s">
        <v>29701</v>
      </c>
      <c r="M1337" t="s">
        <v>29702</v>
      </c>
      <c r="N1337" t="s">
        <v>29703</v>
      </c>
      <c r="O1337" t="s">
        <v>29704</v>
      </c>
      <c r="P1337">
        <f>-655.874545039067 -27.8516176882638 -258.55038122245</f>
        <v>-942.27654394978083</v>
      </c>
      <c r="Q1337" t="s">
        <v>29705</v>
      </c>
      <c r="R1337" t="s">
        <v>29706</v>
      </c>
      <c r="S1337" t="s">
        <v>29707</v>
      </c>
      <c r="T1337" t="s">
        <v>29708</v>
      </c>
      <c r="U1337" t="s">
        <v>29709</v>
      </c>
      <c r="V1337" t="s">
        <v>29710</v>
      </c>
      <c r="W1337" t="s">
        <v>29711</v>
      </c>
      <c r="X1337" t="s">
        <v>29712</v>
      </c>
      <c r="Y1337" t="s">
        <v>29713</v>
      </c>
    </row>
    <row r="1338" spans="1:25" x14ac:dyDescent="0.3">
      <c r="A1338">
        <v>66850</v>
      </c>
      <c r="B1338" t="s">
        <v>29714</v>
      </c>
      <c r="C1338" t="s">
        <v>29715</v>
      </c>
      <c r="D1338" t="s">
        <v>29716</v>
      </c>
      <c r="E1338" t="s">
        <v>29717</v>
      </c>
      <c r="F1338" t="s">
        <v>29718</v>
      </c>
      <c r="G1338" t="s">
        <v>29719</v>
      </c>
      <c r="H1338" t="s">
        <v>29720</v>
      </c>
      <c r="I1338" t="s">
        <v>29721</v>
      </c>
      <c r="J1338" t="s">
        <v>29722</v>
      </c>
      <c r="K1338" t="s">
        <v>29723</v>
      </c>
      <c r="L1338" t="s">
        <v>29724</v>
      </c>
      <c r="M1338" t="s">
        <v>29725</v>
      </c>
      <c r="N1338" t="s">
        <v>29726</v>
      </c>
      <c r="O1338" t="s">
        <v>29727</v>
      </c>
      <c r="P1338">
        <f>-655.59301333221 -27.4978378552348 -258.843640610404</f>
        <v>-941.93449179784886</v>
      </c>
      <c r="Q1338" t="s">
        <v>29728</v>
      </c>
      <c r="R1338" t="s">
        <v>29729</v>
      </c>
      <c r="S1338" t="s">
        <v>29730</v>
      </c>
      <c r="T1338" t="s">
        <v>29731</v>
      </c>
      <c r="U1338" t="s">
        <v>29732</v>
      </c>
      <c r="V1338" t="s">
        <v>29733</v>
      </c>
      <c r="W1338" t="s">
        <v>29734</v>
      </c>
      <c r="X1338" t="s">
        <v>29735</v>
      </c>
      <c r="Y1338" t="s">
        <v>29736</v>
      </c>
    </row>
    <row r="1339" spans="1:25" x14ac:dyDescent="0.3">
      <c r="A1339">
        <v>66900</v>
      </c>
      <c r="B1339" t="s">
        <v>29737</v>
      </c>
      <c r="C1339" t="s">
        <v>29738</v>
      </c>
      <c r="D1339" t="s">
        <v>29739</v>
      </c>
      <c r="E1339" t="s">
        <v>29740</v>
      </c>
      <c r="F1339" t="s">
        <v>29741</v>
      </c>
      <c r="G1339" t="s">
        <v>29742</v>
      </c>
      <c r="H1339" t="s">
        <v>29743</v>
      </c>
      <c r="I1339" t="s">
        <v>29744</v>
      </c>
      <c r="J1339" t="s">
        <v>29745</v>
      </c>
      <c r="K1339" t="s">
        <v>29746</v>
      </c>
      <c r="L1339" t="s">
        <v>29747</v>
      </c>
      <c r="M1339" t="s">
        <v>29748</v>
      </c>
      <c r="N1339" t="s">
        <v>29749</v>
      </c>
      <c r="O1339" t="s">
        <v>29750</v>
      </c>
      <c r="P1339">
        <f>-656.36350380928 -26.4738608844598 -258.655755576189</f>
        <v>-941.4931202699288</v>
      </c>
      <c r="Q1339" t="s">
        <v>29751</v>
      </c>
      <c r="R1339" t="s">
        <v>29752</v>
      </c>
      <c r="S1339" t="s">
        <v>29753</v>
      </c>
      <c r="T1339" t="s">
        <v>29754</v>
      </c>
      <c r="U1339" t="s">
        <v>29755</v>
      </c>
      <c r="V1339" t="s">
        <v>29756</v>
      </c>
      <c r="W1339" t="s">
        <v>29757</v>
      </c>
      <c r="X1339" t="s">
        <v>29758</v>
      </c>
      <c r="Y1339" t="s">
        <v>29759</v>
      </c>
    </row>
    <row r="1340" spans="1:25" x14ac:dyDescent="0.3">
      <c r="A1340">
        <v>66950</v>
      </c>
      <c r="B1340" t="s">
        <v>29760</v>
      </c>
      <c r="C1340" t="s">
        <v>29761</v>
      </c>
      <c r="D1340" t="s">
        <v>29762</v>
      </c>
      <c r="E1340" t="s">
        <v>29763</v>
      </c>
      <c r="F1340" t="s">
        <v>29764</v>
      </c>
      <c r="G1340" t="s">
        <v>29765</v>
      </c>
      <c r="H1340" t="s">
        <v>29766</v>
      </c>
      <c r="I1340" t="s">
        <v>29767</v>
      </c>
      <c r="J1340" t="s">
        <v>29768</v>
      </c>
      <c r="K1340" t="s">
        <v>29769</v>
      </c>
      <c r="L1340" t="s">
        <v>29770</v>
      </c>
      <c r="M1340" t="s">
        <v>29771</v>
      </c>
      <c r="N1340" t="s">
        <v>29772</v>
      </c>
      <c r="O1340" t="s">
        <v>29773</v>
      </c>
      <c r="P1340">
        <f>-657.41956962819 -25.9799032579265 -258.196925138024</f>
        <v>-941.5963980241404</v>
      </c>
      <c r="Q1340" t="s">
        <v>29774</v>
      </c>
      <c r="R1340" t="s">
        <v>29775</v>
      </c>
      <c r="S1340" t="s">
        <v>29776</v>
      </c>
      <c r="T1340" t="s">
        <v>29777</v>
      </c>
      <c r="U1340" t="s">
        <v>29778</v>
      </c>
      <c r="V1340" t="s">
        <v>29779</v>
      </c>
      <c r="W1340" t="s">
        <v>29780</v>
      </c>
      <c r="X1340" t="s">
        <v>29781</v>
      </c>
      <c r="Y1340" t="s">
        <v>29782</v>
      </c>
    </row>
    <row r="1341" spans="1:25" x14ac:dyDescent="0.3">
      <c r="A1341">
        <v>67000</v>
      </c>
      <c r="B1341" t="s">
        <v>29783</v>
      </c>
      <c r="C1341" t="s">
        <v>29784</v>
      </c>
      <c r="D1341" t="s">
        <v>29785</v>
      </c>
      <c r="E1341" t="s">
        <v>29786</v>
      </c>
      <c r="F1341" t="s">
        <v>29787</v>
      </c>
      <c r="G1341" t="s">
        <v>29788</v>
      </c>
      <c r="H1341" t="s">
        <v>29789</v>
      </c>
      <c r="I1341" t="s">
        <v>29790</v>
      </c>
      <c r="J1341" t="s">
        <v>29791</v>
      </c>
      <c r="K1341" t="s">
        <v>29792</v>
      </c>
      <c r="L1341" t="s">
        <v>29793</v>
      </c>
      <c r="M1341" t="s">
        <v>29794</v>
      </c>
      <c r="N1341" t="s">
        <v>29795</v>
      </c>
      <c r="O1341" t="s">
        <v>29796</v>
      </c>
      <c r="P1341">
        <f>-659.674143566069 -25.4406530529598 -256.996123876769</f>
        <v>-942.1109204957977</v>
      </c>
      <c r="Q1341" t="s">
        <v>29797</v>
      </c>
      <c r="R1341" t="s">
        <v>29798</v>
      </c>
      <c r="S1341" t="s">
        <v>29799</v>
      </c>
      <c r="T1341" t="s">
        <v>29800</v>
      </c>
      <c r="U1341" t="s">
        <v>29801</v>
      </c>
      <c r="V1341" t="s">
        <v>29802</v>
      </c>
      <c r="W1341" t="s">
        <v>29803</v>
      </c>
      <c r="X1341" t="s">
        <v>29804</v>
      </c>
      <c r="Y1341" t="s">
        <v>29805</v>
      </c>
    </row>
    <row r="1342" spans="1:25" x14ac:dyDescent="0.3">
      <c r="A1342">
        <v>67050</v>
      </c>
      <c r="B1342" t="s">
        <v>29806</v>
      </c>
      <c r="C1342" t="s">
        <v>29807</v>
      </c>
      <c r="D1342" t="s">
        <v>29808</v>
      </c>
      <c r="E1342" t="s">
        <v>29809</v>
      </c>
      <c r="F1342" t="s">
        <v>29810</v>
      </c>
      <c r="G1342" t="s">
        <v>29811</v>
      </c>
      <c r="H1342" t="s">
        <v>29812</v>
      </c>
      <c r="I1342" t="s">
        <v>29813</v>
      </c>
      <c r="J1342" t="s">
        <v>29814</v>
      </c>
      <c r="K1342" t="s">
        <v>29815</v>
      </c>
      <c r="L1342" t="s">
        <v>29816</v>
      </c>
      <c r="M1342" t="s">
        <v>29817</v>
      </c>
      <c r="N1342" t="s">
        <v>29818</v>
      </c>
      <c r="O1342" t="s">
        <v>29819</v>
      </c>
      <c r="P1342">
        <f>-660.760526158866 -25.2371394800175 -256.329988426391</f>
        <v>-942.3276540652746</v>
      </c>
      <c r="Q1342" t="s">
        <v>29820</v>
      </c>
      <c r="R1342" t="s">
        <v>29821</v>
      </c>
      <c r="S1342" t="s">
        <v>29822</v>
      </c>
      <c r="T1342" t="s">
        <v>29823</v>
      </c>
      <c r="U1342" t="s">
        <v>29824</v>
      </c>
      <c r="V1342" t="s">
        <v>29825</v>
      </c>
      <c r="W1342" t="s">
        <v>29826</v>
      </c>
      <c r="X1342" t="s">
        <v>29827</v>
      </c>
      <c r="Y1342" t="s">
        <v>29828</v>
      </c>
    </row>
    <row r="1343" spans="1:25" x14ac:dyDescent="0.3">
      <c r="A1343">
        <v>67100</v>
      </c>
      <c r="B1343" t="s">
        <v>29829</v>
      </c>
      <c r="C1343" t="s">
        <v>29830</v>
      </c>
      <c r="D1343" t="s">
        <v>29831</v>
      </c>
      <c r="E1343" t="s">
        <v>29832</v>
      </c>
      <c r="F1343" t="s">
        <v>29833</v>
      </c>
      <c r="G1343" t="s">
        <v>29834</v>
      </c>
      <c r="H1343" t="s">
        <v>29835</v>
      </c>
      <c r="I1343" t="s">
        <v>29836</v>
      </c>
      <c r="J1343" t="s">
        <v>29837</v>
      </c>
      <c r="K1343" t="s">
        <v>29838</v>
      </c>
      <c r="L1343" t="s">
        <v>29839</v>
      </c>
      <c r="M1343" t="s">
        <v>29840</v>
      </c>
      <c r="N1343" t="s">
        <v>29841</v>
      </c>
      <c r="O1343" t="s">
        <v>29842</v>
      </c>
      <c r="P1343">
        <f>-662.252399978309 -24.8087077380258 -255.047567952901</f>
        <v>-942.10867566923571</v>
      </c>
      <c r="Q1343" t="s">
        <v>29843</v>
      </c>
      <c r="R1343" t="s">
        <v>29844</v>
      </c>
      <c r="S1343" t="s">
        <v>29845</v>
      </c>
      <c r="T1343" t="s">
        <v>29846</v>
      </c>
      <c r="U1343" t="s">
        <v>29847</v>
      </c>
      <c r="V1343" t="s">
        <v>29848</v>
      </c>
      <c r="W1343" t="s">
        <v>29849</v>
      </c>
      <c r="X1343" t="s">
        <v>29850</v>
      </c>
      <c r="Y1343" t="s">
        <v>29851</v>
      </c>
    </row>
    <row r="1344" spans="1:25" x14ac:dyDescent="0.3">
      <c r="A1344">
        <v>67150</v>
      </c>
      <c r="B1344" t="s">
        <v>29852</v>
      </c>
      <c r="C1344" t="s">
        <v>29853</v>
      </c>
      <c r="D1344" t="s">
        <v>29854</v>
      </c>
      <c r="E1344" t="s">
        <v>29855</v>
      </c>
      <c r="F1344" t="s">
        <v>29856</v>
      </c>
      <c r="G1344" t="s">
        <v>29857</v>
      </c>
      <c r="H1344" t="s">
        <v>29858</v>
      </c>
      <c r="I1344" t="s">
        <v>29859</v>
      </c>
      <c r="J1344" t="s">
        <v>29860</v>
      </c>
      <c r="K1344" t="s">
        <v>29861</v>
      </c>
      <c r="L1344" t="s">
        <v>29862</v>
      </c>
      <c r="M1344" t="s">
        <v>29863</v>
      </c>
      <c r="N1344" t="s">
        <v>29864</v>
      </c>
      <c r="O1344" t="s">
        <v>29865</v>
      </c>
      <c r="P1344">
        <f>-662.710849641694 -24.5332655954273 -254.479171752498</f>
        <v>-941.7232869896194</v>
      </c>
      <c r="Q1344" t="s">
        <v>29866</v>
      </c>
      <c r="R1344" t="s">
        <v>29867</v>
      </c>
      <c r="S1344" t="s">
        <v>29868</v>
      </c>
      <c r="T1344" t="s">
        <v>29869</v>
      </c>
      <c r="U1344" t="s">
        <v>29870</v>
      </c>
      <c r="V1344" t="s">
        <v>29871</v>
      </c>
      <c r="W1344" t="s">
        <v>29872</v>
      </c>
      <c r="X1344" t="s">
        <v>29873</v>
      </c>
      <c r="Y1344" t="s">
        <v>29874</v>
      </c>
    </row>
    <row r="1345" spans="1:25" x14ac:dyDescent="0.3">
      <c r="A1345">
        <v>67200</v>
      </c>
      <c r="B1345" t="s">
        <v>29875</v>
      </c>
      <c r="C1345" t="s">
        <v>29876</v>
      </c>
      <c r="D1345" t="s">
        <v>29877</v>
      </c>
      <c r="E1345" t="s">
        <v>29878</v>
      </c>
      <c r="F1345" t="s">
        <v>29879</v>
      </c>
      <c r="G1345" t="s">
        <v>29880</v>
      </c>
      <c r="H1345" t="s">
        <v>29881</v>
      </c>
      <c r="I1345" t="s">
        <v>29882</v>
      </c>
      <c r="J1345" t="s">
        <v>29883</v>
      </c>
      <c r="K1345" t="s">
        <v>29884</v>
      </c>
      <c r="L1345" t="s">
        <v>29885</v>
      </c>
      <c r="M1345" t="s">
        <v>29886</v>
      </c>
      <c r="N1345" t="s">
        <v>29887</v>
      </c>
      <c r="O1345" t="s">
        <v>29888</v>
      </c>
      <c r="P1345">
        <f>-662.678406619556 -24.112635109447 -253.617467348228</f>
        <v>-940.40850907723097</v>
      </c>
      <c r="Q1345" t="s">
        <v>29889</v>
      </c>
      <c r="R1345" t="s">
        <v>29890</v>
      </c>
      <c r="S1345" t="s">
        <v>29891</v>
      </c>
      <c r="T1345" t="s">
        <v>29892</v>
      </c>
      <c r="U1345" t="s">
        <v>29893</v>
      </c>
      <c r="V1345" t="s">
        <v>29894</v>
      </c>
      <c r="W1345" t="s">
        <v>29895</v>
      </c>
      <c r="X1345" t="s">
        <v>29896</v>
      </c>
      <c r="Y1345" t="s">
        <v>29897</v>
      </c>
    </row>
    <row r="1346" spans="1:25" x14ac:dyDescent="0.3">
      <c r="A1346">
        <v>67250</v>
      </c>
      <c r="B1346" t="s">
        <v>29898</v>
      </c>
      <c r="C1346" t="s">
        <v>29899</v>
      </c>
      <c r="D1346" t="s">
        <v>29900</v>
      </c>
      <c r="E1346" t="s">
        <v>29901</v>
      </c>
      <c r="F1346" t="s">
        <v>29902</v>
      </c>
      <c r="G1346" t="s">
        <v>29903</v>
      </c>
      <c r="H1346" t="s">
        <v>29904</v>
      </c>
      <c r="I1346" t="s">
        <v>29905</v>
      </c>
      <c r="J1346" t="s">
        <v>29906</v>
      </c>
      <c r="K1346" t="s">
        <v>29907</v>
      </c>
      <c r="L1346" t="s">
        <v>29908</v>
      </c>
      <c r="M1346" t="s">
        <v>29909</v>
      </c>
      <c r="N1346" t="s">
        <v>29910</v>
      </c>
      <c r="O1346" t="s">
        <v>29911</v>
      </c>
      <c r="P1346">
        <f>-662.442673546649 -23.9434284519562 -253.308132162194</f>
        <v>-939.69423416079917</v>
      </c>
      <c r="Q1346" t="s">
        <v>29912</v>
      </c>
      <c r="R1346" t="s">
        <v>29913</v>
      </c>
      <c r="S1346" t="s">
        <v>29914</v>
      </c>
      <c r="T1346" t="s">
        <v>29915</v>
      </c>
      <c r="U1346" t="s">
        <v>29916</v>
      </c>
      <c r="V1346" t="s">
        <v>29917</v>
      </c>
      <c r="W1346" t="s">
        <v>29918</v>
      </c>
      <c r="X1346" t="s">
        <v>29919</v>
      </c>
      <c r="Y1346" t="s">
        <v>29920</v>
      </c>
    </row>
    <row r="1347" spans="1:25" x14ac:dyDescent="0.3">
      <c r="A1347">
        <v>67300</v>
      </c>
      <c r="B1347" t="s">
        <v>29921</v>
      </c>
      <c r="C1347" t="s">
        <v>29922</v>
      </c>
      <c r="D1347" t="s">
        <v>29923</v>
      </c>
      <c r="E1347" t="s">
        <v>29924</v>
      </c>
      <c r="F1347" t="s">
        <v>29925</v>
      </c>
      <c r="G1347" t="s">
        <v>29926</v>
      </c>
      <c r="H1347" t="s">
        <v>29927</v>
      </c>
      <c r="I1347" t="s">
        <v>29928</v>
      </c>
      <c r="J1347" t="s">
        <v>29929</v>
      </c>
      <c r="K1347" t="s">
        <v>29930</v>
      </c>
      <c r="L1347" t="s">
        <v>29931</v>
      </c>
      <c r="M1347" t="s">
        <v>29932</v>
      </c>
      <c r="N1347" t="s">
        <v>29933</v>
      </c>
      <c r="O1347" t="s">
        <v>29934</v>
      </c>
      <c r="P1347">
        <f>-661.765450811333 -23.5099117645816 -252.795740596202</f>
        <v>-938.07110317211664</v>
      </c>
      <c r="Q1347" t="s">
        <v>29935</v>
      </c>
      <c r="R1347" t="s">
        <v>29936</v>
      </c>
      <c r="S1347" t="s">
        <v>29937</v>
      </c>
      <c r="T1347" t="s">
        <v>29938</v>
      </c>
      <c r="U1347" t="s">
        <v>29939</v>
      </c>
      <c r="V1347" t="s">
        <v>29940</v>
      </c>
      <c r="W1347" t="s">
        <v>29941</v>
      </c>
      <c r="X1347" t="s">
        <v>29942</v>
      </c>
      <c r="Y1347" t="s">
        <v>29943</v>
      </c>
    </row>
    <row r="1348" spans="1:25" x14ac:dyDescent="0.3">
      <c r="A1348">
        <v>67350</v>
      </c>
      <c r="B1348" t="s">
        <v>29944</v>
      </c>
      <c r="C1348" t="s">
        <v>29945</v>
      </c>
      <c r="D1348" t="s">
        <v>29946</v>
      </c>
      <c r="E1348" t="s">
        <v>29947</v>
      </c>
      <c r="F1348" t="s">
        <v>29948</v>
      </c>
      <c r="G1348" t="s">
        <v>29949</v>
      </c>
      <c r="H1348" t="s">
        <v>29950</v>
      </c>
      <c r="I1348" t="s">
        <v>29951</v>
      </c>
      <c r="J1348" t="s">
        <v>29952</v>
      </c>
      <c r="K1348" t="s">
        <v>29953</v>
      </c>
      <c r="L1348" t="s">
        <v>29954</v>
      </c>
      <c r="M1348" t="s">
        <v>29955</v>
      </c>
      <c r="N1348" t="s">
        <v>29956</v>
      </c>
      <c r="O1348" t="s">
        <v>29957</v>
      </c>
      <c r="P1348">
        <f>-661.253940516165 -23.524064969233 -252.66359660285</f>
        <v>-937.44160208824803</v>
      </c>
      <c r="Q1348" t="s">
        <v>29958</v>
      </c>
      <c r="R1348" t="s">
        <v>29959</v>
      </c>
      <c r="S1348" t="s">
        <v>29960</v>
      </c>
      <c r="T1348" t="s">
        <v>29961</v>
      </c>
      <c r="U1348" t="s">
        <v>29962</v>
      </c>
      <c r="V1348" t="s">
        <v>29963</v>
      </c>
      <c r="W1348" t="s">
        <v>29964</v>
      </c>
      <c r="X1348" t="s">
        <v>29965</v>
      </c>
      <c r="Y1348" t="s">
        <v>29966</v>
      </c>
    </row>
    <row r="1349" spans="1:25" x14ac:dyDescent="0.3">
      <c r="A1349">
        <v>67400</v>
      </c>
      <c r="B1349" t="s">
        <v>29967</v>
      </c>
      <c r="C1349" t="s">
        <v>29968</v>
      </c>
      <c r="D1349" t="s">
        <v>29969</v>
      </c>
      <c r="E1349" t="s">
        <v>29970</v>
      </c>
      <c r="F1349" t="s">
        <v>29971</v>
      </c>
      <c r="G1349" t="s">
        <v>29972</v>
      </c>
      <c r="H1349" t="s">
        <v>29973</v>
      </c>
      <c r="I1349" t="s">
        <v>29974</v>
      </c>
      <c r="J1349" t="s">
        <v>29975</v>
      </c>
      <c r="K1349" t="s">
        <v>29976</v>
      </c>
      <c r="L1349" t="s">
        <v>29977</v>
      </c>
      <c r="M1349" t="s">
        <v>29978</v>
      </c>
      <c r="N1349" t="s">
        <v>29979</v>
      </c>
      <c r="O1349" t="s">
        <v>29980</v>
      </c>
      <c r="P1349">
        <f>-660.422088434379 -23.9941924288075 -252.483864156133</f>
        <v>-936.90014501931955</v>
      </c>
      <c r="Q1349" t="s">
        <v>29981</v>
      </c>
      <c r="R1349" t="s">
        <v>29982</v>
      </c>
      <c r="S1349" t="s">
        <v>29983</v>
      </c>
      <c r="T1349" t="s">
        <v>29984</v>
      </c>
      <c r="U1349" t="s">
        <v>29985</v>
      </c>
      <c r="V1349" t="s">
        <v>29986</v>
      </c>
      <c r="W1349" t="s">
        <v>29987</v>
      </c>
      <c r="X1349" t="s">
        <v>29988</v>
      </c>
      <c r="Y1349" t="s">
        <v>29989</v>
      </c>
    </row>
    <row r="1350" spans="1:25" x14ac:dyDescent="0.3">
      <c r="A1350">
        <v>67450</v>
      </c>
      <c r="B1350" t="s">
        <v>29990</v>
      </c>
      <c r="C1350" t="s">
        <v>29991</v>
      </c>
      <c r="D1350" t="s">
        <v>29992</v>
      </c>
      <c r="E1350" t="s">
        <v>29993</v>
      </c>
      <c r="F1350" t="s">
        <v>29994</v>
      </c>
      <c r="G1350" t="s">
        <v>29995</v>
      </c>
      <c r="H1350" t="s">
        <v>29996</v>
      </c>
      <c r="I1350" t="s">
        <v>29997</v>
      </c>
      <c r="J1350" t="s">
        <v>29998</v>
      </c>
      <c r="K1350" t="s">
        <v>29999</v>
      </c>
      <c r="L1350" t="s">
        <v>30000</v>
      </c>
      <c r="M1350" t="s">
        <v>30001</v>
      </c>
      <c r="N1350" t="s">
        <v>30002</v>
      </c>
      <c r="O1350" t="s">
        <v>30003</v>
      </c>
      <c r="P1350">
        <f>-660.15635930345 -24.1025911893132 -252.326169478878</f>
        <v>-936.58511997164123</v>
      </c>
      <c r="Q1350" t="s">
        <v>30004</v>
      </c>
      <c r="R1350" t="s">
        <v>30005</v>
      </c>
      <c r="S1350" t="s">
        <v>30006</v>
      </c>
      <c r="T1350" t="s">
        <v>30007</v>
      </c>
      <c r="U1350" t="s">
        <v>30008</v>
      </c>
      <c r="V1350" t="s">
        <v>30009</v>
      </c>
      <c r="W1350" t="s">
        <v>30010</v>
      </c>
      <c r="X1350" t="s">
        <v>30011</v>
      </c>
      <c r="Y1350" t="s">
        <v>30012</v>
      </c>
    </row>
    <row r="1351" spans="1:25" x14ac:dyDescent="0.3">
      <c r="A1351">
        <v>67500</v>
      </c>
      <c r="B1351" t="s">
        <v>30013</v>
      </c>
      <c r="C1351" t="s">
        <v>30014</v>
      </c>
      <c r="D1351" t="s">
        <v>30015</v>
      </c>
      <c r="E1351" t="s">
        <v>30016</v>
      </c>
      <c r="F1351" t="s">
        <v>30017</v>
      </c>
      <c r="G1351" t="s">
        <v>30018</v>
      </c>
      <c r="H1351" t="s">
        <v>30019</v>
      </c>
      <c r="I1351" t="s">
        <v>30020</v>
      </c>
      <c r="J1351" t="s">
        <v>30021</v>
      </c>
      <c r="K1351" t="s">
        <v>30022</v>
      </c>
      <c r="L1351" t="s">
        <v>30023</v>
      </c>
      <c r="M1351" t="s">
        <v>30024</v>
      </c>
      <c r="N1351" t="s">
        <v>30025</v>
      </c>
      <c r="O1351" t="s">
        <v>30026</v>
      </c>
      <c r="P1351">
        <f>-660.021793916246 -24.484554189587 -252.072663946941</f>
        <v>-936.57901205277403</v>
      </c>
      <c r="Q1351" t="s">
        <v>30027</v>
      </c>
      <c r="R1351" t="s">
        <v>30028</v>
      </c>
      <c r="S1351" t="s">
        <v>30029</v>
      </c>
      <c r="T1351" t="s">
        <v>30030</v>
      </c>
      <c r="U1351" t="s">
        <v>30031</v>
      </c>
      <c r="V1351" t="s">
        <v>30032</v>
      </c>
      <c r="W1351" t="s">
        <v>30033</v>
      </c>
      <c r="X1351" t="s">
        <v>30034</v>
      </c>
      <c r="Y1351" t="s">
        <v>30035</v>
      </c>
    </row>
    <row r="1352" spans="1:25" x14ac:dyDescent="0.3">
      <c r="A1352">
        <v>67550</v>
      </c>
      <c r="B1352" t="s">
        <v>30036</v>
      </c>
      <c r="C1352" t="s">
        <v>30037</v>
      </c>
      <c r="D1352" t="s">
        <v>30038</v>
      </c>
      <c r="E1352" t="s">
        <v>30039</v>
      </c>
      <c r="F1352" t="s">
        <v>30040</v>
      </c>
      <c r="G1352" t="s">
        <v>30041</v>
      </c>
      <c r="H1352" t="s">
        <v>30042</v>
      </c>
      <c r="I1352" t="s">
        <v>30043</v>
      </c>
      <c r="J1352" t="s">
        <v>30044</v>
      </c>
      <c r="K1352" t="s">
        <v>30045</v>
      </c>
      <c r="L1352" t="s">
        <v>30046</v>
      </c>
      <c r="M1352" t="s">
        <v>30047</v>
      </c>
      <c r="N1352" t="s">
        <v>30048</v>
      </c>
      <c r="O1352" t="s">
        <v>30049</v>
      </c>
      <c r="P1352">
        <f>-660.026108545015 -24.5215334359336 -251.870622431708</f>
        <v>-936.41826441265653</v>
      </c>
      <c r="Q1352" t="s">
        <v>30050</v>
      </c>
      <c r="R1352" t="s">
        <v>30051</v>
      </c>
      <c r="S1352" t="s">
        <v>30052</v>
      </c>
      <c r="T1352" t="s">
        <v>30053</v>
      </c>
      <c r="U1352" t="s">
        <v>30054</v>
      </c>
      <c r="V1352" t="s">
        <v>30055</v>
      </c>
      <c r="W1352" t="s">
        <v>30056</v>
      </c>
      <c r="X1352" t="s">
        <v>30057</v>
      </c>
      <c r="Y1352" t="s">
        <v>30058</v>
      </c>
    </row>
    <row r="1353" spans="1:25" x14ac:dyDescent="0.3">
      <c r="A1353">
        <v>67600</v>
      </c>
      <c r="B1353" t="s">
        <v>30059</v>
      </c>
      <c r="C1353" t="s">
        <v>30060</v>
      </c>
      <c r="D1353" t="s">
        <v>30061</v>
      </c>
      <c r="E1353" t="s">
        <v>30062</v>
      </c>
      <c r="F1353" t="s">
        <v>30063</v>
      </c>
      <c r="G1353" t="s">
        <v>30064</v>
      </c>
      <c r="H1353" t="s">
        <v>30065</v>
      </c>
      <c r="I1353" t="s">
        <v>30066</v>
      </c>
      <c r="J1353" t="s">
        <v>30067</v>
      </c>
      <c r="K1353" t="s">
        <v>30068</v>
      </c>
      <c r="L1353" t="s">
        <v>30069</v>
      </c>
      <c r="M1353" t="s">
        <v>30070</v>
      </c>
      <c r="N1353" t="s">
        <v>30071</v>
      </c>
      <c r="O1353" t="s">
        <v>30072</v>
      </c>
      <c r="P1353">
        <f>-660.77268444766 -25.6453660714185 -251.513968530947</f>
        <v>-937.93201905002547</v>
      </c>
      <c r="Q1353" t="s">
        <v>30073</v>
      </c>
      <c r="R1353" t="s">
        <v>30074</v>
      </c>
      <c r="S1353" t="s">
        <v>30075</v>
      </c>
      <c r="T1353" t="s">
        <v>30076</v>
      </c>
      <c r="U1353" t="s">
        <v>30077</v>
      </c>
      <c r="V1353" t="s">
        <v>30078</v>
      </c>
      <c r="W1353" t="s">
        <v>30079</v>
      </c>
      <c r="X1353" t="s">
        <v>30080</v>
      </c>
      <c r="Y1353" t="s">
        <v>30081</v>
      </c>
    </row>
    <row r="1354" spans="1:25" x14ac:dyDescent="0.3">
      <c r="A1354">
        <v>67650</v>
      </c>
      <c r="B1354" t="s">
        <v>30082</v>
      </c>
      <c r="C1354" t="s">
        <v>30083</v>
      </c>
      <c r="D1354" t="s">
        <v>30084</v>
      </c>
      <c r="E1354" t="s">
        <v>30085</v>
      </c>
      <c r="F1354" t="s">
        <v>30086</v>
      </c>
      <c r="G1354" t="s">
        <v>30087</v>
      </c>
      <c r="H1354" t="s">
        <v>30088</v>
      </c>
      <c r="I1354" t="s">
        <v>30089</v>
      </c>
      <c r="J1354" t="s">
        <v>30090</v>
      </c>
      <c r="K1354" t="s">
        <v>30091</v>
      </c>
      <c r="L1354" t="s">
        <v>30092</v>
      </c>
      <c r="M1354" t="s">
        <v>30093</v>
      </c>
      <c r="N1354" t="s">
        <v>30094</v>
      </c>
      <c r="O1354" t="s">
        <v>30095</v>
      </c>
      <c r="P1354">
        <f>-661.429072522848 -25.4729894340646 -251.06052023542</f>
        <v>-937.96258219233255</v>
      </c>
      <c r="Q1354" t="s">
        <v>30096</v>
      </c>
      <c r="R1354" t="s">
        <v>30097</v>
      </c>
      <c r="S1354" t="s">
        <v>30098</v>
      </c>
      <c r="T1354" t="s">
        <v>30099</v>
      </c>
      <c r="U1354" t="s">
        <v>30100</v>
      </c>
      <c r="V1354" t="s">
        <v>30101</v>
      </c>
      <c r="W1354" t="s">
        <v>30102</v>
      </c>
      <c r="X1354" t="s">
        <v>30103</v>
      </c>
      <c r="Y1354" t="s">
        <v>30104</v>
      </c>
    </row>
    <row r="1355" spans="1:25" x14ac:dyDescent="0.3">
      <c r="A1355">
        <v>67700</v>
      </c>
      <c r="B1355" t="s">
        <v>30105</v>
      </c>
      <c r="C1355" t="s">
        <v>30106</v>
      </c>
      <c r="D1355" t="s">
        <v>30107</v>
      </c>
      <c r="E1355" t="s">
        <v>30108</v>
      </c>
      <c r="F1355" t="s">
        <v>30109</v>
      </c>
      <c r="G1355" t="s">
        <v>30110</v>
      </c>
      <c r="H1355" t="s">
        <v>30111</v>
      </c>
      <c r="I1355" t="s">
        <v>30112</v>
      </c>
      <c r="J1355" t="s">
        <v>30113</v>
      </c>
      <c r="K1355" t="s">
        <v>30114</v>
      </c>
      <c r="L1355" t="s">
        <v>30115</v>
      </c>
      <c r="M1355" t="s">
        <v>30116</v>
      </c>
      <c r="N1355" t="s">
        <v>30117</v>
      </c>
      <c r="O1355" t="s">
        <v>30118</v>
      </c>
      <c r="P1355">
        <f>-662.248489320474 -24.9030607855921 -250.020212349139</f>
        <v>-937.17176245520511</v>
      </c>
      <c r="Q1355" t="s">
        <v>30119</v>
      </c>
      <c r="R1355" t="s">
        <v>30120</v>
      </c>
      <c r="S1355" t="s">
        <v>30121</v>
      </c>
      <c r="T1355" t="s">
        <v>30122</v>
      </c>
      <c r="U1355" t="s">
        <v>30123</v>
      </c>
      <c r="V1355" t="s">
        <v>30124</v>
      </c>
      <c r="W1355" t="s">
        <v>30125</v>
      </c>
      <c r="X1355" t="s">
        <v>30126</v>
      </c>
      <c r="Y1355" t="s">
        <v>30127</v>
      </c>
    </row>
    <row r="1356" spans="1:25" x14ac:dyDescent="0.3">
      <c r="A1356">
        <v>67750</v>
      </c>
      <c r="B1356" t="s">
        <v>30128</v>
      </c>
      <c r="C1356" t="s">
        <v>30129</v>
      </c>
      <c r="D1356" t="s">
        <v>30130</v>
      </c>
      <c r="E1356" t="s">
        <v>30131</v>
      </c>
      <c r="F1356" t="s">
        <v>30132</v>
      </c>
      <c r="G1356" t="s">
        <v>30133</v>
      </c>
      <c r="H1356" t="s">
        <v>30134</v>
      </c>
      <c r="I1356" t="s">
        <v>30135</v>
      </c>
      <c r="J1356" t="s">
        <v>30136</v>
      </c>
      <c r="K1356" t="s">
        <v>30137</v>
      </c>
      <c r="L1356" t="s">
        <v>30138</v>
      </c>
      <c r="M1356" t="s">
        <v>30139</v>
      </c>
      <c r="N1356" t="s">
        <v>30140</v>
      </c>
      <c r="O1356" t="s">
        <v>30141</v>
      </c>
      <c r="P1356">
        <f>-662.376871986825 -24.5557943822269 -249.457649845474</f>
        <v>-936.39031621452591</v>
      </c>
      <c r="Q1356" t="s">
        <v>30142</v>
      </c>
      <c r="R1356" t="s">
        <v>30143</v>
      </c>
      <c r="S1356" t="s">
        <v>30144</v>
      </c>
      <c r="T1356" t="s">
        <v>30145</v>
      </c>
      <c r="U1356" t="s">
        <v>30146</v>
      </c>
      <c r="V1356" t="s">
        <v>30147</v>
      </c>
      <c r="W1356" t="s">
        <v>30148</v>
      </c>
      <c r="X1356" t="s">
        <v>30149</v>
      </c>
      <c r="Y1356" t="s">
        <v>30150</v>
      </c>
    </row>
    <row r="1357" spans="1:25" x14ac:dyDescent="0.3">
      <c r="A1357">
        <v>67800</v>
      </c>
      <c r="B1357" t="s">
        <v>30151</v>
      </c>
      <c r="C1357" t="s">
        <v>30152</v>
      </c>
      <c r="D1357" t="s">
        <v>30153</v>
      </c>
      <c r="E1357" t="s">
        <v>30154</v>
      </c>
      <c r="F1357" t="s">
        <v>30155</v>
      </c>
      <c r="G1357" t="s">
        <v>30156</v>
      </c>
      <c r="H1357" t="s">
        <v>30157</v>
      </c>
      <c r="I1357" t="s">
        <v>30158</v>
      </c>
      <c r="J1357" t="s">
        <v>30159</v>
      </c>
      <c r="K1357" t="s">
        <v>30160</v>
      </c>
      <c r="L1357" t="s">
        <v>30161</v>
      </c>
      <c r="M1357" t="s">
        <v>30162</v>
      </c>
      <c r="N1357" t="s">
        <v>30163</v>
      </c>
      <c r="O1357" t="s">
        <v>30164</v>
      </c>
      <c r="P1357">
        <f>-662.546169497405 -24.2607361785297 -248.213789001732</f>
        <v>-935.02069467766671</v>
      </c>
      <c r="Q1357" t="s">
        <v>30165</v>
      </c>
      <c r="R1357" t="s">
        <v>30166</v>
      </c>
      <c r="S1357" t="s">
        <v>30167</v>
      </c>
      <c r="T1357" t="s">
        <v>30168</v>
      </c>
      <c r="U1357" t="s">
        <v>30169</v>
      </c>
      <c r="V1357" t="s">
        <v>30170</v>
      </c>
      <c r="W1357" t="s">
        <v>30171</v>
      </c>
      <c r="X1357" t="s">
        <v>30172</v>
      </c>
      <c r="Y1357" t="s">
        <v>30173</v>
      </c>
    </row>
    <row r="1358" spans="1:25" x14ac:dyDescent="0.3">
      <c r="A1358">
        <v>67850</v>
      </c>
      <c r="B1358" t="s">
        <v>30174</v>
      </c>
      <c r="C1358" t="s">
        <v>30175</v>
      </c>
      <c r="D1358" t="s">
        <v>30176</v>
      </c>
      <c r="E1358" t="s">
        <v>30177</v>
      </c>
      <c r="F1358" t="s">
        <v>30178</v>
      </c>
      <c r="G1358" t="s">
        <v>30179</v>
      </c>
      <c r="H1358" t="s">
        <v>30180</v>
      </c>
      <c r="I1358" t="s">
        <v>30181</v>
      </c>
      <c r="J1358" t="s">
        <v>30182</v>
      </c>
      <c r="K1358" t="s">
        <v>30183</v>
      </c>
      <c r="L1358" t="s">
        <v>30184</v>
      </c>
      <c r="M1358" t="s">
        <v>30185</v>
      </c>
      <c r="N1358" t="s">
        <v>30186</v>
      </c>
      <c r="O1358" t="s">
        <v>30187</v>
      </c>
      <c r="P1358">
        <f>-662.511463651649 -24.3485056639713 -247.468409261875</f>
        <v>-934.3283785774953</v>
      </c>
      <c r="Q1358" t="s">
        <v>30188</v>
      </c>
      <c r="R1358" t="s">
        <v>30189</v>
      </c>
      <c r="S1358" t="s">
        <v>30190</v>
      </c>
      <c r="T1358" t="s">
        <v>30191</v>
      </c>
      <c r="U1358" t="s">
        <v>30192</v>
      </c>
      <c r="V1358" t="s">
        <v>30193</v>
      </c>
      <c r="W1358" t="s">
        <v>30194</v>
      </c>
      <c r="X1358" t="s">
        <v>30195</v>
      </c>
      <c r="Y1358" t="s">
        <v>30196</v>
      </c>
    </row>
    <row r="1359" spans="1:25" x14ac:dyDescent="0.3">
      <c r="A1359">
        <v>67900</v>
      </c>
      <c r="B1359" t="s">
        <v>30197</v>
      </c>
      <c r="C1359" t="s">
        <v>30198</v>
      </c>
      <c r="D1359" t="s">
        <v>30199</v>
      </c>
      <c r="E1359" t="s">
        <v>30200</v>
      </c>
      <c r="F1359" t="s">
        <v>30201</v>
      </c>
      <c r="G1359" t="s">
        <v>30202</v>
      </c>
      <c r="H1359" t="s">
        <v>30203</v>
      </c>
      <c r="I1359" t="s">
        <v>30204</v>
      </c>
      <c r="J1359" t="s">
        <v>30205</v>
      </c>
      <c r="K1359" t="s">
        <v>30206</v>
      </c>
      <c r="L1359" t="s">
        <v>30207</v>
      </c>
      <c r="M1359" t="s">
        <v>30208</v>
      </c>
      <c r="N1359" t="s">
        <v>30209</v>
      </c>
      <c r="O1359" t="s">
        <v>30210</v>
      </c>
      <c r="P1359">
        <f>-662.532687104781 -23.485534813248 -245.836356690193</f>
        <v>-931.85457860822203</v>
      </c>
      <c r="Q1359" t="s">
        <v>30211</v>
      </c>
      <c r="R1359" t="s">
        <v>30212</v>
      </c>
      <c r="S1359" t="s">
        <v>30213</v>
      </c>
      <c r="T1359" t="s">
        <v>30214</v>
      </c>
      <c r="U1359" t="s">
        <v>30215</v>
      </c>
      <c r="V1359" t="s">
        <v>30216</v>
      </c>
      <c r="W1359" t="s">
        <v>30217</v>
      </c>
      <c r="X1359" t="s">
        <v>30218</v>
      </c>
      <c r="Y1359" t="s">
        <v>30219</v>
      </c>
    </row>
    <row r="1360" spans="1:25" x14ac:dyDescent="0.3">
      <c r="A1360">
        <v>67950</v>
      </c>
      <c r="B1360" t="s">
        <v>30220</v>
      </c>
      <c r="C1360" t="s">
        <v>30221</v>
      </c>
      <c r="D1360" t="s">
        <v>30222</v>
      </c>
      <c r="E1360" t="s">
        <v>30223</v>
      </c>
      <c r="F1360" t="s">
        <v>30224</v>
      </c>
      <c r="G1360" t="s">
        <v>30225</v>
      </c>
      <c r="H1360" t="s">
        <v>30226</v>
      </c>
      <c r="I1360" t="s">
        <v>30227</v>
      </c>
      <c r="J1360" t="s">
        <v>30228</v>
      </c>
      <c r="K1360" t="s">
        <v>30229</v>
      </c>
      <c r="L1360" t="s">
        <v>30230</v>
      </c>
      <c r="M1360" t="s">
        <v>30231</v>
      </c>
      <c r="N1360" t="s">
        <v>30232</v>
      </c>
      <c r="O1360" t="s">
        <v>30233</v>
      </c>
      <c r="P1360">
        <f>-662.498247314031 -22.9550632487517 -245.114246418962</f>
        <v>-930.5675569817447</v>
      </c>
      <c r="Q1360" t="s">
        <v>30234</v>
      </c>
      <c r="R1360" t="s">
        <v>30235</v>
      </c>
      <c r="S1360" t="s">
        <v>30236</v>
      </c>
      <c r="T1360" t="s">
        <v>30237</v>
      </c>
      <c r="U1360" t="s">
        <v>30238</v>
      </c>
      <c r="V1360" t="s">
        <v>30239</v>
      </c>
      <c r="W1360" t="s">
        <v>30240</v>
      </c>
      <c r="X1360" t="s">
        <v>30241</v>
      </c>
      <c r="Y1360" t="s">
        <v>30242</v>
      </c>
    </row>
    <row r="1361" spans="1:25" x14ac:dyDescent="0.3">
      <c r="A1361">
        <v>68000</v>
      </c>
      <c r="B1361" t="s">
        <v>30243</v>
      </c>
      <c r="C1361" t="s">
        <v>30244</v>
      </c>
      <c r="D1361" t="s">
        <v>30245</v>
      </c>
      <c r="E1361" t="s">
        <v>30246</v>
      </c>
      <c r="F1361" t="s">
        <v>30247</v>
      </c>
      <c r="G1361" t="s">
        <v>30248</v>
      </c>
      <c r="H1361" t="s">
        <v>30249</v>
      </c>
      <c r="I1361" t="s">
        <v>30250</v>
      </c>
      <c r="J1361" t="s">
        <v>30251</v>
      </c>
      <c r="K1361" t="s">
        <v>30252</v>
      </c>
      <c r="L1361" t="s">
        <v>30253</v>
      </c>
      <c r="M1361" t="s">
        <v>30254</v>
      </c>
      <c r="N1361" t="s">
        <v>30255</v>
      </c>
      <c r="O1361" t="s">
        <v>30256</v>
      </c>
      <c r="P1361">
        <f>-662.875095357778 -22.6938511028427 -244.334170624148</f>
        <v>-929.90311708476872</v>
      </c>
      <c r="Q1361" t="s">
        <v>30257</v>
      </c>
      <c r="R1361" t="s">
        <v>30258</v>
      </c>
      <c r="S1361" t="s">
        <v>30259</v>
      </c>
      <c r="T1361" t="s">
        <v>30260</v>
      </c>
      <c r="U1361" t="s">
        <v>30261</v>
      </c>
      <c r="V1361" t="s">
        <v>30262</v>
      </c>
      <c r="W1361" t="s">
        <v>30263</v>
      </c>
      <c r="X1361" t="s">
        <v>30264</v>
      </c>
      <c r="Y1361" t="s">
        <v>30265</v>
      </c>
    </row>
    <row r="1362" spans="1:25" x14ac:dyDescent="0.3">
      <c r="A1362">
        <v>68050</v>
      </c>
      <c r="B1362" t="s">
        <v>30266</v>
      </c>
      <c r="C1362" t="s">
        <v>30267</v>
      </c>
      <c r="D1362" t="s">
        <v>30268</v>
      </c>
      <c r="E1362" t="s">
        <v>30269</v>
      </c>
      <c r="F1362" t="s">
        <v>30270</v>
      </c>
      <c r="G1362" t="s">
        <v>30271</v>
      </c>
      <c r="H1362" t="s">
        <v>30272</v>
      </c>
      <c r="I1362" t="s">
        <v>30273</v>
      </c>
      <c r="J1362" t="s">
        <v>30274</v>
      </c>
      <c r="K1362" t="s">
        <v>30275</v>
      </c>
      <c r="L1362" t="s">
        <v>30276</v>
      </c>
      <c r="M1362" t="s">
        <v>30277</v>
      </c>
      <c r="N1362" t="s">
        <v>30278</v>
      </c>
      <c r="O1362" t="s">
        <v>30279</v>
      </c>
      <c r="P1362">
        <f>-664.234175742602 -21.8425353648022 -242.738413039321</f>
        <v>-928.81512414672522</v>
      </c>
      <c r="Q1362" t="s">
        <v>30280</v>
      </c>
      <c r="R1362" t="s">
        <v>30281</v>
      </c>
      <c r="S1362" t="s">
        <v>30282</v>
      </c>
      <c r="T1362" t="s">
        <v>30283</v>
      </c>
      <c r="U1362" t="s">
        <v>30284</v>
      </c>
      <c r="V1362" t="s">
        <v>30285</v>
      </c>
      <c r="W1362" t="s">
        <v>30286</v>
      </c>
      <c r="X1362" t="s">
        <v>30287</v>
      </c>
      <c r="Y1362" t="s">
        <v>30288</v>
      </c>
    </row>
    <row r="1363" spans="1:25" x14ac:dyDescent="0.3">
      <c r="A1363">
        <v>68100</v>
      </c>
      <c r="B1363" t="s">
        <v>30289</v>
      </c>
      <c r="C1363" t="s">
        <v>30290</v>
      </c>
      <c r="D1363" t="s">
        <v>30291</v>
      </c>
      <c r="E1363" t="s">
        <v>30292</v>
      </c>
      <c r="F1363" t="s">
        <v>30293</v>
      </c>
      <c r="G1363" t="s">
        <v>30294</v>
      </c>
      <c r="H1363" t="s">
        <v>30295</v>
      </c>
      <c r="I1363" t="s">
        <v>30296</v>
      </c>
      <c r="J1363" t="s">
        <v>30297</v>
      </c>
      <c r="K1363" t="s">
        <v>30298</v>
      </c>
      <c r="L1363" t="s">
        <v>30299</v>
      </c>
      <c r="M1363" t="s">
        <v>30300</v>
      </c>
      <c r="N1363" t="s">
        <v>30301</v>
      </c>
      <c r="O1363" t="s">
        <v>30302</v>
      </c>
      <c r="P1363">
        <f>-665.314013047593 -21.3569332106272 -241.182705176526</f>
        <v>-927.85365143474621</v>
      </c>
      <c r="Q1363" t="s">
        <v>30303</v>
      </c>
      <c r="R1363" t="s">
        <v>30304</v>
      </c>
      <c r="S1363" t="s">
        <v>30305</v>
      </c>
      <c r="T1363" t="s">
        <v>30306</v>
      </c>
      <c r="U1363" t="s">
        <v>30307</v>
      </c>
      <c r="V1363" t="s">
        <v>30308</v>
      </c>
      <c r="W1363" t="s">
        <v>30309</v>
      </c>
      <c r="X1363" t="s">
        <v>30310</v>
      </c>
      <c r="Y1363" t="s">
        <v>30311</v>
      </c>
    </row>
    <row r="1364" spans="1:25" x14ac:dyDescent="0.3">
      <c r="A1364">
        <v>68150</v>
      </c>
      <c r="B1364" t="s">
        <v>30312</v>
      </c>
      <c r="C1364" t="s">
        <v>30313</v>
      </c>
      <c r="D1364" t="s">
        <v>30314</v>
      </c>
      <c r="E1364" t="s">
        <v>30315</v>
      </c>
      <c r="F1364" t="s">
        <v>30316</v>
      </c>
      <c r="G1364" t="s">
        <v>30317</v>
      </c>
      <c r="H1364" t="s">
        <v>30318</v>
      </c>
      <c r="I1364" t="s">
        <v>30319</v>
      </c>
      <c r="J1364" t="s">
        <v>30320</v>
      </c>
      <c r="K1364" t="s">
        <v>30321</v>
      </c>
      <c r="L1364" t="s">
        <v>30322</v>
      </c>
      <c r="M1364" t="s">
        <v>30323</v>
      </c>
      <c r="N1364" t="s">
        <v>30324</v>
      </c>
      <c r="O1364" t="s">
        <v>30325</v>
      </c>
      <c r="P1364">
        <f>-665.228521639779 -21.1204995026239 -240.502729133535</f>
        <v>-926.851750275938</v>
      </c>
      <c r="Q1364" t="s">
        <v>30326</v>
      </c>
      <c r="R1364" t="s">
        <v>30327</v>
      </c>
      <c r="S1364" t="s">
        <v>30328</v>
      </c>
      <c r="T1364" t="s">
        <v>30329</v>
      </c>
      <c r="U1364" t="s">
        <v>30330</v>
      </c>
      <c r="V1364" t="s">
        <v>30331</v>
      </c>
      <c r="W1364" t="s">
        <v>30332</v>
      </c>
      <c r="X1364" t="s">
        <v>30333</v>
      </c>
      <c r="Y1364" t="s">
        <v>30334</v>
      </c>
    </row>
    <row r="1365" spans="1:25" x14ac:dyDescent="0.3">
      <c r="A1365">
        <v>68200</v>
      </c>
      <c r="B1365" t="s">
        <v>30335</v>
      </c>
      <c r="C1365" t="s">
        <v>30336</v>
      </c>
      <c r="D1365" t="s">
        <v>30337</v>
      </c>
      <c r="E1365" t="s">
        <v>30338</v>
      </c>
      <c r="F1365" t="s">
        <v>30339</v>
      </c>
      <c r="G1365" t="s">
        <v>30340</v>
      </c>
      <c r="H1365" t="s">
        <v>30341</v>
      </c>
      <c r="I1365" t="s">
        <v>30342</v>
      </c>
      <c r="J1365" t="s">
        <v>30343</v>
      </c>
      <c r="K1365" t="s">
        <v>30344</v>
      </c>
      <c r="L1365" t="s">
        <v>30345</v>
      </c>
      <c r="M1365" t="s">
        <v>30346</v>
      </c>
      <c r="N1365" t="s">
        <v>30347</v>
      </c>
      <c r="O1365" t="s">
        <v>30348</v>
      </c>
      <c r="P1365">
        <f>-664.844219946166 -20.6539154889308 -239.384298827746</f>
        <v>-924.88243426284282</v>
      </c>
      <c r="Q1365" t="s">
        <v>30349</v>
      </c>
      <c r="R1365" t="s">
        <v>30350</v>
      </c>
      <c r="S1365" t="s">
        <v>30351</v>
      </c>
      <c r="T1365" t="s">
        <v>30352</v>
      </c>
      <c r="U1365" t="s">
        <v>30353</v>
      </c>
      <c r="V1365" t="s">
        <v>30354</v>
      </c>
      <c r="W1365" t="s">
        <v>30355</v>
      </c>
      <c r="X1365" t="s">
        <v>30356</v>
      </c>
      <c r="Y1365" t="s">
        <v>30357</v>
      </c>
    </row>
    <row r="1366" spans="1:25" x14ac:dyDescent="0.3">
      <c r="A1366">
        <v>68250</v>
      </c>
      <c r="B1366" t="s">
        <v>30358</v>
      </c>
      <c r="C1366" t="s">
        <v>30359</v>
      </c>
      <c r="D1366" t="s">
        <v>30360</v>
      </c>
      <c r="E1366" t="s">
        <v>30361</v>
      </c>
      <c r="F1366" t="s">
        <v>30362</v>
      </c>
      <c r="G1366" t="s">
        <v>30363</v>
      </c>
      <c r="H1366" t="s">
        <v>30364</v>
      </c>
      <c r="I1366" t="s">
        <v>30365</v>
      </c>
      <c r="J1366" t="s">
        <v>30366</v>
      </c>
      <c r="K1366" t="s">
        <v>30367</v>
      </c>
      <c r="L1366" t="s">
        <v>30368</v>
      </c>
      <c r="M1366" t="s">
        <v>30369</v>
      </c>
      <c r="N1366" t="s">
        <v>30370</v>
      </c>
      <c r="O1366" t="s">
        <v>30371</v>
      </c>
      <c r="P1366">
        <f>-664.74840822892 -20.9508196953395 -238.964005250406</f>
        <v>-924.66323317466549</v>
      </c>
      <c r="Q1366" t="s">
        <v>30372</v>
      </c>
      <c r="R1366" t="s">
        <v>30373</v>
      </c>
      <c r="S1366" t="s">
        <v>30374</v>
      </c>
      <c r="T1366" t="s">
        <v>30375</v>
      </c>
      <c r="U1366" t="s">
        <v>30376</v>
      </c>
      <c r="V1366" t="s">
        <v>30377</v>
      </c>
      <c r="W1366" t="s">
        <v>30378</v>
      </c>
      <c r="X1366" t="s">
        <v>30379</v>
      </c>
      <c r="Y1366" t="s">
        <v>30380</v>
      </c>
    </row>
    <row r="1367" spans="1:25" x14ac:dyDescent="0.3">
      <c r="A1367">
        <v>68300</v>
      </c>
      <c r="B1367" t="s">
        <v>30381</v>
      </c>
      <c r="C1367" t="s">
        <v>30382</v>
      </c>
      <c r="D1367" t="s">
        <v>30383</v>
      </c>
      <c r="E1367" t="s">
        <v>30384</v>
      </c>
      <c r="F1367" t="s">
        <v>30385</v>
      </c>
      <c r="G1367" t="s">
        <v>30386</v>
      </c>
      <c r="H1367" t="s">
        <v>30387</v>
      </c>
      <c r="I1367" t="s">
        <v>30388</v>
      </c>
      <c r="J1367" t="s">
        <v>30389</v>
      </c>
      <c r="K1367" t="s">
        <v>30390</v>
      </c>
      <c r="L1367" t="s">
        <v>30391</v>
      </c>
      <c r="M1367" t="s">
        <v>30392</v>
      </c>
      <c r="N1367" t="s">
        <v>30393</v>
      </c>
      <c r="O1367" t="s">
        <v>30394</v>
      </c>
      <c r="P1367">
        <f>-664.848673600935 -21.087327698694 -238.319505799919</f>
        <v>-924.25550709954791</v>
      </c>
      <c r="Q1367" t="s">
        <v>30395</v>
      </c>
      <c r="R1367" t="s">
        <v>30396</v>
      </c>
      <c r="S1367" t="s">
        <v>30397</v>
      </c>
      <c r="T1367" t="s">
        <v>30398</v>
      </c>
      <c r="U1367" t="s">
        <v>30399</v>
      </c>
      <c r="V1367" t="s">
        <v>30400</v>
      </c>
      <c r="W1367" t="s">
        <v>30401</v>
      </c>
      <c r="X1367" t="s">
        <v>30402</v>
      </c>
      <c r="Y1367" t="s">
        <v>30403</v>
      </c>
    </row>
    <row r="1368" spans="1:25" x14ac:dyDescent="0.3">
      <c r="A1368">
        <v>68350</v>
      </c>
      <c r="B1368" t="s">
        <v>30404</v>
      </c>
      <c r="C1368" t="s">
        <v>30405</v>
      </c>
      <c r="D1368" t="s">
        <v>30406</v>
      </c>
      <c r="E1368" t="s">
        <v>30407</v>
      </c>
      <c r="F1368" t="s">
        <v>30408</v>
      </c>
      <c r="G1368" t="s">
        <v>30409</v>
      </c>
      <c r="H1368" t="s">
        <v>30410</v>
      </c>
      <c r="I1368" t="s">
        <v>30411</v>
      </c>
      <c r="J1368" t="s">
        <v>30412</v>
      </c>
      <c r="K1368" t="s">
        <v>30413</v>
      </c>
      <c r="L1368" t="s">
        <v>30414</v>
      </c>
      <c r="M1368" t="s">
        <v>30415</v>
      </c>
      <c r="N1368" t="s">
        <v>30416</v>
      </c>
      <c r="O1368" t="s">
        <v>30417</v>
      </c>
      <c r="P1368">
        <f>-665.177023935803 -21.331460178031 -238.011647998475</f>
        <v>-924.52013211230906</v>
      </c>
      <c r="Q1368" t="s">
        <v>30418</v>
      </c>
      <c r="R1368" t="s">
        <v>30419</v>
      </c>
      <c r="S1368" t="s">
        <v>30420</v>
      </c>
      <c r="T1368" t="s">
        <v>30421</v>
      </c>
      <c r="U1368" t="s">
        <v>30422</v>
      </c>
      <c r="V1368" t="s">
        <v>30423</v>
      </c>
      <c r="W1368" t="s">
        <v>30424</v>
      </c>
      <c r="X1368" t="s">
        <v>30425</v>
      </c>
      <c r="Y1368" t="s">
        <v>30426</v>
      </c>
    </row>
    <row r="1369" spans="1:25" x14ac:dyDescent="0.3">
      <c r="A1369">
        <v>68400</v>
      </c>
      <c r="B1369" t="s">
        <v>30427</v>
      </c>
      <c r="C1369" t="s">
        <v>30428</v>
      </c>
      <c r="D1369" t="s">
        <v>30429</v>
      </c>
      <c r="E1369" t="s">
        <v>30430</v>
      </c>
      <c r="F1369" t="s">
        <v>30431</v>
      </c>
      <c r="G1369" t="s">
        <v>30432</v>
      </c>
      <c r="H1369" t="s">
        <v>30433</v>
      </c>
      <c r="I1369" t="s">
        <v>30434</v>
      </c>
      <c r="J1369" t="s">
        <v>30435</v>
      </c>
      <c r="K1369" t="s">
        <v>30436</v>
      </c>
      <c r="L1369" t="s">
        <v>30437</v>
      </c>
      <c r="M1369" t="s">
        <v>30438</v>
      </c>
      <c r="N1369" t="s">
        <v>30439</v>
      </c>
      <c r="O1369" t="s">
        <v>30440</v>
      </c>
      <c r="P1369">
        <f>-666.165428287812 -21.4685528727637 -237.129858701244</f>
        <v>-924.76383986181963</v>
      </c>
      <c r="Q1369" t="s">
        <v>30441</v>
      </c>
      <c r="R1369" t="s">
        <v>30442</v>
      </c>
      <c r="S1369" t="s">
        <v>30443</v>
      </c>
      <c r="T1369" t="s">
        <v>30444</v>
      </c>
      <c r="U1369" t="s">
        <v>30445</v>
      </c>
      <c r="V1369" t="s">
        <v>30446</v>
      </c>
      <c r="W1369" t="s">
        <v>30447</v>
      </c>
      <c r="X1369" t="s">
        <v>30448</v>
      </c>
      <c r="Y1369" t="s">
        <v>30449</v>
      </c>
    </row>
    <row r="1370" spans="1:25" x14ac:dyDescent="0.3">
      <c r="A1370">
        <v>68450</v>
      </c>
      <c r="B1370" t="s">
        <v>30450</v>
      </c>
      <c r="C1370" t="s">
        <v>30451</v>
      </c>
      <c r="D1370" t="s">
        <v>30452</v>
      </c>
      <c r="E1370" t="s">
        <v>30453</v>
      </c>
      <c r="F1370" t="s">
        <v>30454</v>
      </c>
      <c r="G1370" t="s">
        <v>30455</v>
      </c>
      <c r="H1370" t="s">
        <v>30456</v>
      </c>
      <c r="I1370" t="s">
        <v>30457</v>
      </c>
      <c r="J1370" t="s">
        <v>30458</v>
      </c>
      <c r="K1370" t="s">
        <v>30459</v>
      </c>
      <c r="L1370" t="s">
        <v>30460</v>
      </c>
      <c r="M1370" t="s">
        <v>30461</v>
      </c>
      <c r="N1370" t="s">
        <v>30462</v>
      </c>
      <c r="O1370" t="s">
        <v>30463</v>
      </c>
      <c r="P1370">
        <f>-666.653344779963 -21.5039079230992 -236.614913640599</f>
        <v>-924.77216634366118</v>
      </c>
      <c r="Q1370" t="s">
        <v>30464</v>
      </c>
      <c r="R1370" t="s">
        <v>30465</v>
      </c>
      <c r="S1370" t="s">
        <v>30466</v>
      </c>
      <c r="T1370" t="s">
        <v>30467</v>
      </c>
      <c r="U1370" t="s">
        <v>30468</v>
      </c>
      <c r="V1370" t="s">
        <v>30469</v>
      </c>
      <c r="W1370" t="s">
        <v>30470</v>
      </c>
      <c r="X1370" t="s">
        <v>30471</v>
      </c>
      <c r="Y1370" t="s">
        <v>30472</v>
      </c>
    </row>
    <row r="1371" spans="1:25" x14ac:dyDescent="0.3">
      <c r="A1371">
        <v>68500</v>
      </c>
      <c r="B1371" t="s">
        <v>30473</v>
      </c>
      <c r="C1371" t="s">
        <v>30474</v>
      </c>
      <c r="D1371" t="s">
        <v>30475</v>
      </c>
      <c r="E1371" t="s">
        <v>30476</v>
      </c>
      <c r="F1371" t="s">
        <v>30477</v>
      </c>
      <c r="G1371" t="s">
        <v>30478</v>
      </c>
      <c r="H1371" t="s">
        <v>30479</v>
      </c>
      <c r="I1371" t="s">
        <v>30480</v>
      </c>
      <c r="J1371" t="s">
        <v>30481</v>
      </c>
      <c r="K1371" t="s">
        <v>30482</v>
      </c>
      <c r="L1371" t="s">
        <v>30483</v>
      </c>
      <c r="M1371" t="s">
        <v>30484</v>
      </c>
      <c r="N1371" t="s">
        <v>30485</v>
      </c>
      <c r="O1371" t="s">
        <v>30486</v>
      </c>
      <c r="P1371">
        <f>-666.71076994078 -22.0046086735651 -235.895209841837</f>
        <v>-924.61058845618209</v>
      </c>
      <c r="Q1371" t="s">
        <v>30487</v>
      </c>
      <c r="R1371" t="s">
        <v>30488</v>
      </c>
      <c r="S1371" t="s">
        <v>30489</v>
      </c>
      <c r="T1371" t="s">
        <v>30490</v>
      </c>
      <c r="U1371" t="s">
        <v>30491</v>
      </c>
      <c r="V1371" t="s">
        <v>30492</v>
      </c>
      <c r="W1371" t="s">
        <v>30493</v>
      </c>
      <c r="X1371" t="s">
        <v>30494</v>
      </c>
      <c r="Y1371" t="s">
        <v>30495</v>
      </c>
    </row>
    <row r="1372" spans="1:25" x14ac:dyDescent="0.3">
      <c r="A1372">
        <v>68550</v>
      </c>
      <c r="B1372" t="s">
        <v>30496</v>
      </c>
      <c r="C1372" t="s">
        <v>30497</v>
      </c>
      <c r="D1372" t="s">
        <v>30498</v>
      </c>
      <c r="E1372" t="s">
        <v>30499</v>
      </c>
      <c r="F1372" t="s">
        <v>30500</v>
      </c>
      <c r="G1372" t="s">
        <v>30501</v>
      </c>
      <c r="H1372" t="s">
        <v>30502</v>
      </c>
      <c r="I1372" t="s">
        <v>30503</v>
      </c>
      <c r="J1372" t="s">
        <v>30504</v>
      </c>
      <c r="K1372" t="s">
        <v>30505</v>
      </c>
      <c r="L1372" t="s">
        <v>30506</v>
      </c>
      <c r="M1372" t="s">
        <v>30507</v>
      </c>
      <c r="N1372" t="s">
        <v>30508</v>
      </c>
      <c r="O1372" t="s">
        <v>30509</v>
      </c>
      <c r="P1372">
        <f>-666.234612893274 -22.4534477713419 -235.772111855202</f>
        <v>-924.46017251981789</v>
      </c>
      <c r="Q1372" t="s">
        <v>30510</v>
      </c>
      <c r="R1372" t="s">
        <v>30511</v>
      </c>
      <c r="S1372" t="s">
        <v>30512</v>
      </c>
      <c r="T1372" t="s">
        <v>30513</v>
      </c>
      <c r="U1372" t="s">
        <v>30514</v>
      </c>
      <c r="V1372" t="s">
        <v>30515</v>
      </c>
      <c r="W1372" t="s">
        <v>30516</v>
      </c>
      <c r="X1372" t="s">
        <v>30517</v>
      </c>
      <c r="Y1372" t="s">
        <v>30518</v>
      </c>
    </row>
    <row r="1373" spans="1:25" x14ac:dyDescent="0.3">
      <c r="A1373">
        <v>68600</v>
      </c>
      <c r="B1373" t="s">
        <v>30519</v>
      </c>
      <c r="C1373" t="s">
        <v>30520</v>
      </c>
      <c r="D1373" t="s">
        <v>30521</v>
      </c>
      <c r="E1373" t="s">
        <v>30522</v>
      </c>
      <c r="F1373" t="s">
        <v>30523</v>
      </c>
      <c r="G1373" t="s">
        <v>30524</v>
      </c>
      <c r="H1373" t="s">
        <v>30525</v>
      </c>
      <c r="I1373" t="s">
        <v>30526</v>
      </c>
      <c r="J1373" t="s">
        <v>30527</v>
      </c>
      <c r="K1373" t="s">
        <v>30528</v>
      </c>
      <c r="L1373" t="s">
        <v>30529</v>
      </c>
      <c r="M1373" t="s">
        <v>30530</v>
      </c>
      <c r="N1373" t="s">
        <v>30531</v>
      </c>
      <c r="O1373" t="s">
        <v>30532</v>
      </c>
      <c r="P1373">
        <f>-664.177044129807 -23.7818293121325 -235.931561581485</f>
        <v>-923.8904350234244</v>
      </c>
      <c r="Q1373" t="s">
        <v>30533</v>
      </c>
      <c r="R1373" t="s">
        <v>30534</v>
      </c>
      <c r="S1373" t="s">
        <v>30535</v>
      </c>
      <c r="T1373" t="s">
        <v>30536</v>
      </c>
      <c r="U1373" t="s">
        <v>30537</v>
      </c>
      <c r="V1373" t="s">
        <v>30538</v>
      </c>
      <c r="W1373" t="s">
        <v>30539</v>
      </c>
      <c r="X1373" t="s">
        <v>30540</v>
      </c>
      <c r="Y1373" t="s">
        <v>30541</v>
      </c>
    </row>
    <row r="1374" spans="1:25" x14ac:dyDescent="0.3">
      <c r="A1374">
        <v>68650</v>
      </c>
      <c r="B1374" t="s">
        <v>30542</v>
      </c>
      <c r="C1374" t="s">
        <v>30543</v>
      </c>
      <c r="D1374" t="s">
        <v>30544</v>
      </c>
      <c r="E1374" t="s">
        <v>30545</v>
      </c>
      <c r="F1374" t="s">
        <v>30546</v>
      </c>
      <c r="G1374" t="s">
        <v>30547</v>
      </c>
      <c r="H1374" t="s">
        <v>30548</v>
      </c>
      <c r="I1374" t="s">
        <v>30549</v>
      </c>
      <c r="J1374" t="s">
        <v>30550</v>
      </c>
      <c r="K1374" t="s">
        <v>30551</v>
      </c>
      <c r="L1374" t="s">
        <v>30552</v>
      </c>
      <c r="M1374" t="s">
        <v>30553</v>
      </c>
      <c r="N1374" t="s">
        <v>30554</v>
      </c>
      <c r="O1374" t="s">
        <v>30555</v>
      </c>
      <c r="P1374">
        <f>-662.865659707023 -24.6774438039117 -236.088820322273</f>
        <v>-923.63192383320779</v>
      </c>
      <c r="Q1374" t="s">
        <v>30556</v>
      </c>
      <c r="R1374" t="s">
        <v>30557</v>
      </c>
      <c r="S1374" t="s">
        <v>30558</v>
      </c>
      <c r="T1374" t="s">
        <v>30559</v>
      </c>
      <c r="U1374" t="s">
        <v>30560</v>
      </c>
      <c r="V1374" t="s">
        <v>30561</v>
      </c>
      <c r="W1374" t="s">
        <v>30562</v>
      </c>
      <c r="X1374" t="s">
        <v>30563</v>
      </c>
      <c r="Y1374" t="s">
        <v>30564</v>
      </c>
    </row>
    <row r="1375" spans="1:25" x14ac:dyDescent="0.3">
      <c r="A1375">
        <v>68700</v>
      </c>
      <c r="B1375" t="s">
        <v>30565</v>
      </c>
      <c r="C1375" t="s">
        <v>30566</v>
      </c>
      <c r="D1375" t="s">
        <v>30567</v>
      </c>
      <c r="E1375" t="s">
        <v>30568</v>
      </c>
      <c r="F1375" t="s">
        <v>30569</v>
      </c>
      <c r="G1375" t="s">
        <v>30570</v>
      </c>
      <c r="H1375" t="s">
        <v>30571</v>
      </c>
      <c r="I1375" t="s">
        <v>30572</v>
      </c>
      <c r="J1375" t="s">
        <v>30573</v>
      </c>
      <c r="K1375" t="s">
        <v>30574</v>
      </c>
      <c r="L1375" t="s">
        <v>30575</v>
      </c>
      <c r="M1375" t="s">
        <v>30576</v>
      </c>
      <c r="N1375" t="s">
        <v>30577</v>
      </c>
      <c r="O1375" t="s">
        <v>30578</v>
      </c>
      <c r="P1375">
        <f>-659.920456308635 -26.9738588418093 -236.619998585566</f>
        <v>-923.51431373601031</v>
      </c>
      <c r="Q1375" t="s">
        <v>30579</v>
      </c>
      <c r="R1375" t="s">
        <v>30580</v>
      </c>
      <c r="S1375" t="s">
        <v>30581</v>
      </c>
      <c r="T1375" t="s">
        <v>30582</v>
      </c>
      <c r="U1375" t="s">
        <v>30583</v>
      </c>
      <c r="V1375" t="s">
        <v>30584</v>
      </c>
      <c r="W1375" t="s">
        <v>30585</v>
      </c>
      <c r="X1375" t="s">
        <v>30586</v>
      </c>
      <c r="Y1375" t="s">
        <v>30587</v>
      </c>
    </row>
    <row r="1376" spans="1:25" x14ac:dyDescent="0.3">
      <c r="A1376">
        <v>68750</v>
      </c>
      <c r="B1376" t="s">
        <v>30588</v>
      </c>
      <c r="C1376" t="s">
        <v>30589</v>
      </c>
      <c r="D1376" t="s">
        <v>30590</v>
      </c>
      <c r="E1376" t="s">
        <v>30591</v>
      </c>
      <c r="F1376" t="s">
        <v>30592</v>
      </c>
      <c r="G1376" t="s">
        <v>30593</v>
      </c>
      <c r="H1376" t="s">
        <v>30594</v>
      </c>
      <c r="I1376" t="s">
        <v>30595</v>
      </c>
      <c r="J1376" t="s">
        <v>30596</v>
      </c>
      <c r="K1376" t="s">
        <v>30597</v>
      </c>
      <c r="L1376" t="s">
        <v>30598</v>
      </c>
      <c r="M1376" t="s">
        <v>30599</v>
      </c>
      <c r="N1376" t="s">
        <v>30600</v>
      </c>
      <c r="O1376" t="s">
        <v>30601</v>
      </c>
      <c r="P1376">
        <f>-658.310178710189 -28.2340625339687 -237.073624104603</f>
        <v>-923.61786534876069</v>
      </c>
      <c r="Q1376" t="s">
        <v>30602</v>
      </c>
      <c r="R1376" t="s">
        <v>30603</v>
      </c>
      <c r="S1376" t="s">
        <v>30604</v>
      </c>
      <c r="T1376" t="s">
        <v>30605</v>
      </c>
      <c r="U1376" t="s">
        <v>30606</v>
      </c>
      <c r="V1376" t="s">
        <v>30607</v>
      </c>
      <c r="W1376" t="s">
        <v>30608</v>
      </c>
      <c r="X1376" t="s">
        <v>30609</v>
      </c>
      <c r="Y1376" t="s">
        <v>30610</v>
      </c>
    </row>
    <row r="1377" spans="1:25" x14ac:dyDescent="0.3">
      <c r="A1377">
        <v>68800</v>
      </c>
      <c r="B1377" t="s">
        <v>30611</v>
      </c>
      <c r="C1377" t="s">
        <v>30612</v>
      </c>
      <c r="D1377" t="s">
        <v>30613</v>
      </c>
      <c r="E1377" t="s">
        <v>30614</v>
      </c>
      <c r="F1377" t="s">
        <v>30615</v>
      </c>
      <c r="G1377" t="s">
        <v>30616</v>
      </c>
      <c r="H1377" t="s">
        <v>30617</v>
      </c>
      <c r="I1377" t="s">
        <v>30618</v>
      </c>
      <c r="J1377" t="s">
        <v>30619</v>
      </c>
      <c r="K1377" t="s">
        <v>30620</v>
      </c>
      <c r="L1377" t="s">
        <v>30621</v>
      </c>
      <c r="M1377" t="s">
        <v>30622</v>
      </c>
      <c r="N1377" t="s">
        <v>30623</v>
      </c>
      <c r="O1377" t="s">
        <v>30624</v>
      </c>
      <c r="P1377">
        <f>-654.178075422226 -29.931950927765 -238.438447842225</f>
        <v>-922.54847419221596</v>
      </c>
      <c r="Q1377" t="s">
        <v>30625</v>
      </c>
      <c r="R1377" t="s">
        <v>30626</v>
      </c>
      <c r="S1377" t="s">
        <v>30627</v>
      </c>
      <c r="T1377" t="s">
        <v>30628</v>
      </c>
      <c r="U1377" t="s">
        <v>30629</v>
      </c>
      <c r="V1377" t="s">
        <v>30630</v>
      </c>
      <c r="W1377" t="s">
        <v>30631</v>
      </c>
      <c r="X1377" t="s">
        <v>30632</v>
      </c>
      <c r="Y1377" t="s">
        <v>30633</v>
      </c>
    </row>
    <row r="1378" spans="1:25" x14ac:dyDescent="0.3">
      <c r="A1378">
        <v>68850</v>
      </c>
      <c r="B1378" t="s">
        <v>30634</v>
      </c>
      <c r="C1378" t="s">
        <v>30635</v>
      </c>
      <c r="D1378" t="s">
        <v>30636</v>
      </c>
      <c r="E1378" t="s">
        <v>30637</v>
      </c>
      <c r="F1378" t="s">
        <v>30638</v>
      </c>
      <c r="G1378" t="s">
        <v>30639</v>
      </c>
      <c r="H1378" t="s">
        <v>30640</v>
      </c>
      <c r="I1378" t="s">
        <v>30641</v>
      </c>
      <c r="J1378" t="s">
        <v>30642</v>
      </c>
      <c r="K1378" t="s">
        <v>30643</v>
      </c>
      <c r="L1378" t="s">
        <v>30644</v>
      </c>
      <c r="M1378" t="s">
        <v>30645</v>
      </c>
      <c r="N1378" t="s">
        <v>30646</v>
      </c>
      <c r="O1378" t="s">
        <v>30647</v>
      </c>
      <c r="P1378">
        <f>-651.597040962693 -30.757376982096 -239.379636774986</f>
        <v>-921.73405471977503</v>
      </c>
      <c r="Q1378" t="s">
        <v>30648</v>
      </c>
      <c r="R1378" t="s">
        <v>30649</v>
      </c>
      <c r="S1378" t="s">
        <v>30650</v>
      </c>
      <c r="T1378" t="s">
        <v>30651</v>
      </c>
      <c r="U1378" t="s">
        <v>30652</v>
      </c>
      <c r="V1378" t="s">
        <v>30653</v>
      </c>
      <c r="W1378" t="s">
        <v>30654</v>
      </c>
      <c r="X1378" t="s">
        <v>30655</v>
      </c>
      <c r="Y1378" t="s">
        <v>30656</v>
      </c>
    </row>
    <row r="1379" spans="1:25" x14ac:dyDescent="0.3">
      <c r="A1379">
        <v>68900</v>
      </c>
      <c r="B1379" t="s">
        <v>30657</v>
      </c>
      <c r="C1379" t="s">
        <v>30658</v>
      </c>
      <c r="D1379" t="s">
        <v>30659</v>
      </c>
      <c r="E1379" t="s">
        <v>30660</v>
      </c>
      <c r="F1379" t="s">
        <v>30661</v>
      </c>
      <c r="G1379" t="s">
        <v>30662</v>
      </c>
      <c r="H1379" t="s">
        <v>30663</v>
      </c>
      <c r="I1379" t="s">
        <v>30664</v>
      </c>
      <c r="J1379" t="s">
        <v>30665</v>
      </c>
      <c r="K1379" t="s">
        <v>30666</v>
      </c>
      <c r="L1379" t="s">
        <v>30667</v>
      </c>
      <c r="M1379" t="s">
        <v>30668</v>
      </c>
      <c r="N1379" t="s">
        <v>30669</v>
      </c>
      <c r="O1379" t="s">
        <v>30670</v>
      </c>
      <c r="P1379">
        <f>-646.134440769609 -32.1833261760924 -241.366098939745</f>
        <v>-919.68386588544638</v>
      </c>
      <c r="Q1379" t="s">
        <v>30671</v>
      </c>
      <c r="R1379" t="s">
        <v>30672</v>
      </c>
      <c r="S1379" t="s">
        <v>30673</v>
      </c>
      <c r="T1379" t="s">
        <v>30674</v>
      </c>
      <c r="U1379" t="s">
        <v>30675</v>
      </c>
      <c r="V1379" t="s">
        <v>30676</v>
      </c>
      <c r="W1379" t="s">
        <v>30677</v>
      </c>
      <c r="X1379" t="s">
        <v>30678</v>
      </c>
      <c r="Y1379" t="s">
        <v>30679</v>
      </c>
    </row>
    <row r="1380" spans="1:25" x14ac:dyDescent="0.3">
      <c r="A1380">
        <v>68950</v>
      </c>
      <c r="B1380" t="s">
        <v>30680</v>
      </c>
      <c r="C1380" t="s">
        <v>30681</v>
      </c>
      <c r="D1380" t="s">
        <v>30682</v>
      </c>
      <c r="E1380" t="s">
        <v>30683</v>
      </c>
      <c r="F1380" t="s">
        <v>30684</v>
      </c>
      <c r="G1380" t="s">
        <v>30685</v>
      </c>
      <c r="H1380" t="s">
        <v>30686</v>
      </c>
      <c r="I1380" t="s">
        <v>30687</v>
      </c>
      <c r="J1380" t="s">
        <v>30688</v>
      </c>
      <c r="K1380" t="s">
        <v>30689</v>
      </c>
      <c r="L1380" t="s">
        <v>30690</v>
      </c>
      <c r="M1380" t="s">
        <v>30691</v>
      </c>
      <c r="N1380" t="s">
        <v>30692</v>
      </c>
      <c r="O1380" t="s">
        <v>30693</v>
      </c>
      <c r="P1380">
        <f>-643.553734151317 -32.7074722703012 -242.435590672585</f>
        <v>-918.69679709420325</v>
      </c>
      <c r="Q1380" t="s">
        <v>30694</v>
      </c>
      <c r="R1380" t="s">
        <v>30695</v>
      </c>
      <c r="S1380" t="s">
        <v>30696</v>
      </c>
      <c r="T1380" t="s">
        <v>30697</v>
      </c>
      <c r="U1380" t="s">
        <v>30698</v>
      </c>
      <c r="V1380" t="s">
        <v>30699</v>
      </c>
      <c r="W1380" t="s">
        <v>30700</v>
      </c>
      <c r="X1380" t="s">
        <v>30701</v>
      </c>
      <c r="Y1380" t="s">
        <v>30702</v>
      </c>
    </row>
    <row r="1381" spans="1:25" x14ac:dyDescent="0.3">
      <c r="A1381">
        <v>69000</v>
      </c>
      <c r="B1381" t="s">
        <v>30703</v>
      </c>
      <c r="C1381" t="s">
        <v>30704</v>
      </c>
      <c r="D1381" t="s">
        <v>30705</v>
      </c>
      <c r="E1381" t="s">
        <v>30706</v>
      </c>
      <c r="F1381" t="s">
        <v>30707</v>
      </c>
      <c r="G1381" t="s">
        <v>30708</v>
      </c>
      <c r="H1381" t="s">
        <v>30709</v>
      </c>
      <c r="I1381" t="s">
        <v>30710</v>
      </c>
      <c r="J1381" t="s">
        <v>30711</v>
      </c>
      <c r="K1381" t="s">
        <v>30712</v>
      </c>
      <c r="L1381" t="s">
        <v>30713</v>
      </c>
      <c r="M1381" t="s">
        <v>30714</v>
      </c>
      <c r="N1381" t="s">
        <v>30715</v>
      </c>
      <c r="O1381" t="s">
        <v>30716</v>
      </c>
      <c r="P1381">
        <f>-638.925776193973 -32.6239934940538 -244.288739777786</f>
        <v>-915.83850946581276</v>
      </c>
      <c r="Q1381" t="s">
        <v>30717</v>
      </c>
      <c r="R1381" t="s">
        <v>30718</v>
      </c>
      <c r="S1381" t="s">
        <v>30719</v>
      </c>
      <c r="T1381" t="s">
        <v>30720</v>
      </c>
      <c r="U1381" t="s">
        <v>30721</v>
      </c>
      <c r="V1381" t="s">
        <v>30722</v>
      </c>
      <c r="W1381" t="s">
        <v>30723</v>
      </c>
      <c r="X1381" t="s">
        <v>30724</v>
      </c>
      <c r="Y1381" t="s">
        <v>30725</v>
      </c>
    </row>
    <row r="1382" spans="1:25" x14ac:dyDescent="0.3">
      <c r="A1382">
        <v>69050</v>
      </c>
      <c r="B1382" t="s">
        <v>30726</v>
      </c>
      <c r="C1382" t="s">
        <v>30727</v>
      </c>
      <c r="D1382" t="s">
        <v>30728</v>
      </c>
      <c r="E1382" t="s">
        <v>30729</v>
      </c>
      <c r="F1382" t="s">
        <v>30730</v>
      </c>
      <c r="G1382" t="s">
        <v>30731</v>
      </c>
      <c r="H1382" t="s">
        <v>30732</v>
      </c>
      <c r="I1382" t="s">
        <v>30733</v>
      </c>
      <c r="J1382" t="s">
        <v>30734</v>
      </c>
      <c r="K1382" t="s">
        <v>30735</v>
      </c>
      <c r="L1382" t="s">
        <v>30736</v>
      </c>
      <c r="M1382" t="s">
        <v>30737</v>
      </c>
      <c r="N1382" t="s">
        <v>30738</v>
      </c>
      <c r="O1382" t="s">
        <v>30739</v>
      </c>
      <c r="P1382">
        <f>-636.881357771692 -32.1615152503325 -245.017927449608</f>
        <v>-914.06080047163255</v>
      </c>
      <c r="Q1382" t="s">
        <v>30740</v>
      </c>
      <c r="R1382" t="s">
        <v>30741</v>
      </c>
      <c r="S1382" t="s">
        <v>30742</v>
      </c>
      <c r="T1382" t="s">
        <v>30743</v>
      </c>
      <c r="U1382" t="s">
        <v>30744</v>
      </c>
      <c r="V1382" t="s">
        <v>30745</v>
      </c>
      <c r="W1382" t="s">
        <v>30746</v>
      </c>
      <c r="X1382" t="s">
        <v>30747</v>
      </c>
      <c r="Y1382" t="s">
        <v>30748</v>
      </c>
    </row>
    <row r="1383" spans="1:25" x14ac:dyDescent="0.3">
      <c r="A1383">
        <v>69100</v>
      </c>
      <c r="B1383" t="s">
        <v>30749</v>
      </c>
      <c r="C1383" t="s">
        <v>30750</v>
      </c>
      <c r="D1383" t="s">
        <v>30751</v>
      </c>
      <c r="E1383" t="s">
        <v>30752</v>
      </c>
      <c r="F1383" t="s">
        <v>30753</v>
      </c>
      <c r="G1383" t="s">
        <v>30754</v>
      </c>
      <c r="H1383" t="s">
        <v>30755</v>
      </c>
      <c r="I1383" t="s">
        <v>30756</v>
      </c>
      <c r="J1383" t="s">
        <v>30757</v>
      </c>
      <c r="K1383" t="s">
        <v>30758</v>
      </c>
      <c r="L1383" t="s">
        <v>30759</v>
      </c>
      <c r="M1383" t="s">
        <v>30760</v>
      </c>
      <c r="N1383" t="s">
        <v>30761</v>
      </c>
      <c r="O1383" t="s">
        <v>30762</v>
      </c>
      <c r="P1383">
        <f>-633.496052822518 -30.8336642479701 -246.004719835868</f>
        <v>-910.33443690635613</v>
      </c>
      <c r="Q1383" t="s">
        <v>30763</v>
      </c>
      <c r="R1383" t="s">
        <v>30764</v>
      </c>
      <c r="S1383" t="s">
        <v>30765</v>
      </c>
      <c r="T1383" t="s">
        <v>30766</v>
      </c>
      <c r="U1383" t="s">
        <v>30767</v>
      </c>
      <c r="V1383" t="s">
        <v>30768</v>
      </c>
      <c r="W1383" t="s">
        <v>30769</v>
      </c>
      <c r="X1383" t="s">
        <v>30770</v>
      </c>
      <c r="Y1383" t="s">
        <v>30771</v>
      </c>
    </row>
    <row r="1384" spans="1:25" x14ac:dyDescent="0.3">
      <c r="A1384">
        <v>69150</v>
      </c>
      <c r="B1384" t="s">
        <v>30772</v>
      </c>
      <c r="C1384" t="s">
        <v>30773</v>
      </c>
      <c r="D1384" t="s">
        <v>30774</v>
      </c>
      <c r="E1384" t="s">
        <v>30775</v>
      </c>
      <c r="F1384" t="s">
        <v>30776</v>
      </c>
      <c r="G1384" t="s">
        <v>30777</v>
      </c>
      <c r="H1384" t="s">
        <v>30778</v>
      </c>
      <c r="I1384" t="s">
        <v>30779</v>
      </c>
      <c r="J1384" t="s">
        <v>30780</v>
      </c>
      <c r="K1384" t="s">
        <v>30781</v>
      </c>
      <c r="L1384" t="s">
        <v>30782</v>
      </c>
      <c r="M1384" t="s">
        <v>30783</v>
      </c>
      <c r="N1384" t="s">
        <v>30784</v>
      </c>
      <c r="O1384" t="s">
        <v>30785</v>
      </c>
      <c r="P1384">
        <f>-632.525689605073 -30.1077569169938 -246.157147186446</f>
        <v>-908.7905937085128</v>
      </c>
      <c r="Q1384" t="s">
        <v>30786</v>
      </c>
      <c r="R1384" t="s">
        <v>30787</v>
      </c>
      <c r="S1384" t="s">
        <v>30788</v>
      </c>
      <c r="T1384" t="s">
        <v>30789</v>
      </c>
      <c r="U1384" t="s">
        <v>30790</v>
      </c>
      <c r="V1384" t="s">
        <v>30791</v>
      </c>
      <c r="W1384" t="s">
        <v>30792</v>
      </c>
      <c r="X1384" t="s">
        <v>30793</v>
      </c>
      <c r="Y1384" t="s">
        <v>30794</v>
      </c>
    </row>
    <row r="1385" spans="1:25" x14ac:dyDescent="0.3">
      <c r="A1385">
        <v>69200</v>
      </c>
      <c r="B1385" t="s">
        <v>30795</v>
      </c>
      <c r="C1385" t="s">
        <v>30796</v>
      </c>
      <c r="D1385" t="s">
        <v>30797</v>
      </c>
      <c r="E1385" t="s">
        <v>30798</v>
      </c>
      <c r="F1385" t="s">
        <v>30799</v>
      </c>
      <c r="G1385" t="s">
        <v>30800</v>
      </c>
      <c r="H1385" t="s">
        <v>30801</v>
      </c>
      <c r="I1385" t="s">
        <v>30802</v>
      </c>
      <c r="J1385" t="s">
        <v>30803</v>
      </c>
      <c r="K1385" t="s">
        <v>30804</v>
      </c>
      <c r="L1385" t="s">
        <v>30805</v>
      </c>
      <c r="M1385" t="s">
        <v>30806</v>
      </c>
      <c r="N1385" t="s">
        <v>30807</v>
      </c>
      <c r="O1385" t="s">
        <v>30808</v>
      </c>
      <c r="P1385">
        <f>-632.093222947496 -28.5304792210584 -245.718006856515</f>
        <v>-906.34170902506935</v>
      </c>
      <c r="Q1385" t="s">
        <v>30809</v>
      </c>
      <c r="R1385" t="s">
        <v>30810</v>
      </c>
      <c r="S1385" t="s">
        <v>30811</v>
      </c>
      <c r="T1385" t="s">
        <v>30812</v>
      </c>
      <c r="U1385" t="s">
        <v>30813</v>
      </c>
      <c r="V1385" t="s">
        <v>30814</v>
      </c>
      <c r="W1385" t="s">
        <v>30815</v>
      </c>
      <c r="X1385" t="s">
        <v>30816</v>
      </c>
      <c r="Y1385" t="s">
        <v>30817</v>
      </c>
    </row>
    <row r="1386" spans="1:25" x14ac:dyDescent="0.3">
      <c r="A1386">
        <v>69250</v>
      </c>
      <c r="B1386" t="s">
        <v>30818</v>
      </c>
      <c r="C1386" t="s">
        <v>30819</v>
      </c>
      <c r="D1386" t="s">
        <v>30820</v>
      </c>
      <c r="E1386" t="s">
        <v>30821</v>
      </c>
      <c r="F1386" t="s">
        <v>30822</v>
      </c>
      <c r="G1386" t="s">
        <v>30823</v>
      </c>
      <c r="H1386" t="s">
        <v>30824</v>
      </c>
      <c r="I1386" t="s">
        <v>30825</v>
      </c>
      <c r="J1386" t="s">
        <v>30826</v>
      </c>
      <c r="K1386" t="s">
        <v>30827</v>
      </c>
      <c r="L1386" t="s">
        <v>30828</v>
      </c>
      <c r="M1386" t="s">
        <v>30829</v>
      </c>
      <c r="N1386" t="s">
        <v>30830</v>
      </c>
      <c r="O1386" t="s">
        <v>30831</v>
      </c>
      <c r="P1386">
        <f>-632.662739454372 -27.5930620814252 -245.126579620141</f>
        <v>-905.38238115593811</v>
      </c>
      <c r="Q1386" t="s">
        <v>30832</v>
      </c>
      <c r="R1386" t="s">
        <v>30833</v>
      </c>
      <c r="S1386" t="s">
        <v>30834</v>
      </c>
      <c r="T1386" t="s">
        <v>30835</v>
      </c>
      <c r="U1386" t="s">
        <v>30836</v>
      </c>
      <c r="V1386" t="s">
        <v>30837</v>
      </c>
      <c r="W1386" t="s">
        <v>30838</v>
      </c>
      <c r="X1386" t="s">
        <v>30839</v>
      </c>
      <c r="Y1386" t="s">
        <v>30840</v>
      </c>
    </row>
    <row r="1387" spans="1:25" x14ac:dyDescent="0.3">
      <c r="A1387">
        <v>69300</v>
      </c>
      <c r="B1387" t="s">
        <v>30841</v>
      </c>
      <c r="C1387" t="s">
        <v>30842</v>
      </c>
      <c r="D1387" t="s">
        <v>30843</v>
      </c>
      <c r="E1387" t="s">
        <v>30844</v>
      </c>
      <c r="F1387" t="s">
        <v>30845</v>
      </c>
      <c r="G1387" t="s">
        <v>30846</v>
      </c>
      <c r="H1387" t="s">
        <v>30847</v>
      </c>
      <c r="I1387" t="s">
        <v>30848</v>
      </c>
      <c r="J1387" t="s">
        <v>30849</v>
      </c>
      <c r="K1387" t="s">
        <v>30850</v>
      </c>
      <c r="L1387" t="s">
        <v>30851</v>
      </c>
      <c r="M1387" t="s">
        <v>30852</v>
      </c>
      <c r="N1387" t="s">
        <v>30853</v>
      </c>
      <c r="O1387" t="s">
        <v>30854</v>
      </c>
      <c r="P1387">
        <f>-634.316985269436 -25.2342838159157 -243.686576374987</f>
        <v>-903.23784546033869</v>
      </c>
      <c r="Q1387" t="s">
        <v>30855</v>
      </c>
      <c r="R1387" t="s">
        <v>30856</v>
      </c>
      <c r="S1387" t="s">
        <v>30857</v>
      </c>
      <c r="T1387" t="s">
        <v>30858</v>
      </c>
      <c r="U1387" t="s">
        <v>30859</v>
      </c>
      <c r="V1387" t="s">
        <v>30860</v>
      </c>
      <c r="W1387" t="s">
        <v>30861</v>
      </c>
      <c r="X1387" t="s">
        <v>30862</v>
      </c>
      <c r="Y1387" t="s">
        <v>30863</v>
      </c>
    </row>
    <row r="1388" spans="1:25" x14ac:dyDescent="0.3">
      <c r="A1388">
        <v>69350</v>
      </c>
      <c r="B1388" t="s">
        <v>30864</v>
      </c>
      <c r="C1388" t="s">
        <v>30865</v>
      </c>
      <c r="D1388" t="s">
        <v>30866</v>
      </c>
      <c r="E1388" t="s">
        <v>30867</v>
      </c>
      <c r="F1388" t="s">
        <v>30868</v>
      </c>
      <c r="G1388" t="s">
        <v>30869</v>
      </c>
      <c r="H1388" t="s">
        <v>30870</v>
      </c>
      <c r="I1388" t="s">
        <v>30871</v>
      </c>
      <c r="J1388" t="s">
        <v>30872</v>
      </c>
      <c r="K1388" t="s">
        <v>30873</v>
      </c>
      <c r="L1388" t="s">
        <v>30874</v>
      </c>
      <c r="M1388" t="s">
        <v>30875</v>
      </c>
      <c r="N1388" t="s">
        <v>30876</v>
      </c>
      <c r="O1388" t="s">
        <v>30877</v>
      </c>
      <c r="P1388">
        <f>-635.137626548521 -24.1879464407141 -242.992754446699</f>
        <v>-902.31832743593407</v>
      </c>
      <c r="Q1388" t="s">
        <v>30878</v>
      </c>
      <c r="R1388" t="s">
        <v>30879</v>
      </c>
      <c r="S1388" t="s">
        <v>30880</v>
      </c>
      <c r="T1388" t="s">
        <v>30881</v>
      </c>
      <c r="U1388" t="s">
        <v>30882</v>
      </c>
      <c r="V1388" t="s">
        <v>30883</v>
      </c>
      <c r="W1388" t="s">
        <v>30884</v>
      </c>
      <c r="X1388" t="s">
        <v>30885</v>
      </c>
      <c r="Y1388" t="s">
        <v>30886</v>
      </c>
    </row>
    <row r="1389" spans="1:25" x14ac:dyDescent="0.3">
      <c r="A1389">
        <v>69400</v>
      </c>
      <c r="B1389" t="s">
        <v>30887</v>
      </c>
      <c r="C1389" t="s">
        <v>30888</v>
      </c>
      <c r="D1389" t="s">
        <v>30889</v>
      </c>
      <c r="E1389" t="s">
        <v>30890</v>
      </c>
      <c r="F1389" t="s">
        <v>30891</v>
      </c>
      <c r="G1389" t="s">
        <v>30892</v>
      </c>
      <c r="H1389" t="s">
        <v>30893</v>
      </c>
      <c r="I1389" t="s">
        <v>30894</v>
      </c>
      <c r="J1389" t="s">
        <v>30895</v>
      </c>
      <c r="K1389" t="s">
        <v>30896</v>
      </c>
      <c r="L1389" t="s">
        <v>30897</v>
      </c>
      <c r="M1389" t="s">
        <v>30898</v>
      </c>
      <c r="N1389" t="s">
        <v>30899</v>
      </c>
      <c r="O1389" t="s">
        <v>30900</v>
      </c>
      <c r="P1389">
        <f>-636.802839004414 -22.3615318370159 -241.834317146461</f>
        <v>-900.99868798789089</v>
      </c>
      <c r="Q1389" t="s">
        <v>30901</v>
      </c>
      <c r="R1389" t="s">
        <v>30902</v>
      </c>
      <c r="S1389" t="s">
        <v>30903</v>
      </c>
      <c r="T1389" t="s">
        <v>30904</v>
      </c>
      <c r="U1389" t="s">
        <v>30905</v>
      </c>
      <c r="V1389" t="s">
        <v>30906</v>
      </c>
      <c r="W1389" t="s">
        <v>30907</v>
      </c>
      <c r="X1389" t="s">
        <v>30908</v>
      </c>
      <c r="Y1389" t="s">
        <v>30909</v>
      </c>
    </row>
    <row r="1390" spans="1:25" x14ac:dyDescent="0.3">
      <c r="A1390">
        <v>69450</v>
      </c>
      <c r="B1390" t="s">
        <v>30910</v>
      </c>
      <c r="C1390" t="s">
        <v>30911</v>
      </c>
      <c r="D1390" t="s">
        <v>30912</v>
      </c>
      <c r="E1390" t="s">
        <v>30913</v>
      </c>
      <c r="F1390" t="s">
        <v>30914</v>
      </c>
      <c r="G1390" t="s">
        <v>30915</v>
      </c>
      <c r="H1390" t="s">
        <v>30916</v>
      </c>
      <c r="I1390" t="s">
        <v>30917</v>
      </c>
      <c r="J1390" t="s">
        <v>30918</v>
      </c>
      <c r="K1390" t="s">
        <v>30919</v>
      </c>
      <c r="L1390" t="s">
        <v>30920</v>
      </c>
      <c r="M1390" t="s">
        <v>30921</v>
      </c>
      <c r="N1390" t="s">
        <v>30922</v>
      </c>
      <c r="O1390" t="s">
        <v>30923</v>
      </c>
      <c r="P1390">
        <f>-637.699336212124 -21.758006016961 -241.281227239915</f>
        <v>-900.73856946899991</v>
      </c>
      <c r="Q1390" t="s">
        <v>30924</v>
      </c>
      <c r="R1390" t="s">
        <v>30925</v>
      </c>
      <c r="S1390" t="s">
        <v>30926</v>
      </c>
      <c r="T1390" t="s">
        <v>30927</v>
      </c>
      <c r="U1390" t="s">
        <v>30928</v>
      </c>
      <c r="V1390" t="s">
        <v>30929</v>
      </c>
      <c r="W1390" t="s">
        <v>30930</v>
      </c>
      <c r="X1390" t="s">
        <v>30931</v>
      </c>
      <c r="Y1390" t="s">
        <v>30932</v>
      </c>
    </row>
    <row r="1391" spans="1:25" x14ac:dyDescent="0.3">
      <c r="A1391">
        <v>69500</v>
      </c>
      <c r="B1391" t="s">
        <v>30933</v>
      </c>
      <c r="C1391" t="s">
        <v>30934</v>
      </c>
      <c r="D1391" t="s">
        <v>30935</v>
      </c>
      <c r="E1391" t="s">
        <v>30936</v>
      </c>
      <c r="F1391" t="s">
        <v>30937</v>
      </c>
      <c r="G1391" t="s">
        <v>30938</v>
      </c>
      <c r="H1391" t="s">
        <v>30939</v>
      </c>
      <c r="I1391" t="s">
        <v>30940</v>
      </c>
      <c r="J1391" t="s">
        <v>30941</v>
      </c>
      <c r="K1391" t="s">
        <v>30942</v>
      </c>
      <c r="L1391" t="s">
        <v>30943</v>
      </c>
      <c r="M1391" t="s">
        <v>30944</v>
      </c>
      <c r="N1391" t="s">
        <v>30945</v>
      </c>
      <c r="O1391" t="s">
        <v>30946</v>
      </c>
      <c r="P1391">
        <f>-639.388559630625 -20.3486288390206 -240.130463851093</f>
        <v>-899.86765232073867</v>
      </c>
      <c r="Q1391" t="s">
        <v>30947</v>
      </c>
      <c r="R1391" t="s">
        <v>30948</v>
      </c>
      <c r="S1391" t="s">
        <v>30949</v>
      </c>
      <c r="T1391" t="s">
        <v>30950</v>
      </c>
      <c r="U1391" t="s">
        <v>30951</v>
      </c>
      <c r="V1391" t="s">
        <v>30952</v>
      </c>
      <c r="W1391" t="s">
        <v>30953</v>
      </c>
      <c r="X1391" t="s">
        <v>30954</v>
      </c>
      <c r="Y1391" t="s">
        <v>30955</v>
      </c>
    </row>
    <row r="1392" spans="1:25" x14ac:dyDescent="0.3">
      <c r="A1392">
        <v>69550</v>
      </c>
      <c r="B1392" t="s">
        <v>30956</v>
      </c>
      <c r="C1392" t="s">
        <v>30957</v>
      </c>
      <c r="D1392" t="s">
        <v>30958</v>
      </c>
      <c r="E1392" t="s">
        <v>30959</v>
      </c>
      <c r="F1392" t="s">
        <v>30960</v>
      </c>
      <c r="G1392" t="s">
        <v>30961</v>
      </c>
      <c r="H1392" t="s">
        <v>30962</v>
      </c>
      <c r="I1392" t="s">
        <v>30963</v>
      </c>
      <c r="J1392" t="s">
        <v>30964</v>
      </c>
      <c r="K1392" t="s">
        <v>30965</v>
      </c>
      <c r="L1392" t="s">
        <v>30966</v>
      </c>
      <c r="M1392" t="s">
        <v>30967</v>
      </c>
      <c r="N1392" t="s">
        <v>30968</v>
      </c>
      <c r="O1392" t="s">
        <v>30969</v>
      </c>
      <c r="P1392">
        <f>-640.231204089123 -19.6547658396516 -239.57889521851</f>
        <v>-899.46486514728463</v>
      </c>
      <c r="Q1392" t="s">
        <v>30970</v>
      </c>
      <c r="R1392" t="s">
        <v>30971</v>
      </c>
      <c r="S1392" t="s">
        <v>30972</v>
      </c>
      <c r="T1392" t="s">
        <v>30973</v>
      </c>
      <c r="U1392" t="s">
        <v>30974</v>
      </c>
      <c r="V1392" t="s">
        <v>30975</v>
      </c>
      <c r="W1392" t="s">
        <v>30976</v>
      </c>
      <c r="X1392" t="s">
        <v>30977</v>
      </c>
      <c r="Y1392" t="s">
        <v>30978</v>
      </c>
    </row>
    <row r="1393" spans="1:25" x14ac:dyDescent="0.3">
      <c r="A1393">
        <v>69600</v>
      </c>
      <c r="B1393" t="s">
        <v>30979</v>
      </c>
      <c r="C1393" t="s">
        <v>30980</v>
      </c>
      <c r="D1393" t="s">
        <v>30981</v>
      </c>
      <c r="E1393" t="s">
        <v>30982</v>
      </c>
      <c r="F1393" t="s">
        <v>30983</v>
      </c>
      <c r="G1393" t="s">
        <v>30984</v>
      </c>
      <c r="H1393" t="s">
        <v>30985</v>
      </c>
      <c r="I1393" t="s">
        <v>30986</v>
      </c>
      <c r="J1393" t="s">
        <v>30987</v>
      </c>
      <c r="K1393" t="s">
        <v>30988</v>
      </c>
      <c r="L1393" t="s">
        <v>30989</v>
      </c>
      <c r="M1393" t="s">
        <v>30990</v>
      </c>
      <c r="N1393" t="s">
        <v>30991</v>
      </c>
      <c r="O1393" t="s">
        <v>30992</v>
      </c>
      <c r="P1393">
        <f>-641.972848791614 -19.1671560649193 -238.624823441305</f>
        <v>-899.76482829783822</v>
      </c>
      <c r="Q1393" t="s">
        <v>30993</v>
      </c>
      <c r="R1393" t="s">
        <v>30994</v>
      </c>
      <c r="S1393" t="s">
        <v>30995</v>
      </c>
      <c r="T1393" t="s">
        <v>30996</v>
      </c>
      <c r="U1393" t="s">
        <v>30997</v>
      </c>
      <c r="V1393" t="s">
        <v>30998</v>
      </c>
      <c r="W1393" t="s">
        <v>30999</v>
      </c>
      <c r="X1393" t="s">
        <v>31000</v>
      </c>
      <c r="Y1393" t="s">
        <v>31001</v>
      </c>
    </row>
    <row r="1394" spans="1:25" x14ac:dyDescent="0.3">
      <c r="A1394">
        <v>69650</v>
      </c>
      <c r="B1394" t="s">
        <v>31002</v>
      </c>
      <c r="C1394" t="s">
        <v>31003</v>
      </c>
      <c r="D1394" t="s">
        <v>31004</v>
      </c>
      <c r="E1394" t="s">
        <v>31005</v>
      </c>
      <c r="F1394" t="s">
        <v>31006</v>
      </c>
      <c r="G1394" t="s">
        <v>31007</v>
      </c>
      <c r="H1394" t="s">
        <v>31008</v>
      </c>
      <c r="I1394" t="s">
        <v>31009</v>
      </c>
      <c r="J1394" t="s">
        <v>31010</v>
      </c>
      <c r="K1394" t="s">
        <v>31011</v>
      </c>
      <c r="L1394" t="s">
        <v>31012</v>
      </c>
      <c r="M1394" t="s">
        <v>31013</v>
      </c>
      <c r="N1394" t="s">
        <v>31014</v>
      </c>
      <c r="O1394" t="s">
        <v>31015</v>
      </c>
      <c r="P1394">
        <f>-642.850073618372 -18.9684133439991 -238.183606839787</f>
        <v>-900.00209380215813</v>
      </c>
      <c r="Q1394" t="s">
        <v>31016</v>
      </c>
      <c r="R1394" t="s">
        <v>31017</v>
      </c>
      <c r="S1394" t="s">
        <v>31018</v>
      </c>
      <c r="T1394" t="s">
        <v>31019</v>
      </c>
      <c r="U1394" t="s">
        <v>31020</v>
      </c>
      <c r="V1394" t="s">
        <v>31021</v>
      </c>
      <c r="W1394" t="s">
        <v>31022</v>
      </c>
      <c r="X1394" t="s">
        <v>31023</v>
      </c>
      <c r="Y1394" t="s">
        <v>31024</v>
      </c>
    </row>
    <row r="1395" spans="1:25" x14ac:dyDescent="0.3">
      <c r="A1395">
        <v>69700</v>
      </c>
      <c r="B1395" t="s">
        <v>31025</v>
      </c>
      <c r="C1395" t="s">
        <v>31026</v>
      </c>
      <c r="D1395" t="s">
        <v>31027</v>
      </c>
      <c r="E1395" t="s">
        <v>31028</v>
      </c>
      <c r="F1395" t="s">
        <v>31029</v>
      </c>
      <c r="G1395" t="s">
        <v>31030</v>
      </c>
      <c r="H1395" t="s">
        <v>31031</v>
      </c>
      <c r="I1395" t="s">
        <v>31032</v>
      </c>
      <c r="J1395" t="s">
        <v>31033</v>
      </c>
      <c r="K1395" t="s">
        <v>31034</v>
      </c>
      <c r="L1395" t="s">
        <v>31035</v>
      </c>
      <c r="M1395" t="s">
        <v>31036</v>
      </c>
      <c r="N1395" t="s">
        <v>31037</v>
      </c>
      <c r="O1395" t="s">
        <v>31038</v>
      </c>
      <c r="P1395">
        <f>-644.248103250433 -18.7623609145767 -237.394114801273</f>
        <v>-900.40457896628266</v>
      </c>
      <c r="Q1395" t="s">
        <v>31039</v>
      </c>
      <c r="R1395" t="s">
        <v>31040</v>
      </c>
      <c r="S1395" t="s">
        <v>31041</v>
      </c>
      <c r="T1395" t="s">
        <v>31042</v>
      </c>
      <c r="U1395" t="s">
        <v>31043</v>
      </c>
      <c r="V1395" t="s">
        <v>31044</v>
      </c>
      <c r="W1395" t="s">
        <v>31045</v>
      </c>
      <c r="X1395" t="s">
        <v>31046</v>
      </c>
      <c r="Y1395" t="s">
        <v>31047</v>
      </c>
    </row>
    <row r="1396" spans="1:25" x14ac:dyDescent="0.3">
      <c r="A1396">
        <v>69750</v>
      </c>
      <c r="B1396" t="s">
        <v>31048</v>
      </c>
      <c r="C1396" t="s">
        <v>31049</v>
      </c>
      <c r="D1396" t="s">
        <v>31050</v>
      </c>
      <c r="E1396" t="s">
        <v>31051</v>
      </c>
      <c r="F1396" t="s">
        <v>31052</v>
      </c>
      <c r="G1396" t="s">
        <v>31053</v>
      </c>
      <c r="H1396" t="s">
        <v>31054</v>
      </c>
      <c r="I1396" t="s">
        <v>31055</v>
      </c>
      <c r="J1396" t="s">
        <v>31056</v>
      </c>
      <c r="K1396" t="s">
        <v>31057</v>
      </c>
      <c r="L1396" t="s">
        <v>31058</v>
      </c>
      <c r="M1396" t="s">
        <v>31059</v>
      </c>
      <c r="N1396" t="s">
        <v>31060</v>
      </c>
      <c r="O1396" t="s">
        <v>31061</v>
      </c>
      <c r="P1396">
        <f>-645.003430800358 -18.872787955974 -237.007768308543</f>
        <v>-900.8839870648751</v>
      </c>
      <c r="Q1396" t="s">
        <v>31062</v>
      </c>
      <c r="R1396" t="s">
        <v>31063</v>
      </c>
      <c r="S1396" t="s">
        <v>31064</v>
      </c>
      <c r="T1396" t="s">
        <v>31065</v>
      </c>
      <c r="U1396" t="s">
        <v>31066</v>
      </c>
      <c r="V1396" t="s">
        <v>31067</v>
      </c>
      <c r="W1396" t="s">
        <v>31068</v>
      </c>
      <c r="X1396" t="s">
        <v>31069</v>
      </c>
      <c r="Y1396" t="s">
        <v>31070</v>
      </c>
    </row>
    <row r="1397" spans="1:25" x14ac:dyDescent="0.3">
      <c r="A1397">
        <v>69800</v>
      </c>
      <c r="B1397" t="s">
        <v>31071</v>
      </c>
      <c r="C1397" t="s">
        <v>31072</v>
      </c>
      <c r="D1397" t="s">
        <v>31073</v>
      </c>
      <c r="E1397" t="s">
        <v>31074</v>
      </c>
      <c r="F1397" t="s">
        <v>31075</v>
      </c>
      <c r="G1397" t="s">
        <v>31076</v>
      </c>
      <c r="H1397" t="s">
        <v>31077</v>
      </c>
      <c r="I1397" t="s">
        <v>31078</v>
      </c>
      <c r="J1397" t="s">
        <v>31079</v>
      </c>
      <c r="K1397" t="s">
        <v>31080</v>
      </c>
      <c r="L1397" t="s">
        <v>31081</v>
      </c>
      <c r="M1397" t="s">
        <v>31082</v>
      </c>
      <c r="N1397" t="s">
        <v>31083</v>
      </c>
      <c r="O1397" t="s">
        <v>31084</v>
      </c>
      <c r="P1397">
        <f>-646.322336782121 -19.4645795000881 -236.376771697269</f>
        <v>-902.16368797947814</v>
      </c>
      <c r="Q1397" t="s">
        <v>31085</v>
      </c>
      <c r="R1397" t="s">
        <v>31086</v>
      </c>
      <c r="S1397" t="s">
        <v>31087</v>
      </c>
      <c r="T1397" t="s">
        <v>31088</v>
      </c>
      <c r="U1397" t="s">
        <v>31089</v>
      </c>
      <c r="V1397" t="s">
        <v>31090</v>
      </c>
      <c r="W1397" t="s">
        <v>31091</v>
      </c>
      <c r="X1397" t="s">
        <v>31092</v>
      </c>
      <c r="Y1397" t="s">
        <v>31093</v>
      </c>
    </row>
    <row r="1398" spans="1:25" x14ac:dyDescent="0.3">
      <c r="A1398">
        <v>69850</v>
      </c>
      <c r="B1398" t="s">
        <v>31094</v>
      </c>
      <c r="C1398" t="s">
        <v>31095</v>
      </c>
      <c r="D1398" t="s">
        <v>31096</v>
      </c>
      <c r="E1398" t="s">
        <v>31097</v>
      </c>
      <c r="F1398" t="s">
        <v>31098</v>
      </c>
      <c r="G1398" t="s">
        <v>31099</v>
      </c>
      <c r="H1398" t="s">
        <v>31100</v>
      </c>
      <c r="I1398" t="s">
        <v>31101</v>
      </c>
      <c r="J1398" t="s">
        <v>31102</v>
      </c>
      <c r="K1398" t="s">
        <v>31103</v>
      </c>
      <c r="L1398" t="s">
        <v>31104</v>
      </c>
      <c r="M1398" t="s">
        <v>31105</v>
      </c>
      <c r="N1398" t="s">
        <v>31106</v>
      </c>
      <c r="O1398" t="s">
        <v>31107</v>
      </c>
      <c r="P1398">
        <f>-646.899440924301 -19.6941323712424 -236.094299741619</f>
        <v>-902.68787303716238</v>
      </c>
      <c r="Q1398" t="s">
        <v>31108</v>
      </c>
      <c r="R1398" t="s">
        <v>31109</v>
      </c>
      <c r="S1398" t="s">
        <v>31110</v>
      </c>
      <c r="T1398" t="s">
        <v>31111</v>
      </c>
      <c r="U1398" t="s">
        <v>31112</v>
      </c>
      <c r="V1398" t="s">
        <v>31113</v>
      </c>
      <c r="W1398" t="s">
        <v>31114</v>
      </c>
      <c r="X1398" t="s">
        <v>31115</v>
      </c>
      <c r="Y1398" t="s">
        <v>31116</v>
      </c>
    </row>
    <row r="1399" spans="1:25" x14ac:dyDescent="0.3">
      <c r="A1399">
        <v>69900</v>
      </c>
      <c r="B1399" t="s">
        <v>31117</v>
      </c>
      <c r="C1399" t="s">
        <v>31118</v>
      </c>
      <c r="D1399" t="s">
        <v>31119</v>
      </c>
      <c r="E1399" t="s">
        <v>31120</v>
      </c>
      <c r="F1399" t="s">
        <v>31121</v>
      </c>
      <c r="G1399" t="s">
        <v>31122</v>
      </c>
      <c r="H1399" t="s">
        <v>31123</v>
      </c>
      <c r="I1399" t="s">
        <v>31124</v>
      </c>
      <c r="J1399" t="s">
        <v>31125</v>
      </c>
      <c r="K1399" t="s">
        <v>31126</v>
      </c>
      <c r="L1399" t="s">
        <v>31127</v>
      </c>
      <c r="M1399" t="s">
        <v>31128</v>
      </c>
      <c r="N1399" t="s">
        <v>31129</v>
      </c>
      <c r="O1399" t="s">
        <v>31130</v>
      </c>
      <c r="P1399">
        <f>-647.444813611183 -19.9358714966327 -235.555814272227</f>
        <v>-902.93649938004273</v>
      </c>
      <c r="Q1399" t="s">
        <v>31131</v>
      </c>
      <c r="R1399" t="s">
        <v>31132</v>
      </c>
      <c r="S1399" t="s">
        <v>31133</v>
      </c>
      <c r="T1399" t="s">
        <v>31134</v>
      </c>
      <c r="U1399" t="s">
        <v>31135</v>
      </c>
      <c r="V1399" t="s">
        <v>31136</v>
      </c>
      <c r="W1399" t="s">
        <v>31137</v>
      </c>
      <c r="X1399" t="s">
        <v>31138</v>
      </c>
      <c r="Y1399" t="s">
        <v>31139</v>
      </c>
    </row>
    <row r="1400" spans="1:25" x14ac:dyDescent="0.3">
      <c r="A1400">
        <v>69950</v>
      </c>
      <c r="B1400" t="s">
        <v>31140</v>
      </c>
      <c r="C1400" t="s">
        <v>31141</v>
      </c>
      <c r="D1400" t="s">
        <v>31142</v>
      </c>
      <c r="E1400" t="s">
        <v>31143</v>
      </c>
      <c r="F1400" t="s">
        <v>31144</v>
      </c>
      <c r="G1400" t="s">
        <v>31145</v>
      </c>
      <c r="H1400" t="s">
        <v>31146</v>
      </c>
      <c r="I1400" t="s">
        <v>31147</v>
      </c>
      <c r="J1400" t="s">
        <v>31148</v>
      </c>
      <c r="K1400" t="s">
        <v>31149</v>
      </c>
      <c r="L1400" t="s">
        <v>31150</v>
      </c>
      <c r="M1400" t="s">
        <v>31151</v>
      </c>
      <c r="N1400" t="s">
        <v>31152</v>
      </c>
      <c r="O1400" t="s">
        <v>31153</v>
      </c>
      <c r="P1400">
        <f>-647.840027183397 -20.0690338070083 -235.219372195485</f>
        <v>-903.12843318589023</v>
      </c>
      <c r="Q1400" t="s">
        <v>31154</v>
      </c>
      <c r="R1400" t="s">
        <v>31155</v>
      </c>
      <c r="S1400" t="s">
        <v>31156</v>
      </c>
      <c r="T1400" t="s">
        <v>31157</v>
      </c>
      <c r="U1400" t="s">
        <v>31158</v>
      </c>
      <c r="V1400" t="s">
        <v>31159</v>
      </c>
      <c r="W1400" t="s">
        <v>31160</v>
      </c>
      <c r="X1400" t="s">
        <v>31161</v>
      </c>
      <c r="Y1400" t="s">
        <v>31162</v>
      </c>
    </row>
    <row r="1401" spans="1:25" x14ac:dyDescent="0.3">
      <c r="A1401">
        <v>70000</v>
      </c>
      <c r="B1401" t="s">
        <v>31163</v>
      </c>
      <c r="C1401" t="s">
        <v>31164</v>
      </c>
      <c r="D1401" t="s">
        <v>31165</v>
      </c>
      <c r="E1401" t="s">
        <v>31166</v>
      </c>
      <c r="F1401" t="s">
        <v>31167</v>
      </c>
      <c r="G1401" t="s">
        <v>31168</v>
      </c>
      <c r="H1401" t="s">
        <v>31169</v>
      </c>
      <c r="I1401" t="s">
        <v>31170</v>
      </c>
      <c r="J1401" t="s">
        <v>31171</v>
      </c>
      <c r="K1401" t="s">
        <v>31172</v>
      </c>
      <c r="L1401" t="s">
        <v>31173</v>
      </c>
      <c r="M1401" t="s">
        <v>31174</v>
      </c>
      <c r="N1401" t="s">
        <v>31175</v>
      </c>
      <c r="O1401" t="s">
        <v>31176</v>
      </c>
      <c r="P1401">
        <f>-649.072827379999 -20.0948105267073 -234.536047468012</f>
        <v>-903.70368537471836</v>
      </c>
      <c r="Q1401" t="s">
        <v>31177</v>
      </c>
      <c r="R1401" t="s">
        <v>31178</v>
      </c>
      <c r="S1401" t="s">
        <v>31179</v>
      </c>
      <c r="T1401" t="s">
        <v>31180</v>
      </c>
      <c r="U1401" t="s">
        <v>31181</v>
      </c>
      <c r="V1401" t="s">
        <v>31182</v>
      </c>
      <c r="W1401" t="s">
        <v>31183</v>
      </c>
      <c r="X1401" t="s">
        <v>31184</v>
      </c>
      <c r="Y1401" t="s">
        <v>31185</v>
      </c>
    </row>
    <row r="1402" spans="1:25" x14ac:dyDescent="0.3">
      <c r="A1402">
        <v>70050</v>
      </c>
      <c r="B1402" t="s">
        <v>31186</v>
      </c>
      <c r="C1402" t="s">
        <v>31187</v>
      </c>
      <c r="D1402" t="s">
        <v>31188</v>
      </c>
      <c r="E1402" t="s">
        <v>31189</v>
      </c>
      <c r="F1402" t="s">
        <v>31190</v>
      </c>
      <c r="G1402" t="s">
        <v>31191</v>
      </c>
      <c r="H1402" t="s">
        <v>31192</v>
      </c>
      <c r="I1402" t="s">
        <v>31193</v>
      </c>
      <c r="J1402" t="s">
        <v>31194</v>
      </c>
      <c r="K1402" t="s">
        <v>31195</v>
      </c>
      <c r="L1402" t="s">
        <v>31196</v>
      </c>
      <c r="M1402" t="s">
        <v>31197</v>
      </c>
      <c r="N1402" t="s">
        <v>31198</v>
      </c>
      <c r="O1402" t="s">
        <v>31199</v>
      </c>
      <c r="P1402">
        <f>-649.62557605507 -20.0571902072934 -234.232602810715</f>
        <v>-903.91536907307841</v>
      </c>
      <c r="Q1402" t="s">
        <v>31200</v>
      </c>
      <c r="R1402" t="s">
        <v>31201</v>
      </c>
      <c r="S1402" t="s">
        <v>31202</v>
      </c>
      <c r="T1402" t="s">
        <v>31203</v>
      </c>
      <c r="U1402" t="s">
        <v>31204</v>
      </c>
      <c r="V1402" t="s">
        <v>31205</v>
      </c>
      <c r="W1402" t="s">
        <v>31206</v>
      </c>
      <c r="X1402" t="s">
        <v>31207</v>
      </c>
      <c r="Y1402" t="s">
        <v>31208</v>
      </c>
    </row>
    <row r="1403" spans="1:25" x14ac:dyDescent="0.3">
      <c r="A1403">
        <v>70100</v>
      </c>
      <c r="B1403" t="s">
        <v>31209</v>
      </c>
      <c r="C1403" t="s">
        <v>31210</v>
      </c>
      <c r="D1403" t="s">
        <v>31211</v>
      </c>
      <c r="E1403" t="s">
        <v>31212</v>
      </c>
      <c r="F1403" t="s">
        <v>31213</v>
      </c>
      <c r="G1403" t="s">
        <v>31214</v>
      </c>
      <c r="H1403" t="s">
        <v>31215</v>
      </c>
      <c r="I1403" t="s">
        <v>31216</v>
      </c>
      <c r="J1403" t="s">
        <v>31217</v>
      </c>
      <c r="K1403" t="s">
        <v>31218</v>
      </c>
      <c r="L1403" t="s">
        <v>31219</v>
      </c>
      <c r="M1403" t="s">
        <v>31220</v>
      </c>
      <c r="N1403" t="s">
        <v>31221</v>
      </c>
      <c r="O1403" t="s">
        <v>31222</v>
      </c>
      <c r="P1403">
        <f>-650.609982549726 -20.4050271174356 -233.826713518988</f>
        <v>-904.84172318614958</v>
      </c>
      <c r="Q1403" t="s">
        <v>31223</v>
      </c>
      <c r="R1403" t="s">
        <v>31224</v>
      </c>
      <c r="S1403" t="s">
        <v>31225</v>
      </c>
      <c r="T1403" t="s">
        <v>31226</v>
      </c>
      <c r="U1403" t="s">
        <v>31227</v>
      </c>
      <c r="V1403" t="s">
        <v>31228</v>
      </c>
      <c r="W1403" t="s">
        <v>31229</v>
      </c>
      <c r="X1403" t="s">
        <v>31230</v>
      </c>
      <c r="Y1403" t="s">
        <v>31231</v>
      </c>
    </row>
    <row r="1404" spans="1:25" x14ac:dyDescent="0.3">
      <c r="A1404">
        <v>70150</v>
      </c>
      <c r="B1404" t="s">
        <v>31232</v>
      </c>
      <c r="C1404" t="s">
        <v>31233</v>
      </c>
      <c r="D1404" t="s">
        <v>31234</v>
      </c>
      <c r="E1404" t="s">
        <v>31235</v>
      </c>
      <c r="F1404" t="s">
        <v>31236</v>
      </c>
      <c r="G1404" t="s">
        <v>31237</v>
      </c>
      <c r="H1404" t="s">
        <v>31238</v>
      </c>
      <c r="I1404" t="s">
        <v>31239</v>
      </c>
      <c r="J1404" t="s">
        <v>31240</v>
      </c>
      <c r="K1404" t="s">
        <v>31241</v>
      </c>
      <c r="L1404" t="s">
        <v>31242</v>
      </c>
      <c r="M1404" t="s">
        <v>31243</v>
      </c>
      <c r="N1404" t="s">
        <v>31244</v>
      </c>
      <c r="O1404" t="s">
        <v>31245</v>
      </c>
      <c r="P1404">
        <f>-650.810558456087 -20.6463164932561 -233.719612820391</f>
        <v>-905.17648776973419</v>
      </c>
      <c r="Q1404" t="s">
        <v>31246</v>
      </c>
      <c r="R1404" t="s">
        <v>31247</v>
      </c>
      <c r="S1404" t="s">
        <v>31248</v>
      </c>
      <c r="T1404" t="s">
        <v>31249</v>
      </c>
      <c r="U1404" t="s">
        <v>31250</v>
      </c>
      <c r="V1404" t="s">
        <v>31251</v>
      </c>
      <c r="W1404" t="s">
        <v>31252</v>
      </c>
      <c r="X1404" t="s">
        <v>31253</v>
      </c>
      <c r="Y1404" t="s">
        <v>31254</v>
      </c>
    </row>
    <row r="1405" spans="1:25" x14ac:dyDescent="0.3">
      <c r="A1405">
        <v>70200</v>
      </c>
      <c r="B1405" t="s">
        <v>31255</v>
      </c>
      <c r="C1405" t="s">
        <v>31256</v>
      </c>
      <c r="D1405" t="s">
        <v>31257</v>
      </c>
      <c r="E1405" t="s">
        <v>31258</v>
      </c>
      <c r="F1405" t="s">
        <v>31259</v>
      </c>
      <c r="G1405" t="s">
        <v>31260</v>
      </c>
      <c r="H1405" t="s">
        <v>31261</v>
      </c>
      <c r="I1405" t="s">
        <v>31262</v>
      </c>
      <c r="J1405" t="s">
        <v>31263</v>
      </c>
      <c r="K1405" t="s">
        <v>31264</v>
      </c>
      <c r="L1405" t="s">
        <v>31265</v>
      </c>
      <c r="M1405" t="s">
        <v>31266</v>
      </c>
      <c r="N1405" t="s">
        <v>31267</v>
      </c>
      <c r="O1405" t="s">
        <v>31268</v>
      </c>
      <c r="P1405">
        <f>-651.207473438226 -20.8531851362829 -233.504104022756</f>
        <v>-905.56476259726492</v>
      </c>
      <c r="Q1405" t="s">
        <v>31269</v>
      </c>
      <c r="R1405" t="s">
        <v>31270</v>
      </c>
      <c r="S1405" t="s">
        <v>31271</v>
      </c>
      <c r="T1405" t="s">
        <v>31272</v>
      </c>
      <c r="U1405" t="s">
        <v>31273</v>
      </c>
      <c r="V1405" t="s">
        <v>31274</v>
      </c>
      <c r="W1405" t="s">
        <v>31275</v>
      </c>
      <c r="X1405" t="s">
        <v>31276</v>
      </c>
      <c r="Y1405" t="s">
        <v>31277</v>
      </c>
    </row>
    <row r="1406" spans="1:25" x14ac:dyDescent="0.3">
      <c r="A1406">
        <v>70250</v>
      </c>
      <c r="B1406" t="s">
        <v>31278</v>
      </c>
      <c r="C1406" t="s">
        <v>31279</v>
      </c>
      <c r="D1406" t="s">
        <v>31280</v>
      </c>
      <c r="E1406" t="s">
        <v>31281</v>
      </c>
      <c r="F1406" t="s">
        <v>31282</v>
      </c>
      <c r="G1406" t="s">
        <v>31283</v>
      </c>
      <c r="H1406" t="s">
        <v>31284</v>
      </c>
      <c r="I1406" t="s">
        <v>31285</v>
      </c>
      <c r="J1406" t="s">
        <v>31286</v>
      </c>
      <c r="K1406" t="s">
        <v>31287</v>
      </c>
      <c r="L1406" t="s">
        <v>31288</v>
      </c>
      <c r="M1406" t="s">
        <v>31289</v>
      </c>
      <c r="N1406" t="s">
        <v>31290</v>
      </c>
      <c r="O1406" t="s">
        <v>31291</v>
      </c>
      <c r="P1406">
        <f>-651.296478461547 -21.0761743775681 -233.439713517848</f>
        <v>-905.81236635696314</v>
      </c>
      <c r="Q1406" t="s">
        <v>31292</v>
      </c>
      <c r="R1406" t="s">
        <v>31293</v>
      </c>
      <c r="S1406" t="s">
        <v>31294</v>
      </c>
      <c r="T1406" t="s">
        <v>31295</v>
      </c>
      <c r="U1406" t="s">
        <v>31296</v>
      </c>
      <c r="V1406" t="s">
        <v>31297</v>
      </c>
      <c r="W1406" t="s">
        <v>31298</v>
      </c>
      <c r="X1406" t="s">
        <v>31299</v>
      </c>
      <c r="Y1406" t="s">
        <v>31300</v>
      </c>
    </row>
    <row r="1407" spans="1:25" x14ac:dyDescent="0.3">
      <c r="A1407">
        <v>70300</v>
      </c>
      <c r="B1407" t="s">
        <v>31301</v>
      </c>
      <c r="C1407" t="s">
        <v>31302</v>
      </c>
      <c r="D1407" t="s">
        <v>31303</v>
      </c>
      <c r="E1407" t="s">
        <v>31304</v>
      </c>
      <c r="F1407" t="s">
        <v>31305</v>
      </c>
      <c r="G1407" t="s">
        <v>31306</v>
      </c>
      <c r="H1407" t="s">
        <v>31307</v>
      </c>
      <c r="I1407" t="s">
        <v>31308</v>
      </c>
      <c r="J1407" t="s">
        <v>31309</v>
      </c>
      <c r="K1407" t="s">
        <v>31310</v>
      </c>
      <c r="L1407" t="s">
        <v>31311</v>
      </c>
      <c r="M1407" t="s">
        <v>31312</v>
      </c>
      <c r="N1407" t="s">
        <v>31313</v>
      </c>
      <c r="O1407" t="s">
        <v>31314</v>
      </c>
      <c r="P1407">
        <f>-651.818339257451 -21.4869333732863 -233.232455477536</f>
        <v>-906.53772810827331</v>
      </c>
      <c r="Q1407" t="s">
        <v>31315</v>
      </c>
      <c r="R1407" t="s">
        <v>31316</v>
      </c>
      <c r="S1407" t="s">
        <v>31317</v>
      </c>
      <c r="T1407" t="s">
        <v>31318</v>
      </c>
      <c r="U1407" t="s">
        <v>31319</v>
      </c>
      <c r="V1407" t="s">
        <v>31320</v>
      </c>
      <c r="W1407" t="s">
        <v>31321</v>
      </c>
      <c r="X1407" t="s">
        <v>31322</v>
      </c>
      <c r="Y1407" t="s">
        <v>31323</v>
      </c>
    </row>
    <row r="1408" spans="1:25" x14ac:dyDescent="0.3">
      <c r="A1408">
        <v>70350</v>
      </c>
      <c r="B1408" t="s">
        <v>31324</v>
      </c>
      <c r="C1408" t="s">
        <v>31325</v>
      </c>
      <c r="D1408" t="s">
        <v>31326</v>
      </c>
      <c r="E1408" t="s">
        <v>31327</v>
      </c>
      <c r="F1408" t="s">
        <v>31328</v>
      </c>
      <c r="G1408" t="s">
        <v>31329</v>
      </c>
      <c r="H1408" t="s">
        <v>31330</v>
      </c>
      <c r="I1408" t="s">
        <v>31331</v>
      </c>
      <c r="J1408" t="s">
        <v>31332</v>
      </c>
      <c r="K1408" t="s">
        <v>31333</v>
      </c>
      <c r="L1408" t="s">
        <v>31334</v>
      </c>
      <c r="M1408" t="s">
        <v>31335</v>
      </c>
      <c r="N1408" t="s">
        <v>31336</v>
      </c>
      <c r="O1408" t="s">
        <v>31337</v>
      </c>
      <c r="P1408">
        <f>-652.165227214707 -21.7224757128963 -233.18868183898</f>
        <v>-907.07638476658326</v>
      </c>
      <c r="Q1408" t="s">
        <v>31338</v>
      </c>
      <c r="R1408" t="s">
        <v>31339</v>
      </c>
      <c r="S1408" t="s">
        <v>31340</v>
      </c>
      <c r="T1408" t="s">
        <v>31341</v>
      </c>
      <c r="U1408" t="s">
        <v>31342</v>
      </c>
      <c r="V1408" t="s">
        <v>31343</v>
      </c>
      <c r="W1408" t="s">
        <v>31344</v>
      </c>
      <c r="X1408" t="s">
        <v>31345</v>
      </c>
      <c r="Y1408" t="s">
        <v>31346</v>
      </c>
    </row>
    <row r="1409" spans="1:25" x14ac:dyDescent="0.3">
      <c r="A1409">
        <v>70400</v>
      </c>
      <c r="B1409" t="s">
        <v>31347</v>
      </c>
      <c r="C1409" t="s">
        <v>31348</v>
      </c>
      <c r="D1409" t="s">
        <v>31349</v>
      </c>
      <c r="E1409" t="s">
        <v>31350</v>
      </c>
      <c r="F1409" t="s">
        <v>31351</v>
      </c>
      <c r="G1409" t="s">
        <v>31352</v>
      </c>
      <c r="H1409" t="s">
        <v>31353</v>
      </c>
      <c r="I1409" t="s">
        <v>31354</v>
      </c>
      <c r="J1409" t="s">
        <v>31355</v>
      </c>
      <c r="K1409" t="s">
        <v>31356</v>
      </c>
      <c r="L1409" t="s">
        <v>31357</v>
      </c>
      <c r="M1409" t="s">
        <v>31358</v>
      </c>
      <c r="N1409" t="s">
        <v>31359</v>
      </c>
      <c r="O1409" t="s">
        <v>31360</v>
      </c>
      <c r="P1409">
        <f>-653.104596634078 -22.0349555573569 -233.077731092715</f>
        <v>-908.21728328414986</v>
      </c>
      <c r="Q1409" t="s">
        <v>31361</v>
      </c>
      <c r="R1409" t="s">
        <v>31362</v>
      </c>
      <c r="S1409" t="s">
        <v>31363</v>
      </c>
      <c r="T1409" t="s">
        <v>31364</v>
      </c>
      <c r="U1409" t="s">
        <v>31365</v>
      </c>
      <c r="V1409" t="s">
        <v>31366</v>
      </c>
      <c r="W1409" t="s">
        <v>31367</v>
      </c>
      <c r="X1409" t="s">
        <v>31368</v>
      </c>
      <c r="Y1409" t="s">
        <v>31369</v>
      </c>
    </row>
    <row r="1410" spans="1:25" x14ac:dyDescent="0.3">
      <c r="A1410">
        <v>70450</v>
      </c>
      <c r="B1410" t="s">
        <v>31370</v>
      </c>
      <c r="C1410" t="s">
        <v>31371</v>
      </c>
      <c r="D1410" t="s">
        <v>31372</v>
      </c>
      <c r="E1410" t="s">
        <v>31373</v>
      </c>
      <c r="F1410" t="s">
        <v>31374</v>
      </c>
      <c r="G1410" t="s">
        <v>31375</v>
      </c>
      <c r="H1410" t="s">
        <v>31376</v>
      </c>
      <c r="I1410" t="s">
        <v>31377</v>
      </c>
      <c r="J1410" t="s">
        <v>31378</v>
      </c>
      <c r="K1410" t="s">
        <v>31379</v>
      </c>
      <c r="L1410" t="s">
        <v>31380</v>
      </c>
      <c r="M1410" t="s">
        <v>31381</v>
      </c>
      <c r="N1410" t="s">
        <v>31382</v>
      </c>
      <c r="O1410" t="s">
        <v>31383</v>
      </c>
      <c r="P1410">
        <f>-653.68356962799 -22.1821580099934 -232.959338588008</f>
        <v>-908.82506622599135</v>
      </c>
      <c r="Q1410" t="s">
        <v>31384</v>
      </c>
      <c r="R1410" t="s">
        <v>31385</v>
      </c>
      <c r="S1410" t="s">
        <v>31386</v>
      </c>
      <c r="T1410" t="s">
        <v>31387</v>
      </c>
      <c r="U1410" t="s">
        <v>31388</v>
      </c>
      <c r="V1410" t="s">
        <v>31389</v>
      </c>
      <c r="W1410" t="s">
        <v>31390</v>
      </c>
      <c r="X1410" t="s">
        <v>31391</v>
      </c>
      <c r="Y1410" t="s">
        <v>31392</v>
      </c>
    </row>
    <row r="1411" spans="1:25" x14ac:dyDescent="0.3">
      <c r="A1411">
        <v>70500</v>
      </c>
      <c r="B1411" t="s">
        <v>31393</v>
      </c>
      <c r="C1411" t="s">
        <v>31394</v>
      </c>
      <c r="D1411" t="s">
        <v>31395</v>
      </c>
      <c r="E1411" t="s">
        <v>31396</v>
      </c>
      <c r="F1411" t="s">
        <v>31397</v>
      </c>
      <c r="G1411" t="s">
        <v>31398</v>
      </c>
      <c r="H1411" t="s">
        <v>31399</v>
      </c>
      <c r="I1411" t="s">
        <v>31400</v>
      </c>
      <c r="J1411" t="s">
        <v>31401</v>
      </c>
      <c r="K1411" t="s">
        <v>31402</v>
      </c>
      <c r="L1411" t="s">
        <v>31403</v>
      </c>
      <c r="M1411" t="s">
        <v>31404</v>
      </c>
      <c r="N1411" t="s">
        <v>31405</v>
      </c>
      <c r="O1411" t="s">
        <v>31406</v>
      </c>
      <c r="P1411">
        <f>-654.293933384986 -22.2530693782762 -232.829737892307</f>
        <v>-909.37674065556917</v>
      </c>
      <c r="Q1411" t="s">
        <v>31407</v>
      </c>
      <c r="R1411" t="s">
        <v>31408</v>
      </c>
      <c r="S1411" t="s">
        <v>31409</v>
      </c>
      <c r="T1411" t="s">
        <v>31410</v>
      </c>
      <c r="U1411" t="s">
        <v>31411</v>
      </c>
      <c r="V1411" t="s">
        <v>31412</v>
      </c>
      <c r="W1411" t="s">
        <v>31413</v>
      </c>
      <c r="X1411" t="s">
        <v>31414</v>
      </c>
      <c r="Y1411" t="s">
        <v>31415</v>
      </c>
    </row>
    <row r="1412" spans="1:25" x14ac:dyDescent="0.3">
      <c r="A1412">
        <v>70550</v>
      </c>
      <c r="B1412" t="s">
        <v>31416</v>
      </c>
      <c r="C1412" t="s">
        <v>31417</v>
      </c>
      <c r="D1412" t="s">
        <v>31418</v>
      </c>
      <c r="E1412" t="s">
        <v>31419</v>
      </c>
      <c r="F1412" t="s">
        <v>31420</v>
      </c>
      <c r="G1412" t="s">
        <v>31421</v>
      </c>
      <c r="H1412" t="s">
        <v>31422</v>
      </c>
      <c r="I1412" t="s">
        <v>31423</v>
      </c>
      <c r="J1412" t="s">
        <v>31424</v>
      </c>
      <c r="K1412" t="s">
        <v>31425</v>
      </c>
      <c r="L1412" t="s">
        <v>31426</v>
      </c>
      <c r="M1412" t="s">
        <v>31427</v>
      </c>
      <c r="N1412" t="s">
        <v>31428</v>
      </c>
      <c r="O1412" t="s">
        <v>31429</v>
      </c>
      <c r="P1412">
        <f>-655.470291626627 -22.283208083011 -232.457763776516</f>
        <v>-910.21126348615405</v>
      </c>
      <c r="Q1412" t="s">
        <v>31430</v>
      </c>
      <c r="R1412" t="s">
        <v>31431</v>
      </c>
      <c r="S1412" t="s">
        <v>31432</v>
      </c>
      <c r="T1412" t="s">
        <v>31433</v>
      </c>
      <c r="U1412" t="s">
        <v>31434</v>
      </c>
      <c r="V1412" t="s">
        <v>31435</v>
      </c>
      <c r="W1412" t="s">
        <v>31436</v>
      </c>
      <c r="X1412" t="s">
        <v>31437</v>
      </c>
      <c r="Y1412" t="s">
        <v>31438</v>
      </c>
    </row>
    <row r="1413" spans="1:25" x14ac:dyDescent="0.3">
      <c r="A1413">
        <v>70600</v>
      </c>
      <c r="B1413" t="s">
        <v>31439</v>
      </c>
      <c r="C1413" t="s">
        <v>31440</v>
      </c>
      <c r="D1413" t="s">
        <v>31441</v>
      </c>
      <c r="E1413" t="s">
        <v>31442</v>
      </c>
      <c r="F1413" t="s">
        <v>31443</v>
      </c>
      <c r="G1413" t="s">
        <v>31444</v>
      </c>
      <c r="H1413" t="s">
        <v>31445</v>
      </c>
      <c r="I1413" t="s">
        <v>31446</v>
      </c>
      <c r="J1413" t="s">
        <v>31447</v>
      </c>
      <c r="K1413" t="s">
        <v>31448</v>
      </c>
      <c r="L1413" t="s">
        <v>31449</v>
      </c>
      <c r="M1413" t="s">
        <v>31450</v>
      </c>
      <c r="N1413" t="s">
        <v>31451</v>
      </c>
      <c r="O1413" t="s">
        <v>31452</v>
      </c>
      <c r="P1413">
        <f>-656.269640298748 -22.2894669193233 -232.148418733181</f>
        <v>-910.70752595125225</v>
      </c>
      <c r="Q1413" t="s">
        <v>31453</v>
      </c>
      <c r="R1413" t="s">
        <v>31454</v>
      </c>
      <c r="S1413" t="s">
        <v>31455</v>
      </c>
      <c r="T1413" t="s">
        <v>31456</v>
      </c>
      <c r="U1413" t="s">
        <v>31457</v>
      </c>
      <c r="V1413" t="s">
        <v>31458</v>
      </c>
      <c r="W1413" t="s">
        <v>31459</v>
      </c>
      <c r="X1413" t="s">
        <v>31460</v>
      </c>
      <c r="Y1413" t="s">
        <v>31461</v>
      </c>
    </row>
    <row r="1414" spans="1:25" x14ac:dyDescent="0.3">
      <c r="A1414">
        <v>70650</v>
      </c>
      <c r="B1414" t="s">
        <v>31462</v>
      </c>
      <c r="C1414" t="s">
        <v>31463</v>
      </c>
      <c r="D1414" t="s">
        <v>31464</v>
      </c>
      <c r="E1414" t="s">
        <v>31465</v>
      </c>
      <c r="F1414" t="s">
        <v>31466</v>
      </c>
      <c r="G1414" t="s">
        <v>31467</v>
      </c>
      <c r="H1414" t="s">
        <v>31468</v>
      </c>
      <c r="I1414" t="s">
        <v>31469</v>
      </c>
      <c r="J1414" t="s">
        <v>31470</v>
      </c>
      <c r="K1414" t="s">
        <v>31471</v>
      </c>
      <c r="L1414" t="s">
        <v>31472</v>
      </c>
      <c r="M1414" t="s">
        <v>31473</v>
      </c>
      <c r="N1414" t="s">
        <v>31474</v>
      </c>
      <c r="O1414" t="s">
        <v>31475</v>
      </c>
      <c r="P1414">
        <f>-657.868513039285 -21.9808686684544 -231.547824883015</f>
        <v>-911.39720659075431</v>
      </c>
      <c r="Q1414" t="s">
        <v>31476</v>
      </c>
      <c r="R1414" t="s">
        <v>31477</v>
      </c>
      <c r="S1414" t="s">
        <v>31478</v>
      </c>
      <c r="T1414" t="s">
        <v>31479</v>
      </c>
      <c r="U1414" t="s">
        <v>31480</v>
      </c>
      <c r="V1414" t="s">
        <v>31481</v>
      </c>
      <c r="W1414" t="s">
        <v>31482</v>
      </c>
      <c r="X1414" t="s">
        <v>31483</v>
      </c>
      <c r="Y1414" t="s">
        <v>31484</v>
      </c>
    </row>
    <row r="1415" spans="1:25" x14ac:dyDescent="0.3">
      <c r="A1415">
        <v>70700</v>
      </c>
      <c r="B1415" t="s">
        <v>31485</v>
      </c>
      <c r="C1415" t="s">
        <v>31486</v>
      </c>
      <c r="D1415" t="s">
        <v>31487</v>
      </c>
      <c r="E1415" t="s">
        <v>31488</v>
      </c>
      <c r="F1415" t="s">
        <v>31489</v>
      </c>
      <c r="G1415" t="s">
        <v>31490</v>
      </c>
      <c r="H1415" t="s">
        <v>31491</v>
      </c>
      <c r="I1415" t="s">
        <v>31492</v>
      </c>
      <c r="J1415" t="s">
        <v>31493</v>
      </c>
      <c r="K1415" t="s">
        <v>31494</v>
      </c>
      <c r="L1415" t="s">
        <v>31495</v>
      </c>
      <c r="M1415" t="s">
        <v>31496</v>
      </c>
      <c r="N1415" t="s">
        <v>31497</v>
      </c>
      <c r="O1415" t="s">
        <v>31498</v>
      </c>
      <c r="P1415">
        <f>-658.958376869625 -21.9718756259215 -231.142318772762</f>
        <v>-912.07257126830848</v>
      </c>
      <c r="Q1415" t="s">
        <v>31499</v>
      </c>
      <c r="R1415" t="s">
        <v>31500</v>
      </c>
      <c r="S1415" t="s">
        <v>31501</v>
      </c>
      <c r="T1415" t="s">
        <v>31502</v>
      </c>
      <c r="U1415" t="s">
        <v>31503</v>
      </c>
      <c r="V1415" t="s">
        <v>31504</v>
      </c>
      <c r="W1415" t="s">
        <v>31505</v>
      </c>
      <c r="X1415" t="s">
        <v>31506</v>
      </c>
      <c r="Y1415" t="s">
        <v>31507</v>
      </c>
    </row>
    <row r="1416" spans="1:25" x14ac:dyDescent="0.3">
      <c r="A1416">
        <v>70750</v>
      </c>
      <c r="B1416" t="s">
        <v>31508</v>
      </c>
      <c r="C1416" t="s">
        <v>31509</v>
      </c>
      <c r="D1416" t="s">
        <v>31510</v>
      </c>
      <c r="E1416" t="s">
        <v>31511</v>
      </c>
      <c r="F1416" t="s">
        <v>31512</v>
      </c>
      <c r="G1416" t="s">
        <v>31513</v>
      </c>
      <c r="H1416" t="s">
        <v>31514</v>
      </c>
      <c r="I1416" t="s">
        <v>31515</v>
      </c>
      <c r="J1416" t="s">
        <v>31516</v>
      </c>
      <c r="K1416" t="s">
        <v>31517</v>
      </c>
      <c r="L1416" t="s">
        <v>31518</v>
      </c>
      <c r="M1416" t="s">
        <v>31519</v>
      </c>
      <c r="N1416" t="s">
        <v>31520</v>
      </c>
      <c r="O1416" t="s">
        <v>31521</v>
      </c>
      <c r="P1416">
        <f>-659.264687702078 -21.8849341938692 -231.00862443857</f>
        <v>-912.15824633451723</v>
      </c>
      <c r="Q1416" t="s">
        <v>31522</v>
      </c>
      <c r="R1416" t="s">
        <v>31523</v>
      </c>
      <c r="S1416" t="s">
        <v>31524</v>
      </c>
      <c r="T1416" t="s">
        <v>31525</v>
      </c>
      <c r="U1416" t="s">
        <v>31526</v>
      </c>
      <c r="V1416" t="s">
        <v>31527</v>
      </c>
      <c r="W1416" t="s">
        <v>31528</v>
      </c>
      <c r="X1416" t="s">
        <v>31529</v>
      </c>
      <c r="Y1416" t="s">
        <v>31530</v>
      </c>
    </row>
    <row r="1417" spans="1:25" x14ac:dyDescent="0.3">
      <c r="A1417">
        <v>70800</v>
      </c>
      <c r="B1417" t="s">
        <v>31531</v>
      </c>
      <c r="C1417" t="s">
        <v>31532</v>
      </c>
      <c r="D1417" t="s">
        <v>31533</v>
      </c>
      <c r="E1417" t="s">
        <v>31534</v>
      </c>
      <c r="F1417" t="s">
        <v>31535</v>
      </c>
      <c r="G1417" t="s">
        <v>31536</v>
      </c>
      <c r="H1417" t="s">
        <v>31537</v>
      </c>
      <c r="I1417" t="s">
        <v>31538</v>
      </c>
      <c r="J1417" t="s">
        <v>31539</v>
      </c>
      <c r="K1417" t="s">
        <v>31540</v>
      </c>
      <c r="L1417" t="s">
        <v>31541</v>
      </c>
      <c r="M1417" t="s">
        <v>31542</v>
      </c>
      <c r="N1417" t="s">
        <v>31543</v>
      </c>
      <c r="O1417" t="s">
        <v>31544</v>
      </c>
      <c r="P1417">
        <f>-659.740298624506 -21.7747505298967 -230.775502241455</f>
        <v>-912.29055139585762</v>
      </c>
      <c r="Q1417" t="s">
        <v>31545</v>
      </c>
      <c r="R1417" t="s">
        <v>31546</v>
      </c>
      <c r="S1417" t="s">
        <v>31547</v>
      </c>
      <c r="T1417" t="s">
        <v>31548</v>
      </c>
      <c r="U1417" t="s">
        <v>31549</v>
      </c>
      <c r="V1417" t="s">
        <v>31550</v>
      </c>
      <c r="W1417" t="s">
        <v>31551</v>
      </c>
      <c r="X1417" t="s">
        <v>31552</v>
      </c>
      <c r="Y1417" t="s">
        <v>31553</v>
      </c>
    </row>
    <row r="1418" spans="1:25" x14ac:dyDescent="0.3">
      <c r="A1418">
        <v>70850</v>
      </c>
      <c r="B1418" t="s">
        <v>31554</v>
      </c>
      <c r="C1418" t="s">
        <v>31555</v>
      </c>
      <c r="D1418" t="s">
        <v>31556</v>
      </c>
      <c r="E1418" t="s">
        <v>31557</v>
      </c>
      <c r="F1418" t="s">
        <v>31558</v>
      </c>
      <c r="G1418" t="s">
        <v>31559</v>
      </c>
      <c r="H1418" t="s">
        <v>31560</v>
      </c>
      <c r="I1418" t="s">
        <v>31561</v>
      </c>
      <c r="J1418" t="s">
        <v>31562</v>
      </c>
      <c r="K1418" t="s">
        <v>31563</v>
      </c>
      <c r="L1418" t="s">
        <v>31564</v>
      </c>
      <c r="M1418" t="s">
        <v>31565</v>
      </c>
      <c r="N1418" t="s">
        <v>31566</v>
      </c>
      <c r="O1418" t="s">
        <v>31567</v>
      </c>
      <c r="P1418">
        <f>-659.965131861568 -21.8937850435013 -230.651233819327</f>
        <v>-912.51015072439634</v>
      </c>
      <c r="Q1418" t="s">
        <v>31568</v>
      </c>
      <c r="R1418" t="s">
        <v>31569</v>
      </c>
      <c r="S1418" t="s">
        <v>31570</v>
      </c>
      <c r="T1418" t="s">
        <v>31571</v>
      </c>
      <c r="U1418" t="s">
        <v>31572</v>
      </c>
      <c r="V1418" t="s">
        <v>31573</v>
      </c>
      <c r="W1418" t="s">
        <v>31574</v>
      </c>
      <c r="X1418" t="s">
        <v>31575</v>
      </c>
      <c r="Y1418" t="s">
        <v>31576</v>
      </c>
    </row>
    <row r="1419" spans="1:25" x14ac:dyDescent="0.3">
      <c r="A1419">
        <v>70900</v>
      </c>
      <c r="B1419" t="s">
        <v>31577</v>
      </c>
      <c r="C1419" t="s">
        <v>31578</v>
      </c>
      <c r="D1419" t="s">
        <v>31579</v>
      </c>
      <c r="E1419" t="s">
        <v>31580</v>
      </c>
      <c r="F1419" t="s">
        <v>31581</v>
      </c>
      <c r="G1419" t="s">
        <v>31582</v>
      </c>
      <c r="H1419" t="s">
        <v>31583</v>
      </c>
      <c r="I1419" t="s">
        <v>31584</v>
      </c>
      <c r="J1419" t="s">
        <v>31585</v>
      </c>
      <c r="K1419" t="s">
        <v>31586</v>
      </c>
      <c r="L1419" t="s">
        <v>31587</v>
      </c>
      <c r="M1419" t="s">
        <v>31588</v>
      </c>
      <c r="N1419" t="s">
        <v>31589</v>
      </c>
      <c r="O1419" t="s">
        <v>31590</v>
      </c>
      <c r="P1419">
        <f>-660.124350902375 -22.0571717115749 -230.393653929916</f>
        <v>-912.57517654386595</v>
      </c>
      <c r="Q1419" t="s">
        <v>31591</v>
      </c>
      <c r="R1419" t="s">
        <v>31592</v>
      </c>
      <c r="S1419" t="s">
        <v>31593</v>
      </c>
      <c r="T1419" t="s">
        <v>31594</v>
      </c>
      <c r="U1419" t="s">
        <v>31595</v>
      </c>
      <c r="V1419" t="s">
        <v>31596</v>
      </c>
      <c r="W1419" t="s">
        <v>31597</v>
      </c>
      <c r="X1419" t="s">
        <v>31598</v>
      </c>
      <c r="Y1419" t="s">
        <v>31599</v>
      </c>
    </row>
    <row r="1420" spans="1:25" x14ac:dyDescent="0.3">
      <c r="A1420">
        <v>70950</v>
      </c>
      <c r="B1420" t="s">
        <v>31600</v>
      </c>
      <c r="C1420" t="s">
        <v>31601</v>
      </c>
      <c r="D1420" t="s">
        <v>31602</v>
      </c>
      <c r="E1420" t="s">
        <v>31603</v>
      </c>
      <c r="F1420" t="s">
        <v>31604</v>
      </c>
      <c r="G1420" t="s">
        <v>31605</v>
      </c>
      <c r="H1420" t="s">
        <v>31606</v>
      </c>
      <c r="I1420" t="s">
        <v>31607</v>
      </c>
      <c r="J1420" t="s">
        <v>31608</v>
      </c>
      <c r="K1420" t="s">
        <v>31609</v>
      </c>
      <c r="L1420" t="s">
        <v>31610</v>
      </c>
      <c r="M1420" t="s">
        <v>31611</v>
      </c>
      <c r="N1420" t="s">
        <v>31612</v>
      </c>
      <c r="O1420" t="s">
        <v>31613</v>
      </c>
      <c r="P1420">
        <f>-660.184730815353 -22.0802613348426 -230.28529373502</f>
        <v>-912.55028588521554</v>
      </c>
      <c r="Q1420" t="s">
        <v>31614</v>
      </c>
      <c r="R1420" t="s">
        <v>31615</v>
      </c>
      <c r="S1420" t="s">
        <v>31616</v>
      </c>
      <c r="T1420" t="s">
        <v>31617</v>
      </c>
      <c r="U1420" t="s">
        <v>31618</v>
      </c>
      <c r="V1420" t="s">
        <v>31619</v>
      </c>
      <c r="W1420" t="s">
        <v>31620</v>
      </c>
      <c r="X1420" t="s">
        <v>31621</v>
      </c>
      <c r="Y1420" t="s">
        <v>31622</v>
      </c>
    </row>
    <row r="1421" spans="1:25" x14ac:dyDescent="0.3">
      <c r="A1421">
        <v>71000</v>
      </c>
      <c r="B1421" t="s">
        <v>31623</v>
      </c>
      <c r="C1421" t="s">
        <v>31624</v>
      </c>
      <c r="D1421" t="s">
        <v>31625</v>
      </c>
      <c r="E1421" t="s">
        <v>31626</v>
      </c>
      <c r="F1421" t="s">
        <v>31627</v>
      </c>
      <c r="G1421" t="s">
        <v>31628</v>
      </c>
      <c r="H1421" t="s">
        <v>31629</v>
      </c>
      <c r="I1421" t="s">
        <v>31630</v>
      </c>
      <c r="J1421" t="s">
        <v>31631</v>
      </c>
      <c r="K1421" t="s">
        <v>31632</v>
      </c>
      <c r="L1421" t="s">
        <v>31633</v>
      </c>
      <c r="M1421" t="s">
        <v>31634</v>
      </c>
      <c r="N1421" t="s">
        <v>31635</v>
      </c>
      <c r="O1421" t="s">
        <v>31636</v>
      </c>
      <c r="P1421">
        <f>-660.097975496262 -21.9633877387437 -230.148715091792</f>
        <v>-912.21007832679777</v>
      </c>
      <c r="Q1421" t="s">
        <v>31637</v>
      </c>
      <c r="R1421" t="s">
        <v>31638</v>
      </c>
      <c r="S1421" t="s">
        <v>31639</v>
      </c>
      <c r="T1421" t="s">
        <v>31640</v>
      </c>
      <c r="U1421" t="s">
        <v>31641</v>
      </c>
      <c r="V1421" t="s">
        <v>31642</v>
      </c>
      <c r="W1421" t="s">
        <v>31643</v>
      </c>
      <c r="X1421" t="s">
        <v>31644</v>
      </c>
      <c r="Y1421" t="s">
        <v>31645</v>
      </c>
    </row>
    <row r="1422" spans="1:25" x14ac:dyDescent="0.3">
      <c r="A1422">
        <v>71050</v>
      </c>
      <c r="B1422" t="s">
        <v>31646</v>
      </c>
      <c r="C1422" t="s">
        <v>31647</v>
      </c>
      <c r="D1422" t="s">
        <v>31648</v>
      </c>
      <c r="E1422" t="s">
        <v>31649</v>
      </c>
      <c r="F1422" t="s">
        <v>31650</v>
      </c>
      <c r="G1422" t="s">
        <v>31651</v>
      </c>
      <c r="H1422" t="s">
        <v>31652</v>
      </c>
      <c r="I1422" t="s">
        <v>31653</v>
      </c>
      <c r="J1422" t="s">
        <v>31654</v>
      </c>
      <c r="K1422" t="s">
        <v>31655</v>
      </c>
      <c r="L1422" t="s">
        <v>31656</v>
      </c>
      <c r="M1422" t="s">
        <v>31657</v>
      </c>
      <c r="N1422" t="s">
        <v>31658</v>
      </c>
      <c r="O1422" t="s">
        <v>31659</v>
      </c>
      <c r="P1422">
        <f>-659.985476544356 -22.033197235852 -230.139823394698</f>
        <v>-912.15849717490596</v>
      </c>
      <c r="Q1422" t="s">
        <v>31660</v>
      </c>
      <c r="R1422" t="s">
        <v>31661</v>
      </c>
      <c r="S1422" t="s">
        <v>31662</v>
      </c>
      <c r="T1422" t="s">
        <v>31663</v>
      </c>
      <c r="U1422" t="s">
        <v>31664</v>
      </c>
      <c r="V1422" t="s">
        <v>31665</v>
      </c>
      <c r="W1422" t="s">
        <v>31666</v>
      </c>
      <c r="X1422" t="s">
        <v>31667</v>
      </c>
      <c r="Y1422" t="s">
        <v>31668</v>
      </c>
    </row>
    <row r="1423" spans="1:25" x14ac:dyDescent="0.3">
      <c r="A1423">
        <v>71100</v>
      </c>
      <c r="B1423" t="s">
        <v>31669</v>
      </c>
      <c r="C1423" t="s">
        <v>31670</v>
      </c>
      <c r="D1423" t="s">
        <v>31671</v>
      </c>
      <c r="E1423" t="s">
        <v>31672</v>
      </c>
      <c r="F1423" t="s">
        <v>31673</v>
      </c>
      <c r="G1423" t="s">
        <v>31674</v>
      </c>
      <c r="H1423" t="s">
        <v>31675</v>
      </c>
      <c r="I1423" t="s">
        <v>31676</v>
      </c>
      <c r="J1423" t="s">
        <v>31677</v>
      </c>
      <c r="K1423" t="s">
        <v>31678</v>
      </c>
      <c r="L1423" t="s">
        <v>31679</v>
      </c>
      <c r="M1423" t="s">
        <v>31680</v>
      </c>
      <c r="N1423" t="s">
        <v>31681</v>
      </c>
      <c r="O1423" t="s">
        <v>31682</v>
      </c>
      <c r="P1423">
        <f>-659.652601461196 -22.4149655966526 -230.197971856932</f>
        <v>-912.26553891478056</v>
      </c>
      <c r="Q1423" t="s">
        <v>31683</v>
      </c>
      <c r="R1423" t="s">
        <v>31684</v>
      </c>
      <c r="S1423" t="s">
        <v>31685</v>
      </c>
      <c r="T1423" t="s">
        <v>31686</v>
      </c>
      <c r="U1423" t="s">
        <v>31687</v>
      </c>
      <c r="V1423" t="s">
        <v>31688</v>
      </c>
      <c r="W1423" t="s">
        <v>31689</v>
      </c>
      <c r="X1423" t="s">
        <v>31690</v>
      </c>
      <c r="Y1423" t="s">
        <v>31691</v>
      </c>
    </row>
    <row r="1424" spans="1:25" x14ac:dyDescent="0.3">
      <c r="A1424">
        <v>71150</v>
      </c>
      <c r="B1424" t="s">
        <v>31692</v>
      </c>
      <c r="C1424" t="s">
        <v>31693</v>
      </c>
      <c r="D1424" t="s">
        <v>31694</v>
      </c>
      <c r="E1424" t="s">
        <v>31695</v>
      </c>
      <c r="F1424" t="s">
        <v>31696</v>
      </c>
      <c r="G1424" t="s">
        <v>31697</v>
      </c>
      <c r="H1424" t="s">
        <v>31698</v>
      </c>
      <c r="I1424" t="s">
        <v>31699</v>
      </c>
      <c r="J1424" t="s">
        <v>31700</v>
      </c>
      <c r="K1424" t="s">
        <v>31701</v>
      </c>
      <c r="L1424" t="s">
        <v>31702</v>
      </c>
      <c r="M1424" t="s">
        <v>31703</v>
      </c>
      <c r="N1424" t="s">
        <v>31704</v>
      </c>
      <c r="O1424" t="s">
        <v>31705</v>
      </c>
      <c r="P1424">
        <f>-659.564254894184 -22.6342273418791 -230.155875184305</f>
        <v>-912.35435742036816</v>
      </c>
      <c r="Q1424" t="s">
        <v>31706</v>
      </c>
      <c r="R1424" t="s">
        <v>31707</v>
      </c>
      <c r="S1424" t="s">
        <v>31708</v>
      </c>
      <c r="T1424" t="s">
        <v>31709</v>
      </c>
      <c r="U1424" t="s">
        <v>31710</v>
      </c>
      <c r="V1424" t="s">
        <v>31711</v>
      </c>
      <c r="W1424" t="s">
        <v>31712</v>
      </c>
      <c r="X1424" t="s">
        <v>31713</v>
      </c>
      <c r="Y1424" t="s">
        <v>31714</v>
      </c>
    </row>
    <row r="1425" spans="1:25" x14ac:dyDescent="0.3">
      <c r="A1425">
        <v>71200</v>
      </c>
      <c r="B1425" t="s">
        <v>31715</v>
      </c>
      <c r="C1425" t="s">
        <v>31716</v>
      </c>
      <c r="D1425" t="s">
        <v>31717</v>
      </c>
      <c r="E1425" t="s">
        <v>31718</v>
      </c>
      <c r="F1425" t="s">
        <v>31719</v>
      </c>
      <c r="G1425" t="s">
        <v>31720</v>
      </c>
      <c r="H1425" t="s">
        <v>31721</v>
      </c>
      <c r="I1425" t="s">
        <v>31722</v>
      </c>
      <c r="J1425" t="s">
        <v>31723</v>
      </c>
      <c r="K1425" t="s">
        <v>31724</v>
      </c>
      <c r="L1425" t="s">
        <v>31725</v>
      </c>
      <c r="M1425" t="s">
        <v>31726</v>
      </c>
      <c r="N1425" t="s">
        <v>31727</v>
      </c>
      <c r="O1425" t="s">
        <v>31728</v>
      </c>
      <c r="P1425">
        <f>-659.413559241167 -22.982159324335 -230.050381446753</f>
        <v>-912.4461000122551</v>
      </c>
      <c r="Q1425" t="s">
        <v>31729</v>
      </c>
      <c r="R1425" t="s">
        <v>31730</v>
      </c>
      <c r="S1425" t="s">
        <v>31731</v>
      </c>
      <c r="T1425" t="s">
        <v>31732</v>
      </c>
      <c r="U1425" t="s">
        <v>31733</v>
      </c>
      <c r="V1425" t="s">
        <v>31734</v>
      </c>
      <c r="W1425" t="s">
        <v>31735</v>
      </c>
      <c r="X1425" t="s">
        <v>31736</v>
      </c>
      <c r="Y1425" t="s">
        <v>31737</v>
      </c>
    </row>
    <row r="1426" spans="1:25" x14ac:dyDescent="0.3">
      <c r="A1426">
        <v>71250</v>
      </c>
      <c r="B1426" t="s">
        <v>31738</v>
      </c>
      <c r="C1426" t="s">
        <v>31739</v>
      </c>
      <c r="D1426" t="s">
        <v>31740</v>
      </c>
      <c r="E1426" t="s">
        <v>31741</v>
      </c>
      <c r="F1426" t="s">
        <v>31742</v>
      </c>
      <c r="G1426" t="s">
        <v>31743</v>
      </c>
      <c r="H1426" t="s">
        <v>31744</v>
      </c>
      <c r="I1426" t="s">
        <v>31745</v>
      </c>
      <c r="J1426" t="s">
        <v>31746</v>
      </c>
      <c r="K1426" t="s">
        <v>31747</v>
      </c>
      <c r="L1426" t="s">
        <v>31748</v>
      </c>
      <c r="M1426" t="s">
        <v>31749</v>
      </c>
      <c r="N1426" t="s">
        <v>31750</v>
      </c>
      <c r="O1426" t="s">
        <v>31751</v>
      </c>
      <c r="P1426">
        <f>-659.478785342489 -22.9271422586423 -229.996663112393</f>
        <v>-912.40259071352432</v>
      </c>
      <c r="Q1426" t="s">
        <v>31752</v>
      </c>
      <c r="R1426" t="s">
        <v>31753</v>
      </c>
      <c r="S1426" t="s">
        <v>31754</v>
      </c>
      <c r="T1426" t="s">
        <v>31755</v>
      </c>
      <c r="U1426" t="s">
        <v>31756</v>
      </c>
      <c r="V1426" t="s">
        <v>31757</v>
      </c>
      <c r="W1426" t="s">
        <v>31758</v>
      </c>
      <c r="X1426" t="s">
        <v>31759</v>
      </c>
      <c r="Y1426" t="s">
        <v>31760</v>
      </c>
    </row>
    <row r="1427" spans="1:25" x14ac:dyDescent="0.3">
      <c r="A1427">
        <v>71300</v>
      </c>
      <c r="B1427" t="s">
        <v>31761</v>
      </c>
      <c r="C1427" t="s">
        <v>31762</v>
      </c>
      <c r="D1427" t="s">
        <v>31763</v>
      </c>
      <c r="E1427" t="s">
        <v>31764</v>
      </c>
      <c r="F1427" t="s">
        <v>31765</v>
      </c>
      <c r="G1427" t="s">
        <v>31766</v>
      </c>
      <c r="H1427" t="s">
        <v>31767</v>
      </c>
      <c r="I1427" t="s">
        <v>31768</v>
      </c>
      <c r="J1427" t="s">
        <v>31769</v>
      </c>
      <c r="K1427" t="s">
        <v>31770</v>
      </c>
      <c r="L1427" t="s">
        <v>31771</v>
      </c>
      <c r="M1427" t="s">
        <v>31772</v>
      </c>
      <c r="N1427" t="s">
        <v>31773</v>
      </c>
      <c r="O1427" t="s">
        <v>31774</v>
      </c>
      <c r="P1427">
        <f>-659.545366585363 -22.8820397367947 -229.959638571239</f>
        <v>-912.38704489339671</v>
      </c>
      <c r="Q1427" t="s">
        <v>31775</v>
      </c>
      <c r="R1427" t="s">
        <v>31776</v>
      </c>
      <c r="S1427" t="s">
        <v>31777</v>
      </c>
      <c r="T1427" t="s">
        <v>31778</v>
      </c>
      <c r="U1427" t="s">
        <v>31779</v>
      </c>
      <c r="V1427" t="s">
        <v>31780</v>
      </c>
      <c r="W1427" t="s">
        <v>31781</v>
      </c>
      <c r="X1427" t="s">
        <v>31782</v>
      </c>
      <c r="Y1427" t="s">
        <v>31783</v>
      </c>
    </row>
    <row r="1428" spans="1:25" x14ac:dyDescent="0.3">
      <c r="A1428">
        <v>71350</v>
      </c>
      <c r="B1428" t="s">
        <v>31784</v>
      </c>
      <c r="C1428" t="s">
        <v>31785</v>
      </c>
      <c r="D1428" t="s">
        <v>31786</v>
      </c>
      <c r="E1428" t="s">
        <v>31787</v>
      </c>
      <c r="F1428" t="s">
        <v>31788</v>
      </c>
      <c r="G1428" t="s">
        <v>31789</v>
      </c>
      <c r="H1428" t="s">
        <v>31790</v>
      </c>
      <c r="I1428" t="s">
        <v>31791</v>
      </c>
      <c r="J1428" t="s">
        <v>31792</v>
      </c>
      <c r="K1428" t="s">
        <v>31793</v>
      </c>
      <c r="L1428" t="s">
        <v>31794</v>
      </c>
      <c r="M1428" t="s">
        <v>31795</v>
      </c>
      <c r="N1428" t="s">
        <v>31796</v>
      </c>
      <c r="O1428" t="s">
        <v>31797</v>
      </c>
      <c r="P1428">
        <f>-659.577994089899 -22.925124411556 -229.974918599167</f>
        <v>-912.47803710062203</v>
      </c>
      <c r="Q1428" t="s">
        <v>31798</v>
      </c>
      <c r="R1428" t="s">
        <v>31799</v>
      </c>
      <c r="S1428" t="s">
        <v>31800</v>
      </c>
      <c r="T1428" t="s">
        <v>31801</v>
      </c>
      <c r="U1428" t="s">
        <v>31802</v>
      </c>
      <c r="V1428" t="s">
        <v>31803</v>
      </c>
      <c r="W1428" t="s">
        <v>31804</v>
      </c>
      <c r="X1428" t="s">
        <v>31805</v>
      </c>
      <c r="Y1428" t="s">
        <v>31806</v>
      </c>
    </row>
    <row r="1429" spans="1:25" x14ac:dyDescent="0.3">
      <c r="A1429">
        <v>71400</v>
      </c>
      <c r="B1429" t="s">
        <v>31807</v>
      </c>
      <c r="C1429" t="s">
        <v>31808</v>
      </c>
      <c r="D1429" t="s">
        <v>31809</v>
      </c>
      <c r="E1429" t="s">
        <v>31810</v>
      </c>
      <c r="F1429" t="s">
        <v>31811</v>
      </c>
      <c r="G1429" t="s">
        <v>31812</v>
      </c>
      <c r="H1429" t="s">
        <v>31813</v>
      </c>
      <c r="I1429" t="s">
        <v>31814</v>
      </c>
      <c r="J1429" t="s">
        <v>31815</v>
      </c>
      <c r="K1429" t="s">
        <v>31816</v>
      </c>
      <c r="L1429" t="s">
        <v>31817</v>
      </c>
      <c r="M1429" t="s">
        <v>31818</v>
      </c>
      <c r="N1429" t="s">
        <v>31819</v>
      </c>
      <c r="O1429" t="s">
        <v>31820</v>
      </c>
      <c r="P1429">
        <f>-659.893843894137 -22.8542658126769 -229.911363404416</f>
        <v>-912.65947311122989</v>
      </c>
      <c r="Q1429" t="s">
        <v>31821</v>
      </c>
      <c r="R1429" t="s">
        <v>31822</v>
      </c>
      <c r="S1429" t="s">
        <v>31823</v>
      </c>
      <c r="T1429" t="s">
        <v>31824</v>
      </c>
      <c r="U1429" t="s">
        <v>31825</v>
      </c>
      <c r="V1429" t="s">
        <v>31826</v>
      </c>
      <c r="W1429" t="s">
        <v>31827</v>
      </c>
      <c r="X1429" t="s">
        <v>31828</v>
      </c>
      <c r="Y1429" t="s">
        <v>31829</v>
      </c>
    </row>
    <row r="1430" spans="1:25" x14ac:dyDescent="0.3">
      <c r="A1430">
        <v>71450</v>
      </c>
      <c r="B1430" t="s">
        <v>31830</v>
      </c>
      <c r="C1430" t="s">
        <v>31831</v>
      </c>
      <c r="D1430" t="s">
        <v>31832</v>
      </c>
      <c r="E1430" t="s">
        <v>31833</v>
      </c>
      <c r="F1430" t="s">
        <v>31834</v>
      </c>
      <c r="G1430" t="s">
        <v>31835</v>
      </c>
      <c r="H1430" t="s">
        <v>31836</v>
      </c>
      <c r="I1430" t="s">
        <v>31837</v>
      </c>
      <c r="J1430" t="s">
        <v>31838</v>
      </c>
      <c r="K1430" t="s">
        <v>31839</v>
      </c>
      <c r="L1430" t="s">
        <v>31840</v>
      </c>
      <c r="M1430" t="s">
        <v>31841</v>
      </c>
      <c r="N1430" t="s">
        <v>31842</v>
      </c>
      <c r="O1430" t="s">
        <v>31843</v>
      </c>
      <c r="P1430">
        <f>-660.180191797662 -22.7947128940316 -229.816307256634</f>
        <v>-912.7912119483276</v>
      </c>
      <c r="Q1430" t="s">
        <v>31844</v>
      </c>
      <c r="R1430" t="s">
        <v>31845</v>
      </c>
      <c r="S1430" t="s">
        <v>31846</v>
      </c>
      <c r="T1430" t="s">
        <v>31847</v>
      </c>
      <c r="U1430" t="s">
        <v>31848</v>
      </c>
      <c r="V1430" t="s">
        <v>31849</v>
      </c>
      <c r="W1430" t="s">
        <v>31850</v>
      </c>
      <c r="X1430" t="s">
        <v>31851</v>
      </c>
      <c r="Y1430" t="s">
        <v>31852</v>
      </c>
    </row>
    <row r="1431" spans="1:25" x14ac:dyDescent="0.3">
      <c r="A1431">
        <v>71500</v>
      </c>
      <c r="B1431" t="s">
        <v>31853</v>
      </c>
      <c r="C1431" t="s">
        <v>31854</v>
      </c>
      <c r="D1431" t="s">
        <v>31855</v>
      </c>
      <c r="E1431" t="s">
        <v>31856</v>
      </c>
      <c r="F1431" t="s">
        <v>31857</v>
      </c>
      <c r="G1431" t="s">
        <v>31858</v>
      </c>
      <c r="H1431" t="s">
        <v>31859</v>
      </c>
      <c r="I1431" t="s">
        <v>31860</v>
      </c>
      <c r="J1431" t="s">
        <v>31861</v>
      </c>
      <c r="K1431" t="s">
        <v>31862</v>
      </c>
      <c r="L1431" t="s">
        <v>31863</v>
      </c>
      <c r="M1431" t="s">
        <v>31864</v>
      </c>
      <c r="N1431" t="s">
        <v>31865</v>
      </c>
      <c r="O1431" t="s">
        <v>31866</v>
      </c>
      <c r="P1431">
        <f>-660.888987863007 -22.6834410644944 -229.551726955936</f>
        <v>-913.12415588343742</v>
      </c>
      <c r="Q1431" t="s">
        <v>31867</v>
      </c>
      <c r="R1431" t="s">
        <v>31868</v>
      </c>
      <c r="S1431" t="s">
        <v>31869</v>
      </c>
      <c r="T1431" t="s">
        <v>31870</v>
      </c>
      <c r="U1431" t="s">
        <v>31871</v>
      </c>
      <c r="V1431" t="s">
        <v>31872</v>
      </c>
      <c r="W1431" t="s">
        <v>31873</v>
      </c>
      <c r="X1431" t="s">
        <v>31874</v>
      </c>
      <c r="Y1431" t="s">
        <v>31875</v>
      </c>
    </row>
    <row r="1432" spans="1:25" x14ac:dyDescent="0.3">
      <c r="A1432">
        <v>71550</v>
      </c>
      <c r="B1432" t="s">
        <v>31876</v>
      </c>
      <c r="C1432" t="s">
        <v>31877</v>
      </c>
      <c r="D1432" t="s">
        <v>31878</v>
      </c>
      <c r="E1432" t="s">
        <v>31879</v>
      </c>
      <c r="F1432" t="s">
        <v>31880</v>
      </c>
      <c r="G1432" t="s">
        <v>31881</v>
      </c>
      <c r="H1432" t="s">
        <v>31882</v>
      </c>
      <c r="I1432" t="s">
        <v>31883</v>
      </c>
      <c r="J1432" t="s">
        <v>31884</v>
      </c>
      <c r="K1432" t="s">
        <v>31885</v>
      </c>
      <c r="L1432" t="s">
        <v>31886</v>
      </c>
      <c r="M1432" t="s">
        <v>31887</v>
      </c>
      <c r="N1432" t="s">
        <v>31888</v>
      </c>
      <c r="O1432" t="s">
        <v>31889</v>
      </c>
      <c r="P1432">
        <f>-661.256374470594 -22.5305760133137 -229.423494700538</f>
        <v>-913.21044518444569</v>
      </c>
      <c r="Q1432" t="s">
        <v>31890</v>
      </c>
      <c r="R1432" t="s">
        <v>31891</v>
      </c>
      <c r="S1432" t="s">
        <v>31892</v>
      </c>
      <c r="T1432" t="s">
        <v>31893</v>
      </c>
      <c r="U1432" t="s">
        <v>31894</v>
      </c>
      <c r="V1432" t="s">
        <v>31895</v>
      </c>
      <c r="W1432" t="s">
        <v>31896</v>
      </c>
      <c r="X1432" t="s">
        <v>31897</v>
      </c>
      <c r="Y1432" t="s">
        <v>31898</v>
      </c>
    </row>
    <row r="1433" spans="1:25" x14ac:dyDescent="0.3">
      <c r="A1433">
        <v>71600</v>
      </c>
      <c r="B1433" t="s">
        <v>31899</v>
      </c>
      <c r="C1433" t="s">
        <v>31900</v>
      </c>
      <c r="D1433" t="s">
        <v>31901</v>
      </c>
      <c r="E1433" t="s">
        <v>31902</v>
      </c>
      <c r="F1433" t="s">
        <v>31903</v>
      </c>
      <c r="G1433" t="s">
        <v>31904</v>
      </c>
      <c r="H1433" t="s">
        <v>31905</v>
      </c>
      <c r="I1433" t="s">
        <v>31906</v>
      </c>
      <c r="J1433" t="s">
        <v>31907</v>
      </c>
      <c r="K1433" t="s">
        <v>31908</v>
      </c>
      <c r="L1433" t="s">
        <v>31909</v>
      </c>
      <c r="M1433" t="s">
        <v>31910</v>
      </c>
      <c r="N1433" t="s">
        <v>31911</v>
      </c>
      <c r="O1433" t="s">
        <v>31912</v>
      </c>
      <c r="P1433">
        <f>-662.061434326408 -22.3328317062494 -229.161693666591</f>
        <v>-913.55595969924832</v>
      </c>
      <c r="Q1433" t="s">
        <v>31913</v>
      </c>
      <c r="R1433" t="s">
        <v>31914</v>
      </c>
      <c r="S1433" t="s">
        <v>31915</v>
      </c>
      <c r="T1433" t="s">
        <v>31916</v>
      </c>
      <c r="U1433" t="s">
        <v>31917</v>
      </c>
      <c r="V1433" t="s">
        <v>31918</v>
      </c>
      <c r="W1433" t="s">
        <v>31919</v>
      </c>
      <c r="X1433" t="s">
        <v>31920</v>
      </c>
      <c r="Y1433" t="s">
        <v>31921</v>
      </c>
    </row>
    <row r="1434" spans="1:25" x14ac:dyDescent="0.3">
      <c r="A1434">
        <v>71650</v>
      </c>
      <c r="B1434" t="s">
        <v>31922</v>
      </c>
      <c r="C1434" t="s">
        <v>31923</v>
      </c>
      <c r="D1434" t="s">
        <v>31924</v>
      </c>
      <c r="E1434" t="s">
        <v>31925</v>
      </c>
      <c r="F1434" t="s">
        <v>31926</v>
      </c>
      <c r="G1434" t="s">
        <v>31927</v>
      </c>
      <c r="H1434" t="s">
        <v>31928</v>
      </c>
      <c r="I1434" t="s">
        <v>31929</v>
      </c>
      <c r="J1434" t="s">
        <v>31930</v>
      </c>
      <c r="K1434" t="s">
        <v>31931</v>
      </c>
      <c r="L1434" t="s">
        <v>31932</v>
      </c>
      <c r="M1434" t="s">
        <v>31933</v>
      </c>
      <c r="N1434" t="s">
        <v>31934</v>
      </c>
      <c r="O1434" t="s">
        <v>31935</v>
      </c>
      <c r="P1434">
        <f>-662.490166403501 -22.2720494451523 -229.043242918905</f>
        <v>-913.80545876755832</v>
      </c>
      <c r="Q1434" t="s">
        <v>31936</v>
      </c>
      <c r="R1434" t="s">
        <v>31937</v>
      </c>
      <c r="S1434" t="s">
        <v>31938</v>
      </c>
      <c r="T1434" t="s">
        <v>31939</v>
      </c>
      <c r="U1434" t="s">
        <v>31940</v>
      </c>
      <c r="V1434" t="s">
        <v>31941</v>
      </c>
      <c r="W1434" t="s">
        <v>31942</v>
      </c>
      <c r="X1434" t="s">
        <v>31943</v>
      </c>
      <c r="Y1434" t="s">
        <v>31944</v>
      </c>
    </row>
    <row r="1435" spans="1:25" x14ac:dyDescent="0.3">
      <c r="A1435">
        <v>71700</v>
      </c>
      <c r="B1435" t="s">
        <v>31945</v>
      </c>
      <c r="C1435" t="s">
        <v>31946</v>
      </c>
      <c r="D1435" t="s">
        <v>31947</v>
      </c>
      <c r="E1435" t="s">
        <v>31948</v>
      </c>
      <c r="F1435" t="s">
        <v>31949</v>
      </c>
      <c r="G1435" t="s">
        <v>31950</v>
      </c>
      <c r="H1435" t="s">
        <v>31951</v>
      </c>
      <c r="I1435" t="s">
        <v>31952</v>
      </c>
      <c r="J1435" t="s">
        <v>31953</v>
      </c>
      <c r="K1435" t="s">
        <v>31954</v>
      </c>
      <c r="L1435" t="s">
        <v>31955</v>
      </c>
      <c r="M1435" t="s">
        <v>31956</v>
      </c>
      <c r="N1435" t="s">
        <v>31957</v>
      </c>
      <c r="O1435" t="s">
        <v>31958</v>
      </c>
      <c r="P1435">
        <f>-663.641562417612 -22.0088667785456 -228.692008507346</f>
        <v>-914.34243770350361</v>
      </c>
      <c r="Q1435" t="s">
        <v>31959</v>
      </c>
      <c r="R1435" t="s">
        <v>31960</v>
      </c>
      <c r="S1435" t="s">
        <v>31961</v>
      </c>
      <c r="T1435" t="s">
        <v>31962</v>
      </c>
      <c r="U1435" t="s">
        <v>31963</v>
      </c>
      <c r="V1435" t="s">
        <v>31964</v>
      </c>
      <c r="W1435" t="s">
        <v>31965</v>
      </c>
      <c r="X1435" t="s">
        <v>31966</v>
      </c>
      <c r="Y1435" t="s">
        <v>31967</v>
      </c>
    </row>
    <row r="1436" spans="1:25" x14ac:dyDescent="0.3">
      <c r="A1436">
        <v>71750</v>
      </c>
      <c r="B1436" t="s">
        <v>31968</v>
      </c>
      <c r="C1436" t="s">
        <v>31969</v>
      </c>
      <c r="D1436" t="s">
        <v>31970</v>
      </c>
      <c r="E1436" t="s">
        <v>31971</v>
      </c>
      <c r="F1436" t="s">
        <v>31972</v>
      </c>
      <c r="G1436" t="s">
        <v>31973</v>
      </c>
      <c r="H1436" t="s">
        <v>31974</v>
      </c>
      <c r="I1436" t="s">
        <v>31975</v>
      </c>
      <c r="J1436" t="s">
        <v>31976</v>
      </c>
      <c r="K1436" t="s">
        <v>31977</v>
      </c>
      <c r="L1436" t="s">
        <v>31978</v>
      </c>
      <c r="M1436" t="s">
        <v>31979</v>
      </c>
      <c r="N1436" t="s">
        <v>31980</v>
      </c>
      <c r="O1436" t="s">
        <v>31981</v>
      </c>
      <c r="P1436">
        <f>-664.274428600785 -21.7073160451168 -228.462461635687</f>
        <v>-914.44420628158878</v>
      </c>
      <c r="Q1436" t="s">
        <v>31982</v>
      </c>
      <c r="R1436" t="s">
        <v>31983</v>
      </c>
      <c r="S1436" t="s">
        <v>31984</v>
      </c>
      <c r="T1436" t="s">
        <v>31985</v>
      </c>
      <c r="U1436" t="s">
        <v>31986</v>
      </c>
      <c r="V1436" t="s">
        <v>31987</v>
      </c>
      <c r="W1436" t="s">
        <v>31988</v>
      </c>
      <c r="X1436" t="s">
        <v>31989</v>
      </c>
      <c r="Y1436" t="s">
        <v>31990</v>
      </c>
    </row>
    <row r="1437" spans="1:25" x14ac:dyDescent="0.3">
      <c r="A1437">
        <v>71800</v>
      </c>
      <c r="B1437" t="s">
        <v>31991</v>
      </c>
      <c r="C1437" t="s">
        <v>31992</v>
      </c>
      <c r="D1437" t="s">
        <v>31993</v>
      </c>
      <c r="E1437" t="s">
        <v>31994</v>
      </c>
      <c r="F1437" t="s">
        <v>31995</v>
      </c>
      <c r="G1437" t="s">
        <v>31996</v>
      </c>
      <c r="H1437" t="s">
        <v>31997</v>
      </c>
      <c r="I1437" t="s">
        <v>31998</v>
      </c>
      <c r="J1437" t="s">
        <v>31999</v>
      </c>
      <c r="K1437" t="s">
        <v>32000</v>
      </c>
      <c r="L1437" t="s">
        <v>32001</v>
      </c>
      <c r="M1437" t="s">
        <v>32002</v>
      </c>
      <c r="N1437" t="s">
        <v>32003</v>
      </c>
      <c r="O1437" t="s">
        <v>32004</v>
      </c>
      <c r="P1437">
        <f>-666.157572841387 -21.1665811401515 -227.872141160488</f>
        <v>-915.19629514202654</v>
      </c>
      <c r="Q1437" t="s">
        <v>32005</v>
      </c>
      <c r="R1437" t="s">
        <v>32006</v>
      </c>
      <c r="S1437" t="s">
        <v>32007</v>
      </c>
      <c r="T1437" t="s">
        <v>32008</v>
      </c>
      <c r="U1437" t="s">
        <v>32009</v>
      </c>
      <c r="V1437" t="s">
        <v>32010</v>
      </c>
      <c r="W1437" t="s">
        <v>32011</v>
      </c>
      <c r="X1437" t="s">
        <v>32012</v>
      </c>
      <c r="Y1437" t="s">
        <v>32013</v>
      </c>
    </row>
    <row r="1438" spans="1:25" x14ac:dyDescent="0.3">
      <c r="A1438">
        <v>71850</v>
      </c>
      <c r="B1438" t="s">
        <v>32014</v>
      </c>
      <c r="C1438" t="s">
        <v>32015</v>
      </c>
      <c r="D1438" t="s">
        <v>32016</v>
      </c>
      <c r="E1438" t="s">
        <v>32017</v>
      </c>
      <c r="F1438" t="s">
        <v>32018</v>
      </c>
      <c r="G1438" t="s">
        <v>32019</v>
      </c>
      <c r="H1438" t="s">
        <v>32020</v>
      </c>
      <c r="I1438" t="s">
        <v>32021</v>
      </c>
      <c r="J1438" t="s">
        <v>32022</v>
      </c>
      <c r="K1438" t="s">
        <v>32023</v>
      </c>
      <c r="L1438" t="s">
        <v>32024</v>
      </c>
      <c r="M1438" t="s">
        <v>32025</v>
      </c>
      <c r="N1438" t="s">
        <v>32026</v>
      </c>
      <c r="O1438" t="s">
        <v>32027</v>
      </c>
      <c r="P1438">
        <f>-667.161016558937 -20.9637444539981 -227.593635745129</f>
        <v>-915.71839675806405</v>
      </c>
      <c r="Q1438" t="s">
        <v>32028</v>
      </c>
      <c r="R1438" t="s">
        <v>32029</v>
      </c>
      <c r="S1438" t="s">
        <v>32030</v>
      </c>
      <c r="T1438" t="s">
        <v>32031</v>
      </c>
      <c r="U1438" t="s">
        <v>32032</v>
      </c>
      <c r="V1438" t="s">
        <v>32033</v>
      </c>
      <c r="W1438" t="s">
        <v>32034</v>
      </c>
      <c r="X1438" t="s">
        <v>32035</v>
      </c>
      <c r="Y1438" t="s">
        <v>32036</v>
      </c>
    </row>
    <row r="1439" spans="1:25" x14ac:dyDescent="0.3">
      <c r="A1439">
        <v>71900</v>
      </c>
      <c r="B1439" t="s">
        <v>32037</v>
      </c>
      <c r="C1439" t="s">
        <v>32038</v>
      </c>
      <c r="D1439" t="s">
        <v>32039</v>
      </c>
      <c r="E1439" t="s">
        <v>32040</v>
      </c>
      <c r="F1439" t="s">
        <v>32041</v>
      </c>
      <c r="G1439" t="s">
        <v>32042</v>
      </c>
      <c r="H1439" t="s">
        <v>32043</v>
      </c>
      <c r="I1439" t="s">
        <v>32044</v>
      </c>
      <c r="J1439" t="s">
        <v>32045</v>
      </c>
      <c r="K1439" t="s">
        <v>32046</v>
      </c>
      <c r="L1439" t="s">
        <v>32047</v>
      </c>
      <c r="M1439" t="s">
        <v>32048</v>
      </c>
      <c r="N1439" t="s">
        <v>32049</v>
      </c>
      <c r="O1439" t="s">
        <v>32050</v>
      </c>
      <c r="P1439">
        <f>-668.565584881322 -21.0063430742359 -227.391889902776</f>
        <v>-916.96381785833398</v>
      </c>
      <c r="Q1439" t="s">
        <v>32051</v>
      </c>
      <c r="R1439" t="s">
        <v>32052</v>
      </c>
      <c r="S1439" t="s">
        <v>32053</v>
      </c>
      <c r="T1439" t="s">
        <v>32054</v>
      </c>
      <c r="U1439" t="s">
        <v>32055</v>
      </c>
      <c r="V1439" t="s">
        <v>32056</v>
      </c>
      <c r="W1439" t="s">
        <v>32057</v>
      </c>
      <c r="X1439" t="s">
        <v>32058</v>
      </c>
      <c r="Y1439" t="s">
        <v>32059</v>
      </c>
    </row>
    <row r="1440" spans="1:25" x14ac:dyDescent="0.3">
      <c r="A1440">
        <v>71950</v>
      </c>
      <c r="B1440" t="s">
        <v>32060</v>
      </c>
      <c r="C1440" t="s">
        <v>32061</v>
      </c>
      <c r="D1440" t="s">
        <v>32062</v>
      </c>
      <c r="E1440" t="s">
        <v>32063</v>
      </c>
      <c r="F1440" t="s">
        <v>32064</v>
      </c>
      <c r="G1440" t="s">
        <v>32065</v>
      </c>
      <c r="H1440" t="s">
        <v>32066</v>
      </c>
      <c r="I1440" t="s">
        <v>32067</v>
      </c>
      <c r="J1440" t="s">
        <v>32068</v>
      </c>
      <c r="K1440" t="s">
        <v>32069</v>
      </c>
      <c r="L1440" t="s">
        <v>32070</v>
      </c>
      <c r="M1440" t="s">
        <v>32071</v>
      </c>
      <c r="N1440" t="s">
        <v>32072</v>
      </c>
      <c r="O1440" t="s">
        <v>32073</v>
      </c>
      <c r="P1440">
        <f>-669.101280328328 -21.132669298139 -227.378273612255</f>
        <v>-917.61222323872198</v>
      </c>
      <c r="Q1440" t="s">
        <v>32074</v>
      </c>
      <c r="R1440" t="s">
        <v>32075</v>
      </c>
      <c r="S1440" t="s">
        <v>32076</v>
      </c>
      <c r="T1440" t="s">
        <v>32077</v>
      </c>
      <c r="U1440" t="s">
        <v>32078</v>
      </c>
      <c r="V1440" t="s">
        <v>32079</v>
      </c>
      <c r="W1440" t="s">
        <v>32080</v>
      </c>
      <c r="X1440" t="s">
        <v>32081</v>
      </c>
      <c r="Y1440" t="s">
        <v>32082</v>
      </c>
    </row>
    <row r="1441" spans="1:25" x14ac:dyDescent="0.3">
      <c r="A1441">
        <v>72000</v>
      </c>
      <c r="B1441" t="s">
        <v>32083</v>
      </c>
      <c r="C1441" t="s">
        <v>32084</v>
      </c>
      <c r="D1441" t="s">
        <v>32085</v>
      </c>
      <c r="E1441" t="s">
        <v>32086</v>
      </c>
      <c r="F1441" t="s">
        <v>32087</v>
      </c>
      <c r="G1441" t="s">
        <v>32088</v>
      </c>
      <c r="H1441" t="s">
        <v>32089</v>
      </c>
      <c r="I1441" t="s">
        <v>32090</v>
      </c>
      <c r="J1441" t="s">
        <v>32091</v>
      </c>
      <c r="K1441" t="s">
        <v>32092</v>
      </c>
      <c r="L1441" t="s">
        <v>32093</v>
      </c>
      <c r="M1441" t="s">
        <v>32094</v>
      </c>
      <c r="N1441" t="s">
        <v>32095</v>
      </c>
      <c r="O1441" t="s">
        <v>32096</v>
      </c>
      <c r="P1441">
        <f>-670.431156376633 -21.5367024436105 -227.220286383129</f>
        <v>-919.18814520337241</v>
      </c>
      <c r="Q1441" t="s">
        <v>32097</v>
      </c>
      <c r="R1441" t="s">
        <v>32098</v>
      </c>
      <c r="S1441" t="s">
        <v>32099</v>
      </c>
      <c r="T1441" t="s">
        <v>32100</v>
      </c>
      <c r="U1441" t="s">
        <v>32101</v>
      </c>
      <c r="V1441" t="s">
        <v>32102</v>
      </c>
      <c r="W1441" t="s">
        <v>32103</v>
      </c>
      <c r="X1441" t="s">
        <v>32104</v>
      </c>
      <c r="Y1441" t="s">
        <v>32105</v>
      </c>
    </row>
    <row r="1442" spans="1:25" x14ac:dyDescent="0.3">
      <c r="A1442">
        <v>72050</v>
      </c>
      <c r="B1442" t="s">
        <v>32106</v>
      </c>
      <c r="C1442" t="s">
        <v>32107</v>
      </c>
      <c r="D1442" t="s">
        <v>32108</v>
      </c>
      <c r="E1442" t="s">
        <v>32109</v>
      </c>
      <c r="F1442" t="s">
        <v>32110</v>
      </c>
      <c r="G1442" t="s">
        <v>32111</v>
      </c>
      <c r="H1442" t="s">
        <v>32112</v>
      </c>
      <c r="I1442" t="s">
        <v>32113</v>
      </c>
      <c r="J1442" t="s">
        <v>32114</v>
      </c>
      <c r="K1442" t="s">
        <v>32115</v>
      </c>
      <c r="L1442" t="s">
        <v>32116</v>
      </c>
      <c r="M1442" t="s">
        <v>32117</v>
      </c>
      <c r="N1442" t="s">
        <v>32118</v>
      </c>
      <c r="O1442" t="s">
        <v>32119</v>
      </c>
      <c r="P1442">
        <f>-671.17699597044 -21.6326709351276 -227.065180235101</f>
        <v>-919.87484714066863</v>
      </c>
      <c r="Q1442" t="s">
        <v>32120</v>
      </c>
      <c r="R1442" t="s">
        <v>32121</v>
      </c>
      <c r="S1442" t="s">
        <v>32122</v>
      </c>
      <c r="T1442" t="s">
        <v>32123</v>
      </c>
      <c r="U1442" t="s">
        <v>32124</v>
      </c>
      <c r="V1442" t="s">
        <v>32125</v>
      </c>
      <c r="W1442" t="s">
        <v>32126</v>
      </c>
      <c r="X1442" t="s">
        <v>32127</v>
      </c>
      <c r="Y1442" t="s">
        <v>32128</v>
      </c>
    </row>
    <row r="1443" spans="1:25" x14ac:dyDescent="0.3">
      <c r="A1443">
        <v>72100</v>
      </c>
      <c r="B1443" t="s">
        <v>32129</v>
      </c>
      <c r="C1443" t="s">
        <v>32130</v>
      </c>
      <c r="D1443" t="s">
        <v>32131</v>
      </c>
      <c r="E1443" t="s">
        <v>32132</v>
      </c>
      <c r="F1443" t="s">
        <v>32133</v>
      </c>
      <c r="G1443" t="s">
        <v>32134</v>
      </c>
      <c r="H1443" t="s">
        <v>32135</v>
      </c>
      <c r="I1443" t="s">
        <v>32136</v>
      </c>
      <c r="J1443" t="s">
        <v>32137</v>
      </c>
      <c r="K1443" t="s">
        <v>32138</v>
      </c>
      <c r="L1443" t="s">
        <v>32139</v>
      </c>
      <c r="M1443" t="s">
        <v>32140</v>
      </c>
      <c r="N1443" t="s">
        <v>32141</v>
      </c>
      <c r="O1443" t="s">
        <v>32142</v>
      </c>
      <c r="P1443">
        <f>-671.997941866058 -21.68369420217 -226.858696985979</f>
        <v>-920.54033305420705</v>
      </c>
      <c r="Q1443" t="s">
        <v>32143</v>
      </c>
      <c r="R1443" t="s">
        <v>32144</v>
      </c>
      <c r="S1443" t="s">
        <v>32145</v>
      </c>
      <c r="T1443" t="s">
        <v>32146</v>
      </c>
      <c r="U1443" t="s">
        <v>32147</v>
      </c>
      <c r="V1443" t="s">
        <v>32148</v>
      </c>
      <c r="W1443" t="s">
        <v>32149</v>
      </c>
      <c r="X1443" t="s">
        <v>32150</v>
      </c>
      <c r="Y1443" t="s">
        <v>32151</v>
      </c>
    </row>
    <row r="1444" spans="1:25" x14ac:dyDescent="0.3">
      <c r="A1444">
        <v>72150</v>
      </c>
      <c r="B1444" t="s">
        <v>32152</v>
      </c>
      <c r="C1444" t="s">
        <v>32153</v>
      </c>
      <c r="D1444" t="s">
        <v>32154</v>
      </c>
      <c r="E1444" t="s">
        <v>32155</v>
      </c>
      <c r="F1444" t="s">
        <v>32156</v>
      </c>
      <c r="G1444" t="s">
        <v>32157</v>
      </c>
      <c r="H1444" t="s">
        <v>32158</v>
      </c>
      <c r="I1444" t="s">
        <v>32159</v>
      </c>
      <c r="J1444" t="s">
        <v>32160</v>
      </c>
      <c r="K1444" t="s">
        <v>32161</v>
      </c>
      <c r="L1444" t="s">
        <v>32162</v>
      </c>
      <c r="M1444" t="s">
        <v>32163</v>
      </c>
      <c r="N1444" t="s">
        <v>32164</v>
      </c>
      <c r="O1444" t="s">
        <v>32165</v>
      </c>
      <c r="P1444">
        <f>-673.495885896883 -21.9478167994353 -226.559210411251</f>
        <v>-922.00291310756927</v>
      </c>
      <c r="Q1444" t="s">
        <v>32166</v>
      </c>
      <c r="R1444" t="s">
        <v>32167</v>
      </c>
      <c r="S1444" t="s">
        <v>32168</v>
      </c>
      <c r="T1444" t="s">
        <v>32169</v>
      </c>
      <c r="U1444" t="s">
        <v>32170</v>
      </c>
      <c r="V1444" t="s">
        <v>32171</v>
      </c>
      <c r="W1444" t="s">
        <v>32172</v>
      </c>
      <c r="X1444" t="s">
        <v>32173</v>
      </c>
      <c r="Y1444" t="s">
        <v>32174</v>
      </c>
    </row>
    <row r="1445" spans="1:25" x14ac:dyDescent="0.3">
      <c r="A1445">
        <v>72200</v>
      </c>
      <c r="B1445" t="s">
        <v>32175</v>
      </c>
      <c r="C1445" t="s">
        <v>32176</v>
      </c>
      <c r="D1445" t="s">
        <v>32177</v>
      </c>
      <c r="E1445" t="s">
        <v>32178</v>
      </c>
      <c r="F1445" t="s">
        <v>32179</v>
      </c>
      <c r="G1445" t="s">
        <v>32180</v>
      </c>
      <c r="H1445" t="s">
        <v>32181</v>
      </c>
      <c r="I1445" t="s">
        <v>32182</v>
      </c>
      <c r="J1445" t="s">
        <v>32183</v>
      </c>
      <c r="K1445" t="s">
        <v>32184</v>
      </c>
      <c r="L1445" t="s">
        <v>32185</v>
      </c>
      <c r="M1445" t="s">
        <v>32186</v>
      </c>
      <c r="N1445" t="s">
        <v>32187</v>
      </c>
      <c r="O1445" t="s">
        <v>32188</v>
      </c>
      <c r="P1445">
        <f>-674.254760079025 -22.1277171181205 -226.513395601812</f>
        <v>-922.8958727989575</v>
      </c>
      <c r="Q1445" t="s">
        <v>32189</v>
      </c>
      <c r="R1445" t="s">
        <v>32190</v>
      </c>
      <c r="S1445" t="s">
        <v>32191</v>
      </c>
      <c r="T1445" t="s">
        <v>32192</v>
      </c>
      <c r="U1445" t="s">
        <v>32193</v>
      </c>
      <c r="V1445" t="s">
        <v>32194</v>
      </c>
      <c r="W1445" t="s">
        <v>32195</v>
      </c>
      <c r="X1445" t="s">
        <v>32196</v>
      </c>
      <c r="Y1445" t="s">
        <v>32197</v>
      </c>
    </row>
    <row r="1446" spans="1:25" x14ac:dyDescent="0.3">
      <c r="A1446">
        <v>72250</v>
      </c>
      <c r="B1446" t="s">
        <v>32198</v>
      </c>
      <c r="C1446" t="s">
        <v>32199</v>
      </c>
      <c r="D1446" t="s">
        <v>32200</v>
      </c>
      <c r="E1446" t="s">
        <v>32201</v>
      </c>
      <c r="F1446" t="s">
        <v>32202</v>
      </c>
      <c r="G1446" t="s">
        <v>32203</v>
      </c>
      <c r="H1446" t="s">
        <v>32204</v>
      </c>
      <c r="I1446" t="s">
        <v>32205</v>
      </c>
      <c r="J1446" t="s">
        <v>32206</v>
      </c>
      <c r="K1446" t="s">
        <v>32207</v>
      </c>
      <c r="L1446" t="s">
        <v>32208</v>
      </c>
      <c r="M1446" t="s">
        <v>32209</v>
      </c>
      <c r="N1446" t="s">
        <v>32210</v>
      </c>
      <c r="O1446" t="s">
        <v>32211</v>
      </c>
      <c r="P1446">
        <f>-674.375921904981 -22.252586838596 -226.556818743035</f>
        <v>-923.1853274866121</v>
      </c>
      <c r="Q1446" t="s">
        <v>32212</v>
      </c>
      <c r="R1446" t="s">
        <v>32213</v>
      </c>
      <c r="S1446" t="s">
        <v>32214</v>
      </c>
      <c r="T1446" t="s">
        <v>32215</v>
      </c>
      <c r="U1446" t="s">
        <v>32216</v>
      </c>
      <c r="V1446" t="s">
        <v>32217</v>
      </c>
      <c r="W1446" t="s">
        <v>32218</v>
      </c>
      <c r="X1446" t="s">
        <v>32219</v>
      </c>
      <c r="Y1446" t="s">
        <v>32220</v>
      </c>
    </row>
    <row r="1447" spans="1:25" x14ac:dyDescent="0.3">
      <c r="A1447">
        <v>72300</v>
      </c>
      <c r="B1447" t="s">
        <v>32221</v>
      </c>
      <c r="C1447" t="s">
        <v>32222</v>
      </c>
      <c r="D1447" t="s">
        <v>32223</v>
      </c>
      <c r="E1447" t="s">
        <v>32224</v>
      </c>
      <c r="F1447" t="s">
        <v>32225</v>
      </c>
      <c r="G1447" t="s">
        <v>32226</v>
      </c>
      <c r="H1447" t="s">
        <v>32227</v>
      </c>
      <c r="I1447" t="s">
        <v>32228</v>
      </c>
      <c r="J1447" t="s">
        <v>32229</v>
      </c>
      <c r="K1447" t="s">
        <v>32230</v>
      </c>
      <c r="L1447" t="s">
        <v>32231</v>
      </c>
      <c r="M1447" t="s">
        <v>32232</v>
      </c>
      <c r="N1447" t="s">
        <v>32233</v>
      </c>
      <c r="O1447" t="s">
        <v>32234</v>
      </c>
      <c r="P1447">
        <f>-674.529269790278 -22.7305955904524 -226.748965284097</f>
        <v>-924.00883066482743</v>
      </c>
      <c r="Q1447" t="s">
        <v>32235</v>
      </c>
      <c r="R1447" t="s">
        <v>32236</v>
      </c>
      <c r="S1447" t="s">
        <v>32237</v>
      </c>
      <c r="T1447" t="s">
        <v>32238</v>
      </c>
      <c r="U1447" t="s">
        <v>32239</v>
      </c>
      <c r="V1447" t="s">
        <v>32240</v>
      </c>
      <c r="W1447" t="s">
        <v>32241</v>
      </c>
      <c r="X1447" t="s">
        <v>32242</v>
      </c>
      <c r="Y1447" t="s">
        <v>32243</v>
      </c>
    </row>
    <row r="1448" spans="1:25" x14ac:dyDescent="0.3">
      <c r="A1448">
        <v>72350</v>
      </c>
      <c r="B1448" t="s">
        <v>32244</v>
      </c>
      <c r="C1448" t="s">
        <v>32245</v>
      </c>
      <c r="D1448" t="s">
        <v>32246</v>
      </c>
      <c r="E1448" t="s">
        <v>32247</v>
      </c>
      <c r="F1448" t="s">
        <v>32248</v>
      </c>
      <c r="G1448" t="s">
        <v>32249</v>
      </c>
      <c r="H1448" t="s">
        <v>32250</v>
      </c>
      <c r="I1448" t="s">
        <v>32251</v>
      </c>
      <c r="J1448" t="s">
        <v>32252</v>
      </c>
      <c r="K1448" t="s">
        <v>32253</v>
      </c>
      <c r="L1448" t="s">
        <v>32254</v>
      </c>
      <c r="M1448" t="s">
        <v>32255</v>
      </c>
      <c r="N1448" t="s">
        <v>32256</v>
      </c>
      <c r="O1448" t="s">
        <v>32257</v>
      </c>
      <c r="P1448">
        <f>-674.646663529903 -22.9362805818359 -226.862023190566</f>
        <v>-924.44496730230492</v>
      </c>
      <c r="Q1448" t="s">
        <v>32258</v>
      </c>
      <c r="R1448" t="s">
        <v>32259</v>
      </c>
      <c r="S1448" t="s">
        <v>32260</v>
      </c>
      <c r="T1448" t="s">
        <v>32261</v>
      </c>
      <c r="U1448" t="s">
        <v>32262</v>
      </c>
      <c r="V1448" t="s">
        <v>32263</v>
      </c>
      <c r="W1448" t="s">
        <v>32264</v>
      </c>
      <c r="X1448" t="s">
        <v>32265</v>
      </c>
      <c r="Y1448" t="s">
        <v>32266</v>
      </c>
    </row>
    <row r="1449" spans="1:25" x14ac:dyDescent="0.3">
      <c r="A1449">
        <v>72400</v>
      </c>
      <c r="B1449" t="s">
        <v>32267</v>
      </c>
      <c r="C1449" t="s">
        <v>32268</v>
      </c>
      <c r="D1449" t="s">
        <v>32269</v>
      </c>
      <c r="E1449" t="s">
        <v>32270</v>
      </c>
      <c r="F1449" t="s">
        <v>32271</v>
      </c>
      <c r="G1449" t="s">
        <v>32272</v>
      </c>
      <c r="H1449" t="s">
        <v>32273</v>
      </c>
      <c r="I1449" t="s">
        <v>32274</v>
      </c>
      <c r="J1449" t="s">
        <v>32275</v>
      </c>
      <c r="K1449" t="s">
        <v>32276</v>
      </c>
      <c r="L1449" t="s">
        <v>32277</v>
      </c>
      <c r="M1449" t="s">
        <v>32278</v>
      </c>
      <c r="N1449" t="s">
        <v>32279</v>
      </c>
      <c r="O1449" t="s">
        <v>32280</v>
      </c>
      <c r="P1449">
        <f>-675.145412149438 -23.4945326313075 -226.973797288859</f>
        <v>-925.61374206960454</v>
      </c>
      <c r="Q1449" t="s">
        <v>32281</v>
      </c>
      <c r="R1449" t="s">
        <v>32282</v>
      </c>
      <c r="S1449" t="s">
        <v>32283</v>
      </c>
      <c r="T1449" t="s">
        <v>32284</v>
      </c>
      <c r="U1449" t="s">
        <v>32285</v>
      </c>
      <c r="V1449" t="s">
        <v>32286</v>
      </c>
      <c r="W1449" t="s">
        <v>32287</v>
      </c>
      <c r="X1449" t="s">
        <v>32288</v>
      </c>
      <c r="Y1449" t="s">
        <v>32289</v>
      </c>
    </row>
    <row r="1450" spans="1:25" x14ac:dyDescent="0.3">
      <c r="A1450">
        <v>72450</v>
      </c>
      <c r="B1450" t="s">
        <v>32290</v>
      </c>
      <c r="C1450" t="s">
        <v>32291</v>
      </c>
      <c r="D1450" t="s">
        <v>32292</v>
      </c>
      <c r="E1450" t="s">
        <v>32293</v>
      </c>
      <c r="F1450" t="s">
        <v>32294</v>
      </c>
      <c r="G1450" t="s">
        <v>32295</v>
      </c>
      <c r="H1450" t="s">
        <v>32296</v>
      </c>
      <c r="I1450" t="s">
        <v>32297</v>
      </c>
      <c r="J1450" t="s">
        <v>32298</v>
      </c>
      <c r="K1450" t="s">
        <v>32299</v>
      </c>
      <c r="L1450" t="s">
        <v>32300</v>
      </c>
      <c r="M1450" t="s">
        <v>32301</v>
      </c>
      <c r="N1450" t="s">
        <v>32302</v>
      </c>
      <c r="O1450" t="s">
        <v>32303</v>
      </c>
      <c r="P1450">
        <f>-675.499681389674 -23.7846921887572 -226.999664018894</f>
        <v>-926.28403759732521</v>
      </c>
      <c r="Q1450" t="s">
        <v>32304</v>
      </c>
      <c r="R1450" t="s">
        <v>32305</v>
      </c>
      <c r="S1450" t="s">
        <v>32306</v>
      </c>
      <c r="T1450" t="s">
        <v>32307</v>
      </c>
      <c r="U1450" t="s">
        <v>32308</v>
      </c>
      <c r="V1450" t="s">
        <v>32309</v>
      </c>
      <c r="W1450" t="s">
        <v>32310</v>
      </c>
      <c r="X1450" t="s">
        <v>32311</v>
      </c>
      <c r="Y1450" t="s">
        <v>32312</v>
      </c>
    </row>
    <row r="1451" spans="1:25" x14ac:dyDescent="0.3">
      <c r="A1451">
        <v>72500</v>
      </c>
      <c r="B1451" t="s">
        <v>32313</v>
      </c>
      <c r="C1451" t="s">
        <v>32314</v>
      </c>
      <c r="D1451" t="s">
        <v>32315</v>
      </c>
      <c r="E1451" t="s">
        <v>32316</v>
      </c>
      <c r="F1451" t="s">
        <v>32317</v>
      </c>
      <c r="G1451" t="s">
        <v>32318</v>
      </c>
      <c r="H1451" t="s">
        <v>32319</v>
      </c>
      <c r="I1451" t="s">
        <v>32320</v>
      </c>
      <c r="J1451" t="s">
        <v>32321</v>
      </c>
      <c r="K1451" t="s">
        <v>32322</v>
      </c>
      <c r="L1451" t="s">
        <v>32323</v>
      </c>
      <c r="M1451" t="s">
        <v>32324</v>
      </c>
      <c r="N1451" t="s">
        <v>32325</v>
      </c>
      <c r="O1451" t="s">
        <v>32326</v>
      </c>
      <c r="P1451">
        <f>-676.419784480209 -24.2297351722973 -226.999167899316</f>
        <v>-927.64868755182238</v>
      </c>
      <c r="Q1451" t="s">
        <v>32327</v>
      </c>
      <c r="R1451" t="s">
        <v>32328</v>
      </c>
      <c r="S1451" t="s">
        <v>32329</v>
      </c>
      <c r="T1451" t="s">
        <v>32330</v>
      </c>
      <c r="U1451" t="s">
        <v>32331</v>
      </c>
      <c r="V1451" t="s">
        <v>32332</v>
      </c>
      <c r="W1451" t="s">
        <v>32333</v>
      </c>
      <c r="X1451" t="s">
        <v>32334</v>
      </c>
      <c r="Y1451" t="s">
        <v>32335</v>
      </c>
    </row>
    <row r="1452" spans="1:25" x14ac:dyDescent="0.3">
      <c r="A1452">
        <v>72550</v>
      </c>
      <c r="B1452" t="s">
        <v>32336</v>
      </c>
      <c r="C1452" t="s">
        <v>32337</v>
      </c>
      <c r="D1452" t="s">
        <v>32338</v>
      </c>
      <c r="E1452" t="s">
        <v>32339</v>
      </c>
      <c r="F1452" t="s">
        <v>32340</v>
      </c>
      <c r="G1452" t="s">
        <v>32341</v>
      </c>
      <c r="H1452" t="s">
        <v>32342</v>
      </c>
      <c r="I1452" t="s">
        <v>32343</v>
      </c>
      <c r="J1452" t="s">
        <v>32344</v>
      </c>
      <c r="K1452" t="s">
        <v>32345</v>
      </c>
      <c r="L1452" t="s">
        <v>32346</v>
      </c>
      <c r="M1452" t="s">
        <v>32347</v>
      </c>
      <c r="N1452" t="s">
        <v>32348</v>
      </c>
      <c r="O1452" t="s">
        <v>32349</v>
      </c>
      <c r="P1452">
        <f>-676.909358772803 -24.3572559546606 -226.958177099748</f>
        <v>-928.22479182721156</v>
      </c>
      <c r="Q1452" t="s">
        <v>32350</v>
      </c>
      <c r="R1452" t="s">
        <v>32351</v>
      </c>
      <c r="S1452" t="s">
        <v>32352</v>
      </c>
      <c r="T1452" t="s">
        <v>32353</v>
      </c>
      <c r="U1452" t="s">
        <v>32354</v>
      </c>
      <c r="V1452" t="s">
        <v>32355</v>
      </c>
      <c r="W1452" t="s">
        <v>32356</v>
      </c>
      <c r="X1452" t="s">
        <v>32357</v>
      </c>
      <c r="Y1452" t="s">
        <v>32358</v>
      </c>
    </row>
    <row r="1453" spans="1:25" x14ac:dyDescent="0.3">
      <c r="A1453">
        <v>72600</v>
      </c>
      <c r="B1453" t="s">
        <v>32359</v>
      </c>
      <c r="C1453" t="s">
        <v>32360</v>
      </c>
      <c r="D1453" t="s">
        <v>32361</v>
      </c>
      <c r="E1453" t="s">
        <v>32362</v>
      </c>
      <c r="F1453" t="s">
        <v>32363</v>
      </c>
      <c r="G1453" t="s">
        <v>32364</v>
      </c>
      <c r="H1453" t="s">
        <v>32365</v>
      </c>
      <c r="I1453" t="s">
        <v>32366</v>
      </c>
      <c r="J1453" t="s">
        <v>32367</v>
      </c>
      <c r="K1453" t="s">
        <v>32368</v>
      </c>
      <c r="L1453" t="s">
        <v>32369</v>
      </c>
      <c r="M1453" t="s">
        <v>32370</v>
      </c>
      <c r="N1453" t="s">
        <v>32371</v>
      </c>
      <c r="O1453" t="s">
        <v>32372</v>
      </c>
      <c r="P1453">
        <f>-678.012823837517 -24.6949111019692 -226.819740519826</f>
        <v>-929.5274754593122</v>
      </c>
      <c r="Q1453" t="s">
        <v>32373</v>
      </c>
      <c r="R1453" t="s">
        <v>32374</v>
      </c>
      <c r="S1453" t="s">
        <v>32375</v>
      </c>
      <c r="T1453" t="s">
        <v>32376</v>
      </c>
      <c r="U1453" t="s">
        <v>32377</v>
      </c>
      <c r="V1453" t="s">
        <v>32378</v>
      </c>
      <c r="W1453" t="s">
        <v>32379</v>
      </c>
      <c r="X1453" t="s">
        <v>32380</v>
      </c>
      <c r="Y1453" t="s">
        <v>32381</v>
      </c>
    </row>
    <row r="1454" spans="1:25" x14ac:dyDescent="0.3">
      <c r="A1454">
        <v>72650</v>
      </c>
      <c r="B1454" t="s">
        <v>32382</v>
      </c>
      <c r="C1454" t="s">
        <v>32383</v>
      </c>
      <c r="D1454" t="s">
        <v>32384</v>
      </c>
      <c r="E1454" t="s">
        <v>32385</v>
      </c>
      <c r="F1454" t="s">
        <v>32386</v>
      </c>
      <c r="G1454" t="s">
        <v>32387</v>
      </c>
      <c r="H1454" t="s">
        <v>32388</v>
      </c>
      <c r="I1454" t="s">
        <v>32389</v>
      </c>
      <c r="J1454" t="s">
        <v>32390</v>
      </c>
      <c r="K1454" t="s">
        <v>32391</v>
      </c>
      <c r="L1454" t="s">
        <v>32392</v>
      </c>
      <c r="M1454" t="s">
        <v>32393</v>
      </c>
      <c r="N1454" t="s">
        <v>32394</v>
      </c>
      <c r="O1454">
        <f>-756.200118479994 -0.13308642581751 -496.816743414638</f>
        <v>-1253.1499483204495</v>
      </c>
      <c r="P1454">
        <f>-678.639690936898 -24.8530068169173 -226.720790250642</f>
        <v>-930.2134880044573</v>
      </c>
      <c r="Q1454" t="s">
        <v>32395</v>
      </c>
      <c r="R1454" t="s">
        <v>32396</v>
      </c>
      <c r="S1454" t="s">
        <v>32397</v>
      </c>
      <c r="T1454" t="s">
        <v>32398</v>
      </c>
      <c r="U1454" t="s">
        <v>32399</v>
      </c>
      <c r="V1454" t="s">
        <v>32400</v>
      </c>
      <c r="W1454" t="s">
        <v>32401</v>
      </c>
      <c r="X1454" t="s">
        <v>32402</v>
      </c>
      <c r="Y1454" t="s">
        <v>32403</v>
      </c>
    </row>
    <row r="1455" spans="1:25" x14ac:dyDescent="0.3">
      <c r="A1455">
        <v>72700</v>
      </c>
      <c r="B1455" t="s">
        <v>32404</v>
      </c>
      <c r="C1455" t="s">
        <v>32405</v>
      </c>
      <c r="D1455" t="s">
        <v>32406</v>
      </c>
      <c r="E1455" t="s">
        <v>32407</v>
      </c>
      <c r="F1455" t="s">
        <v>32408</v>
      </c>
      <c r="G1455" t="s">
        <v>32409</v>
      </c>
      <c r="H1455" t="s">
        <v>32410</v>
      </c>
      <c r="I1455" t="s">
        <v>32411</v>
      </c>
      <c r="J1455" t="s">
        <v>32412</v>
      </c>
      <c r="K1455" t="s">
        <v>32413</v>
      </c>
      <c r="L1455" t="s">
        <v>32414</v>
      </c>
      <c r="M1455" t="s">
        <v>32415</v>
      </c>
      <c r="N1455" t="s">
        <v>32416</v>
      </c>
      <c r="O1455">
        <f>-756.98177263273 -0.293819439762956 -496.755694431369</f>
        <v>-1254.031286503862</v>
      </c>
      <c r="P1455">
        <f>-679.78075092399 -24.9280098946119 -226.54884268106</f>
        <v>-931.25760349966197</v>
      </c>
      <c r="Q1455" t="s">
        <v>32417</v>
      </c>
      <c r="R1455" t="s">
        <v>32418</v>
      </c>
      <c r="S1455" t="s">
        <v>32419</v>
      </c>
      <c r="T1455" t="s">
        <v>32420</v>
      </c>
      <c r="U1455" t="s">
        <v>32421</v>
      </c>
      <c r="V1455" t="s">
        <v>32422</v>
      </c>
      <c r="W1455" t="s">
        <v>32423</v>
      </c>
      <c r="X1455" t="s">
        <v>32424</v>
      </c>
      <c r="Y1455" t="s">
        <v>32425</v>
      </c>
    </row>
    <row r="1456" spans="1:25" x14ac:dyDescent="0.3">
      <c r="A1456">
        <v>72750</v>
      </c>
      <c r="B1456" t="s">
        <v>32426</v>
      </c>
      <c r="C1456" t="s">
        <v>32427</v>
      </c>
      <c r="D1456" t="s">
        <v>32428</v>
      </c>
      <c r="E1456" t="s">
        <v>32429</v>
      </c>
      <c r="F1456" t="s">
        <v>32430</v>
      </c>
      <c r="G1456" t="s">
        <v>32431</v>
      </c>
      <c r="H1456" t="s">
        <v>32432</v>
      </c>
      <c r="I1456" t="s">
        <v>32433</v>
      </c>
      <c r="J1456" t="s">
        <v>32434</v>
      </c>
      <c r="K1456" t="s">
        <v>32435</v>
      </c>
      <c r="L1456" t="s">
        <v>32436</v>
      </c>
      <c r="M1456" t="s">
        <v>32437</v>
      </c>
      <c r="N1456" t="s">
        <v>32438</v>
      </c>
      <c r="O1456">
        <f>-757.310757828473 -0.403698295275717 -496.762409466343</f>
        <v>-1254.4768655900916</v>
      </c>
      <c r="P1456">
        <f>-680.430968929263 -25.063688448786 -226.46636254447</f>
        <v>-931.96101992251909</v>
      </c>
      <c r="Q1456" t="s">
        <v>32439</v>
      </c>
      <c r="R1456" t="s">
        <v>32440</v>
      </c>
      <c r="S1456" t="s">
        <v>32441</v>
      </c>
      <c r="T1456" t="s">
        <v>32442</v>
      </c>
      <c r="U1456" t="s">
        <v>32443</v>
      </c>
      <c r="V1456" t="s">
        <v>32444</v>
      </c>
      <c r="W1456" t="s">
        <v>32445</v>
      </c>
      <c r="X1456" t="s">
        <v>32446</v>
      </c>
      <c r="Y1456" t="s">
        <v>32447</v>
      </c>
    </row>
    <row r="1457" spans="1:25" x14ac:dyDescent="0.3">
      <c r="A1457">
        <v>72800</v>
      </c>
      <c r="B1457" t="s">
        <v>32448</v>
      </c>
      <c r="C1457" t="s">
        <v>32449</v>
      </c>
      <c r="D1457" t="s">
        <v>32450</v>
      </c>
      <c r="E1457" t="s">
        <v>32451</v>
      </c>
      <c r="F1457" t="s">
        <v>32452</v>
      </c>
      <c r="G1457" t="s">
        <v>32453</v>
      </c>
      <c r="H1457" t="s">
        <v>32454</v>
      </c>
      <c r="I1457" t="s">
        <v>32455</v>
      </c>
      <c r="J1457" t="s">
        <v>32456</v>
      </c>
      <c r="K1457" t="s">
        <v>32457</v>
      </c>
      <c r="L1457" t="s">
        <v>32458</v>
      </c>
      <c r="M1457" t="s">
        <v>32459</v>
      </c>
      <c r="N1457" t="s">
        <v>32460</v>
      </c>
      <c r="O1457">
        <f>-757.39901283615 -0.515522664135233 -496.763682245409</f>
        <v>-1254.6782177456942</v>
      </c>
      <c r="P1457">
        <f>-680.648128119699 -25.0967040657968 -226.423757755683</f>
        <v>-932.16858994117877</v>
      </c>
      <c r="Q1457" t="s">
        <v>32461</v>
      </c>
      <c r="R1457" t="s">
        <v>32462</v>
      </c>
      <c r="S1457" t="s">
        <v>32463</v>
      </c>
      <c r="T1457" t="s">
        <v>32464</v>
      </c>
      <c r="U1457" t="s">
        <v>32465</v>
      </c>
      <c r="V1457" t="s">
        <v>32466</v>
      </c>
      <c r="W1457" t="s">
        <v>32467</v>
      </c>
      <c r="X1457" t="s">
        <v>32468</v>
      </c>
      <c r="Y1457" t="s">
        <v>32469</v>
      </c>
    </row>
    <row r="1458" spans="1:25" x14ac:dyDescent="0.3">
      <c r="A1458">
        <v>72850</v>
      </c>
      <c r="B1458" t="s">
        <v>32470</v>
      </c>
      <c r="C1458" t="s">
        <v>32471</v>
      </c>
      <c r="D1458" t="s">
        <v>32472</v>
      </c>
      <c r="E1458" t="s">
        <v>32473</v>
      </c>
      <c r="F1458" t="s">
        <v>32474</v>
      </c>
      <c r="G1458" t="s">
        <v>32475</v>
      </c>
      <c r="H1458" t="s">
        <v>32476</v>
      </c>
      <c r="I1458" t="s">
        <v>32477</v>
      </c>
      <c r="J1458" t="s">
        <v>32478</v>
      </c>
      <c r="K1458" t="s">
        <v>32479</v>
      </c>
      <c r="L1458" t="s">
        <v>32480</v>
      </c>
      <c r="M1458" t="s">
        <v>32481</v>
      </c>
      <c r="N1458" t="s">
        <v>32482</v>
      </c>
      <c r="O1458">
        <f>-757.487095744669 -0.545823958096662 -496.728830674521</f>
        <v>-1254.7617503772867</v>
      </c>
      <c r="P1458">
        <f>-680.758660900832 -25.0418124749121 -226.374806650805</f>
        <v>-932.1752800265491</v>
      </c>
      <c r="Q1458" t="s">
        <v>32483</v>
      </c>
      <c r="R1458" t="s">
        <v>32484</v>
      </c>
      <c r="S1458" t="s">
        <v>32485</v>
      </c>
      <c r="T1458" t="s">
        <v>32486</v>
      </c>
      <c r="U1458" t="s">
        <v>32487</v>
      </c>
      <c r="V1458" t="s">
        <v>32488</v>
      </c>
      <c r="W1458" t="s">
        <v>32489</v>
      </c>
      <c r="X1458" t="s">
        <v>32490</v>
      </c>
      <c r="Y1458" t="s">
        <v>32491</v>
      </c>
    </row>
    <row r="1459" spans="1:25" x14ac:dyDescent="0.3">
      <c r="A1459">
        <v>72900</v>
      </c>
      <c r="B1459" t="s">
        <v>32492</v>
      </c>
      <c r="C1459" t="s">
        <v>32493</v>
      </c>
      <c r="D1459" t="s">
        <v>32494</v>
      </c>
      <c r="E1459" t="s">
        <v>32495</v>
      </c>
      <c r="F1459" t="s">
        <v>32496</v>
      </c>
      <c r="G1459" t="s">
        <v>32497</v>
      </c>
      <c r="H1459" t="s">
        <v>32498</v>
      </c>
      <c r="I1459" t="s">
        <v>32499</v>
      </c>
      <c r="J1459" t="s">
        <v>32500</v>
      </c>
      <c r="K1459" t="s">
        <v>32501</v>
      </c>
      <c r="L1459" t="s">
        <v>32502</v>
      </c>
      <c r="M1459" t="s">
        <v>32503</v>
      </c>
      <c r="N1459" t="s">
        <v>32504</v>
      </c>
      <c r="O1459">
        <f>-757.595630486923 -0.597420543737826 -496.67808286177</f>
        <v>-1254.8711338924309</v>
      </c>
      <c r="P1459">
        <f>-680.883599884514 -25.1818256618096 -226.327558428068</f>
        <v>-932.39298397439154</v>
      </c>
      <c r="Q1459" t="s">
        <v>32505</v>
      </c>
      <c r="R1459" t="s">
        <v>32506</v>
      </c>
      <c r="S1459" t="s">
        <v>32507</v>
      </c>
      <c r="T1459" t="s">
        <v>32508</v>
      </c>
      <c r="U1459" t="s">
        <v>32509</v>
      </c>
      <c r="V1459" t="s">
        <v>32510</v>
      </c>
      <c r="W1459" t="s">
        <v>32511</v>
      </c>
      <c r="X1459" t="s">
        <v>32512</v>
      </c>
      <c r="Y1459" t="s">
        <v>32513</v>
      </c>
    </row>
    <row r="1460" spans="1:25" x14ac:dyDescent="0.3">
      <c r="A1460">
        <v>72950</v>
      </c>
      <c r="B1460" t="s">
        <v>32514</v>
      </c>
      <c r="C1460" t="s">
        <v>32515</v>
      </c>
      <c r="D1460" t="s">
        <v>32516</v>
      </c>
      <c r="E1460" t="s">
        <v>32517</v>
      </c>
      <c r="F1460" t="s">
        <v>32518</v>
      </c>
      <c r="G1460" t="s">
        <v>32519</v>
      </c>
      <c r="H1460" t="s">
        <v>32520</v>
      </c>
      <c r="I1460" t="s">
        <v>32521</v>
      </c>
      <c r="J1460" t="s">
        <v>32522</v>
      </c>
      <c r="K1460" t="s">
        <v>32523</v>
      </c>
      <c r="L1460" t="s">
        <v>32524</v>
      </c>
      <c r="M1460" t="s">
        <v>32525</v>
      </c>
      <c r="N1460" t="s">
        <v>32526</v>
      </c>
      <c r="O1460">
        <f>-757.768749291509 -0.529606047691232 -496.680164764574</f>
        <v>-1254.9785201037744</v>
      </c>
      <c r="P1460">
        <f>-681.03871664713 -25.0469819847885 -226.328484624523</f>
        <v>-932.41418325644145</v>
      </c>
      <c r="Q1460" t="s">
        <v>32527</v>
      </c>
      <c r="R1460" t="s">
        <v>32528</v>
      </c>
      <c r="S1460" t="s">
        <v>32529</v>
      </c>
      <c r="T1460" t="s">
        <v>32530</v>
      </c>
      <c r="U1460" t="s">
        <v>32531</v>
      </c>
      <c r="V1460" t="s">
        <v>32532</v>
      </c>
      <c r="W1460" t="s">
        <v>32533</v>
      </c>
      <c r="X1460" t="s">
        <v>32534</v>
      </c>
      <c r="Y1460" t="s">
        <v>32535</v>
      </c>
    </row>
    <row r="1461" spans="1:25" x14ac:dyDescent="0.3">
      <c r="A1461">
        <v>73000</v>
      </c>
      <c r="B1461" t="s">
        <v>32536</v>
      </c>
      <c r="C1461" t="s">
        <v>32537</v>
      </c>
      <c r="D1461" t="s">
        <v>32538</v>
      </c>
      <c r="E1461" t="s">
        <v>32539</v>
      </c>
      <c r="F1461" t="s">
        <v>32540</v>
      </c>
      <c r="G1461" t="s">
        <v>32541</v>
      </c>
      <c r="H1461" t="s">
        <v>32542</v>
      </c>
      <c r="I1461" t="s">
        <v>32543</v>
      </c>
      <c r="J1461" t="s">
        <v>32544</v>
      </c>
      <c r="K1461" t="s">
        <v>32545</v>
      </c>
      <c r="L1461" t="s">
        <v>32546</v>
      </c>
      <c r="M1461" t="s">
        <v>32547</v>
      </c>
      <c r="N1461" t="s">
        <v>32548</v>
      </c>
      <c r="O1461">
        <f>-758.086020246289 -0.457691631390844 -496.645786983117</f>
        <v>-1255.1894988607969</v>
      </c>
      <c r="P1461">
        <f>-681.235988360584 -24.9060954897416 -226.322098464261</f>
        <v>-932.46418231458654</v>
      </c>
      <c r="Q1461" t="s">
        <v>32549</v>
      </c>
      <c r="R1461" t="s">
        <v>32550</v>
      </c>
      <c r="S1461" t="s">
        <v>32551</v>
      </c>
      <c r="T1461" t="s">
        <v>32552</v>
      </c>
      <c r="U1461" t="s">
        <v>32553</v>
      </c>
      <c r="V1461" t="s">
        <v>32554</v>
      </c>
      <c r="W1461" t="s">
        <v>32555</v>
      </c>
      <c r="X1461" t="s">
        <v>32556</v>
      </c>
      <c r="Y1461" t="s">
        <v>32557</v>
      </c>
    </row>
    <row r="1462" spans="1:25" x14ac:dyDescent="0.3">
      <c r="A1462">
        <v>73050</v>
      </c>
      <c r="B1462" t="s">
        <v>32558</v>
      </c>
      <c r="C1462" t="s">
        <v>32559</v>
      </c>
      <c r="D1462" t="s">
        <v>32560</v>
      </c>
      <c r="E1462" t="s">
        <v>32561</v>
      </c>
      <c r="F1462" t="s">
        <v>32562</v>
      </c>
      <c r="G1462" t="s">
        <v>32563</v>
      </c>
      <c r="H1462" t="s">
        <v>32564</v>
      </c>
      <c r="I1462" t="s">
        <v>32565</v>
      </c>
      <c r="J1462" t="s">
        <v>32566</v>
      </c>
      <c r="K1462" t="s">
        <v>32567</v>
      </c>
      <c r="L1462" t="s">
        <v>32568</v>
      </c>
      <c r="M1462" t="s">
        <v>32569</v>
      </c>
      <c r="N1462" t="s">
        <v>32570</v>
      </c>
      <c r="O1462">
        <f>-757.898028958942 -0.533857732380284 -496.727104068696</f>
        <v>-1255.1589907600182</v>
      </c>
      <c r="P1462">
        <f>-681.207895180336 -25.0015506666259 -226.359603446737</f>
        <v>-932.56904929369887</v>
      </c>
      <c r="Q1462" t="s">
        <v>32571</v>
      </c>
      <c r="R1462" t="s">
        <v>32572</v>
      </c>
      <c r="S1462" t="s">
        <v>32573</v>
      </c>
      <c r="T1462" t="s">
        <v>32574</v>
      </c>
      <c r="U1462" t="s">
        <v>32575</v>
      </c>
      <c r="V1462" t="s">
        <v>32576</v>
      </c>
      <c r="W1462" t="s">
        <v>32577</v>
      </c>
      <c r="X1462" t="s">
        <v>32578</v>
      </c>
      <c r="Y1462" t="s">
        <v>32579</v>
      </c>
    </row>
    <row r="1463" spans="1:25" x14ac:dyDescent="0.3">
      <c r="A1463">
        <v>73100</v>
      </c>
      <c r="B1463" t="s">
        <v>32580</v>
      </c>
      <c r="C1463" t="s">
        <v>32581</v>
      </c>
      <c r="D1463" t="s">
        <v>32582</v>
      </c>
      <c r="E1463" t="s">
        <v>32583</v>
      </c>
      <c r="F1463" t="s">
        <v>32584</v>
      </c>
      <c r="G1463" t="s">
        <v>32585</v>
      </c>
      <c r="H1463" t="s">
        <v>32586</v>
      </c>
      <c r="I1463" t="s">
        <v>32587</v>
      </c>
      <c r="J1463" t="s">
        <v>32588</v>
      </c>
      <c r="K1463" t="s">
        <v>32589</v>
      </c>
      <c r="L1463" t="s">
        <v>32590</v>
      </c>
      <c r="M1463" t="s">
        <v>32591</v>
      </c>
      <c r="N1463" t="s">
        <v>32592</v>
      </c>
      <c r="O1463">
        <f>-757.144019573238 -0.740669403847278 -496.939127085202</f>
        <v>-1254.8238160622873</v>
      </c>
      <c r="P1463">
        <f>-681.087015260702 -25.1866419282271 -226.391075906078</f>
        <v>-932.66473309500702</v>
      </c>
      <c r="Q1463" t="s">
        <v>32593</v>
      </c>
      <c r="R1463" t="s">
        <v>32594</v>
      </c>
      <c r="S1463" t="s">
        <v>32595</v>
      </c>
      <c r="T1463" t="s">
        <v>32596</v>
      </c>
      <c r="U1463" t="s">
        <v>32597</v>
      </c>
      <c r="V1463" t="s">
        <v>32598</v>
      </c>
      <c r="W1463" t="s">
        <v>32599</v>
      </c>
      <c r="X1463" t="s">
        <v>32600</v>
      </c>
      <c r="Y1463" t="s">
        <v>32601</v>
      </c>
    </row>
    <row r="1464" spans="1:25" x14ac:dyDescent="0.3">
      <c r="A1464">
        <v>73150</v>
      </c>
      <c r="B1464" t="s">
        <v>32602</v>
      </c>
      <c r="C1464" t="s">
        <v>32603</v>
      </c>
      <c r="D1464" t="s">
        <v>32604</v>
      </c>
      <c r="E1464" t="s">
        <v>32605</v>
      </c>
      <c r="F1464" t="s">
        <v>32606</v>
      </c>
      <c r="G1464" t="s">
        <v>32607</v>
      </c>
      <c r="H1464" t="s">
        <v>32608</v>
      </c>
      <c r="I1464" t="s">
        <v>32609</v>
      </c>
      <c r="J1464" t="s">
        <v>32610</v>
      </c>
      <c r="K1464" t="s">
        <v>32611</v>
      </c>
      <c r="L1464" t="s">
        <v>32612</v>
      </c>
      <c r="M1464" t="s">
        <v>32613</v>
      </c>
      <c r="N1464" t="s">
        <v>32614</v>
      </c>
      <c r="O1464">
        <f>-756.811725788835 -0.808753262901519 -497.110477487275</f>
        <v>-1254.7309565390115</v>
      </c>
      <c r="P1464">
        <f>-681.003254947345 -25.3514373358485 -226.501286715416</f>
        <v>-932.85597899860943</v>
      </c>
      <c r="Q1464" t="s">
        <v>32615</v>
      </c>
      <c r="R1464" t="s">
        <v>32616</v>
      </c>
      <c r="S1464" t="s">
        <v>32617</v>
      </c>
      <c r="T1464" t="s">
        <v>32618</v>
      </c>
      <c r="U1464" t="s">
        <v>32619</v>
      </c>
      <c r="V1464" t="s">
        <v>32620</v>
      </c>
      <c r="W1464" t="s">
        <v>32621</v>
      </c>
      <c r="X1464" t="s">
        <v>32622</v>
      </c>
      <c r="Y1464" t="s">
        <v>32623</v>
      </c>
    </row>
    <row r="1465" spans="1:25" x14ac:dyDescent="0.3">
      <c r="A1465">
        <v>73200</v>
      </c>
      <c r="B1465" t="s">
        <v>32624</v>
      </c>
      <c r="C1465" t="s">
        <v>32625</v>
      </c>
      <c r="D1465" t="s">
        <v>32626</v>
      </c>
      <c r="E1465" t="s">
        <v>32627</v>
      </c>
      <c r="F1465" t="s">
        <v>32628</v>
      </c>
      <c r="G1465" t="s">
        <v>32629</v>
      </c>
      <c r="H1465" t="s">
        <v>32630</v>
      </c>
      <c r="I1465" t="s">
        <v>32631</v>
      </c>
      <c r="J1465" t="s">
        <v>32632</v>
      </c>
      <c r="K1465" t="s">
        <v>32633</v>
      </c>
      <c r="L1465" t="s">
        <v>32634</v>
      </c>
      <c r="M1465" t="s">
        <v>32635</v>
      </c>
      <c r="N1465" t="s">
        <v>32636</v>
      </c>
      <c r="O1465">
        <f>-756.306508765235 -1.03391835210869 -497.461931323976</f>
        <v>-1254.8023584413197</v>
      </c>
      <c r="P1465">
        <f>-680.990288105209 -25.6232864984142 -226.719550160338</f>
        <v>-933.33312476396122</v>
      </c>
      <c r="Q1465" t="s">
        <v>32637</v>
      </c>
      <c r="R1465" t="s">
        <v>32638</v>
      </c>
      <c r="S1465" t="s">
        <v>32639</v>
      </c>
      <c r="T1465" t="s">
        <v>32640</v>
      </c>
      <c r="U1465" t="s">
        <v>32641</v>
      </c>
      <c r="V1465" t="s">
        <v>32642</v>
      </c>
      <c r="W1465" t="s">
        <v>32643</v>
      </c>
      <c r="X1465" t="s">
        <v>32644</v>
      </c>
      <c r="Y1465" t="s">
        <v>32645</v>
      </c>
    </row>
    <row r="1466" spans="1:25" x14ac:dyDescent="0.3">
      <c r="A1466">
        <v>73250</v>
      </c>
      <c r="B1466" t="s">
        <v>32646</v>
      </c>
      <c r="C1466" t="s">
        <v>32647</v>
      </c>
      <c r="D1466" t="s">
        <v>32648</v>
      </c>
      <c r="E1466" t="s">
        <v>32649</v>
      </c>
      <c r="F1466" t="s">
        <v>32650</v>
      </c>
      <c r="G1466" t="s">
        <v>32651</v>
      </c>
      <c r="H1466" t="s">
        <v>32652</v>
      </c>
      <c r="I1466" t="s">
        <v>32653</v>
      </c>
      <c r="J1466" t="s">
        <v>32654</v>
      </c>
      <c r="K1466" t="s">
        <v>32655</v>
      </c>
      <c r="L1466" t="s">
        <v>32656</v>
      </c>
      <c r="M1466" t="s">
        <v>32657</v>
      </c>
      <c r="N1466" t="s">
        <v>32658</v>
      </c>
      <c r="O1466">
        <f>-756.209681809661 -1.27576039720043 -497.626921168932</f>
        <v>-1255.1123633757934</v>
      </c>
      <c r="P1466">
        <f>-681.116554783416 -25.7861918071599 -226.815503921547</f>
        <v>-933.71825051212284</v>
      </c>
      <c r="Q1466" t="s">
        <v>32659</v>
      </c>
      <c r="R1466" t="s">
        <v>32660</v>
      </c>
      <c r="S1466" t="s">
        <v>32661</v>
      </c>
      <c r="T1466" t="s">
        <v>32662</v>
      </c>
      <c r="U1466" t="s">
        <v>32663</v>
      </c>
      <c r="V1466" t="s">
        <v>32664</v>
      </c>
      <c r="W1466" t="s">
        <v>32665</v>
      </c>
      <c r="X1466" t="s">
        <v>32666</v>
      </c>
      <c r="Y1466" t="s">
        <v>32667</v>
      </c>
    </row>
    <row r="1467" spans="1:25" x14ac:dyDescent="0.3">
      <c r="A1467">
        <v>73300</v>
      </c>
      <c r="B1467" t="s">
        <v>32668</v>
      </c>
      <c r="C1467" t="s">
        <v>32669</v>
      </c>
      <c r="D1467" t="s">
        <v>32670</v>
      </c>
      <c r="E1467" t="s">
        <v>32671</v>
      </c>
      <c r="F1467" t="s">
        <v>32672</v>
      </c>
      <c r="G1467" t="s">
        <v>32673</v>
      </c>
      <c r="H1467" t="s">
        <v>32674</v>
      </c>
      <c r="I1467" t="s">
        <v>32675</v>
      </c>
      <c r="J1467" t="s">
        <v>32676</v>
      </c>
      <c r="K1467" t="s">
        <v>32677</v>
      </c>
      <c r="L1467" t="s">
        <v>32678</v>
      </c>
      <c r="M1467" t="s">
        <v>32679</v>
      </c>
      <c r="N1467" t="s">
        <v>32680</v>
      </c>
      <c r="O1467">
        <f>-756.277954837049 -1.71610782170069 -498.010263549066</f>
        <v>-1256.0043262078157</v>
      </c>
      <c r="P1467">
        <f>-681.906172024382 -26.3601059729369 -227.012033306573</f>
        <v>-935.278311303892</v>
      </c>
      <c r="Q1467" t="s">
        <v>32681</v>
      </c>
      <c r="R1467" t="s">
        <v>32682</v>
      </c>
      <c r="S1467" t="s">
        <v>32683</v>
      </c>
      <c r="T1467" t="s">
        <v>32684</v>
      </c>
      <c r="U1467" t="s">
        <v>32685</v>
      </c>
      <c r="V1467" t="s">
        <v>32686</v>
      </c>
      <c r="W1467" t="s">
        <v>32687</v>
      </c>
      <c r="X1467" t="s">
        <v>32688</v>
      </c>
      <c r="Y1467" t="s">
        <v>32689</v>
      </c>
    </row>
    <row r="1468" spans="1:25" x14ac:dyDescent="0.3">
      <c r="A1468">
        <v>73350</v>
      </c>
      <c r="B1468" t="s">
        <v>32690</v>
      </c>
      <c r="C1468" t="s">
        <v>32691</v>
      </c>
      <c r="D1468" t="s">
        <v>32692</v>
      </c>
      <c r="E1468" t="s">
        <v>32693</v>
      </c>
      <c r="F1468" t="s">
        <v>32694</v>
      </c>
      <c r="G1468" t="s">
        <v>32695</v>
      </c>
      <c r="H1468" t="s">
        <v>32696</v>
      </c>
      <c r="I1468" t="s">
        <v>32697</v>
      </c>
      <c r="J1468" t="s">
        <v>32698</v>
      </c>
      <c r="K1468" t="s">
        <v>32699</v>
      </c>
      <c r="L1468" t="s">
        <v>32700</v>
      </c>
      <c r="M1468" t="s">
        <v>32701</v>
      </c>
      <c r="N1468" t="s">
        <v>32702</v>
      </c>
      <c r="O1468">
        <f>-756.318754892583 -1.87554467622613 -498.256638876158</f>
        <v>-1256.4509384449671</v>
      </c>
      <c r="P1468">
        <f>-682.36465396034 -26.6138538172083 -227.152685751892</f>
        <v>-936.13119352944034</v>
      </c>
      <c r="Q1468" t="s">
        <v>32703</v>
      </c>
      <c r="R1468" t="s">
        <v>32704</v>
      </c>
      <c r="S1468" t="s">
        <v>32705</v>
      </c>
      <c r="T1468" t="s">
        <v>32706</v>
      </c>
      <c r="U1468" t="s">
        <v>32707</v>
      </c>
      <c r="V1468" t="s">
        <v>32708</v>
      </c>
      <c r="W1468" t="s">
        <v>32709</v>
      </c>
      <c r="X1468" t="s">
        <v>32710</v>
      </c>
      <c r="Y1468" t="s">
        <v>32711</v>
      </c>
    </row>
    <row r="1469" spans="1:25" x14ac:dyDescent="0.3">
      <c r="A1469">
        <v>73400</v>
      </c>
      <c r="B1469" t="s">
        <v>32712</v>
      </c>
      <c r="C1469" t="s">
        <v>32713</v>
      </c>
      <c r="D1469" t="s">
        <v>32714</v>
      </c>
      <c r="E1469" t="s">
        <v>32715</v>
      </c>
      <c r="F1469" t="s">
        <v>32716</v>
      </c>
      <c r="G1469" t="s">
        <v>32717</v>
      </c>
      <c r="H1469" t="s">
        <v>32718</v>
      </c>
      <c r="I1469" t="s">
        <v>32719</v>
      </c>
      <c r="J1469" t="s">
        <v>32720</v>
      </c>
      <c r="K1469" t="s">
        <v>32721</v>
      </c>
      <c r="L1469" t="s">
        <v>32722</v>
      </c>
      <c r="M1469" t="s">
        <v>32723</v>
      </c>
      <c r="N1469" t="s">
        <v>32724</v>
      </c>
      <c r="O1469">
        <f>-756.307244397071 -2.1383309741077 -498.716136103815</f>
        <v>-1257.1617114749938</v>
      </c>
      <c r="P1469">
        <f>-682.910672832366 -27.3277591632393 -227.502270957591</f>
        <v>-937.74070295319632</v>
      </c>
      <c r="Q1469" t="s">
        <v>32725</v>
      </c>
      <c r="R1469" t="s">
        <v>32726</v>
      </c>
      <c r="S1469" t="s">
        <v>32727</v>
      </c>
      <c r="T1469" t="s">
        <v>32728</v>
      </c>
      <c r="U1469" t="s">
        <v>32729</v>
      </c>
      <c r="V1469" t="s">
        <v>32730</v>
      </c>
      <c r="W1469" t="s">
        <v>32731</v>
      </c>
      <c r="X1469" t="s">
        <v>32732</v>
      </c>
      <c r="Y1469" t="s">
        <v>32733</v>
      </c>
    </row>
    <row r="1470" spans="1:25" x14ac:dyDescent="0.3">
      <c r="A1470">
        <v>73450</v>
      </c>
      <c r="B1470" t="s">
        <v>32734</v>
      </c>
      <c r="C1470" t="s">
        <v>32735</v>
      </c>
      <c r="D1470" t="s">
        <v>32736</v>
      </c>
      <c r="E1470" t="s">
        <v>32737</v>
      </c>
      <c r="F1470" t="s">
        <v>32738</v>
      </c>
      <c r="G1470" t="s">
        <v>32739</v>
      </c>
      <c r="H1470" t="s">
        <v>32740</v>
      </c>
      <c r="I1470" t="s">
        <v>32741</v>
      </c>
      <c r="J1470" t="s">
        <v>32742</v>
      </c>
      <c r="K1470" t="s">
        <v>32743</v>
      </c>
      <c r="L1470" t="s">
        <v>32744</v>
      </c>
      <c r="M1470" t="s">
        <v>32745</v>
      </c>
      <c r="N1470" t="s">
        <v>32746</v>
      </c>
      <c r="O1470">
        <f>-756.26909014071 -2.25059951205185 -498.975951903259</f>
        <v>-1257.4956415560209</v>
      </c>
      <c r="P1470">
        <f>-683.211512827634 -27.6706157577171 -227.692074396443</f>
        <v>-938.57420298179409</v>
      </c>
      <c r="Q1470" t="s">
        <v>32747</v>
      </c>
      <c r="R1470" t="s">
        <v>32748</v>
      </c>
      <c r="S1470" t="s">
        <v>32749</v>
      </c>
      <c r="T1470" t="s">
        <v>32750</v>
      </c>
      <c r="U1470" t="s">
        <v>32751</v>
      </c>
      <c r="V1470" t="s">
        <v>32752</v>
      </c>
      <c r="W1470" t="s">
        <v>32753</v>
      </c>
      <c r="X1470" t="s">
        <v>32754</v>
      </c>
      <c r="Y1470" t="s">
        <v>32755</v>
      </c>
    </row>
    <row r="1471" spans="1:25" x14ac:dyDescent="0.3">
      <c r="A1471">
        <v>73500</v>
      </c>
      <c r="B1471" t="s">
        <v>32756</v>
      </c>
      <c r="C1471" t="s">
        <v>32757</v>
      </c>
      <c r="D1471" t="s">
        <v>32758</v>
      </c>
      <c r="E1471" t="s">
        <v>32759</v>
      </c>
      <c r="F1471" t="s">
        <v>32760</v>
      </c>
      <c r="G1471" t="s">
        <v>32761</v>
      </c>
      <c r="H1471" t="s">
        <v>32762</v>
      </c>
      <c r="I1471" t="s">
        <v>32763</v>
      </c>
      <c r="J1471" t="s">
        <v>32764</v>
      </c>
      <c r="K1471" t="s">
        <v>32765</v>
      </c>
      <c r="L1471" t="s">
        <v>32766</v>
      </c>
      <c r="M1471" t="s">
        <v>32767</v>
      </c>
      <c r="N1471" t="s">
        <v>32768</v>
      </c>
      <c r="O1471">
        <f>-756.551245422847 -2.28366752199145 -499.461096578396</f>
        <v>-1258.2960095232345</v>
      </c>
      <c r="P1471">
        <f>-684.188877596513 -28.3054582951731 -228.047822028235</f>
        <v>-940.54215791992112</v>
      </c>
      <c r="Q1471" t="s">
        <v>32769</v>
      </c>
      <c r="R1471" t="s">
        <v>32770</v>
      </c>
      <c r="S1471" t="s">
        <v>32771</v>
      </c>
      <c r="T1471" t="s">
        <v>32772</v>
      </c>
      <c r="U1471" t="s">
        <v>32773</v>
      </c>
      <c r="V1471" t="s">
        <v>32774</v>
      </c>
      <c r="W1471" t="s">
        <v>32775</v>
      </c>
      <c r="X1471" t="s">
        <v>32776</v>
      </c>
      <c r="Y1471" t="s">
        <v>32777</v>
      </c>
    </row>
    <row r="1472" spans="1:25" x14ac:dyDescent="0.3">
      <c r="A1472">
        <v>73550</v>
      </c>
      <c r="B1472" t="s">
        <v>32778</v>
      </c>
      <c r="C1472" t="s">
        <v>32779</v>
      </c>
      <c r="D1472" t="s">
        <v>32780</v>
      </c>
      <c r="E1472" t="s">
        <v>32781</v>
      </c>
      <c r="F1472" t="s">
        <v>32782</v>
      </c>
      <c r="G1472" t="s">
        <v>32783</v>
      </c>
      <c r="H1472" t="s">
        <v>32784</v>
      </c>
      <c r="I1472" t="s">
        <v>32785</v>
      </c>
      <c r="J1472" t="s">
        <v>32786</v>
      </c>
      <c r="K1472" t="s">
        <v>32787</v>
      </c>
      <c r="L1472" t="s">
        <v>32788</v>
      </c>
      <c r="M1472" t="s">
        <v>32789</v>
      </c>
      <c r="N1472" t="s">
        <v>32790</v>
      </c>
      <c r="O1472">
        <f>-756.794384836876 -2.21354216977966 -499.6654416419</f>
        <v>-1258.6733686485557</v>
      </c>
      <c r="P1472">
        <f>-684.815611077318 -28.574420338957 -228.182957022422</f>
        <v>-941.57298843869694</v>
      </c>
      <c r="Q1472" t="s">
        <v>32791</v>
      </c>
      <c r="R1472" t="s">
        <v>32792</v>
      </c>
      <c r="S1472" t="s">
        <v>32793</v>
      </c>
      <c r="T1472" t="s">
        <v>32794</v>
      </c>
      <c r="U1472" t="s">
        <v>32795</v>
      </c>
      <c r="V1472" t="s">
        <v>32796</v>
      </c>
      <c r="W1472" t="s">
        <v>32797</v>
      </c>
      <c r="X1472" t="s">
        <v>32798</v>
      </c>
      <c r="Y1472" t="s">
        <v>32799</v>
      </c>
    </row>
    <row r="1473" spans="1:25" x14ac:dyDescent="0.3">
      <c r="A1473">
        <v>73600</v>
      </c>
      <c r="B1473" t="s">
        <v>32800</v>
      </c>
      <c r="C1473" t="s">
        <v>32801</v>
      </c>
      <c r="D1473" t="s">
        <v>32802</v>
      </c>
      <c r="E1473" t="s">
        <v>32803</v>
      </c>
      <c r="F1473" t="s">
        <v>32804</v>
      </c>
      <c r="G1473" t="s">
        <v>32805</v>
      </c>
      <c r="H1473" t="s">
        <v>32806</v>
      </c>
      <c r="I1473" t="s">
        <v>32807</v>
      </c>
      <c r="J1473" t="s">
        <v>32808</v>
      </c>
      <c r="K1473" t="s">
        <v>32809</v>
      </c>
      <c r="L1473" t="s">
        <v>32810</v>
      </c>
      <c r="M1473" t="s">
        <v>32811</v>
      </c>
      <c r="N1473" t="s">
        <v>32812</v>
      </c>
      <c r="O1473">
        <f>-757.192718747702 -1.96235368101816 -500.048145916926</f>
        <v>-1259.2032183456461</v>
      </c>
      <c r="P1473">
        <f>-685.929349858417 -29.0134530500593 -228.444762246791</f>
        <v>-943.38756515526734</v>
      </c>
      <c r="Q1473" t="s">
        <v>32813</v>
      </c>
      <c r="R1473" t="s">
        <v>32814</v>
      </c>
      <c r="S1473" t="s">
        <v>32815</v>
      </c>
      <c r="T1473" t="s">
        <v>32816</v>
      </c>
      <c r="U1473" t="s">
        <v>32817</v>
      </c>
      <c r="V1473" t="s">
        <v>32818</v>
      </c>
      <c r="W1473" t="s">
        <v>32819</v>
      </c>
      <c r="X1473" t="s">
        <v>32820</v>
      </c>
      <c r="Y1473" t="s">
        <v>32821</v>
      </c>
    </row>
    <row r="1474" spans="1:25" x14ac:dyDescent="0.3">
      <c r="A1474">
        <v>73650</v>
      </c>
      <c r="B1474" t="s">
        <v>32822</v>
      </c>
      <c r="C1474" t="s">
        <v>32823</v>
      </c>
      <c r="D1474" t="s">
        <v>32824</v>
      </c>
      <c r="E1474" t="s">
        <v>32825</v>
      </c>
      <c r="F1474" t="s">
        <v>32826</v>
      </c>
      <c r="G1474" t="s">
        <v>32827</v>
      </c>
      <c r="H1474" t="s">
        <v>32828</v>
      </c>
      <c r="I1474" t="s">
        <v>32829</v>
      </c>
      <c r="J1474" t="s">
        <v>32830</v>
      </c>
      <c r="K1474" t="s">
        <v>32831</v>
      </c>
      <c r="L1474" t="s">
        <v>32832</v>
      </c>
      <c r="M1474" t="s">
        <v>32833</v>
      </c>
      <c r="N1474" t="s">
        <v>32834</v>
      </c>
      <c r="O1474">
        <f>-757.422767667573 -1.77224457723696 -500.229730694731</f>
        <v>-1259.4247429395409</v>
      </c>
      <c r="P1474">
        <f>-686.614581831644 -29.0640384198791 -228.531501584713</f>
        <v>-944.21012183623611</v>
      </c>
      <c r="Q1474" t="s">
        <v>32835</v>
      </c>
      <c r="R1474" t="s">
        <v>32836</v>
      </c>
      <c r="S1474" t="s">
        <v>32837</v>
      </c>
      <c r="T1474" t="s">
        <v>32838</v>
      </c>
      <c r="U1474" t="s">
        <v>32839</v>
      </c>
      <c r="V1474" t="s">
        <v>32840</v>
      </c>
      <c r="W1474" t="s">
        <v>32841</v>
      </c>
      <c r="X1474" t="s">
        <v>32842</v>
      </c>
      <c r="Y1474" t="s">
        <v>32843</v>
      </c>
    </row>
    <row r="1475" spans="1:25" x14ac:dyDescent="0.3">
      <c r="A1475">
        <v>73700</v>
      </c>
      <c r="B1475" t="s">
        <v>32844</v>
      </c>
      <c r="C1475" t="s">
        <v>32845</v>
      </c>
      <c r="D1475" t="s">
        <v>32846</v>
      </c>
      <c r="E1475" t="s">
        <v>32847</v>
      </c>
      <c r="F1475" t="s">
        <v>32848</v>
      </c>
      <c r="G1475" t="s">
        <v>32849</v>
      </c>
      <c r="H1475" t="s">
        <v>32850</v>
      </c>
      <c r="I1475" t="s">
        <v>32851</v>
      </c>
      <c r="J1475" t="s">
        <v>32852</v>
      </c>
      <c r="K1475" t="s">
        <v>32853</v>
      </c>
      <c r="L1475" t="s">
        <v>32854</v>
      </c>
      <c r="M1475" t="s">
        <v>32855</v>
      </c>
      <c r="N1475" t="s">
        <v>32856</v>
      </c>
      <c r="O1475">
        <f>-758.222685459875 -1.5473411388291 -500.42010955263</f>
        <v>-1260.1901361513342</v>
      </c>
      <c r="P1475">
        <f>-688.430864919228 -29.1279076795656 -228.488225209501</f>
        <v>-946.04699780829469</v>
      </c>
      <c r="Q1475" t="s">
        <v>32857</v>
      </c>
      <c r="R1475" t="s">
        <v>32858</v>
      </c>
      <c r="S1475" t="s">
        <v>32859</v>
      </c>
      <c r="T1475" t="s">
        <v>32860</v>
      </c>
      <c r="U1475" t="s">
        <v>32861</v>
      </c>
      <c r="V1475" t="s">
        <v>32862</v>
      </c>
      <c r="W1475" t="s">
        <v>32863</v>
      </c>
      <c r="X1475" t="s">
        <v>32864</v>
      </c>
      <c r="Y1475" t="s">
        <v>32865</v>
      </c>
    </row>
    <row r="1476" spans="1:25" x14ac:dyDescent="0.3">
      <c r="A1476">
        <v>73750</v>
      </c>
      <c r="B1476" t="s">
        <v>32866</v>
      </c>
      <c r="C1476" t="s">
        <v>32867</v>
      </c>
      <c r="D1476" t="s">
        <v>32868</v>
      </c>
      <c r="E1476" t="s">
        <v>32869</v>
      </c>
      <c r="F1476" t="s">
        <v>32870</v>
      </c>
      <c r="G1476" t="s">
        <v>32871</v>
      </c>
      <c r="H1476" t="s">
        <v>32872</v>
      </c>
      <c r="I1476" t="s">
        <v>32873</v>
      </c>
      <c r="J1476" t="s">
        <v>32874</v>
      </c>
      <c r="K1476" t="s">
        <v>32875</v>
      </c>
      <c r="L1476" t="s">
        <v>32876</v>
      </c>
      <c r="M1476" t="s">
        <v>32877</v>
      </c>
      <c r="N1476" t="s">
        <v>32878</v>
      </c>
      <c r="O1476">
        <f>-758.640609690821 -1.5109089124112 -500.497909323386</f>
        <v>-1260.649427926618</v>
      </c>
      <c r="P1476">
        <f>-689.380807589394 -29.0539310332235 -228.426292501919</f>
        <v>-946.86103112453645</v>
      </c>
      <c r="Q1476" t="s">
        <v>32879</v>
      </c>
      <c r="R1476" t="s">
        <v>32880</v>
      </c>
      <c r="S1476" t="s">
        <v>32881</v>
      </c>
      <c r="T1476" t="s">
        <v>32882</v>
      </c>
      <c r="U1476" t="s">
        <v>32883</v>
      </c>
      <c r="V1476" t="s">
        <v>32884</v>
      </c>
      <c r="W1476" t="s">
        <v>32885</v>
      </c>
      <c r="X1476" t="s">
        <v>32886</v>
      </c>
      <c r="Y1476" t="s">
        <v>32887</v>
      </c>
    </row>
    <row r="1477" spans="1:25" x14ac:dyDescent="0.3">
      <c r="A1477">
        <v>73800</v>
      </c>
      <c r="B1477" t="s">
        <v>32888</v>
      </c>
      <c r="C1477" t="s">
        <v>32889</v>
      </c>
      <c r="D1477" t="s">
        <v>32890</v>
      </c>
      <c r="E1477" t="s">
        <v>32891</v>
      </c>
      <c r="F1477" t="s">
        <v>32892</v>
      </c>
      <c r="G1477" t="s">
        <v>32893</v>
      </c>
      <c r="H1477" t="s">
        <v>32894</v>
      </c>
      <c r="I1477" t="s">
        <v>32895</v>
      </c>
      <c r="J1477" t="s">
        <v>32896</v>
      </c>
      <c r="K1477" t="s">
        <v>32897</v>
      </c>
      <c r="L1477" t="s">
        <v>32898</v>
      </c>
      <c r="M1477" t="s">
        <v>32899</v>
      </c>
      <c r="N1477" t="s">
        <v>32900</v>
      </c>
      <c r="O1477">
        <f>-759.225645961197 -1.34283092800001 -500.59629796887</f>
        <v>-1261.1647748580669</v>
      </c>
      <c r="P1477">
        <f>-691.004241963804 -28.9534239331413 -228.269142746014</f>
        <v>-948.22680864295933</v>
      </c>
      <c r="Q1477" t="s">
        <v>32901</v>
      </c>
      <c r="R1477" t="s">
        <v>32902</v>
      </c>
      <c r="S1477" t="s">
        <v>32903</v>
      </c>
      <c r="T1477" t="s">
        <v>32904</v>
      </c>
      <c r="U1477" t="s">
        <v>32905</v>
      </c>
      <c r="V1477" t="s">
        <v>32906</v>
      </c>
      <c r="W1477" t="s">
        <v>32907</v>
      </c>
      <c r="X1477" t="s">
        <v>32908</v>
      </c>
      <c r="Y1477" t="s">
        <v>32909</v>
      </c>
    </row>
    <row r="1478" spans="1:25" x14ac:dyDescent="0.3">
      <c r="A1478">
        <v>73850</v>
      </c>
      <c r="B1478" t="s">
        <v>32910</v>
      </c>
      <c r="C1478" t="s">
        <v>32911</v>
      </c>
      <c r="D1478" t="s">
        <v>32912</v>
      </c>
      <c r="E1478" t="s">
        <v>32913</v>
      </c>
      <c r="F1478" t="s">
        <v>32914</v>
      </c>
      <c r="G1478" t="s">
        <v>32915</v>
      </c>
      <c r="H1478" t="s">
        <v>32916</v>
      </c>
      <c r="I1478" t="s">
        <v>32917</v>
      </c>
      <c r="J1478" t="s">
        <v>32918</v>
      </c>
      <c r="K1478" t="s">
        <v>32919</v>
      </c>
      <c r="L1478" t="s">
        <v>32920</v>
      </c>
      <c r="M1478" t="s">
        <v>32921</v>
      </c>
      <c r="N1478" t="s">
        <v>32922</v>
      </c>
      <c r="O1478">
        <f>-759.38116021446 -1.27909018755486 -500.641292431113</f>
        <v>-1261.3015428331278</v>
      </c>
      <c r="P1478">
        <f>-691.753382517791 -28.9872642425189 -228.176039795042</f>
        <v>-948.91668655535193</v>
      </c>
      <c r="Q1478" t="s">
        <v>32923</v>
      </c>
      <c r="R1478" t="s">
        <v>32924</v>
      </c>
      <c r="S1478" t="s">
        <v>32925</v>
      </c>
      <c r="T1478" t="s">
        <v>32926</v>
      </c>
      <c r="U1478" t="s">
        <v>32927</v>
      </c>
      <c r="V1478" t="s">
        <v>32928</v>
      </c>
      <c r="W1478" t="s">
        <v>32929</v>
      </c>
      <c r="X1478" t="s">
        <v>32930</v>
      </c>
      <c r="Y1478" t="s">
        <v>32931</v>
      </c>
    </row>
    <row r="1479" spans="1:25" x14ac:dyDescent="0.3">
      <c r="A1479">
        <v>73900</v>
      </c>
      <c r="B1479" t="s">
        <v>32932</v>
      </c>
      <c r="C1479" t="s">
        <v>32933</v>
      </c>
      <c r="D1479" t="s">
        <v>32934</v>
      </c>
      <c r="E1479" t="s">
        <v>32935</v>
      </c>
      <c r="F1479" t="s">
        <v>32936</v>
      </c>
      <c r="G1479" t="s">
        <v>32937</v>
      </c>
      <c r="H1479" t="s">
        <v>32938</v>
      </c>
      <c r="I1479" t="s">
        <v>32939</v>
      </c>
      <c r="J1479" t="s">
        <v>32940</v>
      </c>
      <c r="K1479" t="s">
        <v>32941</v>
      </c>
      <c r="L1479" t="s">
        <v>32942</v>
      </c>
      <c r="M1479" t="s">
        <v>32943</v>
      </c>
      <c r="N1479" t="s">
        <v>32944</v>
      </c>
      <c r="O1479">
        <f>-759.576519156276 -1.26246548591303 -500.58575512531</f>
        <v>-1261.424739767499</v>
      </c>
      <c r="P1479">
        <f>-692.933743132314 -28.9838137454838 -227.879276319873</f>
        <v>-949.79683319767082</v>
      </c>
      <c r="Q1479" t="s">
        <v>32945</v>
      </c>
      <c r="R1479" t="s">
        <v>32946</v>
      </c>
      <c r="S1479" t="s">
        <v>32947</v>
      </c>
      <c r="T1479" t="s">
        <v>32948</v>
      </c>
      <c r="U1479" t="s">
        <v>32949</v>
      </c>
      <c r="V1479" t="s">
        <v>32950</v>
      </c>
      <c r="W1479" t="s">
        <v>32951</v>
      </c>
      <c r="X1479" t="s">
        <v>32952</v>
      </c>
      <c r="Y1479" t="s">
        <v>32953</v>
      </c>
    </row>
    <row r="1480" spans="1:25" x14ac:dyDescent="0.3">
      <c r="A1480">
        <v>73950</v>
      </c>
      <c r="B1480" t="s">
        <v>32954</v>
      </c>
      <c r="C1480" t="s">
        <v>32955</v>
      </c>
      <c r="D1480" t="s">
        <v>32956</v>
      </c>
      <c r="E1480" t="s">
        <v>32957</v>
      </c>
      <c r="F1480" t="s">
        <v>32958</v>
      </c>
      <c r="G1480" t="s">
        <v>32959</v>
      </c>
      <c r="H1480" t="s">
        <v>32960</v>
      </c>
      <c r="I1480" t="s">
        <v>32961</v>
      </c>
      <c r="J1480" t="s">
        <v>32962</v>
      </c>
      <c r="K1480" t="s">
        <v>32963</v>
      </c>
      <c r="L1480" t="s">
        <v>32964</v>
      </c>
      <c r="M1480" t="s">
        <v>32965</v>
      </c>
      <c r="N1480" t="s">
        <v>32966</v>
      </c>
      <c r="O1480">
        <f>-759.601686300752 -1.28784695924696 -500.498973656234</f>
        <v>-1261.3885069162329</v>
      </c>
      <c r="P1480">
        <f>-693.36942148193 -28.8689238621012 -227.678209644738</f>
        <v>-949.91655498876912</v>
      </c>
      <c r="Q1480" t="s">
        <v>32967</v>
      </c>
      <c r="R1480" t="s">
        <v>32968</v>
      </c>
      <c r="S1480" t="s">
        <v>32969</v>
      </c>
      <c r="T1480" t="s">
        <v>32970</v>
      </c>
      <c r="U1480" t="s">
        <v>32971</v>
      </c>
      <c r="V1480" t="s">
        <v>32972</v>
      </c>
      <c r="W1480" t="s">
        <v>32973</v>
      </c>
      <c r="X1480" t="s">
        <v>32974</v>
      </c>
      <c r="Y1480" t="s">
        <v>32975</v>
      </c>
    </row>
    <row r="1481" spans="1:25" x14ac:dyDescent="0.3">
      <c r="A1481">
        <v>74000</v>
      </c>
      <c r="B1481" t="s">
        <v>32976</v>
      </c>
      <c r="C1481" t="s">
        <v>32977</v>
      </c>
      <c r="D1481" t="s">
        <v>32978</v>
      </c>
      <c r="E1481" t="s">
        <v>32979</v>
      </c>
      <c r="F1481" t="s">
        <v>32980</v>
      </c>
      <c r="G1481" t="s">
        <v>32981</v>
      </c>
      <c r="H1481" t="s">
        <v>32982</v>
      </c>
      <c r="I1481" t="s">
        <v>32983</v>
      </c>
      <c r="J1481" t="s">
        <v>32984</v>
      </c>
      <c r="K1481" t="s">
        <v>32985</v>
      </c>
      <c r="L1481" t="s">
        <v>32986</v>
      </c>
      <c r="M1481" t="s">
        <v>32987</v>
      </c>
      <c r="N1481" t="s">
        <v>32988</v>
      </c>
      <c r="O1481">
        <f>-759.727447383625 -1.41900503306533 -500.242860917217</f>
        <v>-1261.3893133339072</v>
      </c>
      <c r="P1481">
        <f>-693.987468146398 -28.6098010753124 -227.263895656358</f>
        <v>-949.86116487806839</v>
      </c>
      <c r="Q1481" t="s">
        <v>32989</v>
      </c>
      <c r="R1481" t="s">
        <v>32990</v>
      </c>
      <c r="S1481" t="s">
        <v>32991</v>
      </c>
      <c r="T1481" t="s">
        <v>32992</v>
      </c>
      <c r="U1481" t="s">
        <v>32993</v>
      </c>
      <c r="V1481" t="s">
        <v>32994</v>
      </c>
      <c r="W1481" t="s">
        <v>32995</v>
      </c>
      <c r="X1481" t="s">
        <v>32996</v>
      </c>
      <c r="Y1481" t="s">
        <v>32997</v>
      </c>
    </row>
    <row r="1482" spans="1:25" x14ac:dyDescent="0.3">
      <c r="A1482">
        <v>74050</v>
      </c>
      <c r="B1482" t="s">
        <v>32998</v>
      </c>
      <c r="C1482" t="s">
        <v>32999</v>
      </c>
      <c r="D1482" t="s">
        <v>33000</v>
      </c>
      <c r="E1482" t="s">
        <v>33001</v>
      </c>
      <c r="F1482" t="s">
        <v>33002</v>
      </c>
      <c r="G1482" t="s">
        <v>33003</v>
      </c>
      <c r="H1482" t="s">
        <v>33004</v>
      </c>
      <c r="I1482" t="s">
        <v>33005</v>
      </c>
      <c r="J1482" t="s">
        <v>33006</v>
      </c>
      <c r="K1482" t="s">
        <v>33007</v>
      </c>
      <c r="L1482" t="s">
        <v>33008</v>
      </c>
      <c r="M1482" t="s">
        <v>33009</v>
      </c>
      <c r="N1482" t="s">
        <v>33010</v>
      </c>
      <c r="O1482">
        <f>-759.753293646654 -1.50657227599731 -500.13217847418</f>
        <v>-1261.3920443968314</v>
      </c>
      <c r="P1482">
        <f>-694.120925149403 -28.5384526886476 -227.111546552057</f>
        <v>-949.77092439010755</v>
      </c>
      <c r="Q1482" t="s">
        <v>33011</v>
      </c>
      <c r="R1482" t="s">
        <v>33012</v>
      </c>
      <c r="S1482" t="s">
        <v>33013</v>
      </c>
      <c r="T1482" t="s">
        <v>33014</v>
      </c>
      <c r="U1482" t="s">
        <v>33015</v>
      </c>
      <c r="V1482" t="s">
        <v>33016</v>
      </c>
      <c r="W1482" t="s">
        <v>33017</v>
      </c>
      <c r="X1482" t="s">
        <v>33018</v>
      </c>
      <c r="Y1482" t="s">
        <v>33019</v>
      </c>
    </row>
    <row r="1483" spans="1:25" x14ac:dyDescent="0.3">
      <c r="A1483">
        <v>74100</v>
      </c>
      <c r="B1483" t="s">
        <v>33020</v>
      </c>
      <c r="C1483" t="s">
        <v>33021</v>
      </c>
      <c r="D1483" t="s">
        <v>33022</v>
      </c>
      <c r="E1483" t="s">
        <v>33023</v>
      </c>
      <c r="F1483" t="s">
        <v>33024</v>
      </c>
      <c r="G1483" t="s">
        <v>33025</v>
      </c>
      <c r="H1483" t="s">
        <v>33026</v>
      </c>
      <c r="I1483" t="s">
        <v>33027</v>
      </c>
      <c r="J1483" t="s">
        <v>33028</v>
      </c>
      <c r="K1483" t="s">
        <v>33029</v>
      </c>
      <c r="L1483" t="s">
        <v>33030</v>
      </c>
      <c r="M1483" t="s">
        <v>33031</v>
      </c>
      <c r="N1483" t="s">
        <v>33032</v>
      </c>
      <c r="O1483">
        <f>-759.635795733915 -1.67934367815792 -499.972375636709</f>
        <v>-1261.2875150487819</v>
      </c>
      <c r="P1483">
        <f>-694.110372371066 -28.6839480957881 -226.923381153868</f>
        <v>-949.7177016207221</v>
      </c>
      <c r="Q1483" t="s">
        <v>33033</v>
      </c>
      <c r="R1483" t="s">
        <v>33034</v>
      </c>
      <c r="S1483" t="s">
        <v>33035</v>
      </c>
      <c r="T1483" t="s">
        <v>33036</v>
      </c>
      <c r="U1483" t="s">
        <v>33037</v>
      </c>
      <c r="V1483" t="s">
        <v>33038</v>
      </c>
      <c r="W1483" t="s">
        <v>33039</v>
      </c>
      <c r="X1483" t="s">
        <v>33040</v>
      </c>
      <c r="Y1483" t="s">
        <v>33041</v>
      </c>
    </row>
    <row r="1484" spans="1:25" x14ac:dyDescent="0.3">
      <c r="A1484">
        <v>74150</v>
      </c>
      <c r="B1484" t="s">
        <v>33042</v>
      </c>
      <c r="C1484" t="s">
        <v>33043</v>
      </c>
      <c r="D1484" t="s">
        <v>33044</v>
      </c>
      <c r="E1484" t="s">
        <v>33045</v>
      </c>
      <c r="F1484" t="s">
        <v>33046</v>
      </c>
      <c r="G1484" t="s">
        <v>33047</v>
      </c>
      <c r="H1484" t="s">
        <v>33048</v>
      </c>
      <c r="I1484" t="s">
        <v>33049</v>
      </c>
      <c r="J1484" t="s">
        <v>33050</v>
      </c>
      <c r="K1484" t="s">
        <v>33051</v>
      </c>
      <c r="L1484" t="s">
        <v>33052</v>
      </c>
      <c r="M1484" t="s">
        <v>33053</v>
      </c>
      <c r="N1484" t="s">
        <v>33054</v>
      </c>
      <c r="O1484">
        <f>-759.581516815281 -1.77690897724574 -499.892594920348</f>
        <v>-1261.2510207128748</v>
      </c>
      <c r="P1484">
        <f>-694.148338138815 -28.7655253291744 -226.819874505342</f>
        <v>-949.73373797333136</v>
      </c>
      <c r="Q1484" t="s">
        <v>33055</v>
      </c>
      <c r="R1484" t="s">
        <v>33056</v>
      </c>
      <c r="S1484" t="s">
        <v>33057</v>
      </c>
      <c r="T1484" t="s">
        <v>33058</v>
      </c>
      <c r="U1484" t="s">
        <v>33059</v>
      </c>
      <c r="V1484" t="s">
        <v>33060</v>
      </c>
      <c r="W1484" t="s">
        <v>33061</v>
      </c>
      <c r="X1484" t="s">
        <v>33062</v>
      </c>
      <c r="Y1484" t="s">
        <v>33063</v>
      </c>
    </row>
    <row r="1485" spans="1:25" x14ac:dyDescent="0.3">
      <c r="A1485">
        <v>74200</v>
      </c>
      <c r="B1485" t="s">
        <v>33064</v>
      </c>
      <c r="C1485" t="s">
        <v>33065</v>
      </c>
      <c r="D1485" t="s">
        <v>33066</v>
      </c>
      <c r="E1485" t="s">
        <v>33067</v>
      </c>
      <c r="F1485" t="s">
        <v>33068</v>
      </c>
      <c r="G1485" t="s">
        <v>33069</v>
      </c>
      <c r="H1485" t="s">
        <v>33070</v>
      </c>
      <c r="I1485" t="s">
        <v>33071</v>
      </c>
      <c r="J1485" t="s">
        <v>33072</v>
      </c>
      <c r="K1485" t="s">
        <v>33073</v>
      </c>
      <c r="L1485" t="s">
        <v>33074</v>
      </c>
      <c r="M1485" t="s">
        <v>33075</v>
      </c>
      <c r="N1485" t="s">
        <v>33076</v>
      </c>
      <c r="O1485">
        <f>-759.182755203017 -2.04644373438896 -499.76481633957</f>
        <v>-1260.9940152769759</v>
      </c>
      <c r="P1485">
        <f>-694.017069811695 -28.911228567126 -226.615884423898</f>
        <v>-949.54418280271909</v>
      </c>
      <c r="Q1485" t="s">
        <v>33077</v>
      </c>
      <c r="R1485" t="s">
        <v>33078</v>
      </c>
      <c r="S1485" t="s">
        <v>33079</v>
      </c>
      <c r="T1485" t="s">
        <v>33080</v>
      </c>
      <c r="U1485" t="s">
        <v>33081</v>
      </c>
      <c r="V1485" t="s">
        <v>33082</v>
      </c>
      <c r="W1485" t="s">
        <v>33083</v>
      </c>
      <c r="X1485" t="s">
        <v>33084</v>
      </c>
      <c r="Y1485" t="s">
        <v>33085</v>
      </c>
    </row>
    <row r="1486" spans="1:25" x14ac:dyDescent="0.3">
      <c r="A1486">
        <v>74250</v>
      </c>
      <c r="B1486" t="s">
        <v>33086</v>
      </c>
      <c r="C1486" t="s">
        <v>33087</v>
      </c>
      <c r="D1486" t="s">
        <v>33088</v>
      </c>
      <c r="E1486" t="s">
        <v>33089</v>
      </c>
      <c r="F1486" t="s">
        <v>33090</v>
      </c>
      <c r="G1486" t="s">
        <v>33091</v>
      </c>
      <c r="H1486" t="s">
        <v>33092</v>
      </c>
      <c r="I1486" t="s">
        <v>33093</v>
      </c>
      <c r="J1486" t="s">
        <v>33094</v>
      </c>
      <c r="K1486" t="s">
        <v>33095</v>
      </c>
      <c r="L1486" t="s">
        <v>33096</v>
      </c>
      <c r="M1486" t="s">
        <v>33097</v>
      </c>
      <c r="N1486" t="s">
        <v>33098</v>
      </c>
      <c r="O1486">
        <f>-758.922518594999 -2.2675803091513 -499.71059735069</f>
        <v>-1260.9006962548403</v>
      </c>
      <c r="P1486">
        <f>-693.871410049731 -29.112280469313 -226.532494103863</f>
        <v>-949.51618462290696</v>
      </c>
      <c r="Q1486" t="s">
        <v>33099</v>
      </c>
      <c r="R1486" t="s">
        <v>33100</v>
      </c>
      <c r="S1486" t="s">
        <v>33101</v>
      </c>
      <c r="T1486" t="s">
        <v>33102</v>
      </c>
      <c r="U1486" t="s">
        <v>33103</v>
      </c>
      <c r="V1486" t="s">
        <v>33104</v>
      </c>
      <c r="W1486" t="s">
        <v>33105</v>
      </c>
      <c r="X1486" t="s">
        <v>33106</v>
      </c>
      <c r="Y1486" t="s">
        <v>33107</v>
      </c>
    </row>
    <row r="1487" spans="1:25" x14ac:dyDescent="0.3">
      <c r="A1487">
        <v>74300</v>
      </c>
      <c r="B1487" t="s">
        <v>33108</v>
      </c>
      <c r="C1487" t="s">
        <v>33109</v>
      </c>
      <c r="D1487" t="s">
        <v>33110</v>
      </c>
      <c r="E1487" t="s">
        <v>33111</v>
      </c>
      <c r="F1487" t="s">
        <v>33112</v>
      </c>
      <c r="G1487" t="s">
        <v>33113</v>
      </c>
      <c r="H1487" t="s">
        <v>33114</v>
      </c>
      <c r="I1487" t="s">
        <v>33115</v>
      </c>
      <c r="J1487" t="s">
        <v>33116</v>
      </c>
      <c r="K1487" t="s">
        <v>33117</v>
      </c>
      <c r="L1487" t="s">
        <v>33118</v>
      </c>
      <c r="M1487" t="s">
        <v>33119</v>
      </c>
      <c r="N1487" t="s">
        <v>33120</v>
      </c>
      <c r="O1487">
        <f>-758.363782425139 -2.87672750344518 -499.617016698757</f>
        <v>-1260.8575266273413</v>
      </c>
      <c r="P1487">
        <f>-693.415968206562 -29.6936376582805 -226.411668456877</f>
        <v>-949.52127432171949</v>
      </c>
      <c r="Q1487" t="s">
        <v>33121</v>
      </c>
      <c r="R1487" t="s">
        <v>33122</v>
      </c>
      <c r="S1487" t="s">
        <v>33123</v>
      </c>
      <c r="T1487" t="s">
        <v>33124</v>
      </c>
      <c r="U1487" t="s">
        <v>33125</v>
      </c>
      <c r="V1487" t="s">
        <v>33126</v>
      </c>
      <c r="W1487" t="s">
        <v>33127</v>
      </c>
      <c r="X1487" t="s">
        <v>33128</v>
      </c>
      <c r="Y1487" t="s">
        <v>33129</v>
      </c>
    </row>
    <row r="1488" spans="1:25" x14ac:dyDescent="0.3">
      <c r="A1488">
        <v>74350</v>
      </c>
      <c r="B1488" t="s">
        <v>33130</v>
      </c>
      <c r="C1488" t="s">
        <v>33131</v>
      </c>
      <c r="D1488" t="s">
        <v>33132</v>
      </c>
      <c r="E1488" t="s">
        <v>33133</v>
      </c>
      <c r="F1488" t="s">
        <v>33134</v>
      </c>
      <c r="G1488" t="s">
        <v>33135</v>
      </c>
      <c r="H1488" t="s">
        <v>33136</v>
      </c>
      <c r="I1488" t="s">
        <v>33137</v>
      </c>
      <c r="J1488" t="s">
        <v>33138</v>
      </c>
      <c r="K1488" t="s">
        <v>33139</v>
      </c>
      <c r="L1488" t="s">
        <v>33140</v>
      </c>
      <c r="M1488" t="s">
        <v>33141</v>
      </c>
      <c r="N1488" t="s">
        <v>33142</v>
      </c>
      <c r="O1488">
        <f>-758.06528525798 -3.20201717198483 -499.602156166658</f>
        <v>-1260.8694585966227</v>
      </c>
      <c r="P1488">
        <f>-693.178024707433 -29.960192381039 -226.376576893699</f>
        <v>-949.51479398217089</v>
      </c>
      <c r="Q1488" t="s">
        <v>33143</v>
      </c>
      <c r="R1488" t="s">
        <v>33144</v>
      </c>
      <c r="S1488" t="s">
        <v>33145</v>
      </c>
      <c r="T1488" t="s">
        <v>33146</v>
      </c>
      <c r="U1488" t="s">
        <v>33147</v>
      </c>
      <c r="V1488" t="s">
        <v>33148</v>
      </c>
      <c r="W1488" t="s">
        <v>33149</v>
      </c>
      <c r="X1488" t="s">
        <v>33150</v>
      </c>
      <c r="Y1488" t="s">
        <v>33151</v>
      </c>
    </row>
    <row r="1489" spans="1:25" x14ac:dyDescent="0.3">
      <c r="A1489">
        <v>74400</v>
      </c>
      <c r="B1489" t="s">
        <v>33152</v>
      </c>
      <c r="C1489" t="s">
        <v>33153</v>
      </c>
      <c r="D1489" t="s">
        <v>33154</v>
      </c>
      <c r="E1489" t="s">
        <v>33155</v>
      </c>
      <c r="F1489" t="s">
        <v>33156</v>
      </c>
      <c r="G1489" t="s">
        <v>33157</v>
      </c>
      <c r="H1489" t="s">
        <v>33158</v>
      </c>
      <c r="I1489" t="s">
        <v>33159</v>
      </c>
      <c r="J1489" t="s">
        <v>33160</v>
      </c>
      <c r="K1489" t="s">
        <v>33161</v>
      </c>
      <c r="L1489" t="s">
        <v>33162</v>
      </c>
      <c r="M1489" t="s">
        <v>33163</v>
      </c>
      <c r="N1489" t="s">
        <v>33164</v>
      </c>
      <c r="O1489">
        <f>-757.344138265397 -3.54294436471855 -499.655564211461</f>
        <v>-1260.5426468415765</v>
      </c>
      <c r="P1489">
        <f>-692.260286514569 -30.3145279823916 -226.478190768582</f>
        <v>-949.05300526554265</v>
      </c>
      <c r="Q1489" t="s">
        <v>33165</v>
      </c>
      <c r="R1489" t="s">
        <v>33166</v>
      </c>
      <c r="S1489" t="s">
        <v>33167</v>
      </c>
      <c r="T1489" t="s">
        <v>33168</v>
      </c>
      <c r="U1489" t="s">
        <v>33169</v>
      </c>
      <c r="V1489" t="s">
        <v>33170</v>
      </c>
      <c r="W1489" t="s">
        <v>33171</v>
      </c>
      <c r="X1489" t="s">
        <v>33172</v>
      </c>
      <c r="Y1489" t="s">
        <v>33173</v>
      </c>
    </row>
    <row r="1490" spans="1:25" x14ac:dyDescent="0.3">
      <c r="A1490">
        <v>74450</v>
      </c>
      <c r="B1490" t="s">
        <v>33174</v>
      </c>
      <c r="C1490" t="s">
        <v>33175</v>
      </c>
      <c r="D1490" t="s">
        <v>33176</v>
      </c>
      <c r="E1490" t="s">
        <v>33177</v>
      </c>
      <c r="F1490" t="s">
        <v>33178</v>
      </c>
      <c r="G1490" t="s">
        <v>33179</v>
      </c>
      <c r="H1490" t="s">
        <v>33180</v>
      </c>
      <c r="I1490" t="s">
        <v>33181</v>
      </c>
      <c r="J1490" t="s">
        <v>33182</v>
      </c>
      <c r="K1490" t="s">
        <v>33183</v>
      </c>
      <c r="L1490" t="s">
        <v>33184</v>
      </c>
      <c r="M1490" t="s">
        <v>33185</v>
      </c>
      <c r="N1490" t="s">
        <v>33186</v>
      </c>
      <c r="O1490">
        <f>-756.855217988866 -3.78472936188837 -499.749706799378</f>
        <v>-1260.3896541501324</v>
      </c>
      <c r="P1490">
        <f>-691.807631211111 -30.7339826205016 -226.580901875111</f>
        <v>-949.12251570672356</v>
      </c>
      <c r="Q1490" t="s">
        <v>33187</v>
      </c>
      <c r="R1490" t="s">
        <v>33188</v>
      </c>
      <c r="S1490" t="s">
        <v>33189</v>
      </c>
      <c r="T1490" t="s">
        <v>33190</v>
      </c>
      <c r="U1490" t="s">
        <v>33191</v>
      </c>
      <c r="V1490" t="s">
        <v>33192</v>
      </c>
      <c r="W1490" t="s">
        <v>33193</v>
      </c>
      <c r="X1490" t="s">
        <v>33194</v>
      </c>
      <c r="Y1490" t="s">
        <v>33195</v>
      </c>
    </row>
    <row r="1491" spans="1:25" x14ac:dyDescent="0.3">
      <c r="A1491">
        <v>74500</v>
      </c>
      <c r="B1491" t="s">
        <v>33196</v>
      </c>
      <c r="C1491" t="s">
        <v>33197</v>
      </c>
      <c r="D1491" t="s">
        <v>33198</v>
      </c>
      <c r="E1491" t="s">
        <v>33199</v>
      </c>
      <c r="F1491" t="s">
        <v>33200</v>
      </c>
      <c r="G1491" t="s">
        <v>33201</v>
      </c>
      <c r="H1491" t="s">
        <v>33202</v>
      </c>
      <c r="I1491" t="s">
        <v>33203</v>
      </c>
      <c r="J1491" t="s">
        <v>33204</v>
      </c>
      <c r="K1491" t="s">
        <v>33205</v>
      </c>
      <c r="L1491" t="s">
        <v>33206</v>
      </c>
      <c r="M1491" t="s">
        <v>33207</v>
      </c>
      <c r="N1491" t="s">
        <v>33208</v>
      </c>
      <c r="O1491">
        <f>-756.308068459721 -3.97255546171004 -499.819954918931</f>
        <v>-1260.100578840362</v>
      </c>
      <c r="P1491">
        <f>-691.422445463407 -31.129363359785 -226.633215023877</f>
        <v>-949.18502384706903</v>
      </c>
      <c r="Q1491" t="s">
        <v>33209</v>
      </c>
      <c r="R1491" t="s">
        <v>33210</v>
      </c>
      <c r="S1491" t="s">
        <v>33211</v>
      </c>
      <c r="T1491" t="s">
        <v>33212</v>
      </c>
      <c r="U1491" t="s">
        <v>33213</v>
      </c>
      <c r="V1491" t="s">
        <v>33214</v>
      </c>
      <c r="W1491" t="s">
        <v>33215</v>
      </c>
      <c r="X1491" t="s">
        <v>33216</v>
      </c>
      <c r="Y1491" t="s">
        <v>33217</v>
      </c>
    </row>
    <row r="1492" spans="1:25" x14ac:dyDescent="0.3">
      <c r="A1492">
        <v>74550</v>
      </c>
      <c r="B1492" t="s">
        <v>33218</v>
      </c>
      <c r="C1492" t="s">
        <v>33219</v>
      </c>
      <c r="D1492" t="s">
        <v>33220</v>
      </c>
      <c r="E1492" t="s">
        <v>33221</v>
      </c>
      <c r="F1492" t="s">
        <v>33222</v>
      </c>
      <c r="G1492" t="s">
        <v>33223</v>
      </c>
      <c r="H1492" t="s">
        <v>33224</v>
      </c>
      <c r="I1492" t="s">
        <v>33225</v>
      </c>
      <c r="J1492" t="s">
        <v>33226</v>
      </c>
      <c r="K1492" t="s">
        <v>33227</v>
      </c>
      <c r="L1492" t="s">
        <v>33228</v>
      </c>
      <c r="M1492" t="s">
        <v>33229</v>
      </c>
      <c r="N1492" t="s">
        <v>33230</v>
      </c>
      <c r="O1492">
        <f>-755.41326237194 -4.42083050398378 -499.815964227945</f>
        <v>-1259.6500571038689</v>
      </c>
      <c r="P1492">
        <f>-690.766450524447 -31.6036923687191 -226.575280978276</f>
        <v>-948.94542387144202</v>
      </c>
      <c r="Q1492" t="s">
        <v>33231</v>
      </c>
      <c r="R1492" t="s">
        <v>33232</v>
      </c>
      <c r="S1492" t="s">
        <v>33233</v>
      </c>
      <c r="T1492" t="s">
        <v>33234</v>
      </c>
      <c r="U1492" t="s">
        <v>33235</v>
      </c>
      <c r="V1492" t="s">
        <v>33236</v>
      </c>
      <c r="W1492" t="s">
        <v>33237</v>
      </c>
      <c r="X1492" t="s">
        <v>33238</v>
      </c>
      <c r="Y1492" t="s">
        <v>33239</v>
      </c>
    </row>
    <row r="1493" spans="1:25" x14ac:dyDescent="0.3">
      <c r="A1493">
        <v>74600</v>
      </c>
      <c r="B1493" t="s">
        <v>33240</v>
      </c>
      <c r="C1493" t="s">
        <v>33241</v>
      </c>
      <c r="D1493" t="s">
        <v>33242</v>
      </c>
      <c r="E1493" t="s">
        <v>33243</v>
      </c>
      <c r="F1493" t="s">
        <v>33244</v>
      </c>
      <c r="G1493" t="s">
        <v>33245</v>
      </c>
      <c r="H1493" t="s">
        <v>33246</v>
      </c>
      <c r="I1493" t="s">
        <v>33247</v>
      </c>
      <c r="J1493" t="s">
        <v>33248</v>
      </c>
      <c r="K1493" t="s">
        <v>33249</v>
      </c>
      <c r="L1493" t="s">
        <v>33250</v>
      </c>
      <c r="M1493" t="s">
        <v>33251</v>
      </c>
      <c r="N1493" t="s">
        <v>33252</v>
      </c>
      <c r="O1493">
        <f>-754.87145523143 -4.91975948958998 -499.795714319002</f>
        <v>-1259.5869290400219</v>
      </c>
      <c r="P1493">
        <f>-690.700048480194 -32.1112745044179 -226.443761958834</f>
        <v>-949.25508494344592</v>
      </c>
      <c r="Q1493" t="s">
        <v>33253</v>
      </c>
      <c r="R1493" t="s">
        <v>33254</v>
      </c>
      <c r="S1493" t="s">
        <v>33255</v>
      </c>
      <c r="T1493" t="s">
        <v>33256</v>
      </c>
      <c r="U1493" t="s">
        <v>33257</v>
      </c>
      <c r="V1493" t="s">
        <v>33258</v>
      </c>
      <c r="W1493" t="s">
        <v>33259</v>
      </c>
      <c r="X1493" t="s">
        <v>33260</v>
      </c>
      <c r="Y1493" t="s">
        <v>33261</v>
      </c>
    </row>
    <row r="1494" spans="1:25" x14ac:dyDescent="0.3">
      <c r="A1494">
        <v>74650</v>
      </c>
      <c r="B1494" t="s">
        <v>33262</v>
      </c>
      <c r="C1494" t="s">
        <v>33263</v>
      </c>
      <c r="D1494" t="s">
        <v>33264</v>
      </c>
      <c r="E1494" t="s">
        <v>33265</v>
      </c>
      <c r="F1494" t="s">
        <v>33266</v>
      </c>
      <c r="G1494" t="s">
        <v>33267</v>
      </c>
      <c r="H1494" t="s">
        <v>33268</v>
      </c>
      <c r="I1494" t="s">
        <v>33269</v>
      </c>
      <c r="J1494" t="s">
        <v>33270</v>
      </c>
      <c r="K1494" t="s">
        <v>33271</v>
      </c>
      <c r="L1494" t="s">
        <v>33272</v>
      </c>
      <c r="M1494" t="s">
        <v>33273</v>
      </c>
      <c r="N1494" t="s">
        <v>33274</v>
      </c>
      <c r="O1494">
        <f>-754.835761425709 -5.1859571523114 -499.720697635212</f>
        <v>-1259.7424162132324</v>
      </c>
      <c r="P1494">
        <f>-690.998867575667 -32.316389898753 -226.284505935898</f>
        <v>-949.59976341031791</v>
      </c>
      <c r="Q1494" t="s">
        <v>33275</v>
      </c>
      <c r="R1494" t="s">
        <v>33276</v>
      </c>
      <c r="S1494" t="s">
        <v>33277</v>
      </c>
      <c r="T1494" t="s">
        <v>33278</v>
      </c>
      <c r="U1494" t="s">
        <v>33279</v>
      </c>
      <c r="V1494" t="s">
        <v>33280</v>
      </c>
      <c r="W1494" t="s">
        <v>33281</v>
      </c>
      <c r="X1494" t="s">
        <v>33282</v>
      </c>
      <c r="Y1494" t="s">
        <v>33283</v>
      </c>
    </row>
    <row r="1495" spans="1:25" x14ac:dyDescent="0.3">
      <c r="A1495">
        <v>74700</v>
      </c>
      <c r="B1495" t="s">
        <v>33284</v>
      </c>
      <c r="C1495" t="s">
        <v>33285</v>
      </c>
      <c r="D1495" t="s">
        <v>33286</v>
      </c>
      <c r="E1495" t="s">
        <v>33287</v>
      </c>
      <c r="F1495" t="s">
        <v>33288</v>
      </c>
      <c r="G1495" t="s">
        <v>33289</v>
      </c>
      <c r="H1495" t="s">
        <v>33290</v>
      </c>
      <c r="I1495" t="s">
        <v>33291</v>
      </c>
      <c r="J1495" t="s">
        <v>33292</v>
      </c>
      <c r="K1495" t="s">
        <v>33293</v>
      </c>
      <c r="L1495" t="s">
        <v>33294</v>
      </c>
      <c r="M1495" t="s">
        <v>33295</v>
      </c>
      <c r="N1495" t="s">
        <v>33296</v>
      </c>
      <c r="O1495">
        <f>-755.18131000362 -5.75034415808204 -499.370087859544</f>
        <v>-1260.3017420212459</v>
      </c>
      <c r="P1495">
        <f>-692.07306816263 -32.4171204140114 -225.719254849109</f>
        <v>-950.20944342575035</v>
      </c>
      <c r="Q1495" t="s">
        <v>33297</v>
      </c>
      <c r="R1495" t="s">
        <v>33298</v>
      </c>
      <c r="S1495" t="s">
        <v>33299</v>
      </c>
      <c r="T1495" t="s">
        <v>33300</v>
      </c>
      <c r="U1495" t="s">
        <v>33301</v>
      </c>
      <c r="V1495" t="s">
        <v>33302</v>
      </c>
      <c r="W1495" t="s">
        <v>33303</v>
      </c>
      <c r="X1495" t="s">
        <v>33304</v>
      </c>
      <c r="Y1495" t="s">
        <v>33305</v>
      </c>
    </row>
    <row r="1496" spans="1:25" x14ac:dyDescent="0.3">
      <c r="A1496">
        <v>74750</v>
      </c>
      <c r="B1496" t="s">
        <v>33306</v>
      </c>
      <c r="C1496" t="s">
        <v>33307</v>
      </c>
      <c r="D1496" t="s">
        <v>33308</v>
      </c>
      <c r="E1496" t="s">
        <v>33309</v>
      </c>
      <c r="F1496" t="s">
        <v>33310</v>
      </c>
      <c r="G1496" t="s">
        <v>33311</v>
      </c>
      <c r="H1496" t="s">
        <v>33312</v>
      </c>
      <c r="I1496" t="s">
        <v>33313</v>
      </c>
      <c r="J1496" t="s">
        <v>33314</v>
      </c>
      <c r="K1496" t="s">
        <v>33315</v>
      </c>
      <c r="L1496" t="s">
        <v>33316</v>
      </c>
      <c r="M1496" t="s">
        <v>33317</v>
      </c>
      <c r="N1496" t="s">
        <v>33318</v>
      </c>
      <c r="O1496">
        <f>-755.544739460461 -6.1075675688412 -499.116157376919</f>
        <v>-1260.768464406221</v>
      </c>
      <c r="P1496">
        <f>-692.990144324643 -32.4542116958548 -225.307054138073</f>
        <v>-950.75141015857082</v>
      </c>
      <c r="Q1496" t="s">
        <v>33319</v>
      </c>
      <c r="R1496" t="s">
        <v>33320</v>
      </c>
      <c r="S1496" t="s">
        <v>33321</v>
      </c>
      <c r="T1496" t="s">
        <v>33322</v>
      </c>
      <c r="U1496" t="s">
        <v>33323</v>
      </c>
      <c r="V1496" t="s">
        <v>33324</v>
      </c>
      <c r="W1496" t="s">
        <v>33325</v>
      </c>
      <c r="X1496" t="s">
        <v>33326</v>
      </c>
      <c r="Y1496" t="s">
        <v>33327</v>
      </c>
    </row>
    <row r="1497" spans="1:25" x14ac:dyDescent="0.3">
      <c r="A1497">
        <v>74800</v>
      </c>
      <c r="B1497" t="s">
        <v>33328</v>
      </c>
      <c r="C1497" t="s">
        <v>33329</v>
      </c>
      <c r="D1497" t="s">
        <v>33330</v>
      </c>
      <c r="E1497" t="s">
        <v>33331</v>
      </c>
      <c r="F1497" t="s">
        <v>33332</v>
      </c>
      <c r="G1497" t="s">
        <v>33333</v>
      </c>
      <c r="H1497" t="s">
        <v>33334</v>
      </c>
      <c r="I1497" t="s">
        <v>33335</v>
      </c>
      <c r="J1497" t="s">
        <v>33336</v>
      </c>
      <c r="K1497" t="s">
        <v>33337</v>
      </c>
      <c r="L1497" t="s">
        <v>33338</v>
      </c>
      <c r="M1497" t="s">
        <v>33339</v>
      </c>
      <c r="N1497" t="s">
        <v>33340</v>
      </c>
      <c r="O1497">
        <f>-756.432757774336 -6.6161858334583 -498.570913303061</f>
        <v>-1261.6198569108553</v>
      </c>
      <c r="P1497">
        <f>-695.406928821175 -32.0003030612127 -224.326369323381</f>
        <v>-951.73360120576865</v>
      </c>
      <c r="Q1497" t="s">
        <v>33341</v>
      </c>
      <c r="R1497" t="s">
        <v>33342</v>
      </c>
      <c r="S1497" t="s">
        <v>33343</v>
      </c>
      <c r="T1497" t="s">
        <v>33344</v>
      </c>
      <c r="U1497" t="s">
        <v>33345</v>
      </c>
      <c r="V1497" t="s">
        <v>33346</v>
      </c>
      <c r="W1497" t="s">
        <v>33347</v>
      </c>
      <c r="X1497" t="s">
        <v>33348</v>
      </c>
      <c r="Y1497" t="s">
        <v>33349</v>
      </c>
    </row>
    <row r="1498" spans="1:25" x14ac:dyDescent="0.3">
      <c r="A1498">
        <v>74850</v>
      </c>
      <c r="B1498" t="s">
        <v>33350</v>
      </c>
      <c r="C1498" t="s">
        <v>33351</v>
      </c>
      <c r="D1498" t="s">
        <v>33352</v>
      </c>
      <c r="E1498" t="s">
        <v>33353</v>
      </c>
      <c r="F1498" t="s">
        <v>33354</v>
      </c>
      <c r="G1498" t="s">
        <v>33355</v>
      </c>
      <c r="H1498" t="s">
        <v>33356</v>
      </c>
      <c r="I1498" t="s">
        <v>33357</v>
      </c>
      <c r="J1498" t="s">
        <v>33358</v>
      </c>
      <c r="K1498" t="s">
        <v>33359</v>
      </c>
      <c r="L1498" t="s">
        <v>33360</v>
      </c>
      <c r="M1498" t="s">
        <v>33361</v>
      </c>
      <c r="N1498" t="s">
        <v>33362</v>
      </c>
      <c r="O1498">
        <f>-756.939460794354 -6.82372674011617 -498.281175480332</f>
        <v>-1262.0443630148022</v>
      </c>
      <c r="P1498">
        <f>-696.668984548603 -31.5727519083453 -223.811558031515</f>
        <v>-952.05329448846328</v>
      </c>
      <c r="Q1498" t="s">
        <v>33363</v>
      </c>
      <c r="R1498" t="s">
        <v>33364</v>
      </c>
      <c r="S1498" t="s">
        <v>33365</v>
      </c>
      <c r="T1498" t="s">
        <v>33366</v>
      </c>
      <c r="U1498" t="s">
        <v>33367</v>
      </c>
      <c r="V1498" t="s">
        <v>33368</v>
      </c>
      <c r="W1498" t="s">
        <v>33369</v>
      </c>
      <c r="X1498" t="s">
        <v>33370</v>
      </c>
      <c r="Y1498" t="s">
        <v>33371</v>
      </c>
    </row>
    <row r="1499" spans="1:25" x14ac:dyDescent="0.3">
      <c r="A1499">
        <v>74900</v>
      </c>
      <c r="B1499" t="s">
        <v>33372</v>
      </c>
      <c r="C1499" t="s">
        <v>33373</v>
      </c>
      <c r="D1499" t="s">
        <v>33374</v>
      </c>
      <c r="E1499" t="s">
        <v>33375</v>
      </c>
      <c r="F1499" t="s">
        <v>33376</v>
      </c>
      <c r="G1499" t="s">
        <v>33377</v>
      </c>
      <c r="H1499" t="s">
        <v>33378</v>
      </c>
      <c r="I1499" t="s">
        <v>33379</v>
      </c>
      <c r="J1499" t="s">
        <v>33380</v>
      </c>
      <c r="K1499" t="s">
        <v>33381</v>
      </c>
      <c r="L1499" t="s">
        <v>33382</v>
      </c>
      <c r="M1499" t="s">
        <v>33383</v>
      </c>
      <c r="N1499" t="s">
        <v>33384</v>
      </c>
      <c r="O1499">
        <f>-758.089835490349 -7.60048581599995 -497.546843051204</f>
        <v>-1263.237164357553</v>
      </c>
      <c r="P1499">
        <f>-699.079132014613 -30.9201125729321 -222.678587253127</f>
        <v>-952.67783184067218</v>
      </c>
      <c r="Q1499" t="s">
        <v>33385</v>
      </c>
      <c r="R1499" t="s">
        <v>33386</v>
      </c>
      <c r="S1499" t="s">
        <v>33387</v>
      </c>
      <c r="T1499" t="s">
        <v>33388</v>
      </c>
      <c r="U1499" t="s">
        <v>33389</v>
      </c>
      <c r="V1499" t="s">
        <v>33390</v>
      </c>
      <c r="W1499" t="s">
        <v>33391</v>
      </c>
      <c r="X1499" t="s">
        <v>33392</v>
      </c>
      <c r="Y1499" t="s">
        <v>33393</v>
      </c>
    </row>
    <row r="1500" spans="1:25" x14ac:dyDescent="0.3">
      <c r="A1500">
        <v>74950</v>
      </c>
      <c r="B1500" t="s">
        <v>33394</v>
      </c>
      <c r="C1500" t="s">
        <v>33395</v>
      </c>
      <c r="D1500" t="s">
        <v>33396</v>
      </c>
      <c r="E1500" t="s">
        <v>33397</v>
      </c>
      <c r="F1500" t="s">
        <v>33398</v>
      </c>
      <c r="G1500" t="s">
        <v>33399</v>
      </c>
      <c r="H1500" t="s">
        <v>33400</v>
      </c>
      <c r="I1500" t="s">
        <v>33401</v>
      </c>
      <c r="J1500" t="s">
        <v>33402</v>
      </c>
      <c r="K1500" t="s">
        <v>33403</v>
      </c>
      <c r="L1500" t="s">
        <v>33404</v>
      </c>
      <c r="M1500" t="s">
        <v>33405</v>
      </c>
      <c r="N1500" t="s">
        <v>33406</v>
      </c>
      <c r="O1500">
        <f>-758.800373181791 -7.83868916497454 -497.13096284024</f>
        <v>-1263.7700251870056</v>
      </c>
      <c r="P1500">
        <f>-700.226468909739 -30.499104521472 -222.114353804714</f>
        <v>-952.83992723592496</v>
      </c>
      <c r="Q1500" t="s">
        <v>33407</v>
      </c>
      <c r="R1500" t="s">
        <v>33408</v>
      </c>
      <c r="S1500" t="s">
        <v>33409</v>
      </c>
      <c r="T1500" t="s">
        <v>33410</v>
      </c>
      <c r="U1500" t="s">
        <v>33411</v>
      </c>
      <c r="V1500" t="s">
        <v>33412</v>
      </c>
      <c r="W1500" t="s">
        <v>33413</v>
      </c>
      <c r="X1500" t="s">
        <v>33414</v>
      </c>
      <c r="Y1500" t="s">
        <v>33415</v>
      </c>
    </row>
    <row r="1501" spans="1:25" x14ac:dyDescent="0.3">
      <c r="A1501">
        <v>75000</v>
      </c>
      <c r="B1501" t="s">
        <v>33416</v>
      </c>
      <c r="C1501" t="s">
        <v>33417</v>
      </c>
      <c r="D1501" t="s">
        <v>33418</v>
      </c>
      <c r="E1501" t="s">
        <v>33419</v>
      </c>
      <c r="F1501" t="s">
        <v>33420</v>
      </c>
      <c r="G1501" t="s">
        <v>33421</v>
      </c>
      <c r="H1501" t="s">
        <v>33422</v>
      </c>
      <c r="I1501" t="s">
        <v>33423</v>
      </c>
      <c r="J1501" t="s">
        <v>33424</v>
      </c>
      <c r="K1501" t="s">
        <v>33425</v>
      </c>
      <c r="L1501" t="s">
        <v>33426</v>
      </c>
      <c r="M1501" t="s">
        <v>33427</v>
      </c>
      <c r="N1501" t="s">
        <v>33428</v>
      </c>
      <c r="O1501">
        <f>-759.913213841526 -8.20769609569834 -496.466909572304</f>
        <v>-1264.5878195095283</v>
      </c>
      <c r="P1501">
        <f>-702.54018146037 -29.4700259819519 -221.085700462838</f>
        <v>-953.09590790515995</v>
      </c>
      <c r="Q1501" t="s">
        <v>33429</v>
      </c>
      <c r="R1501" t="s">
        <v>33430</v>
      </c>
      <c r="S1501" t="s">
        <v>33431</v>
      </c>
      <c r="T1501" t="s">
        <v>33432</v>
      </c>
      <c r="U1501" t="s">
        <v>33433</v>
      </c>
      <c r="V1501" t="s">
        <v>33434</v>
      </c>
      <c r="W1501" t="s">
        <v>33435</v>
      </c>
      <c r="X1501" t="s">
        <v>33436</v>
      </c>
      <c r="Y1501" t="s">
        <v>33437</v>
      </c>
    </row>
    <row r="1502" spans="1:25" x14ac:dyDescent="0.3">
      <c r="A1502">
        <v>75050</v>
      </c>
      <c r="B1502" t="s">
        <v>33438</v>
      </c>
      <c r="C1502" t="s">
        <v>33439</v>
      </c>
      <c r="D1502" t="s">
        <v>33440</v>
      </c>
      <c r="E1502" t="s">
        <v>33441</v>
      </c>
      <c r="F1502" t="s">
        <v>33442</v>
      </c>
      <c r="G1502" t="s">
        <v>33443</v>
      </c>
      <c r="H1502" t="s">
        <v>33444</v>
      </c>
      <c r="I1502" t="s">
        <v>33445</v>
      </c>
      <c r="J1502" t="s">
        <v>33446</v>
      </c>
      <c r="K1502" t="s">
        <v>33447</v>
      </c>
      <c r="L1502" t="s">
        <v>33448</v>
      </c>
      <c r="M1502" t="s">
        <v>33449</v>
      </c>
      <c r="N1502" t="s">
        <v>33450</v>
      </c>
      <c r="O1502">
        <f>-760.304214162456 -8.48835463573823 -496.180162812861</f>
        <v>-1264.9727316110552</v>
      </c>
      <c r="P1502">
        <f>-703.811061900361 -29.1687863310046 -220.57275106113</f>
        <v>-953.55259929249564</v>
      </c>
      <c r="Q1502" t="s">
        <v>33451</v>
      </c>
      <c r="R1502" t="s">
        <v>33452</v>
      </c>
      <c r="S1502" t="s">
        <v>33453</v>
      </c>
      <c r="T1502" t="s">
        <v>33454</v>
      </c>
      <c r="U1502" t="s">
        <v>33455</v>
      </c>
      <c r="V1502" t="s">
        <v>33456</v>
      </c>
      <c r="W1502" t="s">
        <v>33457</v>
      </c>
      <c r="X1502" t="s">
        <v>33458</v>
      </c>
      <c r="Y1502" t="s">
        <v>33459</v>
      </c>
    </row>
    <row r="1503" spans="1:25" x14ac:dyDescent="0.3">
      <c r="A1503">
        <v>75100</v>
      </c>
      <c r="B1503" t="s">
        <v>33460</v>
      </c>
      <c r="C1503" t="s">
        <v>33461</v>
      </c>
      <c r="D1503" t="s">
        <v>33462</v>
      </c>
      <c r="E1503" t="s">
        <v>33463</v>
      </c>
      <c r="F1503" t="s">
        <v>33464</v>
      </c>
      <c r="G1503" t="s">
        <v>33465</v>
      </c>
      <c r="H1503" t="s">
        <v>33466</v>
      </c>
      <c r="I1503" t="s">
        <v>33467</v>
      </c>
      <c r="J1503" t="s">
        <v>33468</v>
      </c>
      <c r="K1503" t="s">
        <v>33469</v>
      </c>
      <c r="L1503" t="s">
        <v>33470</v>
      </c>
      <c r="M1503" t="s">
        <v>33471</v>
      </c>
      <c r="N1503" t="s">
        <v>33472</v>
      </c>
      <c r="O1503">
        <f>-760.938542932312 -9.38645303686121 -495.618880385157</f>
        <v>-1265.9438763543303</v>
      </c>
      <c r="P1503">
        <f>-706.832966354738 -29.0875462256324 -219.461269101019</f>
        <v>-955.38178168138938</v>
      </c>
      <c r="Q1503" t="s">
        <v>33473</v>
      </c>
      <c r="R1503" t="s">
        <v>33474</v>
      </c>
      <c r="S1503" t="s">
        <v>33475</v>
      </c>
      <c r="T1503" t="s">
        <v>33476</v>
      </c>
      <c r="U1503" t="s">
        <v>33477</v>
      </c>
      <c r="V1503" t="s">
        <v>33478</v>
      </c>
      <c r="W1503" t="s">
        <v>33479</v>
      </c>
      <c r="X1503" t="s">
        <v>33480</v>
      </c>
      <c r="Y1503" t="s">
        <v>33481</v>
      </c>
    </row>
    <row r="1504" spans="1:25" x14ac:dyDescent="0.3">
      <c r="A1504">
        <v>75150</v>
      </c>
      <c r="B1504" t="s">
        <v>33482</v>
      </c>
      <c r="C1504" t="s">
        <v>33483</v>
      </c>
      <c r="D1504" t="s">
        <v>33484</v>
      </c>
      <c r="E1504" t="s">
        <v>33485</v>
      </c>
      <c r="F1504" t="s">
        <v>33486</v>
      </c>
      <c r="G1504" t="s">
        <v>33487</v>
      </c>
      <c r="H1504" t="s">
        <v>33488</v>
      </c>
      <c r="I1504" t="s">
        <v>33489</v>
      </c>
      <c r="J1504" t="s">
        <v>33490</v>
      </c>
      <c r="K1504" t="s">
        <v>33491</v>
      </c>
      <c r="L1504" t="s">
        <v>33492</v>
      </c>
      <c r="M1504" t="s">
        <v>33493</v>
      </c>
      <c r="N1504" t="s">
        <v>33494</v>
      </c>
      <c r="O1504">
        <f>-761.236637468971 -9.82005054338993 -495.385894841125</f>
        <v>-1266.4425828534859</v>
      </c>
      <c r="P1504">
        <f>-708.553379662361 -28.9897447097969 -218.915916142098</f>
        <v>-956.45904051425589</v>
      </c>
      <c r="Q1504" t="s">
        <v>33495</v>
      </c>
      <c r="R1504" t="s">
        <v>33496</v>
      </c>
      <c r="S1504" t="s">
        <v>33497</v>
      </c>
      <c r="T1504" t="s">
        <v>33498</v>
      </c>
      <c r="U1504" t="s">
        <v>33499</v>
      </c>
      <c r="V1504" t="s">
        <v>33500</v>
      </c>
      <c r="W1504" t="s">
        <v>33501</v>
      </c>
      <c r="X1504" t="s">
        <v>33502</v>
      </c>
      <c r="Y1504" t="s">
        <v>33503</v>
      </c>
    </row>
    <row r="1505" spans="1:25" x14ac:dyDescent="0.3">
      <c r="A1505">
        <v>75200</v>
      </c>
      <c r="B1505" t="s">
        <v>33504</v>
      </c>
      <c r="C1505" t="s">
        <v>33505</v>
      </c>
      <c r="D1505" t="s">
        <v>33506</v>
      </c>
      <c r="E1505" t="s">
        <v>33507</v>
      </c>
      <c r="F1505" t="s">
        <v>33508</v>
      </c>
      <c r="G1505" t="s">
        <v>33509</v>
      </c>
      <c r="H1505" t="s">
        <v>33510</v>
      </c>
      <c r="I1505" t="s">
        <v>33511</v>
      </c>
      <c r="J1505" t="s">
        <v>33512</v>
      </c>
      <c r="K1505" t="s">
        <v>33513</v>
      </c>
      <c r="L1505" t="s">
        <v>33514</v>
      </c>
      <c r="M1505" t="s">
        <v>33515</v>
      </c>
      <c r="N1505" t="s">
        <v>33516</v>
      </c>
      <c r="O1505">
        <f>-761.388170386912 -10.6056072992071 -495.117060414583</f>
        <v>-1267.110838100702</v>
      </c>
      <c r="P1505">
        <f>-711.355651461331 -28.6834529132379 -218.081880546162</f>
        <v>-958.12098492073096</v>
      </c>
      <c r="Q1505" t="s">
        <v>33517</v>
      </c>
      <c r="R1505" t="s">
        <v>33518</v>
      </c>
      <c r="S1505" t="s">
        <v>33519</v>
      </c>
      <c r="T1505" t="s">
        <v>33520</v>
      </c>
      <c r="U1505" t="s">
        <v>33521</v>
      </c>
      <c r="V1505" t="s">
        <v>33522</v>
      </c>
      <c r="W1505" t="s">
        <v>33523</v>
      </c>
      <c r="X1505" t="s">
        <v>33524</v>
      </c>
      <c r="Y1505" t="s">
        <v>33525</v>
      </c>
    </row>
    <row r="1506" spans="1:25" x14ac:dyDescent="0.3">
      <c r="A1506">
        <v>75250</v>
      </c>
      <c r="B1506" t="s">
        <v>33526</v>
      </c>
      <c r="C1506" t="s">
        <v>33527</v>
      </c>
      <c r="D1506" t="s">
        <v>33528</v>
      </c>
      <c r="E1506" t="s">
        <v>33529</v>
      </c>
      <c r="F1506" t="s">
        <v>33530</v>
      </c>
      <c r="G1506" t="s">
        <v>33531</v>
      </c>
      <c r="H1506" t="s">
        <v>33532</v>
      </c>
      <c r="I1506" t="s">
        <v>33533</v>
      </c>
      <c r="J1506" t="s">
        <v>33534</v>
      </c>
      <c r="K1506" t="s">
        <v>33535</v>
      </c>
      <c r="L1506" t="s">
        <v>33536</v>
      </c>
      <c r="M1506" t="s">
        <v>33537</v>
      </c>
      <c r="N1506" t="s">
        <v>33538</v>
      </c>
      <c r="O1506">
        <f>-761.481547331999 -11.0503778902462 -495.05675528355</f>
        <v>-1267.5886805057951</v>
      </c>
      <c r="P1506">
        <f>-712.293226962156 -28.7401960728232 -217.845279928728</f>
        <v>-958.87870296370727</v>
      </c>
      <c r="Q1506" t="s">
        <v>33539</v>
      </c>
      <c r="R1506" t="s">
        <v>33540</v>
      </c>
      <c r="S1506" t="s">
        <v>33541</v>
      </c>
      <c r="T1506" t="s">
        <v>33542</v>
      </c>
      <c r="U1506" t="s">
        <v>33543</v>
      </c>
      <c r="V1506" t="s">
        <v>33544</v>
      </c>
      <c r="W1506" t="s">
        <v>33545</v>
      </c>
      <c r="X1506" t="s">
        <v>33546</v>
      </c>
      <c r="Y1506" t="s">
        <v>33547</v>
      </c>
    </row>
    <row r="1507" spans="1:25" x14ac:dyDescent="0.3">
      <c r="A1507">
        <v>75300</v>
      </c>
      <c r="B1507" t="s">
        <v>33548</v>
      </c>
      <c r="C1507" t="s">
        <v>33549</v>
      </c>
      <c r="D1507" t="s">
        <v>33550</v>
      </c>
      <c r="E1507" t="s">
        <v>33551</v>
      </c>
      <c r="F1507" t="s">
        <v>33552</v>
      </c>
      <c r="G1507" t="s">
        <v>33553</v>
      </c>
      <c r="H1507" t="s">
        <v>33554</v>
      </c>
      <c r="I1507" t="s">
        <v>33555</v>
      </c>
      <c r="J1507" t="s">
        <v>33556</v>
      </c>
      <c r="K1507" t="s">
        <v>33557</v>
      </c>
      <c r="L1507" t="s">
        <v>33558</v>
      </c>
      <c r="M1507" t="s">
        <v>33559</v>
      </c>
      <c r="N1507" t="s">
        <v>33560</v>
      </c>
      <c r="O1507">
        <f>-761.962695976402 -11.8189764883882 -494.983669954814</f>
        <v>-1268.7653424196042</v>
      </c>
      <c r="P1507">
        <f>-713.901601434042 -29.5497480333211 -217.577247608252</f>
        <v>-961.02859707561515</v>
      </c>
      <c r="Q1507" t="s">
        <v>33561</v>
      </c>
      <c r="R1507" t="s">
        <v>33562</v>
      </c>
      <c r="S1507" t="s">
        <v>33563</v>
      </c>
      <c r="T1507" t="s">
        <v>33564</v>
      </c>
      <c r="U1507" t="s">
        <v>33565</v>
      </c>
      <c r="V1507" t="s">
        <v>33566</v>
      </c>
      <c r="W1507" t="s">
        <v>33567</v>
      </c>
      <c r="X1507" t="s">
        <v>33568</v>
      </c>
      <c r="Y1507" t="s">
        <v>33569</v>
      </c>
    </row>
    <row r="1508" spans="1:25" x14ac:dyDescent="0.3">
      <c r="A1508">
        <v>75350</v>
      </c>
      <c r="B1508" t="s">
        <v>33570</v>
      </c>
      <c r="C1508" t="s">
        <v>33571</v>
      </c>
      <c r="D1508" t="s">
        <v>33572</v>
      </c>
      <c r="E1508" t="s">
        <v>33573</v>
      </c>
      <c r="F1508" t="s">
        <v>33574</v>
      </c>
      <c r="G1508" t="s">
        <v>33575</v>
      </c>
      <c r="H1508" t="s">
        <v>33576</v>
      </c>
      <c r="I1508" t="s">
        <v>33577</v>
      </c>
      <c r="J1508" t="s">
        <v>33578</v>
      </c>
      <c r="K1508" t="s">
        <v>33579</v>
      </c>
      <c r="L1508" t="s">
        <v>33580</v>
      </c>
      <c r="M1508" t="s">
        <v>33581</v>
      </c>
      <c r="N1508" t="s">
        <v>33582</v>
      </c>
      <c r="O1508">
        <f>-762.180972961341 -12.2278242816246 -495.009680613415</f>
        <v>-1269.4184778563806</v>
      </c>
      <c r="P1508">
        <f>-714.445385343554 -30.1060203686045 -217.556518188722</f>
        <v>-962.10792390088045</v>
      </c>
      <c r="Q1508" t="s">
        <v>33583</v>
      </c>
      <c r="R1508" t="s">
        <v>33584</v>
      </c>
      <c r="S1508" t="s">
        <v>33585</v>
      </c>
      <c r="T1508" t="s">
        <v>33586</v>
      </c>
      <c r="U1508" t="s">
        <v>33587</v>
      </c>
      <c r="V1508" t="s">
        <v>33588</v>
      </c>
      <c r="W1508" t="s">
        <v>33589</v>
      </c>
      <c r="X1508" t="s">
        <v>33590</v>
      </c>
      <c r="Y1508" t="s">
        <v>33591</v>
      </c>
    </row>
    <row r="1509" spans="1:25" x14ac:dyDescent="0.3">
      <c r="A1509">
        <v>75400</v>
      </c>
      <c r="B1509" t="s">
        <v>33592</v>
      </c>
      <c r="C1509" t="s">
        <v>33593</v>
      </c>
      <c r="D1509" t="s">
        <v>33594</v>
      </c>
      <c r="E1509" t="s">
        <v>33595</v>
      </c>
      <c r="F1509" t="s">
        <v>33596</v>
      </c>
      <c r="G1509" t="s">
        <v>33597</v>
      </c>
      <c r="H1509" t="s">
        <v>33598</v>
      </c>
      <c r="I1509" t="s">
        <v>33599</v>
      </c>
      <c r="J1509" t="s">
        <v>33600</v>
      </c>
      <c r="K1509" t="s">
        <v>33601</v>
      </c>
      <c r="L1509" t="s">
        <v>33602</v>
      </c>
      <c r="M1509" t="s">
        <v>33603</v>
      </c>
      <c r="N1509" t="s">
        <v>33604</v>
      </c>
      <c r="O1509">
        <f>-762.604688578512 -12.916739132384 -495.118687522724</f>
        <v>-1270.64011523362</v>
      </c>
      <c r="P1509">
        <f>-715.537900503248 -31.0756599715689 -217.5695690108</f>
        <v>-964.18312948561697</v>
      </c>
      <c r="Q1509" t="s">
        <v>33605</v>
      </c>
      <c r="R1509" t="s">
        <v>33606</v>
      </c>
      <c r="S1509" t="s">
        <v>33607</v>
      </c>
      <c r="T1509" t="s">
        <v>33608</v>
      </c>
      <c r="U1509" t="s">
        <v>33609</v>
      </c>
      <c r="V1509" t="s">
        <v>33610</v>
      </c>
      <c r="W1509" t="s">
        <v>33611</v>
      </c>
      <c r="X1509" t="s">
        <v>33612</v>
      </c>
      <c r="Y1509" t="s">
        <v>33613</v>
      </c>
    </row>
    <row r="1510" spans="1:25" x14ac:dyDescent="0.3">
      <c r="A1510">
        <v>75450</v>
      </c>
      <c r="B1510" t="s">
        <v>33614</v>
      </c>
      <c r="C1510" t="s">
        <v>33615</v>
      </c>
      <c r="D1510" t="s">
        <v>33616</v>
      </c>
      <c r="E1510" t="s">
        <v>33617</v>
      </c>
      <c r="F1510" t="s">
        <v>33618</v>
      </c>
      <c r="G1510" t="s">
        <v>33619</v>
      </c>
      <c r="H1510" t="s">
        <v>33620</v>
      </c>
      <c r="I1510" t="s">
        <v>33621</v>
      </c>
      <c r="J1510" t="s">
        <v>33622</v>
      </c>
      <c r="K1510" t="s">
        <v>33623</v>
      </c>
      <c r="L1510" t="s">
        <v>33624</v>
      </c>
      <c r="M1510" t="s">
        <v>33625</v>
      </c>
      <c r="N1510" t="s">
        <v>33626</v>
      </c>
      <c r="O1510">
        <f>-762.733888872902 -13.3157728425851 -495.1993664118</f>
        <v>-1271.2490281272871</v>
      </c>
      <c r="P1510">
        <f>-716.068059993119 -31.5548947107195 -217.58772848641</f>
        <v>-965.21068319024857</v>
      </c>
      <c r="Q1510" t="s">
        <v>33627</v>
      </c>
      <c r="R1510" t="s">
        <v>33628</v>
      </c>
      <c r="S1510" t="s">
        <v>33629</v>
      </c>
      <c r="T1510" t="s">
        <v>33630</v>
      </c>
      <c r="U1510" t="s">
        <v>33631</v>
      </c>
      <c r="V1510" t="s">
        <v>33632</v>
      </c>
      <c r="W1510" t="s">
        <v>33633</v>
      </c>
      <c r="X1510" t="s">
        <v>33634</v>
      </c>
      <c r="Y1510" t="s">
        <v>33635</v>
      </c>
    </row>
    <row r="1511" spans="1:25" x14ac:dyDescent="0.3">
      <c r="A1511">
        <v>75500</v>
      </c>
      <c r="B1511" t="s">
        <v>33636</v>
      </c>
      <c r="C1511" t="s">
        <v>33637</v>
      </c>
      <c r="D1511" t="s">
        <v>33638</v>
      </c>
      <c r="E1511" t="s">
        <v>33639</v>
      </c>
      <c r="F1511" t="s">
        <v>33640</v>
      </c>
      <c r="G1511" t="s">
        <v>33641</v>
      </c>
      <c r="H1511" t="s">
        <v>33642</v>
      </c>
      <c r="I1511" t="s">
        <v>33643</v>
      </c>
      <c r="J1511" t="s">
        <v>33644</v>
      </c>
      <c r="K1511" t="s">
        <v>33645</v>
      </c>
      <c r="L1511" t="s">
        <v>33646</v>
      </c>
      <c r="M1511" t="s">
        <v>33647</v>
      </c>
      <c r="N1511" t="s">
        <v>33648</v>
      </c>
      <c r="O1511">
        <f>-763.012766568893 -14.0406579786304 -495.410545492465</f>
        <v>-1272.4639700399885</v>
      </c>
      <c r="P1511">
        <f>-716.926932077588 -32.6104039209119 -217.723896660284</f>
        <v>-967.26123265878402</v>
      </c>
      <c r="Q1511" t="s">
        <v>33649</v>
      </c>
      <c r="R1511" t="s">
        <v>33650</v>
      </c>
      <c r="S1511" t="s">
        <v>33651</v>
      </c>
      <c r="T1511" t="s">
        <v>33652</v>
      </c>
      <c r="U1511" t="s">
        <v>33653</v>
      </c>
      <c r="V1511" t="s">
        <v>33654</v>
      </c>
      <c r="W1511" t="s">
        <v>33655</v>
      </c>
      <c r="X1511" t="s">
        <v>33656</v>
      </c>
      <c r="Y1511" t="s">
        <v>33657</v>
      </c>
    </row>
    <row r="1512" spans="1:25" x14ac:dyDescent="0.3">
      <c r="A1512">
        <v>75550</v>
      </c>
      <c r="B1512" t="s">
        <v>33658</v>
      </c>
      <c r="C1512" t="s">
        <v>33659</v>
      </c>
      <c r="D1512" t="s">
        <v>33660</v>
      </c>
      <c r="E1512" t="s">
        <v>33661</v>
      </c>
      <c r="F1512" t="s">
        <v>33662</v>
      </c>
      <c r="G1512" t="s">
        <v>33663</v>
      </c>
      <c r="H1512" t="s">
        <v>33664</v>
      </c>
      <c r="I1512" t="s">
        <v>33665</v>
      </c>
      <c r="J1512" t="s">
        <v>33666</v>
      </c>
      <c r="K1512" t="s">
        <v>33667</v>
      </c>
      <c r="L1512" t="s">
        <v>33668</v>
      </c>
      <c r="M1512" t="s">
        <v>33669</v>
      </c>
      <c r="N1512" t="s">
        <v>33670</v>
      </c>
      <c r="O1512">
        <f>-763.239397283058 -14.4064159389602 -495.507081610676</f>
        <v>-1273.1528948326941</v>
      </c>
      <c r="P1512">
        <f>-717.262786175654 -33.1095460811782 -217.811405141745</f>
        <v>-968.18373739857725</v>
      </c>
      <c r="Q1512" t="s">
        <v>33671</v>
      </c>
      <c r="R1512" t="s">
        <v>33672</v>
      </c>
      <c r="S1512" t="s">
        <v>33673</v>
      </c>
      <c r="T1512" t="s">
        <v>33674</v>
      </c>
      <c r="U1512" t="s">
        <v>33675</v>
      </c>
      <c r="V1512" t="s">
        <v>33676</v>
      </c>
      <c r="W1512" t="s">
        <v>33677</v>
      </c>
      <c r="X1512" t="s">
        <v>33678</v>
      </c>
      <c r="Y1512" t="s">
        <v>33679</v>
      </c>
    </row>
    <row r="1513" spans="1:25" x14ac:dyDescent="0.3">
      <c r="A1513">
        <v>75600</v>
      </c>
      <c r="B1513" t="s">
        <v>33680</v>
      </c>
      <c r="C1513" t="s">
        <v>33681</v>
      </c>
      <c r="D1513" t="s">
        <v>33682</v>
      </c>
      <c r="E1513" t="s">
        <v>33683</v>
      </c>
      <c r="F1513" t="s">
        <v>33684</v>
      </c>
      <c r="G1513" t="s">
        <v>33685</v>
      </c>
      <c r="H1513" t="s">
        <v>33686</v>
      </c>
      <c r="I1513" t="s">
        <v>33687</v>
      </c>
      <c r="J1513" t="s">
        <v>33688</v>
      </c>
      <c r="K1513" t="s">
        <v>33689</v>
      </c>
      <c r="L1513" t="s">
        <v>33690</v>
      </c>
      <c r="M1513" t="s">
        <v>33691</v>
      </c>
      <c r="N1513" t="s">
        <v>33692</v>
      </c>
      <c r="O1513">
        <f>-763.577217810773 -15.0468448227423 -495.763225512614</f>
        <v>-1274.3872881461293</v>
      </c>
      <c r="P1513">
        <f>-717.948155480005 -33.7640251789746 -218.011076614238</f>
        <v>-969.72325727321754</v>
      </c>
      <c r="Q1513" t="s">
        <v>33693</v>
      </c>
      <c r="R1513" t="s">
        <v>33694</v>
      </c>
      <c r="S1513" t="s">
        <v>33695</v>
      </c>
      <c r="T1513" t="s">
        <v>33696</v>
      </c>
      <c r="U1513" t="s">
        <v>33697</v>
      </c>
      <c r="V1513" t="s">
        <v>33698</v>
      </c>
      <c r="W1513" t="s">
        <v>33699</v>
      </c>
      <c r="X1513" t="s">
        <v>33700</v>
      </c>
      <c r="Y1513" t="s">
        <v>33701</v>
      </c>
    </row>
    <row r="1514" spans="1:25" x14ac:dyDescent="0.3">
      <c r="A1514">
        <v>75650</v>
      </c>
      <c r="B1514" t="s">
        <v>33702</v>
      </c>
      <c r="C1514" t="s">
        <v>33703</v>
      </c>
      <c r="D1514" t="s">
        <v>33704</v>
      </c>
      <c r="E1514" t="s">
        <v>33705</v>
      </c>
      <c r="F1514" t="s">
        <v>33706</v>
      </c>
      <c r="G1514" t="s">
        <v>33707</v>
      </c>
      <c r="H1514" t="s">
        <v>33708</v>
      </c>
      <c r="I1514" t="s">
        <v>33709</v>
      </c>
      <c r="J1514" t="s">
        <v>33710</v>
      </c>
      <c r="K1514" t="s">
        <v>33711</v>
      </c>
      <c r="L1514" t="s">
        <v>33712</v>
      </c>
      <c r="M1514" t="s">
        <v>33713</v>
      </c>
      <c r="N1514" t="s">
        <v>33714</v>
      </c>
      <c r="O1514">
        <f>-763.696973126525 -15.3163973704545 -495.913373179229</f>
        <v>-1274.9267436762084</v>
      </c>
      <c r="P1514">
        <f>-718.390103812568 -33.935695309633 -218.101894765466</f>
        <v>-970.42769388766703</v>
      </c>
      <c r="Q1514" t="s">
        <v>33715</v>
      </c>
      <c r="R1514" t="s">
        <v>33716</v>
      </c>
      <c r="S1514" t="s">
        <v>33717</v>
      </c>
      <c r="T1514" t="s">
        <v>33718</v>
      </c>
      <c r="U1514" t="s">
        <v>33719</v>
      </c>
      <c r="V1514" t="s">
        <v>33720</v>
      </c>
      <c r="W1514" t="s">
        <v>33721</v>
      </c>
      <c r="X1514" t="s">
        <v>33722</v>
      </c>
      <c r="Y1514" t="s">
        <v>33723</v>
      </c>
    </row>
    <row r="1515" spans="1:25" x14ac:dyDescent="0.3">
      <c r="A1515">
        <v>75700</v>
      </c>
      <c r="B1515" t="s">
        <v>33724</v>
      </c>
      <c r="C1515" t="s">
        <v>33725</v>
      </c>
      <c r="D1515" t="s">
        <v>33726</v>
      </c>
      <c r="E1515" t="s">
        <v>33727</v>
      </c>
      <c r="F1515" t="s">
        <v>33728</v>
      </c>
      <c r="G1515" t="s">
        <v>33729</v>
      </c>
      <c r="H1515" t="s">
        <v>33730</v>
      </c>
      <c r="I1515" t="s">
        <v>33731</v>
      </c>
      <c r="J1515" t="s">
        <v>33732</v>
      </c>
      <c r="K1515" t="s">
        <v>33733</v>
      </c>
      <c r="L1515" t="s">
        <v>33734</v>
      </c>
      <c r="M1515" t="s">
        <v>33735</v>
      </c>
      <c r="N1515" t="s">
        <v>33736</v>
      </c>
      <c r="O1515">
        <f>-763.74678122954 -15.9134975694478 -496.213383248363</f>
        <v>-1275.873662047351</v>
      </c>
      <c r="P1515">
        <f>-719.462802848111 -34.2347589250385 -218.21729069982</f>
        <v>-971.91485247296941</v>
      </c>
      <c r="Q1515" t="s">
        <v>33737</v>
      </c>
      <c r="R1515" t="s">
        <v>33738</v>
      </c>
      <c r="S1515" t="s">
        <v>33739</v>
      </c>
      <c r="T1515" t="s">
        <v>33740</v>
      </c>
      <c r="U1515" t="s">
        <v>33741</v>
      </c>
      <c r="V1515" t="s">
        <v>33742</v>
      </c>
      <c r="W1515" t="s">
        <v>33743</v>
      </c>
      <c r="X1515" t="s">
        <v>33744</v>
      </c>
      <c r="Y1515" t="s">
        <v>33745</v>
      </c>
    </row>
    <row r="1516" spans="1:25" x14ac:dyDescent="0.3">
      <c r="A1516">
        <v>75750</v>
      </c>
      <c r="B1516" t="s">
        <v>33746</v>
      </c>
      <c r="C1516" t="s">
        <v>33747</v>
      </c>
      <c r="D1516" t="s">
        <v>33748</v>
      </c>
      <c r="E1516" t="s">
        <v>33749</v>
      </c>
      <c r="F1516" t="s">
        <v>33750</v>
      </c>
      <c r="G1516" t="s">
        <v>33751</v>
      </c>
      <c r="H1516" t="s">
        <v>33752</v>
      </c>
      <c r="I1516" t="s">
        <v>33753</v>
      </c>
      <c r="J1516" t="s">
        <v>33754</v>
      </c>
      <c r="K1516" t="s">
        <v>33755</v>
      </c>
      <c r="L1516" t="s">
        <v>33756</v>
      </c>
      <c r="M1516" t="s">
        <v>33757</v>
      </c>
      <c r="N1516" t="s">
        <v>33758</v>
      </c>
      <c r="O1516">
        <f>-763.778661875883 -16.2084651332336 -496.35364074004</f>
        <v>-1276.3407677491566</v>
      </c>
      <c r="P1516">
        <f>-720.102573247017 -34.4883029770815 -218.258633590062</f>
        <v>-972.84950981416046</v>
      </c>
      <c r="Q1516" t="s">
        <v>33759</v>
      </c>
      <c r="R1516" t="s">
        <v>33760</v>
      </c>
      <c r="S1516" t="s">
        <v>33761</v>
      </c>
      <c r="T1516" t="s">
        <v>33762</v>
      </c>
      <c r="U1516" t="s">
        <v>33763</v>
      </c>
      <c r="V1516" t="s">
        <v>33764</v>
      </c>
      <c r="W1516" t="s">
        <v>33765</v>
      </c>
      <c r="X1516" t="s">
        <v>33766</v>
      </c>
      <c r="Y1516" t="s">
        <v>33767</v>
      </c>
    </row>
    <row r="1517" spans="1:25" x14ac:dyDescent="0.3">
      <c r="A1517">
        <v>75800</v>
      </c>
      <c r="B1517" t="s">
        <v>33768</v>
      </c>
      <c r="C1517" t="s">
        <v>33769</v>
      </c>
      <c r="D1517" t="s">
        <v>33770</v>
      </c>
      <c r="E1517" t="s">
        <v>33771</v>
      </c>
      <c r="F1517" t="s">
        <v>33772</v>
      </c>
      <c r="G1517" t="s">
        <v>33773</v>
      </c>
      <c r="H1517" t="s">
        <v>33774</v>
      </c>
      <c r="I1517" t="s">
        <v>33775</v>
      </c>
      <c r="J1517" t="s">
        <v>33776</v>
      </c>
      <c r="K1517" t="s">
        <v>33777</v>
      </c>
      <c r="L1517" t="s">
        <v>33778</v>
      </c>
      <c r="M1517" t="s">
        <v>33779</v>
      </c>
      <c r="N1517" t="s">
        <v>33780</v>
      </c>
      <c r="O1517">
        <f>-763.889646915736 -16.587180409208 -496.651101878562</f>
        <v>-1277.127929203506</v>
      </c>
      <c r="P1517">
        <f>-721.36552515963 -34.815289014156 -218.374275201382</f>
        <v>-974.555089375168</v>
      </c>
      <c r="Q1517" t="s">
        <v>33781</v>
      </c>
      <c r="R1517" t="s">
        <v>33782</v>
      </c>
      <c r="S1517" t="s">
        <v>33783</v>
      </c>
      <c r="T1517" t="s">
        <v>33784</v>
      </c>
      <c r="U1517" t="s">
        <v>33785</v>
      </c>
      <c r="V1517" t="s">
        <v>33786</v>
      </c>
      <c r="W1517" t="s">
        <v>33787</v>
      </c>
      <c r="X1517" t="s">
        <v>33788</v>
      </c>
      <c r="Y1517" t="s">
        <v>33789</v>
      </c>
    </row>
    <row r="1518" spans="1:25" x14ac:dyDescent="0.3">
      <c r="A1518">
        <v>75850</v>
      </c>
      <c r="B1518" t="s">
        <v>33790</v>
      </c>
      <c r="C1518" t="s">
        <v>33791</v>
      </c>
      <c r="D1518" t="s">
        <v>33792</v>
      </c>
      <c r="E1518" t="s">
        <v>33793</v>
      </c>
      <c r="F1518" t="s">
        <v>33794</v>
      </c>
      <c r="G1518" t="s">
        <v>33795</v>
      </c>
      <c r="H1518" t="s">
        <v>33796</v>
      </c>
      <c r="I1518" t="s">
        <v>33797</v>
      </c>
      <c r="J1518" t="s">
        <v>33798</v>
      </c>
      <c r="K1518" t="s">
        <v>33799</v>
      </c>
      <c r="L1518" t="s">
        <v>33800</v>
      </c>
      <c r="M1518" t="s">
        <v>33801</v>
      </c>
      <c r="N1518" t="s">
        <v>33802</v>
      </c>
      <c r="O1518">
        <f>-763.879882888876 -16.6894204184659 -496.794098370549</f>
        <v>-1277.363401677891</v>
      </c>
      <c r="P1518">
        <f>-721.704181954577 -34.7862165457664 -218.45576473529</f>
        <v>-974.94616323563343</v>
      </c>
      <c r="Q1518" t="s">
        <v>33803</v>
      </c>
      <c r="R1518" t="s">
        <v>33804</v>
      </c>
      <c r="S1518" t="s">
        <v>33805</v>
      </c>
      <c r="T1518" t="s">
        <v>33806</v>
      </c>
      <c r="U1518" t="s">
        <v>33807</v>
      </c>
      <c r="V1518" t="s">
        <v>33808</v>
      </c>
      <c r="W1518" t="s">
        <v>33809</v>
      </c>
      <c r="X1518" t="s">
        <v>33810</v>
      </c>
      <c r="Y1518" t="s">
        <v>33811</v>
      </c>
    </row>
    <row r="1519" spans="1:25" x14ac:dyDescent="0.3">
      <c r="A1519">
        <v>75900</v>
      </c>
      <c r="B1519" t="s">
        <v>33812</v>
      </c>
      <c r="C1519" t="s">
        <v>33813</v>
      </c>
      <c r="D1519" t="s">
        <v>33814</v>
      </c>
      <c r="E1519" t="s">
        <v>33815</v>
      </c>
      <c r="F1519" t="s">
        <v>33816</v>
      </c>
      <c r="G1519" t="s">
        <v>33817</v>
      </c>
      <c r="H1519" t="s">
        <v>33818</v>
      </c>
      <c r="I1519" t="s">
        <v>33819</v>
      </c>
      <c r="J1519" t="s">
        <v>33820</v>
      </c>
      <c r="K1519" t="s">
        <v>33821</v>
      </c>
      <c r="L1519" t="s">
        <v>33822</v>
      </c>
      <c r="M1519" t="s">
        <v>33823</v>
      </c>
      <c r="N1519" t="s">
        <v>33824</v>
      </c>
      <c r="O1519">
        <f>-763.894178440204 -16.7670074077662 -497.012486133223</f>
        <v>-1277.6736719811931</v>
      </c>
      <c r="P1519">
        <f>-722.368689055439 -34.4109933096931 -218.547147577406</f>
        <v>-975.3268299425381</v>
      </c>
      <c r="Q1519" t="s">
        <v>33825</v>
      </c>
      <c r="R1519" t="s">
        <v>33826</v>
      </c>
      <c r="S1519" t="s">
        <v>33827</v>
      </c>
      <c r="T1519" t="s">
        <v>33828</v>
      </c>
      <c r="U1519" t="s">
        <v>33829</v>
      </c>
      <c r="V1519" t="s">
        <v>33830</v>
      </c>
      <c r="W1519" t="s">
        <v>33831</v>
      </c>
      <c r="X1519" t="s">
        <v>33832</v>
      </c>
      <c r="Y1519" t="s">
        <v>33833</v>
      </c>
    </row>
    <row r="1520" spans="1:25" x14ac:dyDescent="0.3">
      <c r="A1520">
        <v>75950</v>
      </c>
      <c r="B1520" t="s">
        <v>33834</v>
      </c>
      <c r="C1520" t="s">
        <v>33835</v>
      </c>
      <c r="D1520" t="s">
        <v>33836</v>
      </c>
      <c r="E1520" t="s">
        <v>33837</v>
      </c>
      <c r="F1520" t="s">
        <v>33838</v>
      </c>
      <c r="G1520" t="s">
        <v>33839</v>
      </c>
      <c r="H1520" t="s">
        <v>33840</v>
      </c>
      <c r="I1520" t="s">
        <v>33841</v>
      </c>
      <c r="J1520" t="s">
        <v>33842</v>
      </c>
      <c r="K1520" t="s">
        <v>33843</v>
      </c>
      <c r="L1520" t="s">
        <v>33844</v>
      </c>
      <c r="M1520" t="s">
        <v>33845</v>
      </c>
      <c r="N1520" t="s">
        <v>33846</v>
      </c>
      <c r="O1520">
        <f>-763.935778753014 -16.763102356424 -497.174728417934</f>
        <v>-1277.8736095273721</v>
      </c>
      <c r="P1520">
        <f>-722.962220141024 -34.2614659655692 -218.618517581779</f>
        <v>-975.84220368837214</v>
      </c>
      <c r="Q1520" t="s">
        <v>33847</v>
      </c>
      <c r="R1520" t="s">
        <v>33848</v>
      </c>
      <c r="S1520" t="s">
        <v>33849</v>
      </c>
      <c r="T1520" t="s">
        <v>33850</v>
      </c>
      <c r="U1520" t="s">
        <v>33851</v>
      </c>
      <c r="V1520" t="s">
        <v>33852</v>
      </c>
      <c r="W1520" t="s">
        <v>33853</v>
      </c>
      <c r="X1520" t="s">
        <v>33854</v>
      </c>
      <c r="Y1520" t="s">
        <v>33855</v>
      </c>
    </row>
    <row r="1521" spans="1:25" x14ac:dyDescent="0.3">
      <c r="A1521">
        <v>76000</v>
      </c>
      <c r="B1521" t="s">
        <v>33856</v>
      </c>
      <c r="C1521" t="s">
        <v>33857</v>
      </c>
      <c r="D1521" t="s">
        <v>33858</v>
      </c>
      <c r="E1521" t="s">
        <v>33859</v>
      </c>
      <c r="F1521" t="s">
        <v>33860</v>
      </c>
      <c r="G1521" t="s">
        <v>33861</v>
      </c>
      <c r="H1521" t="s">
        <v>33862</v>
      </c>
      <c r="I1521" t="s">
        <v>33863</v>
      </c>
      <c r="J1521" t="s">
        <v>33864</v>
      </c>
      <c r="K1521" t="s">
        <v>33865</v>
      </c>
      <c r="L1521" t="s">
        <v>33866</v>
      </c>
      <c r="M1521" t="s">
        <v>33867</v>
      </c>
      <c r="N1521" t="s">
        <v>33868</v>
      </c>
      <c r="O1521">
        <f>-763.6141165743 -16.7740610697895 -497.577779904228</f>
        <v>-1277.9659575483174</v>
      </c>
      <c r="P1521">
        <f>-724.746419202925 -34.1983977761051 -218.71532657377</f>
        <v>-977.66014355280015</v>
      </c>
      <c r="Q1521" t="s">
        <v>33869</v>
      </c>
      <c r="R1521" t="s">
        <v>33870</v>
      </c>
      <c r="S1521" t="s">
        <v>33871</v>
      </c>
      <c r="T1521" t="s">
        <v>33872</v>
      </c>
      <c r="U1521" t="s">
        <v>33873</v>
      </c>
      <c r="V1521" t="s">
        <v>33874</v>
      </c>
      <c r="W1521" t="s">
        <v>33875</v>
      </c>
      <c r="X1521" t="s">
        <v>33876</v>
      </c>
      <c r="Y1521" t="s">
        <v>33877</v>
      </c>
    </row>
    <row r="1522" spans="1:25" x14ac:dyDescent="0.3">
      <c r="A1522">
        <v>76050</v>
      </c>
      <c r="B1522" t="s">
        <v>33878</v>
      </c>
      <c r="C1522" t="s">
        <v>33879</v>
      </c>
      <c r="D1522" t="s">
        <v>33880</v>
      </c>
      <c r="E1522" t="s">
        <v>33881</v>
      </c>
      <c r="F1522" t="s">
        <v>33882</v>
      </c>
      <c r="G1522" t="s">
        <v>33883</v>
      </c>
      <c r="H1522" t="s">
        <v>33884</v>
      </c>
      <c r="I1522" t="s">
        <v>33885</v>
      </c>
      <c r="J1522" t="s">
        <v>33886</v>
      </c>
      <c r="K1522" t="s">
        <v>33887</v>
      </c>
      <c r="L1522" t="s">
        <v>33888</v>
      </c>
      <c r="M1522" t="s">
        <v>33889</v>
      </c>
      <c r="N1522" t="s">
        <v>33890</v>
      </c>
      <c r="O1522">
        <f>-763.380635340029 -16.9873782838088 -497.73492339604</f>
        <v>-1278.1029370198778</v>
      </c>
      <c r="P1522">
        <f>-725.755853857824 -34.1946360050724 -218.688576758545</f>
        <v>-978.63906662144143</v>
      </c>
      <c r="Q1522" t="s">
        <v>33891</v>
      </c>
      <c r="R1522" t="s">
        <v>33892</v>
      </c>
      <c r="S1522" t="s">
        <v>33893</v>
      </c>
      <c r="T1522" t="s">
        <v>33894</v>
      </c>
      <c r="U1522" t="s">
        <v>33895</v>
      </c>
      <c r="V1522" t="s">
        <v>33896</v>
      </c>
      <c r="W1522" t="s">
        <v>33897</v>
      </c>
      <c r="X1522" t="s">
        <v>33898</v>
      </c>
      <c r="Y1522" t="s">
        <v>33899</v>
      </c>
    </row>
    <row r="1523" spans="1:25" x14ac:dyDescent="0.3">
      <c r="A1523">
        <v>76100</v>
      </c>
      <c r="B1523" t="s">
        <v>33900</v>
      </c>
      <c r="C1523" t="s">
        <v>33901</v>
      </c>
      <c r="D1523" t="s">
        <v>33902</v>
      </c>
      <c r="E1523" t="s">
        <v>33903</v>
      </c>
      <c r="F1523" t="s">
        <v>33904</v>
      </c>
      <c r="G1523" t="s">
        <v>33905</v>
      </c>
      <c r="H1523" t="s">
        <v>33906</v>
      </c>
      <c r="I1523" t="s">
        <v>33907</v>
      </c>
      <c r="J1523" t="s">
        <v>33908</v>
      </c>
      <c r="K1523" t="s">
        <v>33909</v>
      </c>
      <c r="L1523" t="s">
        <v>33910</v>
      </c>
      <c r="M1523" t="s">
        <v>33911</v>
      </c>
      <c r="N1523" t="s">
        <v>33912</v>
      </c>
      <c r="O1523">
        <f>-763.09943906353 -17.5226797886078 -497.900413380888</f>
        <v>-1278.5225322330257</v>
      </c>
      <c r="P1523">
        <f>-727.748806520576 -34.2020189607715 -218.524922689484</f>
        <v>-980.47574817083148</v>
      </c>
      <c r="Q1523" t="s">
        <v>33913</v>
      </c>
      <c r="R1523" t="s">
        <v>33914</v>
      </c>
      <c r="S1523" t="s">
        <v>33915</v>
      </c>
      <c r="T1523" t="s">
        <v>33916</v>
      </c>
      <c r="U1523" t="s">
        <v>33917</v>
      </c>
      <c r="V1523" t="s">
        <v>33918</v>
      </c>
      <c r="W1523" t="s">
        <v>33919</v>
      </c>
      <c r="X1523" t="s">
        <v>33920</v>
      </c>
      <c r="Y1523" t="s">
        <v>33921</v>
      </c>
    </row>
    <row r="1524" spans="1:25" x14ac:dyDescent="0.3">
      <c r="A1524">
        <v>76150</v>
      </c>
      <c r="B1524" t="s">
        <v>33922</v>
      </c>
      <c r="C1524" t="s">
        <v>33923</v>
      </c>
      <c r="D1524" t="s">
        <v>33924</v>
      </c>
      <c r="E1524" t="s">
        <v>33925</v>
      </c>
      <c r="F1524" t="s">
        <v>33926</v>
      </c>
      <c r="G1524" t="s">
        <v>33927</v>
      </c>
      <c r="H1524" t="s">
        <v>33928</v>
      </c>
      <c r="I1524" t="s">
        <v>33929</v>
      </c>
      <c r="J1524" t="s">
        <v>33930</v>
      </c>
      <c r="K1524" t="s">
        <v>33931</v>
      </c>
      <c r="L1524" t="s">
        <v>33932</v>
      </c>
      <c r="M1524" t="s">
        <v>33933</v>
      </c>
      <c r="N1524" t="s">
        <v>33934</v>
      </c>
      <c r="O1524">
        <f>-762.884756875004 -17.9091796486239 -497.883329130817</f>
        <v>-1278.6772656544449</v>
      </c>
      <c r="P1524">
        <f>-728.575135757686 -34.5875954331161 -218.378016875819</f>
        <v>-981.54074806662106</v>
      </c>
      <c r="Q1524" t="s">
        <v>33935</v>
      </c>
      <c r="R1524" t="s">
        <v>33936</v>
      </c>
      <c r="S1524" t="s">
        <v>33937</v>
      </c>
      <c r="T1524" t="s">
        <v>33938</v>
      </c>
      <c r="U1524" t="s">
        <v>33939</v>
      </c>
      <c r="V1524" t="s">
        <v>33940</v>
      </c>
      <c r="W1524" t="s">
        <v>33941</v>
      </c>
      <c r="X1524" t="s">
        <v>33942</v>
      </c>
      <c r="Y1524" t="s">
        <v>33943</v>
      </c>
    </row>
    <row r="1525" spans="1:25" x14ac:dyDescent="0.3">
      <c r="A1525">
        <v>76200</v>
      </c>
      <c r="B1525" t="s">
        <v>33944</v>
      </c>
      <c r="C1525" t="s">
        <v>33945</v>
      </c>
      <c r="D1525" t="s">
        <v>33946</v>
      </c>
      <c r="E1525" t="s">
        <v>33947</v>
      </c>
      <c r="F1525" t="s">
        <v>33948</v>
      </c>
      <c r="G1525" t="s">
        <v>33949</v>
      </c>
      <c r="H1525" t="s">
        <v>33950</v>
      </c>
      <c r="I1525" t="s">
        <v>33951</v>
      </c>
      <c r="J1525" t="s">
        <v>33952</v>
      </c>
      <c r="K1525" t="s">
        <v>33953</v>
      </c>
      <c r="L1525" t="s">
        <v>33954</v>
      </c>
      <c r="M1525" t="s">
        <v>33955</v>
      </c>
      <c r="N1525" t="s">
        <v>33956</v>
      </c>
      <c r="O1525">
        <f>-762.462132109909 -18.7139397564224 -497.932332609324</f>
        <v>-1279.1084044756553</v>
      </c>
      <c r="P1525">
        <f>-730.187762019837 -35.5579288725119 -218.19437011581</f>
        <v>-983.94006100815886</v>
      </c>
      <c r="Q1525" t="s">
        <v>33957</v>
      </c>
      <c r="R1525" t="s">
        <v>33958</v>
      </c>
      <c r="S1525" t="s">
        <v>33959</v>
      </c>
      <c r="T1525" t="s">
        <v>33960</v>
      </c>
      <c r="U1525" t="s">
        <v>33961</v>
      </c>
      <c r="V1525" t="s">
        <v>33962</v>
      </c>
      <c r="W1525" t="s">
        <v>33963</v>
      </c>
      <c r="X1525" t="s">
        <v>33964</v>
      </c>
      <c r="Y1525" t="s">
        <v>33965</v>
      </c>
    </row>
    <row r="1526" spans="1:25" x14ac:dyDescent="0.3">
      <c r="A1526">
        <v>76250</v>
      </c>
      <c r="B1526" t="s">
        <v>33966</v>
      </c>
      <c r="C1526" t="s">
        <v>33967</v>
      </c>
      <c r="D1526" t="s">
        <v>33968</v>
      </c>
      <c r="E1526" t="s">
        <v>33969</v>
      </c>
      <c r="F1526" t="s">
        <v>33970</v>
      </c>
      <c r="G1526" t="s">
        <v>33971</v>
      </c>
      <c r="H1526" t="s">
        <v>33972</v>
      </c>
      <c r="I1526" t="s">
        <v>33973</v>
      </c>
      <c r="J1526" t="s">
        <v>33974</v>
      </c>
      <c r="K1526" t="s">
        <v>33975</v>
      </c>
      <c r="L1526" t="s">
        <v>33976</v>
      </c>
      <c r="M1526" t="s">
        <v>33977</v>
      </c>
      <c r="N1526" t="s">
        <v>33978</v>
      </c>
      <c r="O1526">
        <f>-762.23352158946 -19.0013412704864 -498.021886062815</f>
        <v>-1279.2567489227613</v>
      </c>
      <c r="P1526">
        <f>-730.645399195332 -36.0388859876803 -218.217587458141</f>
        <v>-984.9018726411532</v>
      </c>
      <c r="Q1526" t="s">
        <v>33979</v>
      </c>
      <c r="R1526" t="s">
        <v>33980</v>
      </c>
      <c r="S1526" t="s">
        <v>33981</v>
      </c>
      <c r="T1526" t="s">
        <v>33982</v>
      </c>
      <c r="U1526" t="s">
        <v>33983</v>
      </c>
      <c r="V1526" t="s">
        <v>33984</v>
      </c>
      <c r="W1526" t="s">
        <v>33985</v>
      </c>
      <c r="X1526" t="s">
        <v>33986</v>
      </c>
      <c r="Y1526" t="s">
        <v>33987</v>
      </c>
    </row>
    <row r="1527" spans="1:25" x14ac:dyDescent="0.3">
      <c r="A1527">
        <v>76300</v>
      </c>
      <c r="B1527" t="s">
        <v>33988</v>
      </c>
      <c r="C1527" t="s">
        <v>33989</v>
      </c>
      <c r="D1527" t="s">
        <v>33990</v>
      </c>
      <c r="E1527" t="s">
        <v>33991</v>
      </c>
      <c r="F1527" t="s">
        <v>33992</v>
      </c>
      <c r="G1527" t="s">
        <v>33993</v>
      </c>
      <c r="H1527" t="s">
        <v>33994</v>
      </c>
      <c r="I1527" t="s">
        <v>33995</v>
      </c>
      <c r="J1527" t="s">
        <v>33996</v>
      </c>
      <c r="K1527" t="s">
        <v>33997</v>
      </c>
      <c r="L1527" t="s">
        <v>33998</v>
      </c>
      <c r="M1527" t="s">
        <v>33999</v>
      </c>
      <c r="N1527" t="s">
        <v>34000</v>
      </c>
      <c r="O1527">
        <f>-761.699801701267 -19.336178102229 -498.348810654393</f>
        <v>-1279.384790457889</v>
      </c>
      <c r="P1527">
        <f>-731.247085338259 -36.7867643616 -218.444049713354</f>
        <v>-986.47789941321298</v>
      </c>
      <c r="Q1527" t="s">
        <v>34001</v>
      </c>
      <c r="R1527" t="s">
        <v>34002</v>
      </c>
      <c r="S1527" t="s">
        <v>34003</v>
      </c>
      <c r="T1527" t="s">
        <v>34004</v>
      </c>
      <c r="U1527" t="s">
        <v>34005</v>
      </c>
      <c r="V1527" t="s">
        <v>34006</v>
      </c>
      <c r="W1527" t="s">
        <v>34007</v>
      </c>
      <c r="X1527" t="s">
        <v>34008</v>
      </c>
      <c r="Y1527" t="s">
        <v>34009</v>
      </c>
    </row>
    <row r="1528" spans="1:25" x14ac:dyDescent="0.3">
      <c r="A1528">
        <v>76350</v>
      </c>
      <c r="B1528" t="s">
        <v>34010</v>
      </c>
      <c r="C1528" t="s">
        <v>34011</v>
      </c>
      <c r="D1528" t="s">
        <v>34012</v>
      </c>
      <c r="E1528" t="s">
        <v>34013</v>
      </c>
      <c r="F1528" t="s">
        <v>34014</v>
      </c>
      <c r="G1528" t="s">
        <v>34015</v>
      </c>
      <c r="H1528" t="s">
        <v>34016</v>
      </c>
      <c r="I1528" t="s">
        <v>34017</v>
      </c>
      <c r="J1528" t="s">
        <v>34018</v>
      </c>
      <c r="K1528" t="s">
        <v>34019</v>
      </c>
      <c r="L1528" t="s">
        <v>34020</v>
      </c>
      <c r="M1528" t="s">
        <v>34021</v>
      </c>
      <c r="N1528" t="s">
        <v>34022</v>
      </c>
      <c r="O1528">
        <f>-761.411243550599 -19.4502288971635 -498.554287199594</f>
        <v>-1279.4157596473565</v>
      </c>
      <c r="P1528">
        <f>-731.542361066524 -37.2170896492055 -218.606498596708</f>
        <v>-987.36594931243746</v>
      </c>
      <c r="Q1528" t="s">
        <v>34023</v>
      </c>
      <c r="R1528" t="s">
        <v>34024</v>
      </c>
      <c r="S1528" t="s">
        <v>34025</v>
      </c>
      <c r="T1528" t="s">
        <v>34026</v>
      </c>
      <c r="U1528" t="s">
        <v>34027</v>
      </c>
      <c r="V1528" t="s">
        <v>34028</v>
      </c>
      <c r="W1528" t="s">
        <v>34029</v>
      </c>
      <c r="X1528" t="s">
        <v>34030</v>
      </c>
      <c r="Y1528" t="s">
        <v>34031</v>
      </c>
    </row>
    <row r="1529" spans="1:25" x14ac:dyDescent="0.3">
      <c r="A1529">
        <v>76400</v>
      </c>
      <c r="B1529" t="s">
        <v>34032</v>
      </c>
      <c r="C1529" t="s">
        <v>34033</v>
      </c>
      <c r="D1529" t="s">
        <v>34034</v>
      </c>
      <c r="E1529" t="s">
        <v>34035</v>
      </c>
      <c r="F1529" t="s">
        <v>34036</v>
      </c>
      <c r="G1529" t="s">
        <v>34037</v>
      </c>
      <c r="H1529" t="s">
        <v>34038</v>
      </c>
      <c r="I1529" t="s">
        <v>34039</v>
      </c>
      <c r="J1529" t="s">
        <v>34040</v>
      </c>
      <c r="K1529" t="s">
        <v>34041</v>
      </c>
      <c r="L1529" t="s">
        <v>34042</v>
      </c>
      <c r="M1529" t="s">
        <v>34043</v>
      </c>
      <c r="N1529" t="s">
        <v>34044</v>
      </c>
      <c r="O1529">
        <f>-760.610074903728 -19.8240173329691 -499.013864457636</f>
        <v>-1279.447956694333</v>
      </c>
      <c r="P1529">
        <f>-731.95069049906 -38.2342085371301 -218.981105843235</f>
        <v>-989.16600487942515</v>
      </c>
      <c r="Q1529" t="s">
        <v>34045</v>
      </c>
      <c r="R1529" t="s">
        <v>34046</v>
      </c>
      <c r="S1529" t="s">
        <v>34047</v>
      </c>
      <c r="T1529" t="s">
        <v>34048</v>
      </c>
      <c r="U1529" t="s">
        <v>34049</v>
      </c>
      <c r="V1529" t="s">
        <v>34050</v>
      </c>
      <c r="W1529" t="s">
        <v>34051</v>
      </c>
      <c r="X1529" t="s">
        <v>34052</v>
      </c>
      <c r="Y1529" t="s">
        <v>34053</v>
      </c>
    </row>
    <row r="1530" spans="1:25" x14ac:dyDescent="0.3">
      <c r="A1530">
        <v>76450</v>
      </c>
      <c r="B1530" t="s">
        <v>34054</v>
      </c>
      <c r="C1530" t="s">
        <v>34055</v>
      </c>
      <c r="D1530" t="s">
        <v>34056</v>
      </c>
      <c r="E1530" t="s">
        <v>34057</v>
      </c>
      <c r="F1530" t="s">
        <v>34058</v>
      </c>
      <c r="G1530" t="s">
        <v>34059</v>
      </c>
      <c r="H1530" t="s">
        <v>34060</v>
      </c>
      <c r="I1530" t="s">
        <v>34061</v>
      </c>
      <c r="J1530" t="s">
        <v>34062</v>
      </c>
      <c r="K1530" t="s">
        <v>34063</v>
      </c>
      <c r="L1530" t="s">
        <v>34064</v>
      </c>
      <c r="M1530" t="s">
        <v>34065</v>
      </c>
      <c r="N1530" t="s">
        <v>34066</v>
      </c>
      <c r="O1530">
        <f>-760.011214775615 -20.0519178805944 -499.28385209475</f>
        <v>-1279.3469847509593</v>
      </c>
      <c r="P1530">
        <f>-731.889960811559 -38.8873714963822 -219.224840623617</f>
        <v>-990.00217293155833</v>
      </c>
      <c r="Q1530" t="s">
        <v>34067</v>
      </c>
      <c r="R1530" t="s">
        <v>34068</v>
      </c>
      <c r="S1530" t="s">
        <v>34069</v>
      </c>
      <c r="T1530" t="s">
        <v>34070</v>
      </c>
      <c r="U1530" t="s">
        <v>34071</v>
      </c>
      <c r="V1530" t="s">
        <v>34072</v>
      </c>
      <c r="W1530" t="s">
        <v>34073</v>
      </c>
      <c r="X1530" t="s">
        <v>34074</v>
      </c>
      <c r="Y1530" t="s">
        <v>34075</v>
      </c>
    </row>
    <row r="1531" spans="1:25" x14ac:dyDescent="0.3">
      <c r="A1531">
        <v>76500</v>
      </c>
      <c r="B1531" t="s">
        <v>34076</v>
      </c>
      <c r="C1531" t="s">
        <v>34077</v>
      </c>
      <c r="D1531" t="s">
        <v>34078</v>
      </c>
      <c r="E1531" t="s">
        <v>34079</v>
      </c>
      <c r="F1531" t="s">
        <v>34080</v>
      </c>
      <c r="G1531" t="s">
        <v>34081</v>
      </c>
      <c r="H1531" t="s">
        <v>34082</v>
      </c>
      <c r="I1531" t="s">
        <v>34083</v>
      </c>
      <c r="J1531" t="s">
        <v>34084</v>
      </c>
      <c r="K1531" t="s">
        <v>34085</v>
      </c>
      <c r="L1531" t="s">
        <v>34086</v>
      </c>
      <c r="M1531" t="s">
        <v>34087</v>
      </c>
      <c r="N1531" t="s">
        <v>34088</v>
      </c>
      <c r="O1531">
        <f>-758.404662127606 -20.3913436180826 -499.992458602109</f>
        <v>-1278.7884643477976</v>
      </c>
      <c r="P1531">
        <f>-731.227657689665 -39.6083064854004 -219.866214273896</f>
        <v>-990.70217844896138</v>
      </c>
      <c r="Q1531" t="s">
        <v>34089</v>
      </c>
      <c r="R1531" t="s">
        <v>34090</v>
      </c>
      <c r="S1531" t="s">
        <v>34091</v>
      </c>
      <c r="T1531" t="s">
        <v>34092</v>
      </c>
      <c r="U1531" t="s">
        <v>34093</v>
      </c>
      <c r="V1531" t="s">
        <v>34094</v>
      </c>
      <c r="W1531" t="s">
        <v>34095</v>
      </c>
      <c r="X1531" t="s">
        <v>34096</v>
      </c>
      <c r="Y1531" t="s">
        <v>34097</v>
      </c>
    </row>
    <row r="1532" spans="1:25" x14ac:dyDescent="0.3">
      <c r="A1532">
        <v>76550</v>
      </c>
      <c r="B1532" t="s">
        <v>34098</v>
      </c>
      <c r="C1532" t="s">
        <v>34099</v>
      </c>
      <c r="D1532" t="s">
        <v>34100</v>
      </c>
      <c r="E1532" t="s">
        <v>34101</v>
      </c>
      <c r="F1532" t="s">
        <v>34102</v>
      </c>
      <c r="G1532" t="s">
        <v>34103</v>
      </c>
      <c r="H1532" t="s">
        <v>34104</v>
      </c>
      <c r="I1532" t="s">
        <v>34105</v>
      </c>
      <c r="J1532" t="s">
        <v>34106</v>
      </c>
      <c r="K1532" t="s">
        <v>34107</v>
      </c>
      <c r="L1532" t="s">
        <v>34108</v>
      </c>
      <c r="M1532" t="s">
        <v>34109</v>
      </c>
      <c r="N1532" t="s">
        <v>34110</v>
      </c>
      <c r="O1532">
        <f>-757.485271173638 -20.4799943349642 -500.334715283095</f>
        <v>-1278.2999807916972</v>
      </c>
      <c r="P1532">
        <f>-730.935427099012 -40.0734074257089 -220.17443408957</f>
        <v>-991.18326861429091</v>
      </c>
      <c r="Q1532" t="s">
        <v>34111</v>
      </c>
      <c r="R1532" t="s">
        <v>34112</v>
      </c>
      <c r="S1532" t="s">
        <v>34113</v>
      </c>
      <c r="T1532" t="s">
        <v>34114</v>
      </c>
      <c r="U1532" t="s">
        <v>34115</v>
      </c>
      <c r="V1532" t="s">
        <v>34116</v>
      </c>
      <c r="W1532" t="s">
        <v>34117</v>
      </c>
      <c r="X1532" t="s">
        <v>34118</v>
      </c>
      <c r="Y1532" t="s">
        <v>34119</v>
      </c>
    </row>
    <row r="1533" spans="1:25" x14ac:dyDescent="0.3">
      <c r="A1533">
        <v>76600</v>
      </c>
      <c r="B1533" t="s">
        <v>34120</v>
      </c>
      <c r="C1533" t="s">
        <v>34121</v>
      </c>
      <c r="D1533" t="s">
        <v>34122</v>
      </c>
      <c r="E1533" t="s">
        <v>34123</v>
      </c>
      <c r="F1533" t="s">
        <v>34124</v>
      </c>
      <c r="G1533" t="s">
        <v>34125</v>
      </c>
      <c r="H1533" t="s">
        <v>34126</v>
      </c>
      <c r="I1533" t="s">
        <v>34127</v>
      </c>
      <c r="J1533" t="s">
        <v>34128</v>
      </c>
      <c r="K1533" t="s">
        <v>34129</v>
      </c>
      <c r="L1533" t="s">
        <v>34130</v>
      </c>
      <c r="M1533" t="s">
        <v>34131</v>
      </c>
      <c r="N1533" t="s">
        <v>34132</v>
      </c>
      <c r="O1533">
        <f>-755.229254956446 -20.666904765139 -500.98690006627</f>
        <v>-1276.883059787855</v>
      </c>
      <c r="P1533">
        <f>-730.074805116987 -40.8681229482886 -220.740907687621</f>
        <v>-991.68383575289658</v>
      </c>
      <c r="Q1533" t="s">
        <v>34133</v>
      </c>
      <c r="R1533" t="s">
        <v>34134</v>
      </c>
      <c r="S1533" t="s">
        <v>34135</v>
      </c>
      <c r="T1533" t="s">
        <v>34136</v>
      </c>
      <c r="U1533" t="s">
        <v>34137</v>
      </c>
      <c r="V1533" t="s">
        <v>34138</v>
      </c>
      <c r="W1533" t="s">
        <v>34139</v>
      </c>
      <c r="X1533" t="s">
        <v>34140</v>
      </c>
      <c r="Y1533" t="s">
        <v>34141</v>
      </c>
    </row>
    <row r="1534" spans="1:25" x14ac:dyDescent="0.3">
      <c r="A1534">
        <v>76650</v>
      </c>
      <c r="B1534" t="s">
        <v>34142</v>
      </c>
      <c r="C1534" t="s">
        <v>34143</v>
      </c>
      <c r="D1534" t="s">
        <v>34144</v>
      </c>
      <c r="E1534" t="s">
        <v>34145</v>
      </c>
      <c r="F1534" t="s">
        <v>34146</v>
      </c>
      <c r="G1534" t="s">
        <v>34147</v>
      </c>
      <c r="H1534" t="s">
        <v>34148</v>
      </c>
      <c r="I1534" t="s">
        <v>34149</v>
      </c>
      <c r="J1534" t="s">
        <v>34150</v>
      </c>
      <c r="K1534" t="s">
        <v>34151</v>
      </c>
      <c r="L1534" t="s">
        <v>34152</v>
      </c>
      <c r="M1534" t="s">
        <v>34153</v>
      </c>
      <c r="N1534" t="s">
        <v>34154</v>
      </c>
      <c r="O1534">
        <f>-754.166255485397 -20.6965651501066 -501.292240557406</f>
        <v>-1276.1550611929097</v>
      </c>
      <c r="P1534">
        <f>-729.734170265821 -41.105359477413 -220.997490222347</f>
        <v>-991.83701996558102</v>
      </c>
      <c r="Q1534" t="s">
        <v>34155</v>
      </c>
      <c r="R1534" t="s">
        <v>34156</v>
      </c>
      <c r="S1534" t="s">
        <v>34157</v>
      </c>
      <c r="T1534" t="s">
        <v>34158</v>
      </c>
      <c r="U1534" t="s">
        <v>34159</v>
      </c>
      <c r="V1534" t="s">
        <v>34160</v>
      </c>
      <c r="W1534" t="s">
        <v>34161</v>
      </c>
      <c r="X1534" t="s">
        <v>34162</v>
      </c>
      <c r="Y1534" t="s">
        <v>34163</v>
      </c>
    </row>
    <row r="1535" spans="1:25" x14ac:dyDescent="0.3">
      <c r="A1535">
        <v>76700</v>
      </c>
      <c r="B1535" t="s">
        <v>34164</v>
      </c>
      <c r="C1535" t="s">
        <v>34165</v>
      </c>
      <c r="D1535" t="s">
        <v>34166</v>
      </c>
      <c r="E1535" t="s">
        <v>34167</v>
      </c>
      <c r="F1535" t="s">
        <v>34168</v>
      </c>
      <c r="G1535" t="s">
        <v>34169</v>
      </c>
      <c r="H1535" t="s">
        <v>34170</v>
      </c>
      <c r="I1535" t="s">
        <v>34171</v>
      </c>
      <c r="J1535" t="s">
        <v>34172</v>
      </c>
      <c r="K1535" t="s">
        <v>34173</v>
      </c>
      <c r="L1535" t="s">
        <v>34174</v>
      </c>
      <c r="M1535" t="s">
        <v>34175</v>
      </c>
      <c r="N1535" t="s">
        <v>34176</v>
      </c>
      <c r="O1535">
        <f>-752.246308218991 -20.6995400522915 -501.846758472937</f>
        <v>-1274.7926067442195</v>
      </c>
      <c r="P1535">
        <f>-729.252530272289 -41.7486715506511 -221.477809756042</f>
        <v>-992.47901157898218</v>
      </c>
      <c r="Q1535" t="s">
        <v>34177</v>
      </c>
      <c r="R1535" t="s">
        <v>34178</v>
      </c>
      <c r="S1535" t="s">
        <v>34179</v>
      </c>
      <c r="T1535" t="s">
        <v>34180</v>
      </c>
      <c r="U1535" t="s">
        <v>34181</v>
      </c>
      <c r="V1535" t="s">
        <v>34182</v>
      </c>
      <c r="W1535" t="s">
        <v>34183</v>
      </c>
      <c r="X1535" t="s">
        <v>34184</v>
      </c>
      <c r="Y1535" t="s">
        <v>34185</v>
      </c>
    </row>
    <row r="1536" spans="1:25" x14ac:dyDescent="0.3">
      <c r="A1536">
        <v>76750</v>
      </c>
      <c r="B1536" t="s">
        <v>34186</v>
      </c>
      <c r="C1536" t="s">
        <v>34187</v>
      </c>
      <c r="D1536" t="s">
        <v>34188</v>
      </c>
      <c r="E1536" t="s">
        <v>34189</v>
      </c>
      <c r="F1536" t="s">
        <v>34190</v>
      </c>
      <c r="G1536" t="s">
        <v>34191</v>
      </c>
      <c r="H1536" t="s">
        <v>34192</v>
      </c>
      <c r="I1536" t="s">
        <v>34193</v>
      </c>
      <c r="J1536" t="s">
        <v>34194</v>
      </c>
      <c r="K1536" t="s">
        <v>34195</v>
      </c>
      <c r="L1536" t="s">
        <v>34196</v>
      </c>
      <c r="M1536" t="s">
        <v>34197</v>
      </c>
      <c r="N1536" t="s">
        <v>34198</v>
      </c>
      <c r="O1536">
        <f>-751.308465425175 -20.7339248421265 -502.159339737735</f>
        <v>-1274.2017300050366</v>
      </c>
      <c r="P1536">
        <f>-729.035427252755 -42.0485218602596 -221.7522503868</f>
        <v>-992.8361994998146</v>
      </c>
      <c r="Q1536" t="s">
        <v>34199</v>
      </c>
      <c r="R1536" t="s">
        <v>34200</v>
      </c>
      <c r="S1536" t="s">
        <v>34201</v>
      </c>
      <c r="T1536" t="s">
        <v>34202</v>
      </c>
      <c r="U1536" t="s">
        <v>34203</v>
      </c>
      <c r="V1536" t="s">
        <v>34204</v>
      </c>
      <c r="W1536" t="s">
        <v>34205</v>
      </c>
      <c r="X1536" t="s">
        <v>34206</v>
      </c>
      <c r="Y1536" t="s">
        <v>34207</v>
      </c>
    </row>
    <row r="1537" spans="1:25" x14ac:dyDescent="0.3">
      <c r="A1537">
        <v>76800</v>
      </c>
      <c r="B1537" t="s">
        <v>34208</v>
      </c>
      <c r="C1537" t="s">
        <v>34209</v>
      </c>
      <c r="D1537" t="s">
        <v>34210</v>
      </c>
      <c r="E1537" t="s">
        <v>34211</v>
      </c>
      <c r="F1537" t="s">
        <v>34212</v>
      </c>
      <c r="G1537" t="s">
        <v>34213</v>
      </c>
      <c r="H1537" t="s">
        <v>34214</v>
      </c>
      <c r="I1537" t="s">
        <v>34215</v>
      </c>
      <c r="J1537" t="s">
        <v>34216</v>
      </c>
      <c r="K1537" t="s">
        <v>34217</v>
      </c>
      <c r="L1537" t="s">
        <v>34218</v>
      </c>
      <c r="M1537" t="s">
        <v>34219</v>
      </c>
      <c r="N1537" t="s">
        <v>34220</v>
      </c>
      <c r="O1537">
        <f>-749.235806702077 -21.1999092432482 -502.5645721875</f>
        <v>-1273.0002881328251</v>
      </c>
      <c r="P1537">
        <f>-728.139582324819 -42.6067243416687 -222.073424473646</f>
        <v>-992.81973114013374</v>
      </c>
      <c r="Q1537" t="s">
        <v>34221</v>
      </c>
      <c r="R1537" t="s">
        <v>34222</v>
      </c>
      <c r="S1537" t="s">
        <v>34223</v>
      </c>
      <c r="T1537" t="s">
        <v>34224</v>
      </c>
      <c r="U1537" t="s">
        <v>34225</v>
      </c>
      <c r="V1537" t="s">
        <v>34226</v>
      </c>
      <c r="W1537" t="s">
        <v>34227</v>
      </c>
      <c r="X1537" t="s">
        <v>34228</v>
      </c>
      <c r="Y1537" t="s">
        <v>34229</v>
      </c>
    </row>
    <row r="1538" spans="1:25" x14ac:dyDescent="0.3">
      <c r="A1538">
        <v>76850</v>
      </c>
      <c r="B1538" t="s">
        <v>34230</v>
      </c>
      <c r="C1538" t="s">
        <v>34231</v>
      </c>
      <c r="D1538" t="s">
        <v>34232</v>
      </c>
      <c r="E1538" t="s">
        <v>34233</v>
      </c>
      <c r="F1538" t="s">
        <v>34234</v>
      </c>
      <c r="G1538" t="s">
        <v>34235</v>
      </c>
      <c r="H1538" t="s">
        <v>34236</v>
      </c>
      <c r="I1538" t="s">
        <v>34237</v>
      </c>
      <c r="J1538" t="s">
        <v>34238</v>
      </c>
      <c r="K1538" t="s">
        <v>34239</v>
      </c>
      <c r="L1538" t="s">
        <v>34240</v>
      </c>
      <c r="M1538" t="s">
        <v>34241</v>
      </c>
      <c r="N1538" t="s">
        <v>34242</v>
      </c>
      <c r="O1538">
        <f>-748.201303752417 -21.7331160481235 -502.601632182149</f>
        <v>-1272.5360519826895</v>
      </c>
      <c r="P1538">
        <f>-727.561834032019 -43.2598624004547 -222.085731846649</f>
        <v>-992.90742827912266</v>
      </c>
      <c r="Q1538" t="s">
        <v>34243</v>
      </c>
      <c r="R1538" t="s">
        <v>34244</v>
      </c>
      <c r="S1538" t="s">
        <v>34245</v>
      </c>
      <c r="T1538" t="s">
        <v>34246</v>
      </c>
      <c r="U1538" t="s">
        <v>34247</v>
      </c>
      <c r="V1538" t="s">
        <v>34248</v>
      </c>
      <c r="W1538" t="s">
        <v>34249</v>
      </c>
      <c r="X1538" t="s">
        <v>34250</v>
      </c>
      <c r="Y1538" t="s">
        <v>34251</v>
      </c>
    </row>
    <row r="1539" spans="1:25" x14ac:dyDescent="0.3">
      <c r="A1539">
        <v>76900</v>
      </c>
      <c r="B1539" t="s">
        <v>34252</v>
      </c>
      <c r="C1539" t="s">
        <v>34253</v>
      </c>
      <c r="D1539" t="s">
        <v>34254</v>
      </c>
      <c r="E1539" t="s">
        <v>34255</v>
      </c>
      <c r="F1539" t="s">
        <v>34256</v>
      </c>
      <c r="G1539" t="s">
        <v>34257</v>
      </c>
      <c r="H1539" t="s">
        <v>34258</v>
      </c>
      <c r="I1539" t="s">
        <v>34259</v>
      </c>
      <c r="J1539" t="s">
        <v>34260</v>
      </c>
      <c r="K1539" t="s">
        <v>34261</v>
      </c>
      <c r="L1539" t="s">
        <v>34262</v>
      </c>
      <c r="M1539" t="s">
        <v>34263</v>
      </c>
      <c r="N1539" t="s">
        <v>34264</v>
      </c>
      <c r="O1539">
        <f>-745.808845676331 -23.1426818442831 -502.663160283151</f>
        <v>-1271.614687803765</v>
      </c>
      <c r="P1539">
        <f>-726.136112905008 -44.5447480665484 -222.068261922168</f>
        <v>-992.74912289372446</v>
      </c>
      <c r="Q1539" t="s">
        <v>34265</v>
      </c>
      <c r="R1539" t="s">
        <v>34266</v>
      </c>
      <c r="S1539" t="s">
        <v>34267</v>
      </c>
      <c r="T1539" t="s">
        <v>34268</v>
      </c>
      <c r="U1539" t="s">
        <v>34269</v>
      </c>
      <c r="V1539" t="s">
        <v>34270</v>
      </c>
      <c r="W1539" t="s">
        <v>34271</v>
      </c>
      <c r="X1539" t="s">
        <v>34272</v>
      </c>
      <c r="Y1539" t="s">
        <v>34273</v>
      </c>
    </row>
    <row r="1540" spans="1:25" x14ac:dyDescent="0.3">
      <c r="A1540">
        <v>76950</v>
      </c>
      <c r="B1540" t="s">
        <v>34274</v>
      </c>
      <c r="C1540" t="s">
        <v>34275</v>
      </c>
      <c r="D1540" t="s">
        <v>34276</v>
      </c>
      <c r="E1540" t="s">
        <v>34277</v>
      </c>
      <c r="F1540" t="s">
        <v>34278</v>
      </c>
      <c r="G1540" t="s">
        <v>34279</v>
      </c>
      <c r="H1540" t="s">
        <v>34280</v>
      </c>
      <c r="I1540" t="s">
        <v>34281</v>
      </c>
      <c r="J1540" t="s">
        <v>34282</v>
      </c>
      <c r="K1540" t="s">
        <v>34283</v>
      </c>
      <c r="L1540" t="s">
        <v>34284</v>
      </c>
      <c r="M1540" t="s">
        <v>34285</v>
      </c>
      <c r="N1540" t="s">
        <v>34286</v>
      </c>
      <c r="O1540">
        <f>-744.475943382337 -23.8731637594935 -502.693735235073</f>
        <v>-1271.0428423769035</v>
      </c>
      <c r="P1540">
        <f>-725.307129269638 -45.3081066954842 -222.066375281027</f>
        <v>-992.68161124614926</v>
      </c>
      <c r="Q1540" t="s">
        <v>34287</v>
      </c>
      <c r="R1540" t="s">
        <v>34288</v>
      </c>
      <c r="S1540" t="s">
        <v>34289</v>
      </c>
      <c r="T1540" t="s">
        <v>34290</v>
      </c>
      <c r="U1540" t="s">
        <v>34291</v>
      </c>
      <c r="V1540" t="s">
        <v>34292</v>
      </c>
      <c r="W1540" t="s">
        <v>34293</v>
      </c>
      <c r="X1540" t="s">
        <v>34294</v>
      </c>
      <c r="Y1540" t="s">
        <v>34295</v>
      </c>
    </row>
    <row r="1541" spans="1:25" x14ac:dyDescent="0.3">
      <c r="A1541">
        <v>77000</v>
      </c>
      <c r="B1541" t="s">
        <v>34296</v>
      </c>
      <c r="C1541" t="s">
        <v>34297</v>
      </c>
      <c r="D1541" t="s">
        <v>34298</v>
      </c>
      <c r="E1541" t="s">
        <v>34299</v>
      </c>
      <c r="F1541" t="s">
        <v>34300</v>
      </c>
      <c r="G1541" t="s">
        <v>34301</v>
      </c>
      <c r="H1541" t="s">
        <v>34302</v>
      </c>
      <c r="I1541" t="s">
        <v>34303</v>
      </c>
      <c r="J1541" t="s">
        <v>34304</v>
      </c>
      <c r="K1541" t="s">
        <v>34305</v>
      </c>
      <c r="L1541" t="s">
        <v>34306</v>
      </c>
      <c r="M1541" t="s">
        <v>34307</v>
      </c>
      <c r="N1541" t="s">
        <v>34308</v>
      </c>
      <c r="O1541">
        <f>-741.611830552923 -25.0425867350905 -502.846394530343</f>
        <v>-1269.5008118183564</v>
      </c>
      <c r="P1541">
        <f>-723.179006014604 -46.6050276178344 -222.179575009802</f>
        <v>-991.96360864224039</v>
      </c>
      <c r="Q1541" t="s">
        <v>34309</v>
      </c>
      <c r="R1541" t="s">
        <v>34310</v>
      </c>
      <c r="S1541" t="s">
        <v>34311</v>
      </c>
      <c r="T1541" t="s">
        <v>34312</v>
      </c>
      <c r="U1541" t="s">
        <v>34313</v>
      </c>
      <c r="V1541" t="s">
        <v>34314</v>
      </c>
      <c r="W1541" t="s">
        <v>34315</v>
      </c>
      <c r="X1541" t="s">
        <v>34316</v>
      </c>
      <c r="Y1541" t="s">
        <v>34317</v>
      </c>
    </row>
    <row r="1542" spans="1:25" x14ac:dyDescent="0.3">
      <c r="A1542">
        <v>77050</v>
      </c>
      <c r="B1542" t="s">
        <v>34318</v>
      </c>
      <c r="C1542" t="s">
        <v>34319</v>
      </c>
      <c r="D1542" t="s">
        <v>34320</v>
      </c>
      <c r="E1542" t="s">
        <v>34321</v>
      </c>
      <c r="F1542" t="s">
        <v>34322</v>
      </c>
      <c r="G1542" t="s">
        <v>34323</v>
      </c>
      <c r="H1542" t="s">
        <v>34324</v>
      </c>
      <c r="I1542" t="s">
        <v>34325</v>
      </c>
      <c r="J1542" t="s">
        <v>34326</v>
      </c>
      <c r="K1542" t="s">
        <v>34327</v>
      </c>
      <c r="L1542" t="s">
        <v>34328</v>
      </c>
      <c r="M1542" t="s">
        <v>34329</v>
      </c>
      <c r="N1542" t="s">
        <v>34330</v>
      </c>
      <c r="O1542">
        <f>-740.183572168274 -25.6334364749816 -502.946144761958</f>
        <v>-1268.7631534052136</v>
      </c>
      <c r="P1542">
        <f>-721.94591802405 -47.2029784843678 -222.267078360198</f>
        <v>-991.41597486861588</v>
      </c>
      <c r="Q1542" t="s">
        <v>34331</v>
      </c>
      <c r="R1542" t="s">
        <v>34332</v>
      </c>
      <c r="S1542" t="s">
        <v>34333</v>
      </c>
      <c r="T1542" t="s">
        <v>34334</v>
      </c>
      <c r="U1542" t="s">
        <v>34335</v>
      </c>
      <c r="V1542" t="s">
        <v>34336</v>
      </c>
      <c r="W1542" t="s">
        <v>34337</v>
      </c>
      <c r="X1542" t="s">
        <v>34338</v>
      </c>
      <c r="Y1542" t="s">
        <v>34339</v>
      </c>
    </row>
    <row r="1543" spans="1:25" x14ac:dyDescent="0.3">
      <c r="A1543">
        <v>77100</v>
      </c>
      <c r="B1543" t="s">
        <v>34340</v>
      </c>
      <c r="C1543" t="s">
        <v>34341</v>
      </c>
      <c r="D1543" t="s">
        <v>34342</v>
      </c>
      <c r="E1543" t="s">
        <v>34343</v>
      </c>
      <c r="F1543" t="s">
        <v>34344</v>
      </c>
      <c r="G1543" t="s">
        <v>34345</v>
      </c>
      <c r="H1543" t="s">
        <v>34346</v>
      </c>
      <c r="I1543" t="s">
        <v>34347</v>
      </c>
      <c r="J1543" t="s">
        <v>34348</v>
      </c>
      <c r="K1543" t="s">
        <v>34349</v>
      </c>
      <c r="L1543" t="s">
        <v>34350</v>
      </c>
      <c r="M1543" t="s">
        <v>34351</v>
      </c>
      <c r="N1543" t="s">
        <v>34352</v>
      </c>
      <c r="O1543">
        <f>-737.41543718759 -26.7979628275932 -503.100334955916</f>
        <v>-1267.3137349710992</v>
      </c>
      <c r="P1543">
        <f>-719.330777413402 -48.2551445981276 -222.40278196232</f>
        <v>-989.98870397384951</v>
      </c>
      <c r="Q1543" t="s">
        <v>34353</v>
      </c>
      <c r="R1543" t="s">
        <v>34354</v>
      </c>
      <c r="S1543" t="s">
        <v>34355</v>
      </c>
      <c r="T1543" t="s">
        <v>34356</v>
      </c>
      <c r="U1543" t="s">
        <v>34357</v>
      </c>
      <c r="V1543" t="s">
        <v>34358</v>
      </c>
      <c r="W1543" t="s">
        <v>34359</v>
      </c>
      <c r="X1543" t="s">
        <v>34360</v>
      </c>
      <c r="Y1543" t="s">
        <v>34361</v>
      </c>
    </row>
    <row r="1544" spans="1:25" x14ac:dyDescent="0.3">
      <c r="A1544">
        <v>77150</v>
      </c>
      <c r="B1544" t="s">
        <v>34362</v>
      </c>
      <c r="C1544" t="s">
        <v>34363</v>
      </c>
      <c r="D1544" t="s">
        <v>34364</v>
      </c>
      <c r="E1544" t="s">
        <v>34365</v>
      </c>
      <c r="F1544" t="s">
        <v>34366</v>
      </c>
      <c r="G1544" t="s">
        <v>34367</v>
      </c>
      <c r="H1544" t="s">
        <v>34368</v>
      </c>
      <c r="I1544" t="s">
        <v>34369</v>
      </c>
      <c r="J1544" t="s">
        <v>34370</v>
      </c>
      <c r="K1544" t="s">
        <v>34371</v>
      </c>
      <c r="L1544" t="s">
        <v>34372</v>
      </c>
      <c r="M1544" t="s">
        <v>34373</v>
      </c>
      <c r="N1544" t="s">
        <v>34374</v>
      </c>
      <c r="O1544">
        <f>-735.812239220816 -27.4004787792128 -503.129916531231</f>
        <v>-1266.3426345312598</v>
      </c>
      <c r="P1544">
        <f>-717.71764104574 -48.8294307327894 -222.430834157746</f>
        <v>-988.97790593627542</v>
      </c>
      <c r="Q1544" t="s">
        <v>34375</v>
      </c>
      <c r="R1544" t="s">
        <v>34376</v>
      </c>
      <c r="S1544" t="s">
        <v>34377</v>
      </c>
      <c r="T1544" t="s">
        <v>34378</v>
      </c>
      <c r="U1544" t="s">
        <v>34379</v>
      </c>
      <c r="V1544" t="s">
        <v>34380</v>
      </c>
      <c r="W1544" t="s">
        <v>34381</v>
      </c>
      <c r="X1544" t="s">
        <v>34382</v>
      </c>
      <c r="Y1544" t="s">
        <v>34383</v>
      </c>
    </row>
    <row r="1545" spans="1:25" x14ac:dyDescent="0.3">
      <c r="A1545">
        <v>77200</v>
      </c>
      <c r="B1545" t="s">
        <v>34384</v>
      </c>
      <c r="C1545" t="s">
        <v>34385</v>
      </c>
      <c r="D1545" t="s">
        <v>34386</v>
      </c>
      <c r="E1545" t="s">
        <v>34387</v>
      </c>
      <c r="F1545" t="s">
        <v>34388</v>
      </c>
      <c r="G1545" t="s">
        <v>34389</v>
      </c>
      <c r="H1545" t="s">
        <v>34390</v>
      </c>
      <c r="I1545" t="s">
        <v>34391</v>
      </c>
      <c r="J1545" t="s">
        <v>34392</v>
      </c>
      <c r="K1545" t="s">
        <v>34393</v>
      </c>
      <c r="L1545" t="s">
        <v>34394</v>
      </c>
      <c r="M1545" t="s">
        <v>34395</v>
      </c>
      <c r="N1545" t="s">
        <v>34396</v>
      </c>
      <c r="O1545">
        <f>-732.752678738084 -28.3957008402247 -503.11038614198</f>
        <v>-1264.2587657202887</v>
      </c>
      <c r="P1545">
        <f>-714.711028241325 -49.5721820204803 -222.388614977698</f>
        <v>-986.67182523950339</v>
      </c>
      <c r="Q1545" t="s">
        <v>34397</v>
      </c>
      <c r="R1545" t="s">
        <v>34398</v>
      </c>
      <c r="S1545" t="s">
        <v>34399</v>
      </c>
      <c r="T1545" t="s">
        <v>34400</v>
      </c>
      <c r="U1545" t="s">
        <v>34401</v>
      </c>
      <c r="V1545" t="s">
        <v>34402</v>
      </c>
      <c r="W1545" t="s">
        <v>34403</v>
      </c>
      <c r="X1545" t="s">
        <v>34404</v>
      </c>
      <c r="Y1545" t="s">
        <v>34405</v>
      </c>
    </row>
    <row r="1546" spans="1:25" x14ac:dyDescent="0.3">
      <c r="A1546">
        <v>77250</v>
      </c>
      <c r="B1546" t="s">
        <v>34406</v>
      </c>
      <c r="C1546" t="s">
        <v>34407</v>
      </c>
      <c r="D1546" t="s">
        <v>34408</v>
      </c>
      <c r="E1546" t="s">
        <v>34409</v>
      </c>
      <c r="F1546" t="s">
        <v>34410</v>
      </c>
      <c r="G1546" t="s">
        <v>34411</v>
      </c>
      <c r="H1546" t="s">
        <v>34412</v>
      </c>
      <c r="I1546" t="s">
        <v>34413</v>
      </c>
      <c r="J1546" t="s">
        <v>34414</v>
      </c>
      <c r="K1546" t="s">
        <v>34415</v>
      </c>
      <c r="L1546" t="s">
        <v>34416</v>
      </c>
      <c r="M1546" t="s">
        <v>34417</v>
      </c>
      <c r="N1546" t="s">
        <v>34418</v>
      </c>
      <c r="O1546">
        <f>-731.344844227459 -28.8415725121365 -503.050338824679</f>
        <v>-1263.2367555642745</v>
      </c>
      <c r="P1546">
        <f>-713.46470915749 -49.7151936846562 -222.295740123921</f>
        <v>-985.4756429660672</v>
      </c>
      <c r="Q1546" t="s">
        <v>34419</v>
      </c>
      <c r="R1546" t="s">
        <v>34420</v>
      </c>
      <c r="S1546" t="s">
        <v>34421</v>
      </c>
      <c r="T1546" t="s">
        <v>34422</v>
      </c>
      <c r="U1546" t="s">
        <v>34423</v>
      </c>
      <c r="V1546" t="s">
        <v>34424</v>
      </c>
      <c r="W1546" t="s">
        <v>34425</v>
      </c>
      <c r="X1546" t="s">
        <v>34426</v>
      </c>
      <c r="Y1546" t="s">
        <v>34427</v>
      </c>
    </row>
    <row r="1547" spans="1:25" x14ac:dyDescent="0.3">
      <c r="A1547">
        <v>77300</v>
      </c>
      <c r="B1547" t="s">
        <v>34428</v>
      </c>
      <c r="C1547" t="s">
        <v>34429</v>
      </c>
      <c r="D1547" t="s">
        <v>34430</v>
      </c>
      <c r="E1547" t="s">
        <v>34431</v>
      </c>
      <c r="F1547" t="s">
        <v>34432</v>
      </c>
      <c r="G1547" t="s">
        <v>34433</v>
      </c>
      <c r="H1547" t="s">
        <v>34434</v>
      </c>
      <c r="I1547" t="s">
        <v>34435</v>
      </c>
      <c r="J1547" t="s">
        <v>34436</v>
      </c>
      <c r="K1547" t="s">
        <v>34437</v>
      </c>
      <c r="L1547" t="s">
        <v>34438</v>
      </c>
      <c r="M1547" t="s">
        <v>34439</v>
      </c>
      <c r="N1547" t="s">
        <v>34440</v>
      </c>
      <c r="O1547">
        <f>-728.704694528512 -29.7399378924165 -502.947896958637</f>
        <v>-1261.3925293795655</v>
      </c>
      <c r="P1547">
        <f>-711.295381357752 -50.2782102985818 -222.138848698922</f>
        <v>-983.71244035525592</v>
      </c>
      <c r="Q1547" t="s">
        <v>34441</v>
      </c>
      <c r="R1547" t="s">
        <v>34442</v>
      </c>
      <c r="S1547" t="s">
        <v>34443</v>
      </c>
      <c r="T1547" t="s">
        <v>34444</v>
      </c>
      <c r="U1547" t="s">
        <v>34445</v>
      </c>
      <c r="V1547" t="s">
        <v>34446</v>
      </c>
      <c r="W1547" t="s">
        <v>34447</v>
      </c>
      <c r="X1547" t="s">
        <v>34448</v>
      </c>
      <c r="Y1547" t="s">
        <v>34449</v>
      </c>
    </row>
    <row r="1548" spans="1:25" x14ac:dyDescent="0.3">
      <c r="A1548">
        <v>77350</v>
      </c>
      <c r="B1548" t="s">
        <v>34450</v>
      </c>
      <c r="C1548" t="s">
        <v>34451</v>
      </c>
      <c r="D1548" t="s">
        <v>34452</v>
      </c>
      <c r="E1548" t="s">
        <v>34453</v>
      </c>
      <c r="F1548" t="s">
        <v>34454</v>
      </c>
      <c r="G1548" t="s">
        <v>34455</v>
      </c>
      <c r="H1548" t="s">
        <v>34456</v>
      </c>
      <c r="I1548" t="s">
        <v>34457</v>
      </c>
      <c r="J1548" t="s">
        <v>34458</v>
      </c>
      <c r="K1548" t="s">
        <v>34459</v>
      </c>
      <c r="L1548" t="s">
        <v>34460</v>
      </c>
      <c r="M1548" t="s">
        <v>34461</v>
      </c>
      <c r="N1548" t="s">
        <v>34462</v>
      </c>
      <c r="O1548">
        <f>-727.438378694069 -30.1423806799123 -502.880665931656</f>
        <v>-1260.4614253056372</v>
      </c>
      <c r="P1548">
        <f>-710.272961392941 -50.5114583481609 -222.044377885859</f>
        <v>-982.82879762696098</v>
      </c>
      <c r="Q1548" t="s">
        <v>34463</v>
      </c>
      <c r="R1548" t="s">
        <v>34464</v>
      </c>
      <c r="S1548" t="s">
        <v>34465</v>
      </c>
      <c r="T1548" t="s">
        <v>34466</v>
      </c>
      <c r="U1548" t="s">
        <v>34467</v>
      </c>
      <c r="V1548" t="s">
        <v>34468</v>
      </c>
      <c r="W1548" t="s">
        <v>34469</v>
      </c>
      <c r="X1548" t="s">
        <v>34470</v>
      </c>
      <c r="Y1548" t="s">
        <v>34471</v>
      </c>
    </row>
    <row r="1549" spans="1:25" x14ac:dyDescent="0.3">
      <c r="A1549">
        <v>77400</v>
      </c>
      <c r="B1549" t="s">
        <v>34472</v>
      </c>
      <c r="C1549" t="s">
        <v>34473</v>
      </c>
      <c r="D1549" t="s">
        <v>34474</v>
      </c>
      <c r="E1549" t="s">
        <v>34475</v>
      </c>
      <c r="F1549" t="s">
        <v>34476</v>
      </c>
      <c r="G1549" t="s">
        <v>34477</v>
      </c>
      <c r="H1549" t="s">
        <v>34478</v>
      </c>
      <c r="I1549" t="s">
        <v>34479</v>
      </c>
      <c r="J1549" t="s">
        <v>34480</v>
      </c>
      <c r="K1549" t="s">
        <v>34481</v>
      </c>
      <c r="L1549" t="s">
        <v>34482</v>
      </c>
      <c r="M1549" t="s">
        <v>34483</v>
      </c>
      <c r="N1549" t="s">
        <v>34484</v>
      </c>
      <c r="O1549">
        <f>-724.936547813921 -30.7673124249079 -502.766748235107</f>
        <v>-1258.470608473936</v>
      </c>
      <c r="P1549">
        <f>-708.298489666975 -50.8924840048376 -221.881210710343</f>
        <v>-981.07218438215557</v>
      </c>
      <c r="Q1549" t="s">
        <v>34485</v>
      </c>
      <c r="R1549" t="s">
        <v>34486</v>
      </c>
      <c r="S1549" t="s">
        <v>34487</v>
      </c>
      <c r="T1549" t="s">
        <v>34488</v>
      </c>
      <c r="U1549" t="s">
        <v>34489</v>
      </c>
      <c r="V1549" t="s">
        <v>34490</v>
      </c>
      <c r="W1549" t="s">
        <v>34491</v>
      </c>
      <c r="X1549" t="s">
        <v>34492</v>
      </c>
      <c r="Y1549" t="s">
        <v>34493</v>
      </c>
    </row>
    <row r="1550" spans="1:25" x14ac:dyDescent="0.3">
      <c r="A1550">
        <v>77450</v>
      </c>
      <c r="B1550" t="s">
        <v>34494</v>
      </c>
      <c r="C1550" t="s">
        <v>34495</v>
      </c>
      <c r="D1550" t="s">
        <v>34496</v>
      </c>
      <c r="E1550" t="s">
        <v>34497</v>
      </c>
      <c r="F1550" t="s">
        <v>34498</v>
      </c>
      <c r="G1550" t="s">
        <v>34499</v>
      </c>
      <c r="H1550" t="s">
        <v>34500</v>
      </c>
      <c r="I1550" t="s">
        <v>34501</v>
      </c>
      <c r="J1550" t="s">
        <v>34502</v>
      </c>
      <c r="K1550" t="s">
        <v>34503</v>
      </c>
      <c r="L1550" t="s">
        <v>34504</v>
      </c>
      <c r="M1550" t="s">
        <v>34505</v>
      </c>
      <c r="N1550" t="s">
        <v>34506</v>
      </c>
      <c r="O1550">
        <f>-723.951338582905 -31.0627873503347 -502.639645888729</f>
        <v>-1257.6537718219688</v>
      </c>
      <c r="P1550">
        <f>-707.460614297875 -51.0071703444276 -221.732358442506</f>
        <v>-980.20014308480859</v>
      </c>
      <c r="Q1550" t="s">
        <v>34507</v>
      </c>
      <c r="R1550" t="s">
        <v>34508</v>
      </c>
      <c r="S1550" t="s">
        <v>34509</v>
      </c>
      <c r="T1550" t="s">
        <v>34510</v>
      </c>
      <c r="U1550" t="s">
        <v>34511</v>
      </c>
      <c r="V1550" t="s">
        <v>34512</v>
      </c>
      <c r="W1550" t="s">
        <v>34513</v>
      </c>
      <c r="X1550" t="s">
        <v>34514</v>
      </c>
      <c r="Y1550" t="s">
        <v>34515</v>
      </c>
    </row>
    <row r="1551" spans="1:25" x14ac:dyDescent="0.3">
      <c r="A1551">
        <v>77500</v>
      </c>
      <c r="B1551" t="s">
        <v>34516</v>
      </c>
      <c r="C1551" t="s">
        <v>34517</v>
      </c>
      <c r="D1551" t="s">
        <v>34518</v>
      </c>
      <c r="E1551" t="s">
        <v>34519</v>
      </c>
      <c r="F1551" t="s">
        <v>34520</v>
      </c>
      <c r="G1551" t="s">
        <v>34521</v>
      </c>
      <c r="H1551" t="s">
        <v>34522</v>
      </c>
      <c r="I1551" t="s">
        <v>34523</v>
      </c>
      <c r="J1551" t="s">
        <v>34524</v>
      </c>
      <c r="K1551" t="s">
        <v>34525</v>
      </c>
      <c r="L1551" t="s">
        <v>34526</v>
      </c>
      <c r="M1551" t="s">
        <v>34527</v>
      </c>
      <c r="N1551" t="s">
        <v>34528</v>
      </c>
      <c r="O1551">
        <f>-722.316006426629 -31.4849652778769 -502.331179342245</f>
        <v>-1256.1321510467508</v>
      </c>
      <c r="P1551">
        <f>-706.233053707741 -51.0660007389081 -221.374772606774</f>
        <v>-978.67382705342311</v>
      </c>
      <c r="Q1551" t="s">
        <v>34529</v>
      </c>
      <c r="R1551" t="s">
        <v>34530</v>
      </c>
      <c r="S1551" t="s">
        <v>34531</v>
      </c>
      <c r="T1551" t="s">
        <v>34532</v>
      </c>
      <c r="U1551" t="s">
        <v>34533</v>
      </c>
      <c r="V1551" t="s">
        <v>34534</v>
      </c>
      <c r="W1551" t="s">
        <v>34535</v>
      </c>
      <c r="X1551" t="s">
        <v>34536</v>
      </c>
      <c r="Y1551" t="s">
        <v>34537</v>
      </c>
    </row>
    <row r="1552" spans="1:25" x14ac:dyDescent="0.3">
      <c r="A1552">
        <v>77550</v>
      </c>
      <c r="B1552" t="s">
        <v>34538</v>
      </c>
      <c r="C1552" t="s">
        <v>34539</v>
      </c>
      <c r="D1552" t="s">
        <v>34540</v>
      </c>
      <c r="E1552" t="s">
        <v>34541</v>
      </c>
      <c r="F1552" t="s">
        <v>34542</v>
      </c>
      <c r="G1552" t="s">
        <v>34543</v>
      </c>
      <c r="H1552" t="s">
        <v>34544</v>
      </c>
      <c r="I1552" t="s">
        <v>34545</v>
      </c>
      <c r="J1552" t="s">
        <v>34546</v>
      </c>
      <c r="K1552" t="s">
        <v>34547</v>
      </c>
      <c r="L1552" t="s">
        <v>34548</v>
      </c>
      <c r="M1552" t="s">
        <v>34549</v>
      </c>
      <c r="N1552" t="s">
        <v>34550</v>
      </c>
      <c r="O1552">
        <f>-721.718957248979 -31.531343875534 -502.178267538623</f>
        <v>-1255.428568663136</v>
      </c>
      <c r="P1552">
        <f>-705.762587106163 -50.8300882194683 -221.195005564895</f>
        <v>-977.7876808905263</v>
      </c>
      <c r="Q1552" t="s">
        <v>34551</v>
      </c>
      <c r="R1552" t="s">
        <v>34552</v>
      </c>
      <c r="S1552" t="s">
        <v>34553</v>
      </c>
      <c r="T1552" t="s">
        <v>34554</v>
      </c>
      <c r="U1552" t="s">
        <v>34555</v>
      </c>
      <c r="V1552" t="s">
        <v>34556</v>
      </c>
      <c r="W1552" t="s">
        <v>34557</v>
      </c>
      <c r="X1552" t="s">
        <v>34558</v>
      </c>
      <c r="Y1552" t="s">
        <v>34559</v>
      </c>
    </row>
    <row r="1553" spans="1:25" x14ac:dyDescent="0.3">
      <c r="A1553">
        <v>77600</v>
      </c>
      <c r="B1553" t="s">
        <v>34560</v>
      </c>
      <c r="C1553" t="s">
        <v>34561</v>
      </c>
      <c r="D1553" t="s">
        <v>34562</v>
      </c>
      <c r="E1553" t="s">
        <v>34563</v>
      </c>
      <c r="F1553" t="s">
        <v>34564</v>
      </c>
      <c r="G1553" t="s">
        <v>34565</v>
      </c>
      <c r="H1553" t="s">
        <v>34566</v>
      </c>
      <c r="I1553" t="s">
        <v>34567</v>
      </c>
      <c r="J1553" t="s">
        <v>34568</v>
      </c>
      <c r="K1553" t="s">
        <v>34569</v>
      </c>
      <c r="L1553" t="s">
        <v>34570</v>
      </c>
      <c r="M1553" t="s">
        <v>34571</v>
      </c>
      <c r="N1553" t="s">
        <v>34572</v>
      </c>
      <c r="O1553">
        <f>-721.147241776862 -31.2503944706175 -501.826341695912</f>
        <v>-1254.2239779433914</v>
      </c>
      <c r="P1553">
        <f>-705.260684087303 -50.2644022188063 -220.819856227294</f>
        <v>-976.34494253340335</v>
      </c>
      <c r="Q1553" t="s">
        <v>34573</v>
      </c>
      <c r="R1553" t="s">
        <v>34574</v>
      </c>
      <c r="S1553" t="s">
        <v>34575</v>
      </c>
      <c r="T1553" t="s">
        <v>34576</v>
      </c>
      <c r="U1553" t="s">
        <v>34577</v>
      </c>
      <c r="V1553" t="s">
        <v>34578</v>
      </c>
      <c r="W1553" t="s">
        <v>34579</v>
      </c>
      <c r="X1553" t="s">
        <v>34580</v>
      </c>
      <c r="Y1553" t="s">
        <v>34581</v>
      </c>
    </row>
    <row r="1554" spans="1:25" x14ac:dyDescent="0.3">
      <c r="A1554">
        <v>77650</v>
      </c>
      <c r="B1554" t="s">
        <v>34582</v>
      </c>
      <c r="C1554" t="s">
        <v>34583</v>
      </c>
      <c r="D1554" t="s">
        <v>34584</v>
      </c>
      <c r="E1554" t="s">
        <v>34585</v>
      </c>
      <c r="F1554" t="s">
        <v>34586</v>
      </c>
      <c r="G1554" t="s">
        <v>34587</v>
      </c>
      <c r="H1554" t="s">
        <v>34588</v>
      </c>
      <c r="I1554" t="s">
        <v>34589</v>
      </c>
      <c r="J1554" t="s">
        <v>34590</v>
      </c>
      <c r="K1554" t="s">
        <v>34591</v>
      </c>
      <c r="L1554" t="s">
        <v>34592</v>
      </c>
      <c r="M1554" t="s">
        <v>34593</v>
      </c>
      <c r="N1554" t="s">
        <v>34594</v>
      </c>
      <c r="O1554">
        <f>-721.321394308785 -30.9796134567018 -501.547804969646</f>
        <v>-1253.8488127351329</v>
      </c>
      <c r="P1554">
        <f>-705.399589346186 -50.0106188511927 -220.54433543892</f>
        <v>-975.95454363629869</v>
      </c>
      <c r="Q1554" t="s">
        <v>34595</v>
      </c>
      <c r="R1554" t="s">
        <v>34596</v>
      </c>
      <c r="S1554" t="s">
        <v>34597</v>
      </c>
      <c r="T1554" t="s">
        <v>34598</v>
      </c>
      <c r="U1554" t="s">
        <v>34599</v>
      </c>
      <c r="V1554" t="s">
        <v>34600</v>
      </c>
      <c r="W1554" t="s">
        <v>34601</v>
      </c>
      <c r="X1554" t="s">
        <v>34602</v>
      </c>
      <c r="Y1554" t="s">
        <v>34603</v>
      </c>
    </row>
    <row r="1555" spans="1:25" x14ac:dyDescent="0.3">
      <c r="A1555">
        <v>77700</v>
      </c>
      <c r="B1555" t="s">
        <v>34604</v>
      </c>
      <c r="C1555" t="s">
        <v>34605</v>
      </c>
      <c r="D1555" t="s">
        <v>34606</v>
      </c>
      <c r="E1555" t="s">
        <v>34607</v>
      </c>
      <c r="F1555" t="s">
        <v>34608</v>
      </c>
      <c r="G1555" t="s">
        <v>34609</v>
      </c>
      <c r="H1555" t="s">
        <v>34610</v>
      </c>
      <c r="I1555" t="s">
        <v>34611</v>
      </c>
      <c r="J1555" t="s">
        <v>34612</v>
      </c>
      <c r="K1555" t="s">
        <v>34613</v>
      </c>
      <c r="L1555" t="s">
        <v>34614</v>
      </c>
      <c r="M1555" t="s">
        <v>34615</v>
      </c>
      <c r="N1555" t="s">
        <v>34616</v>
      </c>
      <c r="O1555">
        <f>-722.196144926986 -30.3543892458845 -500.50410330253</f>
        <v>-1253.0546374754003</v>
      </c>
      <c r="P1555">
        <f>-706.053248939971 -49.3945266429075 -219.513878822229</f>
        <v>-974.96165440510754</v>
      </c>
      <c r="Q1555" t="s">
        <v>34617</v>
      </c>
      <c r="R1555" t="s">
        <v>34618</v>
      </c>
      <c r="S1555" t="s">
        <v>34619</v>
      </c>
      <c r="T1555" t="s">
        <v>34620</v>
      </c>
      <c r="U1555" t="s">
        <v>34621</v>
      </c>
      <c r="V1555" t="s">
        <v>34622</v>
      </c>
      <c r="W1555" t="s">
        <v>34623</v>
      </c>
      <c r="X1555" t="s">
        <v>34624</v>
      </c>
      <c r="Y1555" t="s">
        <v>34625</v>
      </c>
    </row>
    <row r="1556" spans="1:25" x14ac:dyDescent="0.3">
      <c r="A1556">
        <v>77750</v>
      </c>
      <c r="B1556" t="s">
        <v>34626</v>
      </c>
      <c r="C1556" t="s">
        <v>34627</v>
      </c>
      <c r="D1556" t="s">
        <v>34628</v>
      </c>
      <c r="E1556" t="s">
        <v>34629</v>
      </c>
      <c r="F1556" t="s">
        <v>34630</v>
      </c>
      <c r="G1556" t="s">
        <v>34631</v>
      </c>
      <c r="H1556" t="s">
        <v>34632</v>
      </c>
      <c r="I1556" t="s">
        <v>34633</v>
      </c>
      <c r="J1556" t="s">
        <v>34634</v>
      </c>
      <c r="K1556" t="s">
        <v>34635</v>
      </c>
      <c r="L1556" t="s">
        <v>34636</v>
      </c>
      <c r="M1556" t="s">
        <v>34637</v>
      </c>
      <c r="N1556" t="s">
        <v>34638</v>
      </c>
      <c r="O1556">
        <f>-723.10544474117 -30.1306911895222 -499.988699897408</f>
        <v>-1253.2248358281001</v>
      </c>
      <c r="P1556">
        <f>-706.982483913497 -48.9468998053001 -218.9823524505</f>
        <v>-974.91173616929711</v>
      </c>
      <c r="Q1556" t="s">
        <v>34639</v>
      </c>
      <c r="R1556" t="s">
        <v>34640</v>
      </c>
      <c r="S1556" t="s">
        <v>34641</v>
      </c>
      <c r="T1556" t="s">
        <v>34642</v>
      </c>
      <c r="U1556" t="s">
        <v>34643</v>
      </c>
      <c r="V1556" t="s">
        <v>34644</v>
      </c>
      <c r="W1556" t="s">
        <v>34645</v>
      </c>
      <c r="X1556" t="s">
        <v>34646</v>
      </c>
      <c r="Y1556" t="s">
        <v>34647</v>
      </c>
    </row>
    <row r="1557" spans="1:25" x14ac:dyDescent="0.3">
      <c r="A1557">
        <v>77800</v>
      </c>
      <c r="B1557" t="s">
        <v>34648</v>
      </c>
      <c r="C1557" t="s">
        <v>34649</v>
      </c>
      <c r="D1557" t="s">
        <v>34650</v>
      </c>
      <c r="E1557" t="s">
        <v>34651</v>
      </c>
      <c r="F1557" t="s">
        <v>34652</v>
      </c>
      <c r="G1557" t="s">
        <v>34653</v>
      </c>
      <c r="H1557" t="s">
        <v>34654</v>
      </c>
      <c r="I1557" t="s">
        <v>34655</v>
      </c>
      <c r="J1557" t="s">
        <v>34656</v>
      </c>
      <c r="K1557" t="s">
        <v>34657</v>
      </c>
      <c r="L1557" t="s">
        <v>34658</v>
      </c>
      <c r="M1557" t="s">
        <v>34659</v>
      </c>
      <c r="N1557" t="s">
        <v>34660</v>
      </c>
      <c r="O1557">
        <f>-725.456457936348 -29.9541890660578 -499.297386877437</f>
        <v>-1254.7080338798428</v>
      </c>
      <c r="P1557">
        <f>-710.361229754667 -48.2899130776339 -218.202223760908</f>
        <v>-976.85336659320888</v>
      </c>
      <c r="Q1557" t="s">
        <v>34661</v>
      </c>
      <c r="R1557" t="s">
        <v>34662</v>
      </c>
      <c r="S1557" t="s">
        <v>34663</v>
      </c>
      <c r="T1557" t="s">
        <v>34664</v>
      </c>
      <c r="U1557" t="s">
        <v>34665</v>
      </c>
      <c r="V1557" t="s">
        <v>34666</v>
      </c>
      <c r="W1557" t="s">
        <v>34667</v>
      </c>
      <c r="X1557" t="s">
        <v>34668</v>
      </c>
      <c r="Y1557" t="s">
        <v>34669</v>
      </c>
    </row>
    <row r="1558" spans="1:25" x14ac:dyDescent="0.3">
      <c r="A1558">
        <v>77850</v>
      </c>
      <c r="B1558" t="s">
        <v>34670</v>
      </c>
      <c r="C1558" t="s">
        <v>34671</v>
      </c>
      <c r="D1558" t="s">
        <v>34672</v>
      </c>
      <c r="E1558" t="s">
        <v>34673</v>
      </c>
      <c r="F1558" t="s">
        <v>34674</v>
      </c>
      <c r="G1558" t="s">
        <v>34675</v>
      </c>
      <c r="H1558" t="s">
        <v>34676</v>
      </c>
      <c r="I1558" t="s">
        <v>34677</v>
      </c>
      <c r="J1558" t="s">
        <v>34678</v>
      </c>
      <c r="K1558" t="s">
        <v>34679</v>
      </c>
      <c r="L1558" t="s">
        <v>34680</v>
      </c>
      <c r="M1558" t="s">
        <v>34681</v>
      </c>
      <c r="N1558" t="s">
        <v>34682</v>
      </c>
      <c r="O1558">
        <f>-726.800687178476 -29.6821001189655 -499.004876555853</f>
        <v>-1255.4876638532946</v>
      </c>
      <c r="P1558">
        <f>-712.318305301977 -48.2059376808961 -217.889815862014</f>
        <v>-978.41405884488711</v>
      </c>
      <c r="Q1558" t="s">
        <v>34683</v>
      </c>
      <c r="R1558" t="s">
        <v>34684</v>
      </c>
      <c r="S1558" t="s">
        <v>34685</v>
      </c>
      <c r="T1558" t="s">
        <v>34686</v>
      </c>
      <c r="U1558" t="s">
        <v>34687</v>
      </c>
      <c r="V1558" t="s">
        <v>34688</v>
      </c>
      <c r="W1558" t="s">
        <v>34689</v>
      </c>
      <c r="X1558" t="s">
        <v>34690</v>
      </c>
      <c r="Y1558" t="s">
        <v>34691</v>
      </c>
    </row>
    <row r="1559" spans="1:25" x14ac:dyDescent="0.3">
      <c r="A1559">
        <v>77900</v>
      </c>
      <c r="B1559" t="s">
        <v>34692</v>
      </c>
      <c r="C1559" t="s">
        <v>34693</v>
      </c>
      <c r="D1559" t="s">
        <v>34694</v>
      </c>
      <c r="E1559" t="s">
        <v>34695</v>
      </c>
      <c r="F1559" t="s">
        <v>34696</v>
      </c>
      <c r="G1559" t="s">
        <v>34697</v>
      </c>
      <c r="H1559" t="s">
        <v>34698</v>
      </c>
      <c r="I1559" t="s">
        <v>34699</v>
      </c>
      <c r="J1559" t="s">
        <v>34700</v>
      </c>
      <c r="K1559" t="s">
        <v>34701</v>
      </c>
      <c r="L1559" t="s">
        <v>34702</v>
      </c>
      <c r="M1559" t="s">
        <v>34703</v>
      </c>
      <c r="N1559" t="s">
        <v>34704</v>
      </c>
      <c r="O1559">
        <f>-729.861079244506 -28.2824011452051 -498.83729603286</f>
        <v>-1256.9807764225711</v>
      </c>
      <c r="P1559">
        <f>-716.488388088209 -47.8627671779423 -217.738796094655</f>
        <v>-982.08995136080625</v>
      </c>
      <c r="Q1559" t="s">
        <v>34705</v>
      </c>
      <c r="R1559" t="s">
        <v>34706</v>
      </c>
      <c r="S1559" t="s">
        <v>34707</v>
      </c>
      <c r="T1559" t="s">
        <v>34708</v>
      </c>
      <c r="U1559" t="s">
        <v>34709</v>
      </c>
      <c r="V1559" t="s">
        <v>34710</v>
      </c>
      <c r="W1559" t="s">
        <v>34711</v>
      </c>
      <c r="X1559" t="s">
        <v>34712</v>
      </c>
      <c r="Y1559" t="s">
        <v>34713</v>
      </c>
    </row>
    <row r="1560" spans="1:25" x14ac:dyDescent="0.3">
      <c r="A1560">
        <v>77950</v>
      </c>
      <c r="B1560" t="s">
        <v>34714</v>
      </c>
      <c r="C1560" t="s">
        <v>34715</v>
      </c>
      <c r="D1560" t="s">
        <v>34716</v>
      </c>
      <c r="E1560" t="s">
        <v>34717</v>
      </c>
      <c r="F1560" t="s">
        <v>34718</v>
      </c>
      <c r="G1560" t="s">
        <v>34719</v>
      </c>
      <c r="H1560" t="s">
        <v>34720</v>
      </c>
      <c r="I1560" t="s">
        <v>34721</v>
      </c>
      <c r="J1560" t="s">
        <v>34722</v>
      </c>
      <c r="K1560" t="s">
        <v>34723</v>
      </c>
      <c r="L1560" t="s">
        <v>34724</v>
      </c>
      <c r="M1560" t="s">
        <v>34725</v>
      </c>
      <c r="N1560" t="s">
        <v>34726</v>
      </c>
      <c r="O1560">
        <f>-731.642874714153 -27.5023759300755 -498.896343449614</f>
        <v>-1258.0415940938424</v>
      </c>
      <c r="P1560">
        <f>-718.842975754436 -47.6863648144918 -217.813920329604</f>
        <v>-984.34326089853175</v>
      </c>
      <c r="Q1560" t="s">
        <v>34727</v>
      </c>
      <c r="R1560" t="s">
        <v>34728</v>
      </c>
      <c r="S1560" t="s">
        <v>34729</v>
      </c>
      <c r="T1560" t="s">
        <v>34730</v>
      </c>
      <c r="U1560" t="s">
        <v>34731</v>
      </c>
      <c r="V1560" t="s">
        <v>34732</v>
      </c>
      <c r="W1560" t="s">
        <v>34733</v>
      </c>
      <c r="X1560" t="s">
        <v>34734</v>
      </c>
      <c r="Y1560" t="s">
        <v>34735</v>
      </c>
    </row>
    <row r="1561" spans="1:25" x14ac:dyDescent="0.3">
      <c r="A1561">
        <v>78000</v>
      </c>
      <c r="B1561" t="s">
        <v>34736</v>
      </c>
      <c r="C1561" t="s">
        <v>34737</v>
      </c>
      <c r="D1561" t="s">
        <v>34738</v>
      </c>
      <c r="E1561" t="s">
        <v>34739</v>
      </c>
      <c r="F1561" t="s">
        <v>34740</v>
      </c>
      <c r="G1561" t="s">
        <v>34741</v>
      </c>
      <c r="H1561" t="s">
        <v>34742</v>
      </c>
      <c r="I1561" t="s">
        <v>34743</v>
      </c>
      <c r="J1561" t="s">
        <v>34744</v>
      </c>
      <c r="K1561" t="s">
        <v>34745</v>
      </c>
      <c r="L1561" t="s">
        <v>34746</v>
      </c>
      <c r="M1561" t="s">
        <v>34747</v>
      </c>
      <c r="N1561" t="s">
        <v>34748</v>
      </c>
      <c r="O1561">
        <f>-736.018570884141 -25.5217618600157 -499.099571279215</f>
        <v>-1260.6399040233716</v>
      </c>
      <c r="P1561">
        <f>-723.472013446082 -47.0651624272045 -218.106576468202</f>
        <v>-988.64375234148849</v>
      </c>
      <c r="Q1561" t="s">
        <v>34749</v>
      </c>
      <c r="R1561" t="s">
        <v>34750</v>
      </c>
      <c r="S1561" t="s">
        <v>34751</v>
      </c>
      <c r="T1561" t="s">
        <v>34752</v>
      </c>
      <c r="U1561" t="s">
        <v>34753</v>
      </c>
      <c r="V1561" t="s">
        <v>34754</v>
      </c>
      <c r="W1561" t="s">
        <v>34755</v>
      </c>
      <c r="X1561" t="s">
        <v>34756</v>
      </c>
      <c r="Y1561" t="s">
        <v>34757</v>
      </c>
    </row>
    <row r="1562" spans="1:25" x14ac:dyDescent="0.3">
      <c r="A1562">
        <v>78050</v>
      </c>
      <c r="B1562" t="s">
        <v>34758</v>
      </c>
      <c r="C1562" t="s">
        <v>34759</v>
      </c>
      <c r="D1562" t="s">
        <v>34760</v>
      </c>
      <c r="E1562" t="s">
        <v>34761</v>
      </c>
      <c r="F1562" t="s">
        <v>34762</v>
      </c>
      <c r="G1562" t="s">
        <v>34763</v>
      </c>
      <c r="H1562" t="s">
        <v>34764</v>
      </c>
      <c r="I1562" t="s">
        <v>34765</v>
      </c>
      <c r="J1562" t="s">
        <v>34766</v>
      </c>
      <c r="K1562" t="s">
        <v>34767</v>
      </c>
      <c r="L1562" t="s">
        <v>34768</v>
      </c>
      <c r="M1562" t="s">
        <v>34769</v>
      </c>
      <c r="N1562" t="s">
        <v>34770</v>
      </c>
      <c r="O1562">
        <f>-738.392578842653 -24.2607034562632 -499.224565455559</f>
        <v>-1261.8778477544752</v>
      </c>
      <c r="P1562">
        <f>-725.66238929275 -46.3122394407621 -218.279342209262</f>
        <v>-990.25397094277423</v>
      </c>
      <c r="Q1562" t="s">
        <v>34771</v>
      </c>
      <c r="R1562" t="s">
        <v>34772</v>
      </c>
      <c r="S1562" t="s">
        <v>34773</v>
      </c>
      <c r="T1562" t="s">
        <v>34774</v>
      </c>
      <c r="U1562" t="s">
        <v>34775</v>
      </c>
      <c r="V1562" t="s">
        <v>34776</v>
      </c>
      <c r="W1562" t="s">
        <v>34777</v>
      </c>
      <c r="X1562" t="s">
        <v>34778</v>
      </c>
      <c r="Y1562" t="s">
        <v>34779</v>
      </c>
    </row>
    <row r="1563" spans="1:25" x14ac:dyDescent="0.3">
      <c r="A1563">
        <v>78100</v>
      </c>
      <c r="B1563" t="s">
        <v>34780</v>
      </c>
      <c r="C1563" t="s">
        <v>34781</v>
      </c>
      <c r="D1563" t="s">
        <v>34782</v>
      </c>
      <c r="E1563" t="s">
        <v>34783</v>
      </c>
      <c r="F1563" t="s">
        <v>34784</v>
      </c>
      <c r="G1563" t="s">
        <v>34785</v>
      </c>
      <c r="H1563" t="s">
        <v>34786</v>
      </c>
      <c r="I1563" t="s">
        <v>34787</v>
      </c>
      <c r="J1563" t="s">
        <v>34788</v>
      </c>
      <c r="K1563" t="s">
        <v>34789</v>
      </c>
      <c r="L1563" t="s">
        <v>34790</v>
      </c>
      <c r="M1563" t="s">
        <v>34791</v>
      </c>
      <c r="N1563" t="s">
        <v>34792</v>
      </c>
      <c r="O1563">
        <f>-743.333692534837 -21.2626173274396 -499.418457556075</f>
        <v>-1264.0147674183515</v>
      </c>
      <c r="P1563">
        <f>-730.158313631091 -44.4404499363036 -218.584331371351</f>
        <v>-993.18309493874563</v>
      </c>
      <c r="Q1563" t="s">
        <v>34793</v>
      </c>
      <c r="R1563" t="s">
        <v>34794</v>
      </c>
      <c r="S1563" t="s">
        <v>34795</v>
      </c>
      <c r="T1563" t="s">
        <v>34796</v>
      </c>
      <c r="U1563" t="s">
        <v>34797</v>
      </c>
      <c r="V1563" t="s">
        <v>34798</v>
      </c>
      <c r="W1563" t="s">
        <v>34799</v>
      </c>
      <c r="X1563" t="s">
        <v>34800</v>
      </c>
      <c r="Y1563" t="s">
        <v>34801</v>
      </c>
    </row>
    <row r="1564" spans="1:25" x14ac:dyDescent="0.3">
      <c r="A1564">
        <v>78150</v>
      </c>
      <c r="B1564" t="s">
        <v>34802</v>
      </c>
      <c r="C1564" t="s">
        <v>34803</v>
      </c>
      <c r="D1564" t="s">
        <v>34804</v>
      </c>
      <c r="E1564" t="s">
        <v>34805</v>
      </c>
      <c r="F1564" t="s">
        <v>34806</v>
      </c>
      <c r="G1564" t="s">
        <v>34807</v>
      </c>
      <c r="H1564" t="s">
        <v>34808</v>
      </c>
      <c r="I1564" t="s">
        <v>34809</v>
      </c>
      <c r="J1564" t="s">
        <v>34810</v>
      </c>
      <c r="K1564" t="s">
        <v>34811</v>
      </c>
      <c r="L1564" t="s">
        <v>34812</v>
      </c>
      <c r="M1564" t="s">
        <v>34813</v>
      </c>
      <c r="N1564" t="s">
        <v>34814</v>
      </c>
      <c r="O1564">
        <f>-746.070556475126 -19.8624740349214 -499.401723637834</f>
        <v>-1265.3347541478813</v>
      </c>
      <c r="P1564">
        <f>-732.654772972953 -43.5846400983285 -218.624533071758</f>
        <v>-994.86394614303947</v>
      </c>
      <c r="Q1564" t="s">
        <v>34815</v>
      </c>
      <c r="R1564" t="s">
        <v>34816</v>
      </c>
      <c r="S1564" t="s">
        <v>34817</v>
      </c>
      <c r="T1564" t="s">
        <v>34818</v>
      </c>
      <c r="U1564" t="s">
        <v>34819</v>
      </c>
      <c r="V1564" t="s">
        <v>34820</v>
      </c>
      <c r="W1564" t="s">
        <v>34821</v>
      </c>
      <c r="X1564" t="s">
        <v>34822</v>
      </c>
      <c r="Y1564" t="s">
        <v>34823</v>
      </c>
    </row>
    <row r="1565" spans="1:25" x14ac:dyDescent="0.3">
      <c r="A1565">
        <v>78200</v>
      </c>
      <c r="B1565" t="s">
        <v>34824</v>
      </c>
      <c r="C1565" t="s">
        <v>34825</v>
      </c>
      <c r="D1565" t="s">
        <v>34826</v>
      </c>
      <c r="E1565" t="s">
        <v>34827</v>
      </c>
      <c r="F1565" t="s">
        <v>34828</v>
      </c>
      <c r="G1565" t="s">
        <v>34829</v>
      </c>
      <c r="H1565" t="s">
        <v>34830</v>
      </c>
      <c r="I1565" t="s">
        <v>34831</v>
      </c>
      <c r="J1565" t="s">
        <v>34832</v>
      </c>
      <c r="K1565" t="s">
        <v>34833</v>
      </c>
      <c r="L1565" t="s">
        <v>34834</v>
      </c>
      <c r="M1565" t="s">
        <v>34835</v>
      </c>
      <c r="N1565" t="s">
        <v>34836</v>
      </c>
      <c r="O1565">
        <f>-751.49595277963 -17.3853389559961 -499.092646329942</f>
        <v>-1267.9739380655681</v>
      </c>
      <c r="P1565">
        <f>-738.115838555176 -41.5744486597725 -218.353637628892</f>
        <v>-998.0439248438405</v>
      </c>
      <c r="Q1565" t="s">
        <v>34837</v>
      </c>
      <c r="R1565" t="s">
        <v>34838</v>
      </c>
      <c r="S1565" t="s">
        <v>34839</v>
      </c>
      <c r="T1565" t="s">
        <v>34840</v>
      </c>
      <c r="U1565" t="s">
        <v>34841</v>
      </c>
      <c r="V1565" t="s">
        <v>34842</v>
      </c>
      <c r="W1565" t="s">
        <v>34843</v>
      </c>
      <c r="X1565" t="s">
        <v>34844</v>
      </c>
      <c r="Y1565" t="s">
        <v>34845</v>
      </c>
    </row>
    <row r="1566" spans="1:25" x14ac:dyDescent="0.3">
      <c r="A1566">
        <v>78250</v>
      </c>
      <c r="B1566" t="s">
        <v>34846</v>
      </c>
      <c r="C1566" t="s">
        <v>34847</v>
      </c>
      <c r="D1566" t="s">
        <v>34848</v>
      </c>
      <c r="E1566" t="s">
        <v>34849</v>
      </c>
      <c r="F1566" t="s">
        <v>34850</v>
      </c>
      <c r="G1566" t="s">
        <v>34851</v>
      </c>
      <c r="H1566" t="s">
        <v>34852</v>
      </c>
      <c r="I1566" t="s">
        <v>34853</v>
      </c>
      <c r="J1566" t="s">
        <v>34854</v>
      </c>
      <c r="K1566" t="s">
        <v>34855</v>
      </c>
      <c r="L1566" t="s">
        <v>34856</v>
      </c>
      <c r="M1566" t="s">
        <v>34857</v>
      </c>
      <c r="N1566" t="s">
        <v>34858</v>
      </c>
      <c r="O1566">
        <f>-754.257148464231 -16.3652121884516 -498.70119658047</f>
        <v>-1269.3235572331525</v>
      </c>
      <c r="P1566">
        <f>-741.147398068907 -40.3120694723973 -217.928475866857</f>
        <v>-999.38794340816139</v>
      </c>
      <c r="Q1566" t="s">
        <v>34859</v>
      </c>
      <c r="R1566" t="s">
        <v>34860</v>
      </c>
      <c r="S1566" t="s">
        <v>34861</v>
      </c>
      <c r="T1566" t="s">
        <v>34862</v>
      </c>
      <c r="U1566" t="s">
        <v>34863</v>
      </c>
      <c r="V1566" t="s">
        <v>34864</v>
      </c>
      <c r="W1566" t="s">
        <v>34865</v>
      </c>
      <c r="X1566" t="s">
        <v>34866</v>
      </c>
      <c r="Y1566" t="s">
        <v>34867</v>
      </c>
    </row>
    <row r="1567" spans="1:25" x14ac:dyDescent="0.3">
      <c r="A1567">
        <v>78300</v>
      </c>
      <c r="B1567" t="s">
        <v>34868</v>
      </c>
      <c r="C1567" t="s">
        <v>34869</v>
      </c>
      <c r="D1567" t="s">
        <v>34870</v>
      </c>
      <c r="E1567" t="s">
        <v>34871</v>
      </c>
      <c r="F1567" t="s">
        <v>34872</v>
      </c>
      <c r="G1567" t="s">
        <v>34873</v>
      </c>
      <c r="H1567" t="s">
        <v>34874</v>
      </c>
      <c r="I1567" t="s">
        <v>34875</v>
      </c>
      <c r="J1567" t="s">
        <v>34876</v>
      </c>
      <c r="K1567" t="s">
        <v>34877</v>
      </c>
      <c r="L1567" t="s">
        <v>34878</v>
      </c>
      <c r="M1567" t="s">
        <v>34879</v>
      </c>
      <c r="N1567" t="s">
        <v>34880</v>
      </c>
      <c r="O1567">
        <f>-759.449266393524 -14.3618269230165 -497.707789720516</f>
        <v>-1271.5188830370564</v>
      </c>
      <c r="P1567">
        <f>-747.026775448909 -37.2205776413484 -216.813237119959</f>
        <v>-1001.0605902102164</v>
      </c>
      <c r="Q1567" t="s">
        <v>34881</v>
      </c>
      <c r="R1567" t="s">
        <v>34882</v>
      </c>
      <c r="S1567" t="s">
        <v>34883</v>
      </c>
      <c r="T1567" t="s">
        <v>34884</v>
      </c>
      <c r="U1567" t="s">
        <v>34885</v>
      </c>
      <c r="V1567" t="s">
        <v>34886</v>
      </c>
      <c r="W1567" t="s">
        <v>34887</v>
      </c>
      <c r="X1567" t="s">
        <v>34888</v>
      </c>
      <c r="Y1567" t="s">
        <v>34889</v>
      </c>
    </row>
    <row r="1568" spans="1:25" x14ac:dyDescent="0.3">
      <c r="A1568">
        <v>78350</v>
      </c>
      <c r="B1568" t="s">
        <v>34890</v>
      </c>
      <c r="C1568" t="s">
        <v>34891</v>
      </c>
      <c r="D1568" t="s">
        <v>34892</v>
      </c>
      <c r="E1568" t="s">
        <v>34893</v>
      </c>
      <c r="F1568" t="s">
        <v>34894</v>
      </c>
      <c r="G1568" t="s">
        <v>34895</v>
      </c>
      <c r="H1568" t="s">
        <v>34896</v>
      </c>
      <c r="I1568" t="s">
        <v>34897</v>
      </c>
      <c r="J1568" t="s">
        <v>34898</v>
      </c>
      <c r="K1568" t="s">
        <v>34899</v>
      </c>
      <c r="L1568" t="s">
        <v>34900</v>
      </c>
      <c r="M1568" t="s">
        <v>34901</v>
      </c>
      <c r="N1568" t="s">
        <v>34902</v>
      </c>
      <c r="O1568">
        <f>-761.774715490306 -13.5150880265858 -497.081626945674</f>
        <v>-1272.3714304625657</v>
      </c>
      <c r="P1568">
        <f>-750.030892695072 -35.5528128048786 -216.092255907628</f>
        <v>-1001.6759614075786</v>
      </c>
      <c r="Q1568" t="s">
        <v>34903</v>
      </c>
      <c r="R1568" t="s">
        <v>34904</v>
      </c>
      <c r="S1568" t="s">
        <v>34905</v>
      </c>
      <c r="T1568" t="s">
        <v>34906</v>
      </c>
      <c r="U1568" t="s">
        <v>34907</v>
      </c>
      <c r="V1568" t="s">
        <v>34908</v>
      </c>
      <c r="W1568" t="s">
        <v>34909</v>
      </c>
      <c r="X1568" t="s">
        <v>34910</v>
      </c>
      <c r="Y1568" t="s">
        <v>34911</v>
      </c>
    </row>
    <row r="1569" spans="1:25" x14ac:dyDescent="0.3">
      <c r="A1569">
        <v>78400</v>
      </c>
      <c r="B1569" t="s">
        <v>34912</v>
      </c>
      <c r="C1569" t="s">
        <v>34913</v>
      </c>
      <c r="D1569" t="s">
        <v>34914</v>
      </c>
      <c r="E1569" t="s">
        <v>34915</v>
      </c>
      <c r="F1569" t="s">
        <v>34916</v>
      </c>
      <c r="G1569" t="s">
        <v>34917</v>
      </c>
      <c r="H1569" t="s">
        <v>34918</v>
      </c>
      <c r="I1569" t="s">
        <v>34919</v>
      </c>
      <c r="J1569" t="s">
        <v>34920</v>
      </c>
      <c r="K1569" t="s">
        <v>34921</v>
      </c>
      <c r="L1569" t="s">
        <v>34922</v>
      </c>
      <c r="M1569" t="s">
        <v>34923</v>
      </c>
      <c r="N1569" t="s">
        <v>34924</v>
      </c>
      <c r="O1569">
        <f>-765.038416169544 -12.3538163290716 -496.035834812658</f>
        <v>-1273.4280673112735</v>
      </c>
      <c r="P1569">
        <f>-755.682658776963 -32.9281233889803 -214.845895475925</f>
        <v>-1003.4566776418683</v>
      </c>
      <c r="Q1569" t="s">
        <v>34925</v>
      </c>
      <c r="R1569" t="s">
        <v>34926</v>
      </c>
      <c r="S1569" t="s">
        <v>34927</v>
      </c>
      <c r="T1569" t="s">
        <v>34928</v>
      </c>
      <c r="U1569" t="s">
        <v>34929</v>
      </c>
      <c r="V1569" t="s">
        <v>34930</v>
      </c>
      <c r="W1569" t="s">
        <v>34931</v>
      </c>
      <c r="X1569" t="s">
        <v>34932</v>
      </c>
      <c r="Y1569" t="s">
        <v>34933</v>
      </c>
    </row>
    <row r="1570" spans="1:25" x14ac:dyDescent="0.3">
      <c r="A1570">
        <v>78450</v>
      </c>
      <c r="B1570" t="s">
        <v>34934</v>
      </c>
      <c r="C1570" t="s">
        <v>34935</v>
      </c>
      <c r="D1570" t="s">
        <v>34936</v>
      </c>
      <c r="E1570" t="s">
        <v>34937</v>
      </c>
      <c r="F1570" t="s">
        <v>34938</v>
      </c>
      <c r="G1570" t="s">
        <v>34939</v>
      </c>
      <c r="H1570" t="s">
        <v>34940</v>
      </c>
      <c r="I1570" t="s">
        <v>34941</v>
      </c>
      <c r="J1570" t="s">
        <v>34942</v>
      </c>
      <c r="K1570" t="s">
        <v>34943</v>
      </c>
      <c r="L1570" t="s">
        <v>34944</v>
      </c>
      <c r="M1570" t="s">
        <v>34945</v>
      </c>
      <c r="N1570" t="s">
        <v>34946</v>
      </c>
      <c r="O1570">
        <f>-766.226213027612 -11.9767270781122 -495.738402712382</f>
        <v>-1273.941342818106</v>
      </c>
      <c r="P1570">
        <f>-758.260419516522 -32.0759273629369 -214.471417577293</f>
        <v>-1004.8077644567519</v>
      </c>
      <c r="Q1570" t="s">
        <v>34947</v>
      </c>
      <c r="R1570" t="s">
        <v>34948</v>
      </c>
      <c r="S1570" t="s">
        <v>34949</v>
      </c>
      <c r="T1570" t="s">
        <v>34950</v>
      </c>
      <c r="U1570" t="s">
        <v>34951</v>
      </c>
      <c r="V1570" t="s">
        <v>34952</v>
      </c>
      <c r="W1570" t="s">
        <v>34953</v>
      </c>
      <c r="X1570" t="s">
        <v>34954</v>
      </c>
      <c r="Y1570" t="s">
        <v>34955</v>
      </c>
    </row>
    <row r="1571" spans="1:25" x14ac:dyDescent="0.3">
      <c r="A1571">
        <v>78500</v>
      </c>
      <c r="B1571" t="s">
        <v>34956</v>
      </c>
      <c r="C1571" t="s">
        <v>34957</v>
      </c>
      <c r="D1571" t="s">
        <v>34958</v>
      </c>
      <c r="E1571" t="s">
        <v>34959</v>
      </c>
      <c r="F1571" t="s">
        <v>34960</v>
      </c>
      <c r="G1571" t="s">
        <v>34961</v>
      </c>
      <c r="H1571" t="s">
        <v>34962</v>
      </c>
      <c r="I1571" t="s">
        <v>34963</v>
      </c>
      <c r="J1571" t="s">
        <v>34964</v>
      </c>
      <c r="K1571" t="s">
        <v>34965</v>
      </c>
      <c r="L1571" t="s">
        <v>34966</v>
      </c>
      <c r="M1571" t="s">
        <v>34967</v>
      </c>
      <c r="N1571" t="s">
        <v>34968</v>
      </c>
      <c r="O1571">
        <f>-768.418691527524 -10.9607410282547 -495.638821707577</f>
        <v>-1275.0182542633556</v>
      </c>
      <c r="P1571">
        <f>-762.566083447029 -30.5643593948673 -214.284925565785</f>
        <v>-1007.4153684076813</v>
      </c>
      <c r="Q1571" t="s">
        <v>34969</v>
      </c>
      <c r="R1571" t="s">
        <v>34970</v>
      </c>
      <c r="S1571" t="s">
        <v>34971</v>
      </c>
      <c r="T1571" t="s">
        <v>34972</v>
      </c>
      <c r="U1571" t="s">
        <v>34973</v>
      </c>
      <c r="V1571" t="s">
        <v>34974</v>
      </c>
      <c r="W1571" t="s">
        <v>34975</v>
      </c>
      <c r="X1571" t="s">
        <v>34976</v>
      </c>
      <c r="Y1571" t="s">
        <v>34977</v>
      </c>
    </row>
    <row r="1572" spans="1:25" x14ac:dyDescent="0.3">
      <c r="A1572">
        <v>78550</v>
      </c>
      <c r="B1572" t="s">
        <v>34978</v>
      </c>
      <c r="C1572" t="s">
        <v>34979</v>
      </c>
      <c r="D1572" t="s">
        <v>34980</v>
      </c>
      <c r="E1572" t="s">
        <v>34981</v>
      </c>
      <c r="F1572" t="s">
        <v>34982</v>
      </c>
      <c r="G1572" t="s">
        <v>34983</v>
      </c>
      <c r="H1572" t="s">
        <v>34984</v>
      </c>
      <c r="I1572" t="s">
        <v>34985</v>
      </c>
      <c r="J1572" t="s">
        <v>34986</v>
      </c>
      <c r="K1572" t="s">
        <v>34987</v>
      </c>
      <c r="L1572" t="s">
        <v>34988</v>
      </c>
      <c r="M1572" t="s">
        <v>34989</v>
      </c>
      <c r="N1572" t="s">
        <v>34990</v>
      </c>
      <c r="O1572">
        <f>-769.243583604473 -10.5100407112211 -495.702617537202</f>
        <v>-1275.456241852896</v>
      </c>
      <c r="P1572">
        <f>-764.052187755827 -30.3469152544053 -214.352056348549</f>
        <v>-1008.7511593587814</v>
      </c>
      <c r="Q1572" t="s">
        <v>34991</v>
      </c>
      <c r="R1572" t="s">
        <v>34992</v>
      </c>
      <c r="S1572" t="s">
        <v>34993</v>
      </c>
      <c r="T1572" t="s">
        <v>34994</v>
      </c>
      <c r="U1572" t="s">
        <v>34995</v>
      </c>
      <c r="V1572" t="s">
        <v>34996</v>
      </c>
      <c r="W1572" t="s">
        <v>34997</v>
      </c>
      <c r="X1572" t="s">
        <v>34998</v>
      </c>
      <c r="Y1572" t="s">
        <v>34999</v>
      </c>
    </row>
    <row r="1573" spans="1:25" x14ac:dyDescent="0.3">
      <c r="A1573">
        <v>78600</v>
      </c>
      <c r="B1573" t="s">
        <v>35000</v>
      </c>
      <c r="C1573" t="s">
        <v>35001</v>
      </c>
      <c r="D1573" t="s">
        <v>35002</v>
      </c>
      <c r="E1573" t="s">
        <v>35003</v>
      </c>
      <c r="F1573" t="s">
        <v>35004</v>
      </c>
      <c r="G1573" t="s">
        <v>35005</v>
      </c>
      <c r="H1573" t="s">
        <v>35006</v>
      </c>
      <c r="I1573" t="s">
        <v>35007</v>
      </c>
      <c r="J1573" t="s">
        <v>35008</v>
      </c>
      <c r="K1573" t="s">
        <v>35009</v>
      </c>
      <c r="L1573" t="s">
        <v>35010</v>
      </c>
      <c r="M1573" t="s">
        <v>35011</v>
      </c>
      <c r="N1573" t="s">
        <v>35012</v>
      </c>
      <c r="O1573">
        <f>-769.768580133178 -10.1254225496014 -495.86251659677</f>
        <v>-1275.7565192795494</v>
      </c>
      <c r="P1573">
        <f>-765.257928840179 -30.1703929003143 -214.514977711244</f>
        <v>-1009.9432994517373</v>
      </c>
      <c r="Q1573" t="s">
        <v>35013</v>
      </c>
      <c r="R1573" t="s">
        <v>35014</v>
      </c>
      <c r="S1573" t="s">
        <v>35015</v>
      </c>
      <c r="T1573" t="s">
        <v>35016</v>
      </c>
      <c r="U1573" t="s">
        <v>35017</v>
      </c>
      <c r="V1573" t="s">
        <v>35018</v>
      </c>
      <c r="W1573" t="s">
        <v>35019</v>
      </c>
      <c r="X1573" t="s">
        <v>35020</v>
      </c>
      <c r="Y1573" t="s">
        <v>35021</v>
      </c>
    </row>
    <row r="1574" spans="1:25" x14ac:dyDescent="0.3">
      <c r="A1574">
        <v>78650</v>
      </c>
      <c r="B1574" t="s">
        <v>35022</v>
      </c>
      <c r="C1574" t="s">
        <v>35023</v>
      </c>
      <c r="D1574" t="s">
        <v>35024</v>
      </c>
      <c r="E1574" t="s">
        <v>35025</v>
      </c>
      <c r="F1574" t="s">
        <v>35026</v>
      </c>
      <c r="G1574" t="s">
        <v>35027</v>
      </c>
      <c r="H1574" t="s">
        <v>35028</v>
      </c>
      <c r="I1574" t="s">
        <v>35029</v>
      </c>
      <c r="J1574" t="s">
        <v>35030</v>
      </c>
      <c r="K1574" t="s">
        <v>35031</v>
      </c>
      <c r="L1574" t="s">
        <v>35032</v>
      </c>
      <c r="M1574" t="s">
        <v>35033</v>
      </c>
      <c r="N1574" t="s">
        <v>35034</v>
      </c>
      <c r="O1574">
        <f>-770.388533021058 -9.65765036650646 -496.358103255247</f>
        <v>-1276.4042866428115</v>
      </c>
      <c r="P1574">
        <f>-766.762315629562 -30.3039655652306 -215.041343127779</f>
        <v>-1012.1076243225715</v>
      </c>
      <c r="Q1574" t="s">
        <v>35035</v>
      </c>
      <c r="R1574" t="s">
        <v>35036</v>
      </c>
      <c r="S1574" t="s">
        <v>35037</v>
      </c>
      <c r="T1574" t="s">
        <v>35038</v>
      </c>
      <c r="U1574" t="s">
        <v>35039</v>
      </c>
      <c r="V1574" t="s">
        <v>35040</v>
      </c>
      <c r="W1574" t="s">
        <v>35041</v>
      </c>
      <c r="X1574" t="s">
        <v>35042</v>
      </c>
      <c r="Y1574" t="s">
        <v>35043</v>
      </c>
    </row>
    <row r="1575" spans="1:25" x14ac:dyDescent="0.3">
      <c r="A1575">
        <v>78700</v>
      </c>
      <c r="B1575" t="s">
        <v>35044</v>
      </c>
      <c r="C1575" t="s">
        <v>35045</v>
      </c>
      <c r="D1575" t="s">
        <v>35046</v>
      </c>
      <c r="E1575" t="s">
        <v>35047</v>
      </c>
      <c r="F1575" t="s">
        <v>35048</v>
      </c>
      <c r="G1575" t="s">
        <v>35049</v>
      </c>
      <c r="H1575" t="s">
        <v>35050</v>
      </c>
      <c r="I1575" t="s">
        <v>35051</v>
      </c>
      <c r="J1575" t="s">
        <v>35052</v>
      </c>
      <c r="K1575" t="s">
        <v>35053</v>
      </c>
      <c r="L1575" t="s">
        <v>35054</v>
      </c>
      <c r="M1575" t="s">
        <v>35055</v>
      </c>
      <c r="N1575" t="s">
        <v>35056</v>
      </c>
      <c r="O1575">
        <f>-770.52900984815 -9.46741415991164 -496.686261687392</f>
        <v>-1276.6826856954538</v>
      </c>
      <c r="P1575">
        <f>-766.905174476239 -30.7295690320364 -215.415352719864</f>
        <v>-1013.0500962281394</v>
      </c>
      <c r="Q1575" t="s">
        <v>35057</v>
      </c>
      <c r="R1575" t="s">
        <v>35058</v>
      </c>
      <c r="S1575" t="s">
        <v>35059</v>
      </c>
      <c r="T1575" t="s">
        <v>35060</v>
      </c>
      <c r="U1575" t="s">
        <v>35061</v>
      </c>
      <c r="V1575" t="s">
        <v>35062</v>
      </c>
      <c r="W1575" t="s">
        <v>35063</v>
      </c>
      <c r="X1575" t="s">
        <v>35064</v>
      </c>
      <c r="Y1575" t="s">
        <v>35065</v>
      </c>
    </row>
    <row r="1576" spans="1:25" x14ac:dyDescent="0.3">
      <c r="A1576">
        <v>78750</v>
      </c>
      <c r="B1576" t="s">
        <v>35066</v>
      </c>
      <c r="C1576" t="s">
        <v>35067</v>
      </c>
      <c r="D1576" t="s">
        <v>35068</v>
      </c>
      <c r="E1576" t="s">
        <v>35069</v>
      </c>
      <c r="F1576" t="s">
        <v>35070</v>
      </c>
      <c r="G1576" t="s">
        <v>35071</v>
      </c>
      <c r="H1576" t="s">
        <v>35072</v>
      </c>
      <c r="I1576" t="s">
        <v>35073</v>
      </c>
      <c r="J1576" t="s">
        <v>35074</v>
      </c>
      <c r="K1576" t="s">
        <v>35075</v>
      </c>
      <c r="L1576" t="s">
        <v>35076</v>
      </c>
      <c r="M1576" t="s">
        <v>35077</v>
      </c>
      <c r="N1576" t="s">
        <v>35078</v>
      </c>
      <c r="O1576">
        <f>-770.298462551522 -9.44038139714394 -496.67396235128</f>
        <v>-1276.4128062999459</v>
      </c>
      <c r="P1576">
        <f>-766.615832166146 -30.7449822341573 -215.407003975416</f>
        <v>-1012.7678183757193</v>
      </c>
      <c r="Q1576" t="s">
        <v>35079</v>
      </c>
      <c r="R1576" t="s">
        <v>35080</v>
      </c>
      <c r="S1576" t="s">
        <v>35081</v>
      </c>
      <c r="T1576" t="s">
        <v>35082</v>
      </c>
      <c r="U1576" t="s">
        <v>35083</v>
      </c>
      <c r="V1576" t="s">
        <v>35084</v>
      </c>
      <c r="W1576" t="s">
        <v>35085</v>
      </c>
      <c r="X1576" t="s">
        <v>35086</v>
      </c>
      <c r="Y1576" t="s">
        <v>35087</v>
      </c>
    </row>
    <row r="1577" spans="1:25" x14ac:dyDescent="0.3">
      <c r="A1577">
        <v>78800</v>
      </c>
      <c r="B1577" t="s">
        <v>35088</v>
      </c>
      <c r="C1577" t="s">
        <v>35089</v>
      </c>
      <c r="D1577" t="s">
        <v>35090</v>
      </c>
      <c r="E1577" t="s">
        <v>35091</v>
      </c>
      <c r="F1577" t="s">
        <v>35092</v>
      </c>
      <c r="G1577" t="s">
        <v>35093</v>
      </c>
      <c r="H1577" t="s">
        <v>35094</v>
      </c>
      <c r="I1577" t="s">
        <v>35095</v>
      </c>
      <c r="J1577" t="s">
        <v>35096</v>
      </c>
      <c r="K1577" t="s">
        <v>35097</v>
      </c>
      <c r="L1577" t="s">
        <v>35098</v>
      </c>
      <c r="M1577" t="s">
        <v>35099</v>
      </c>
      <c r="N1577" t="s">
        <v>35100</v>
      </c>
      <c r="O1577">
        <f>-769.920620899992 -9.18319332888336 -496.880014232597</f>
        <v>-1275.9838284614723</v>
      </c>
      <c r="P1577">
        <f>-765.895320175272 -30.3119246029457 -215.604398015061</f>
        <v>-1011.8116427932787</v>
      </c>
      <c r="Q1577" t="s">
        <v>35101</v>
      </c>
      <c r="R1577" t="s">
        <v>35102</v>
      </c>
      <c r="S1577" t="s">
        <v>35103</v>
      </c>
      <c r="T1577" t="s">
        <v>35104</v>
      </c>
      <c r="U1577" t="s">
        <v>35105</v>
      </c>
      <c r="V1577" t="s">
        <v>35106</v>
      </c>
      <c r="W1577" t="s">
        <v>35107</v>
      </c>
      <c r="X1577" t="s">
        <v>35108</v>
      </c>
      <c r="Y1577" t="s">
        <v>35109</v>
      </c>
    </row>
    <row r="1578" spans="1:25" x14ac:dyDescent="0.3">
      <c r="A1578">
        <v>78850</v>
      </c>
      <c r="B1578" t="s">
        <v>35110</v>
      </c>
      <c r="C1578" t="s">
        <v>35111</v>
      </c>
      <c r="D1578" t="s">
        <v>35112</v>
      </c>
      <c r="E1578" t="s">
        <v>35113</v>
      </c>
      <c r="F1578" t="s">
        <v>35114</v>
      </c>
      <c r="G1578" t="s">
        <v>35115</v>
      </c>
      <c r="H1578" t="s">
        <v>35116</v>
      </c>
      <c r="I1578" t="s">
        <v>35117</v>
      </c>
      <c r="J1578" t="s">
        <v>35118</v>
      </c>
      <c r="K1578" t="s">
        <v>35119</v>
      </c>
      <c r="L1578" t="s">
        <v>35120</v>
      </c>
      <c r="M1578" t="s">
        <v>35121</v>
      </c>
      <c r="N1578" t="s">
        <v>35122</v>
      </c>
      <c r="O1578">
        <f>-769.731726872541 -8.9683679224338 -497.148317272602</f>
        <v>-1275.8484120675769</v>
      </c>
      <c r="P1578">
        <f>-765.634132458744 -30.0829703839593 -215.872761924534</f>
        <v>-1011.5898647672373</v>
      </c>
      <c r="Q1578" t="s">
        <v>35123</v>
      </c>
      <c r="R1578" t="s">
        <v>35124</v>
      </c>
      <c r="S1578" t="s">
        <v>35125</v>
      </c>
      <c r="T1578" t="s">
        <v>35126</v>
      </c>
      <c r="U1578" t="s">
        <v>35127</v>
      </c>
      <c r="V1578" t="s">
        <v>35128</v>
      </c>
      <c r="W1578" t="s">
        <v>35129</v>
      </c>
      <c r="X1578" t="s">
        <v>35130</v>
      </c>
      <c r="Y1578" t="s">
        <v>35131</v>
      </c>
    </row>
    <row r="1579" spans="1:25" x14ac:dyDescent="0.3">
      <c r="A1579">
        <v>78900</v>
      </c>
      <c r="B1579" t="s">
        <v>35132</v>
      </c>
      <c r="C1579" t="s">
        <v>35133</v>
      </c>
      <c r="D1579" t="s">
        <v>35134</v>
      </c>
      <c r="E1579" t="s">
        <v>35135</v>
      </c>
      <c r="F1579" t="s">
        <v>35136</v>
      </c>
      <c r="G1579" t="s">
        <v>35137</v>
      </c>
      <c r="H1579" t="s">
        <v>35138</v>
      </c>
      <c r="I1579" t="s">
        <v>35139</v>
      </c>
      <c r="J1579" t="s">
        <v>35140</v>
      </c>
      <c r="K1579" t="s">
        <v>35141</v>
      </c>
      <c r="L1579" t="s">
        <v>35142</v>
      </c>
      <c r="M1579" t="s">
        <v>35143</v>
      </c>
      <c r="N1579" t="s">
        <v>35144</v>
      </c>
      <c r="O1579">
        <f>-769.040627938146 -8.3889798674029 -497.68119945365</f>
        <v>-1275.110807259199</v>
      </c>
      <c r="P1579">
        <f>-764.964752154986 -30.3135580957855 -216.467217646688</f>
        <v>-1011.7455278974595</v>
      </c>
      <c r="Q1579" t="s">
        <v>35145</v>
      </c>
      <c r="R1579" t="s">
        <v>35146</v>
      </c>
      <c r="S1579" t="s">
        <v>35147</v>
      </c>
      <c r="T1579" t="s">
        <v>35148</v>
      </c>
      <c r="U1579" t="s">
        <v>35149</v>
      </c>
      <c r="V1579" t="s">
        <v>35150</v>
      </c>
      <c r="W1579" t="s">
        <v>35151</v>
      </c>
      <c r="X1579" t="s">
        <v>35152</v>
      </c>
      <c r="Y1579" t="s">
        <v>35153</v>
      </c>
    </row>
    <row r="1580" spans="1:25" x14ac:dyDescent="0.3">
      <c r="A1580">
        <v>78950</v>
      </c>
      <c r="B1580" t="s">
        <v>35154</v>
      </c>
      <c r="C1580" t="s">
        <v>35155</v>
      </c>
      <c r="D1580" t="s">
        <v>35156</v>
      </c>
      <c r="E1580" t="s">
        <v>35157</v>
      </c>
      <c r="F1580" t="s">
        <v>35158</v>
      </c>
      <c r="G1580" t="s">
        <v>35159</v>
      </c>
      <c r="H1580" t="s">
        <v>35160</v>
      </c>
      <c r="I1580" t="s">
        <v>35161</v>
      </c>
      <c r="J1580" t="s">
        <v>35162</v>
      </c>
      <c r="K1580" t="s">
        <v>35163</v>
      </c>
      <c r="L1580" t="s">
        <v>35164</v>
      </c>
      <c r="M1580" t="s">
        <v>35165</v>
      </c>
      <c r="N1580" t="s">
        <v>35166</v>
      </c>
      <c r="O1580">
        <f>-768.767662266778 -8.03187521659197 -497.882360457713</f>
        <v>-1274.681897941083</v>
      </c>
      <c r="P1580">
        <f>-764.524578628617 -30.3774101550484 -216.704020245953</f>
        <v>-1011.6060090296183</v>
      </c>
      <c r="Q1580" t="s">
        <v>35167</v>
      </c>
      <c r="R1580" t="s">
        <v>35168</v>
      </c>
      <c r="S1580" t="s">
        <v>35169</v>
      </c>
      <c r="T1580" t="s">
        <v>35170</v>
      </c>
      <c r="U1580" t="s">
        <v>35171</v>
      </c>
      <c r="V1580" t="s">
        <v>35172</v>
      </c>
      <c r="W1580" t="s">
        <v>35173</v>
      </c>
      <c r="X1580" t="s">
        <v>35174</v>
      </c>
      <c r="Y1580" t="s">
        <v>35175</v>
      </c>
    </row>
    <row r="1581" spans="1:25" x14ac:dyDescent="0.3">
      <c r="A1581">
        <v>79000</v>
      </c>
      <c r="B1581" t="s">
        <v>35176</v>
      </c>
      <c r="C1581" t="s">
        <v>35177</v>
      </c>
      <c r="D1581" t="s">
        <v>35178</v>
      </c>
      <c r="E1581" t="s">
        <v>35179</v>
      </c>
      <c r="F1581" t="s">
        <v>35180</v>
      </c>
      <c r="G1581" t="s">
        <v>35181</v>
      </c>
      <c r="H1581" t="s">
        <v>35182</v>
      </c>
      <c r="I1581" t="s">
        <v>35183</v>
      </c>
      <c r="J1581" t="s">
        <v>35184</v>
      </c>
      <c r="K1581" t="s">
        <v>35185</v>
      </c>
      <c r="L1581" t="s">
        <v>35186</v>
      </c>
      <c r="M1581" t="s">
        <v>35187</v>
      </c>
      <c r="N1581" t="s">
        <v>35188</v>
      </c>
      <c r="O1581">
        <f>-768.351122166744 -7.39390726030592 -498.216354148199</f>
        <v>-1273.9613835752489</v>
      </c>
      <c r="P1581">
        <f>-763.707363153429 -30.1789475268072 -217.079527935291</f>
        <v>-1010.9658386155272</v>
      </c>
      <c r="Q1581" t="s">
        <v>35189</v>
      </c>
      <c r="R1581" t="s">
        <v>35190</v>
      </c>
      <c r="S1581" t="s">
        <v>35191</v>
      </c>
      <c r="T1581" t="s">
        <v>35192</v>
      </c>
      <c r="U1581" t="s">
        <v>35193</v>
      </c>
      <c r="V1581" t="s">
        <v>35194</v>
      </c>
      <c r="W1581" t="s">
        <v>35195</v>
      </c>
      <c r="X1581" t="s">
        <v>35196</v>
      </c>
      <c r="Y1581" t="s">
        <v>35197</v>
      </c>
    </row>
    <row r="1582" spans="1:25" x14ac:dyDescent="0.3">
      <c r="A1582">
        <v>79050</v>
      </c>
      <c r="B1582" t="s">
        <v>35198</v>
      </c>
      <c r="C1582" t="s">
        <v>35199</v>
      </c>
      <c r="D1582" t="s">
        <v>35200</v>
      </c>
      <c r="E1582" t="s">
        <v>35201</v>
      </c>
      <c r="F1582" t="s">
        <v>35202</v>
      </c>
      <c r="G1582" t="s">
        <v>35203</v>
      </c>
      <c r="H1582" t="s">
        <v>35204</v>
      </c>
      <c r="I1582" t="s">
        <v>35205</v>
      </c>
      <c r="J1582" t="s">
        <v>35206</v>
      </c>
      <c r="K1582" t="s">
        <v>35207</v>
      </c>
      <c r="L1582" t="s">
        <v>35208</v>
      </c>
      <c r="M1582" t="s">
        <v>35209</v>
      </c>
      <c r="N1582" t="s">
        <v>35210</v>
      </c>
      <c r="O1582">
        <f>-768.149808240564 -7.3185015379579 -498.310878368063</f>
        <v>-1273.7791881465848</v>
      </c>
      <c r="P1582">
        <f>-763.544967909299 -30.1347529996281 -217.175962284093</f>
        <v>-1010.85568319302</v>
      </c>
      <c r="Q1582" t="s">
        <v>35211</v>
      </c>
      <c r="R1582" t="s">
        <v>35212</v>
      </c>
      <c r="S1582" t="s">
        <v>35213</v>
      </c>
      <c r="T1582" t="s">
        <v>35214</v>
      </c>
      <c r="U1582" t="s">
        <v>35215</v>
      </c>
      <c r="V1582" t="s">
        <v>35216</v>
      </c>
      <c r="W1582" t="s">
        <v>35217</v>
      </c>
      <c r="X1582" t="s">
        <v>35218</v>
      </c>
      <c r="Y1582" t="s">
        <v>35219</v>
      </c>
    </row>
    <row r="1583" spans="1:25" x14ac:dyDescent="0.3">
      <c r="A1583">
        <v>79100</v>
      </c>
      <c r="B1583" t="s">
        <v>35220</v>
      </c>
      <c r="C1583" t="s">
        <v>35221</v>
      </c>
      <c r="D1583" t="s">
        <v>35222</v>
      </c>
      <c r="E1583" t="s">
        <v>35223</v>
      </c>
      <c r="F1583" t="s">
        <v>35224</v>
      </c>
      <c r="G1583" t="s">
        <v>35225</v>
      </c>
      <c r="H1583" t="s">
        <v>35226</v>
      </c>
      <c r="I1583" t="s">
        <v>35227</v>
      </c>
      <c r="J1583" t="s">
        <v>35228</v>
      </c>
      <c r="K1583" t="s">
        <v>35229</v>
      </c>
      <c r="L1583" t="s">
        <v>35230</v>
      </c>
      <c r="M1583" t="s">
        <v>35231</v>
      </c>
      <c r="N1583" t="s">
        <v>35232</v>
      </c>
      <c r="O1583">
        <f>-767.890781542683 -7.21008843421487 -498.25085566546</f>
        <v>-1273.3517256423579</v>
      </c>
      <c r="P1583">
        <f>-763.488918877359 -30.2059916931732 -217.127431400118</f>
        <v>-1010.8223419706502</v>
      </c>
      <c r="Q1583" t="s">
        <v>35233</v>
      </c>
      <c r="R1583" t="s">
        <v>35234</v>
      </c>
      <c r="S1583" t="s">
        <v>35235</v>
      </c>
      <c r="T1583" t="s">
        <v>35236</v>
      </c>
      <c r="U1583" t="s">
        <v>35237</v>
      </c>
      <c r="V1583" t="s">
        <v>35238</v>
      </c>
      <c r="W1583" t="s">
        <v>35239</v>
      </c>
      <c r="X1583" t="s">
        <v>35240</v>
      </c>
      <c r="Y1583" t="s">
        <v>35241</v>
      </c>
    </row>
    <row r="1584" spans="1:25" x14ac:dyDescent="0.3">
      <c r="A1584">
        <v>79150</v>
      </c>
      <c r="B1584" t="s">
        <v>35242</v>
      </c>
      <c r="C1584" t="s">
        <v>35243</v>
      </c>
      <c r="D1584" t="s">
        <v>35244</v>
      </c>
      <c r="E1584" t="s">
        <v>35245</v>
      </c>
      <c r="F1584" t="s">
        <v>35246</v>
      </c>
      <c r="G1584" t="s">
        <v>35247</v>
      </c>
      <c r="H1584" t="s">
        <v>35248</v>
      </c>
      <c r="I1584" t="s">
        <v>35249</v>
      </c>
      <c r="J1584" t="s">
        <v>35250</v>
      </c>
      <c r="K1584" t="s">
        <v>35251</v>
      </c>
      <c r="L1584" t="s">
        <v>35252</v>
      </c>
      <c r="M1584" t="s">
        <v>35253</v>
      </c>
      <c r="N1584" t="s">
        <v>35254</v>
      </c>
      <c r="O1584">
        <f>-767.757008245584 -7.11543393470788 -498.249532442255</f>
        <v>-1273.1219746225468</v>
      </c>
      <c r="P1584">
        <f>-763.613049346708 -30.1284175952326 -217.123521554829</f>
        <v>-1010.8649884967696</v>
      </c>
      <c r="Q1584" t="s">
        <v>35255</v>
      </c>
      <c r="R1584" t="s">
        <v>35256</v>
      </c>
      <c r="S1584" t="s">
        <v>35257</v>
      </c>
      <c r="T1584" t="s">
        <v>35258</v>
      </c>
      <c r="U1584" t="s">
        <v>35259</v>
      </c>
      <c r="V1584" t="s">
        <v>35260</v>
      </c>
      <c r="W1584" t="s">
        <v>35261</v>
      </c>
      <c r="X1584" t="s">
        <v>35262</v>
      </c>
      <c r="Y1584" t="s">
        <v>35263</v>
      </c>
    </row>
    <row r="1585" spans="1:25" x14ac:dyDescent="0.3">
      <c r="A1585">
        <v>79200</v>
      </c>
      <c r="B1585" t="s">
        <v>35264</v>
      </c>
      <c r="C1585" t="s">
        <v>35265</v>
      </c>
      <c r="D1585" t="s">
        <v>35266</v>
      </c>
      <c r="E1585" t="s">
        <v>35267</v>
      </c>
      <c r="F1585" t="s">
        <v>35268</v>
      </c>
      <c r="G1585" t="s">
        <v>35269</v>
      </c>
      <c r="H1585" t="s">
        <v>35270</v>
      </c>
      <c r="I1585" t="s">
        <v>35271</v>
      </c>
      <c r="J1585" t="s">
        <v>35272</v>
      </c>
      <c r="K1585" t="s">
        <v>35273</v>
      </c>
      <c r="L1585" t="s">
        <v>35274</v>
      </c>
      <c r="M1585" t="s">
        <v>35275</v>
      </c>
      <c r="N1585" t="s">
        <v>35276</v>
      </c>
      <c r="O1585">
        <f>-767.245911479753 -6.98394506503655 -498.450940753705</f>
        <v>-1272.6807972984946</v>
      </c>
      <c r="P1585">
        <f>-763.867322827559 -29.878038039531 -217.30512029531</f>
        <v>-1011.0504811623999</v>
      </c>
      <c r="Q1585" t="s">
        <v>35277</v>
      </c>
      <c r="R1585" t="s">
        <v>35278</v>
      </c>
      <c r="S1585" t="s">
        <v>35279</v>
      </c>
      <c r="T1585" t="s">
        <v>35280</v>
      </c>
      <c r="U1585" t="s">
        <v>35281</v>
      </c>
      <c r="V1585" t="s">
        <v>35282</v>
      </c>
      <c r="W1585" t="s">
        <v>35283</v>
      </c>
      <c r="X1585" t="s">
        <v>35284</v>
      </c>
      <c r="Y1585" t="s">
        <v>35285</v>
      </c>
    </row>
    <row r="1586" spans="1:25" x14ac:dyDescent="0.3">
      <c r="A1586">
        <v>79250</v>
      </c>
      <c r="B1586" t="s">
        <v>35286</v>
      </c>
      <c r="C1586" t="s">
        <v>35287</v>
      </c>
      <c r="D1586" t="s">
        <v>35288</v>
      </c>
      <c r="E1586" t="s">
        <v>35289</v>
      </c>
      <c r="F1586" t="s">
        <v>35290</v>
      </c>
      <c r="G1586" t="s">
        <v>35291</v>
      </c>
      <c r="H1586" t="s">
        <v>35292</v>
      </c>
      <c r="I1586" t="s">
        <v>35293</v>
      </c>
      <c r="J1586" t="s">
        <v>35294</v>
      </c>
      <c r="K1586" t="s">
        <v>35295</v>
      </c>
      <c r="L1586" t="s">
        <v>35296</v>
      </c>
      <c r="M1586" t="s">
        <v>35297</v>
      </c>
      <c r="N1586" t="s">
        <v>35298</v>
      </c>
      <c r="O1586">
        <f>-766.960549936496 -6.97293415796003 -498.604865836615</f>
        <v>-1272.538349931071</v>
      </c>
      <c r="P1586">
        <f>-764.039836912496 -29.8875954246371 -217.455495154581</f>
        <v>-1011.3829274917141</v>
      </c>
      <c r="Q1586" t="s">
        <v>35299</v>
      </c>
      <c r="R1586" t="s">
        <v>35300</v>
      </c>
      <c r="S1586" t="s">
        <v>35301</v>
      </c>
      <c r="T1586" t="s">
        <v>35302</v>
      </c>
      <c r="U1586" t="s">
        <v>35303</v>
      </c>
      <c r="V1586" t="s">
        <v>35304</v>
      </c>
      <c r="W1586" t="s">
        <v>35305</v>
      </c>
      <c r="X1586" t="s">
        <v>35306</v>
      </c>
      <c r="Y1586" t="s">
        <v>35307</v>
      </c>
    </row>
    <row r="1587" spans="1:25" x14ac:dyDescent="0.3">
      <c r="A1587">
        <v>79300</v>
      </c>
      <c r="B1587" t="s">
        <v>35308</v>
      </c>
      <c r="C1587" t="s">
        <v>35309</v>
      </c>
      <c r="D1587" t="s">
        <v>35310</v>
      </c>
      <c r="E1587" t="s">
        <v>35311</v>
      </c>
      <c r="F1587" t="s">
        <v>35312</v>
      </c>
      <c r="G1587" t="s">
        <v>35313</v>
      </c>
      <c r="H1587" t="s">
        <v>35314</v>
      </c>
      <c r="I1587" t="s">
        <v>35315</v>
      </c>
      <c r="J1587" t="s">
        <v>35316</v>
      </c>
      <c r="K1587" t="s">
        <v>35317</v>
      </c>
      <c r="L1587" t="s">
        <v>35318</v>
      </c>
      <c r="M1587" t="s">
        <v>35319</v>
      </c>
      <c r="N1587" t="s">
        <v>35320</v>
      </c>
      <c r="O1587">
        <f>-766.263863911728 -7.08760625261016 -498.797708358856</f>
        <v>-1272.1491785231942</v>
      </c>
      <c r="P1587">
        <f>-764.485469502423 -30.4159363730446 -217.672854171505</f>
        <v>-1012.5742600469727</v>
      </c>
      <c r="Q1587" t="s">
        <v>35321</v>
      </c>
      <c r="R1587" t="s">
        <v>35322</v>
      </c>
      <c r="S1587" t="s">
        <v>35323</v>
      </c>
      <c r="T1587" t="s">
        <v>35324</v>
      </c>
      <c r="U1587" t="s">
        <v>35325</v>
      </c>
      <c r="V1587" t="s">
        <v>35326</v>
      </c>
      <c r="W1587" t="s">
        <v>35327</v>
      </c>
      <c r="X1587" t="s">
        <v>35328</v>
      </c>
      <c r="Y1587" t="s">
        <v>35329</v>
      </c>
    </row>
    <row r="1588" spans="1:25" x14ac:dyDescent="0.3">
      <c r="A1588">
        <v>79350</v>
      </c>
      <c r="B1588" t="s">
        <v>35330</v>
      </c>
      <c r="C1588" t="s">
        <v>35331</v>
      </c>
      <c r="D1588" t="s">
        <v>35332</v>
      </c>
      <c r="E1588" t="s">
        <v>35333</v>
      </c>
      <c r="F1588" t="s">
        <v>35334</v>
      </c>
      <c r="G1588" t="s">
        <v>35335</v>
      </c>
      <c r="H1588" t="s">
        <v>35336</v>
      </c>
      <c r="I1588" t="s">
        <v>35337</v>
      </c>
      <c r="J1588" t="s">
        <v>35338</v>
      </c>
      <c r="K1588" t="s">
        <v>35339</v>
      </c>
      <c r="L1588" t="s">
        <v>35340</v>
      </c>
      <c r="M1588" t="s">
        <v>35341</v>
      </c>
      <c r="N1588" t="s">
        <v>35342</v>
      </c>
      <c r="O1588">
        <f>-765.933780262617 -7.10843075234402 -498.924195122761</f>
        <v>-1271.9664061377221</v>
      </c>
      <c r="P1588">
        <f>-764.716570457315 -30.5515965256513 -217.80588529778</f>
        <v>-1013.0740522807464</v>
      </c>
      <c r="Q1588" t="s">
        <v>35343</v>
      </c>
      <c r="R1588" t="s">
        <v>35344</v>
      </c>
      <c r="S1588" t="s">
        <v>35345</v>
      </c>
      <c r="T1588" t="s">
        <v>35346</v>
      </c>
      <c r="U1588" t="s">
        <v>35347</v>
      </c>
      <c r="V1588" t="s">
        <v>35348</v>
      </c>
      <c r="W1588" t="s">
        <v>35349</v>
      </c>
      <c r="X1588" t="s">
        <v>35350</v>
      </c>
      <c r="Y1588" t="s">
        <v>35351</v>
      </c>
    </row>
    <row r="1589" spans="1:25" x14ac:dyDescent="0.3">
      <c r="A1589">
        <v>79400</v>
      </c>
      <c r="B1589" t="s">
        <v>35352</v>
      </c>
      <c r="C1589" t="s">
        <v>35353</v>
      </c>
      <c r="D1589" t="s">
        <v>35354</v>
      </c>
      <c r="E1589" t="s">
        <v>35355</v>
      </c>
      <c r="F1589" t="s">
        <v>35356</v>
      </c>
      <c r="G1589" t="s">
        <v>35357</v>
      </c>
      <c r="H1589" t="s">
        <v>35358</v>
      </c>
      <c r="I1589" t="s">
        <v>35359</v>
      </c>
      <c r="J1589" t="s">
        <v>35360</v>
      </c>
      <c r="K1589" t="s">
        <v>35361</v>
      </c>
      <c r="L1589" t="s">
        <v>35362</v>
      </c>
      <c r="M1589" t="s">
        <v>35363</v>
      </c>
      <c r="N1589" t="s">
        <v>35364</v>
      </c>
      <c r="O1589">
        <f>-765.659079542381 -7.29137571183901 -499.045277676532</f>
        <v>-1271.9957329307522</v>
      </c>
      <c r="P1589">
        <f>-765.050365874459 -30.7595129648839 -217.926966307151</f>
        <v>-1013.7368451464939</v>
      </c>
      <c r="Q1589" t="s">
        <v>35365</v>
      </c>
      <c r="R1589" t="s">
        <v>35366</v>
      </c>
      <c r="S1589" t="s">
        <v>35367</v>
      </c>
      <c r="T1589" t="s">
        <v>35368</v>
      </c>
      <c r="U1589" t="s">
        <v>35369</v>
      </c>
      <c r="V1589" t="s">
        <v>35370</v>
      </c>
      <c r="W1589" t="s">
        <v>35371</v>
      </c>
      <c r="X1589" t="s">
        <v>35372</v>
      </c>
      <c r="Y1589" t="s">
        <v>35373</v>
      </c>
    </row>
    <row r="1590" spans="1:25" x14ac:dyDescent="0.3">
      <c r="A1590">
        <v>79450</v>
      </c>
      <c r="B1590" t="s">
        <v>35374</v>
      </c>
      <c r="C1590" t="s">
        <v>35375</v>
      </c>
      <c r="D1590" t="s">
        <v>35376</v>
      </c>
      <c r="E1590" t="s">
        <v>35377</v>
      </c>
      <c r="F1590" t="s">
        <v>35378</v>
      </c>
      <c r="G1590" t="s">
        <v>35379</v>
      </c>
      <c r="H1590" t="s">
        <v>35380</v>
      </c>
      <c r="I1590" t="s">
        <v>35381</v>
      </c>
      <c r="J1590" t="s">
        <v>35382</v>
      </c>
      <c r="K1590" t="s">
        <v>35383</v>
      </c>
      <c r="L1590" t="s">
        <v>35384</v>
      </c>
      <c r="M1590" t="s">
        <v>35385</v>
      </c>
      <c r="N1590" t="s">
        <v>35386</v>
      </c>
      <c r="O1590">
        <f>-765.586310381378 -7.39370981109937 -498.942201312138</f>
        <v>-1271.9222215046154</v>
      </c>
      <c r="P1590">
        <f>-765.044977229141 -30.7766297993028 -217.81677369705</f>
        <v>-1013.6383807254938</v>
      </c>
      <c r="Q1590" t="s">
        <v>35387</v>
      </c>
      <c r="R1590" t="s">
        <v>35388</v>
      </c>
      <c r="S1590" t="s">
        <v>35389</v>
      </c>
      <c r="T1590" t="s">
        <v>35390</v>
      </c>
      <c r="U1590" t="s">
        <v>35391</v>
      </c>
      <c r="V1590" t="s">
        <v>35392</v>
      </c>
      <c r="W1590" t="s">
        <v>35393</v>
      </c>
      <c r="X1590" t="s">
        <v>35394</v>
      </c>
      <c r="Y1590" t="s">
        <v>35395</v>
      </c>
    </row>
    <row r="1591" spans="1:25" x14ac:dyDescent="0.3">
      <c r="A1591">
        <v>79500</v>
      </c>
      <c r="B1591" t="s">
        <v>35396</v>
      </c>
      <c r="C1591" t="s">
        <v>35397</v>
      </c>
      <c r="D1591" t="s">
        <v>35398</v>
      </c>
      <c r="E1591" t="s">
        <v>35399</v>
      </c>
      <c r="F1591" t="s">
        <v>35400</v>
      </c>
      <c r="G1591" t="s">
        <v>35401</v>
      </c>
      <c r="H1591" t="s">
        <v>35402</v>
      </c>
      <c r="I1591" t="s">
        <v>35403</v>
      </c>
      <c r="J1591" t="s">
        <v>35404</v>
      </c>
      <c r="K1591" t="s">
        <v>35405</v>
      </c>
      <c r="L1591" t="s">
        <v>35406</v>
      </c>
      <c r="M1591" t="s">
        <v>35407</v>
      </c>
      <c r="N1591" t="s">
        <v>35408</v>
      </c>
      <c r="O1591">
        <f>-765.523985401068 -7.56421561803199 -498.702574324459</f>
        <v>-1271.7907753435591</v>
      </c>
      <c r="P1591">
        <f>-765.006580781874 -30.4675493303639 -217.537557527242</f>
        <v>-1013.01168763948</v>
      </c>
      <c r="Q1591" t="s">
        <v>35409</v>
      </c>
      <c r="R1591" t="s">
        <v>35410</v>
      </c>
      <c r="S1591" t="s">
        <v>35411</v>
      </c>
      <c r="T1591" t="s">
        <v>35412</v>
      </c>
      <c r="U1591" t="s">
        <v>35413</v>
      </c>
      <c r="V1591" t="s">
        <v>35414</v>
      </c>
      <c r="W1591" t="s">
        <v>35415</v>
      </c>
      <c r="X1591" t="s">
        <v>35416</v>
      </c>
      <c r="Y1591" t="s">
        <v>35417</v>
      </c>
    </row>
    <row r="1592" spans="1:25" x14ac:dyDescent="0.3">
      <c r="A1592">
        <v>79550</v>
      </c>
      <c r="B1592" t="s">
        <v>35418</v>
      </c>
      <c r="C1592" t="s">
        <v>35419</v>
      </c>
      <c r="D1592" t="s">
        <v>35420</v>
      </c>
      <c r="E1592" t="s">
        <v>35421</v>
      </c>
      <c r="F1592" t="s">
        <v>35422</v>
      </c>
      <c r="G1592" t="s">
        <v>35423</v>
      </c>
      <c r="H1592" t="s">
        <v>35424</v>
      </c>
      <c r="I1592" t="s">
        <v>35425</v>
      </c>
      <c r="J1592" t="s">
        <v>35426</v>
      </c>
      <c r="K1592" t="s">
        <v>35427</v>
      </c>
      <c r="L1592" t="s">
        <v>35428</v>
      </c>
      <c r="M1592" t="s">
        <v>35429</v>
      </c>
      <c r="N1592" t="s">
        <v>35430</v>
      </c>
      <c r="O1592">
        <f>-765.547676387077 -7.5944544915003 -498.581270769348</f>
        <v>-1271.7234016479254</v>
      </c>
      <c r="P1592">
        <f>-765.063671161085 -30.2450297589642 -217.395721443462</f>
        <v>-1012.7044223635112</v>
      </c>
      <c r="Q1592" t="s">
        <v>35431</v>
      </c>
      <c r="R1592" t="s">
        <v>35432</v>
      </c>
      <c r="S1592" t="s">
        <v>35433</v>
      </c>
      <c r="T1592" t="s">
        <v>35434</v>
      </c>
      <c r="U1592" t="s">
        <v>35435</v>
      </c>
      <c r="V1592" t="s">
        <v>35436</v>
      </c>
      <c r="W1592" t="s">
        <v>35437</v>
      </c>
      <c r="X1592" t="s">
        <v>35438</v>
      </c>
      <c r="Y1592" t="s">
        <v>35439</v>
      </c>
    </row>
    <row r="1593" spans="1:25" x14ac:dyDescent="0.3">
      <c r="A1593">
        <v>79600</v>
      </c>
      <c r="B1593" t="s">
        <v>35440</v>
      </c>
      <c r="C1593" t="s">
        <v>35441</v>
      </c>
      <c r="D1593" t="s">
        <v>35442</v>
      </c>
      <c r="E1593" t="s">
        <v>35443</v>
      </c>
      <c r="F1593" t="s">
        <v>35444</v>
      </c>
      <c r="G1593" t="s">
        <v>35445</v>
      </c>
      <c r="H1593" t="s">
        <v>35446</v>
      </c>
      <c r="I1593" t="s">
        <v>35447</v>
      </c>
      <c r="J1593" t="s">
        <v>35448</v>
      </c>
      <c r="K1593" t="s">
        <v>35449</v>
      </c>
      <c r="L1593" t="s">
        <v>35450</v>
      </c>
      <c r="M1593" t="s">
        <v>35451</v>
      </c>
      <c r="N1593" t="s">
        <v>35452</v>
      </c>
      <c r="O1593">
        <f>-765.529605430737 -7.69341969892866 -498.459626537441</f>
        <v>-1271.6826516671067</v>
      </c>
      <c r="P1593">
        <f>-765.105061410735 -30.0251858093104 -217.2483817665</f>
        <v>-1012.3786289865453</v>
      </c>
      <c r="Q1593" t="s">
        <v>35453</v>
      </c>
      <c r="R1593" t="s">
        <v>35454</v>
      </c>
      <c r="S1593" t="s">
        <v>35455</v>
      </c>
      <c r="T1593" t="s">
        <v>35456</v>
      </c>
      <c r="U1593" t="s">
        <v>35457</v>
      </c>
      <c r="V1593" t="s">
        <v>35458</v>
      </c>
      <c r="W1593" t="s">
        <v>35459</v>
      </c>
      <c r="X1593" t="s">
        <v>35460</v>
      </c>
      <c r="Y1593" t="s">
        <v>35461</v>
      </c>
    </row>
    <row r="1594" spans="1:25" x14ac:dyDescent="0.3">
      <c r="A1594">
        <v>79650</v>
      </c>
      <c r="B1594" t="s">
        <v>35462</v>
      </c>
      <c r="C1594" t="s">
        <v>35463</v>
      </c>
      <c r="D1594" t="s">
        <v>35464</v>
      </c>
      <c r="E1594" t="s">
        <v>35465</v>
      </c>
      <c r="F1594" t="s">
        <v>35466</v>
      </c>
      <c r="G1594" t="s">
        <v>35467</v>
      </c>
      <c r="H1594" t="s">
        <v>35468</v>
      </c>
      <c r="I1594" t="s">
        <v>35469</v>
      </c>
      <c r="J1594" t="s">
        <v>35470</v>
      </c>
      <c r="K1594" t="s">
        <v>35471</v>
      </c>
      <c r="L1594" t="s">
        <v>35472</v>
      </c>
      <c r="M1594" t="s">
        <v>35473</v>
      </c>
      <c r="N1594" t="s">
        <v>35474</v>
      </c>
      <c r="O1594">
        <f>-765.432704066598 -7.78235479274417 -498.26620682326</f>
        <v>-1271.4812656826023</v>
      </c>
      <c r="P1594">
        <f>-765.300583759987 -29.4556244450364 -217.003149886999</f>
        <v>-1011.7593580920225</v>
      </c>
      <c r="Q1594" t="s">
        <v>35475</v>
      </c>
      <c r="R1594" t="s">
        <v>35476</v>
      </c>
      <c r="S1594" t="s">
        <v>35477</v>
      </c>
      <c r="T1594" t="s">
        <v>35478</v>
      </c>
      <c r="U1594" t="s">
        <v>35479</v>
      </c>
      <c r="V1594" t="s">
        <v>35480</v>
      </c>
      <c r="W1594" t="s">
        <v>35481</v>
      </c>
      <c r="X1594" t="s">
        <v>35482</v>
      </c>
      <c r="Y1594" t="s">
        <v>35483</v>
      </c>
    </row>
    <row r="1595" spans="1:25" x14ac:dyDescent="0.3">
      <c r="A1595">
        <v>79700</v>
      </c>
      <c r="B1595" t="s">
        <v>35484</v>
      </c>
      <c r="C1595" t="s">
        <v>35485</v>
      </c>
      <c r="D1595" t="s">
        <v>35486</v>
      </c>
      <c r="E1595" t="s">
        <v>35487</v>
      </c>
      <c r="F1595" t="s">
        <v>35488</v>
      </c>
      <c r="G1595" t="s">
        <v>35489</v>
      </c>
      <c r="H1595" t="s">
        <v>35490</v>
      </c>
      <c r="I1595" t="s">
        <v>35491</v>
      </c>
      <c r="J1595" t="s">
        <v>35492</v>
      </c>
      <c r="K1595" t="s">
        <v>35493</v>
      </c>
      <c r="L1595" t="s">
        <v>35494</v>
      </c>
      <c r="M1595" t="s">
        <v>35495</v>
      </c>
      <c r="N1595" t="s">
        <v>35496</v>
      </c>
      <c r="O1595">
        <f>-765.413063592667 -7.76786689485652 -498.18709595137</f>
        <v>-1271.3680264388936</v>
      </c>
      <c r="P1595">
        <f>-765.737642291548 -28.9219282387703 -216.884712398181</f>
        <v>-1011.5442829284993</v>
      </c>
      <c r="Q1595" t="s">
        <v>35497</v>
      </c>
      <c r="R1595" t="s">
        <v>35498</v>
      </c>
      <c r="S1595" t="s">
        <v>35499</v>
      </c>
      <c r="T1595" t="s">
        <v>35500</v>
      </c>
      <c r="U1595" t="s">
        <v>35501</v>
      </c>
      <c r="V1595" t="s">
        <v>35502</v>
      </c>
      <c r="W1595" t="s">
        <v>35503</v>
      </c>
      <c r="X1595" t="s">
        <v>35504</v>
      </c>
      <c r="Y1595" t="s">
        <v>35505</v>
      </c>
    </row>
    <row r="1596" spans="1:25" x14ac:dyDescent="0.3">
      <c r="A1596">
        <v>79750</v>
      </c>
      <c r="B1596" t="s">
        <v>35506</v>
      </c>
      <c r="C1596" t="s">
        <v>35507</v>
      </c>
      <c r="D1596" t="s">
        <v>35508</v>
      </c>
      <c r="E1596" t="s">
        <v>35509</v>
      </c>
      <c r="F1596" t="s">
        <v>35510</v>
      </c>
      <c r="G1596" t="s">
        <v>35511</v>
      </c>
      <c r="H1596" t="s">
        <v>35512</v>
      </c>
      <c r="I1596" t="s">
        <v>35513</v>
      </c>
      <c r="J1596" t="s">
        <v>35514</v>
      </c>
      <c r="K1596" t="s">
        <v>35515</v>
      </c>
      <c r="L1596" t="s">
        <v>35516</v>
      </c>
      <c r="M1596" t="s">
        <v>35517</v>
      </c>
      <c r="N1596" t="s">
        <v>35518</v>
      </c>
      <c r="O1596">
        <f>-765.420576485557 -7.6780154484029 -498.128058505947</f>
        <v>-1271.226650439907</v>
      </c>
      <c r="P1596">
        <f>-765.910781340836 -28.5290601150327 -216.80333736268</f>
        <v>-1011.2431788185488</v>
      </c>
      <c r="Q1596" t="s">
        <v>35519</v>
      </c>
      <c r="R1596" t="s">
        <v>35520</v>
      </c>
      <c r="S1596" t="s">
        <v>35521</v>
      </c>
      <c r="T1596" t="s">
        <v>35522</v>
      </c>
      <c r="U1596" t="s">
        <v>35523</v>
      </c>
      <c r="V1596" t="s">
        <v>35524</v>
      </c>
      <c r="W1596" t="s">
        <v>35525</v>
      </c>
      <c r="X1596" t="s">
        <v>35526</v>
      </c>
      <c r="Y1596" t="s">
        <v>35527</v>
      </c>
    </row>
    <row r="1597" spans="1:25" x14ac:dyDescent="0.3">
      <c r="A1597">
        <v>79800</v>
      </c>
      <c r="B1597" t="s">
        <v>35528</v>
      </c>
      <c r="C1597" t="s">
        <v>35529</v>
      </c>
      <c r="D1597" t="s">
        <v>35530</v>
      </c>
      <c r="E1597" t="s">
        <v>35531</v>
      </c>
      <c r="F1597" t="s">
        <v>35532</v>
      </c>
      <c r="G1597" t="s">
        <v>35533</v>
      </c>
      <c r="H1597" t="s">
        <v>35534</v>
      </c>
      <c r="I1597" t="s">
        <v>35535</v>
      </c>
      <c r="J1597" t="s">
        <v>35536</v>
      </c>
      <c r="K1597" t="s">
        <v>35537</v>
      </c>
      <c r="L1597" t="s">
        <v>35538</v>
      </c>
      <c r="M1597" t="s">
        <v>35539</v>
      </c>
      <c r="N1597" t="s">
        <v>35540</v>
      </c>
      <c r="O1597">
        <f>-765.187151184532 -7.41294055218373 -498.052760694295</f>
        <v>-1270.6528524310106</v>
      </c>
      <c r="P1597">
        <f>-765.974742233878 -27.504594970198 -216.673507596775</f>
        <v>-1010.1528448008511</v>
      </c>
      <c r="Q1597" t="s">
        <v>35541</v>
      </c>
      <c r="R1597" t="s">
        <v>35542</v>
      </c>
      <c r="S1597" t="s">
        <v>35543</v>
      </c>
      <c r="T1597" t="s">
        <v>35544</v>
      </c>
      <c r="U1597" t="s">
        <v>35545</v>
      </c>
      <c r="V1597" t="s">
        <v>35546</v>
      </c>
      <c r="W1597" t="s">
        <v>35547</v>
      </c>
      <c r="X1597" t="s">
        <v>35548</v>
      </c>
      <c r="Y1597" t="s">
        <v>35549</v>
      </c>
    </row>
    <row r="1598" spans="1:25" x14ac:dyDescent="0.3">
      <c r="A1598">
        <v>79850</v>
      </c>
      <c r="B1598" t="s">
        <v>35550</v>
      </c>
      <c r="C1598" t="s">
        <v>35551</v>
      </c>
      <c r="D1598" t="s">
        <v>35552</v>
      </c>
      <c r="E1598" t="s">
        <v>35553</v>
      </c>
      <c r="F1598" t="s">
        <v>35554</v>
      </c>
      <c r="G1598" t="s">
        <v>35555</v>
      </c>
      <c r="H1598" t="s">
        <v>35556</v>
      </c>
      <c r="I1598" t="s">
        <v>35557</v>
      </c>
      <c r="J1598" t="s">
        <v>35558</v>
      </c>
      <c r="K1598" t="s">
        <v>35559</v>
      </c>
      <c r="L1598" t="s">
        <v>35560</v>
      </c>
      <c r="M1598" t="s">
        <v>35561</v>
      </c>
      <c r="N1598" t="s">
        <v>35562</v>
      </c>
      <c r="O1598">
        <f>-764.845031734634 -7.40751619326875 -498.036501587372</f>
        <v>-1270.2890495152747</v>
      </c>
      <c r="P1598">
        <f>-765.939932368973 -27.2271544880148 -216.63897783049</f>
        <v>-1009.8060646874778</v>
      </c>
      <c r="Q1598" t="s">
        <v>35563</v>
      </c>
      <c r="R1598" t="s">
        <v>35564</v>
      </c>
      <c r="S1598" t="s">
        <v>35565</v>
      </c>
      <c r="T1598" t="s">
        <v>35566</v>
      </c>
      <c r="U1598" t="s">
        <v>35567</v>
      </c>
      <c r="V1598" t="s">
        <v>35568</v>
      </c>
      <c r="W1598" t="s">
        <v>35569</v>
      </c>
      <c r="X1598" t="s">
        <v>35570</v>
      </c>
      <c r="Y1598" t="s">
        <v>35571</v>
      </c>
    </row>
    <row r="1599" spans="1:25" x14ac:dyDescent="0.3">
      <c r="A1599">
        <v>79900</v>
      </c>
      <c r="B1599" t="s">
        <v>35572</v>
      </c>
      <c r="C1599" t="s">
        <v>35573</v>
      </c>
      <c r="D1599" t="s">
        <v>35574</v>
      </c>
      <c r="E1599" t="s">
        <v>35575</v>
      </c>
      <c r="F1599" t="s">
        <v>35576</v>
      </c>
      <c r="G1599" t="s">
        <v>35577</v>
      </c>
      <c r="H1599" t="s">
        <v>35578</v>
      </c>
      <c r="I1599" t="s">
        <v>35579</v>
      </c>
      <c r="J1599" t="s">
        <v>35580</v>
      </c>
      <c r="K1599" t="s">
        <v>35581</v>
      </c>
      <c r="L1599" t="s">
        <v>35582</v>
      </c>
      <c r="M1599" t="s">
        <v>35583</v>
      </c>
      <c r="N1599" t="s">
        <v>35584</v>
      </c>
      <c r="O1599">
        <f>-764.136736988649 -7.58160538439984 -497.967564651559</f>
        <v>-1269.6859070246078</v>
      </c>
      <c r="P1599">
        <f>-766.022893438353 -26.9754380918239 -216.5444789904</f>
        <v>-1009.5428105205768</v>
      </c>
      <c r="Q1599" t="s">
        <v>35585</v>
      </c>
      <c r="R1599" t="s">
        <v>35586</v>
      </c>
      <c r="S1599" t="s">
        <v>35587</v>
      </c>
      <c r="T1599" t="s">
        <v>35588</v>
      </c>
      <c r="U1599" t="s">
        <v>35589</v>
      </c>
      <c r="V1599" t="s">
        <v>35590</v>
      </c>
      <c r="W1599" t="s">
        <v>35591</v>
      </c>
      <c r="X1599" t="s">
        <v>35592</v>
      </c>
      <c r="Y1599" t="s">
        <v>35593</v>
      </c>
    </row>
    <row r="1600" spans="1:25" x14ac:dyDescent="0.3">
      <c r="A1600">
        <v>79950</v>
      </c>
      <c r="B1600" t="s">
        <v>35594</v>
      </c>
      <c r="C1600" t="s">
        <v>35595</v>
      </c>
      <c r="D1600" t="s">
        <v>35596</v>
      </c>
      <c r="E1600" t="s">
        <v>35597</v>
      </c>
      <c r="F1600" t="s">
        <v>35598</v>
      </c>
      <c r="G1600" t="s">
        <v>35599</v>
      </c>
      <c r="H1600" t="s">
        <v>35600</v>
      </c>
      <c r="I1600" t="s">
        <v>35601</v>
      </c>
      <c r="J1600" t="s">
        <v>35602</v>
      </c>
      <c r="K1600" t="s">
        <v>35603</v>
      </c>
      <c r="L1600" t="s">
        <v>35604</v>
      </c>
      <c r="M1600" t="s">
        <v>35605</v>
      </c>
      <c r="N1600" t="s">
        <v>35606</v>
      </c>
      <c r="O1600">
        <f>-763.867729562622 -7.71257894302471 -497.918419019216</f>
        <v>-1269.4987275248627</v>
      </c>
      <c r="P1600">
        <f>-766.046521851498 -26.8770579552622 -216.481909922768</f>
        <v>-1009.4054897295282</v>
      </c>
      <c r="Q1600" t="s">
        <v>35607</v>
      </c>
      <c r="R1600" t="s">
        <v>35608</v>
      </c>
      <c r="S1600" t="s">
        <v>35609</v>
      </c>
      <c r="T1600" t="s">
        <v>35610</v>
      </c>
      <c r="U1600" t="s">
        <v>35611</v>
      </c>
      <c r="V1600" t="s">
        <v>35612</v>
      </c>
      <c r="W1600" t="s">
        <v>35613</v>
      </c>
      <c r="X1600" t="s">
        <v>35614</v>
      </c>
      <c r="Y1600" t="s">
        <v>35615</v>
      </c>
    </row>
    <row r="1601" spans="1:25" x14ac:dyDescent="0.3">
      <c r="A1601">
        <v>80000</v>
      </c>
      <c r="B1601" t="s">
        <v>35616</v>
      </c>
      <c r="C1601" t="s">
        <v>35617</v>
      </c>
      <c r="D1601" t="s">
        <v>35618</v>
      </c>
      <c r="E1601" t="s">
        <v>35619</v>
      </c>
      <c r="F1601" t="s">
        <v>35620</v>
      </c>
      <c r="G1601" t="s">
        <v>35621</v>
      </c>
      <c r="H1601" t="s">
        <v>35622</v>
      </c>
      <c r="I1601" t="s">
        <v>35623</v>
      </c>
      <c r="J1601" t="s">
        <v>35624</v>
      </c>
      <c r="K1601" t="s">
        <v>35625</v>
      </c>
      <c r="L1601" t="s">
        <v>35626</v>
      </c>
      <c r="M1601" t="s">
        <v>35627</v>
      </c>
      <c r="N1601" t="s">
        <v>35628</v>
      </c>
      <c r="O1601">
        <f>-763.742592632852 -7.89343578540934 -497.823075195261</f>
        <v>-1269.4591036135225</v>
      </c>
      <c r="P1601">
        <f>-765.986101705173 -26.4490803610861 -216.346141102466</f>
        <v>-1008.7813231687251</v>
      </c>
      <c r="Q1601" t="s">
        <v>35629</v>
      </c>
      <c r="R1601" t="s">
        <v>35630</v>
      </c>
      <c r="S1601" t="s">
        <v>35631</v>
      </c>
      <c r="T1601" t="s">
        <v>35632</v>
      </c>
      <c r="U1601" t="s">
        <v>35633</v>
      </c>
      <c r="V1601" t="s">
        <v>35634</v>
      </c>
      <c r="W1601" t="s">
        <v>35635</v>
      </c>
      <c r="X1601" t="s">
        <v>35636</v>
      </c>
      <c r="Y1601" t="s">
        <v>35637</v>
      </c>
    </row>
    <row r="1602" spans="1:25" x14ac:dyDescent="0.3">
      <c r="A1602">
        <v>80050</v>
      </c>
      <c r="B1602" t="s">
        <v>35638</v>
      </c>
      <c r="C1602" t="s">
        <v>35639</v>
      </c>
      <c r="D1602" t="s">
        <v>35640</v>
      </c>
      <c r="E1602" t="s">
        <v>35641</v>
      </c>
      <c r="F1602" t="s">
        <v>35642</v>
      </c>
      <c r="G1602" t="s">
        <v>35643</v>
      </c>
      <c r="H1602" t="s">
        <v>35644</v>
      </c>
      <c r="I1602" t="s">
        <v>35645</v>
      </c>
      <c r="J1602" t="s">
        <v>35646</v>
      </c>
      <c r="K1602" t="s">
        <v>35647</v>
      </c>
      <c r="L1602" t="s">
        <v>35648</v>
      </c>
      <c r="M1602" t="s">
        <v>35649</v>
      </c>
      <c r="N1602" t="s">
        <v>35650</v>
      </c>
      <c r="O1602">
        <f>-763.640689236384 -8.00891758199737 -497.752707352602</f>
        <v>-1269.4023141709833</v>
      </c>
      <c r="P1602">
        <f>-765.802325347381 -26.3318895163461 -216.260000105686</f>
        <v>-1008.3942149694132</v>
      </c>
      <c r="Q1602" t="s">
        <v>35651</v>
      </c>
      <c r="R1602" t="s">
        <v>35652</v>
      </c>
      <c r="S1602" t="s">
        <v>35653</v>
      </c>
      <c r="T1602" t="s">
        <v>35654</v>
      </c>
      <c r="U1602" t="s">
        <v>35655</v>
      </c>
      <c r="V1602" t="s">
        <v>35656</v>
      </c>
      <c r="W1602" t="s">
        <v>35657</v>
      </c>
      <c r="X1602" t="s">
        <v>35658</v>
      </c>
      <c r="Y1602" t="s">
        <v>35659</v>
      </c>
    </row>
    <row r="1603" spans="1:25" x14ac:dyDescent="0.3">
      <c r="A1603">
        <v>80100</v>
      </c>
      <c r="B1603" t="s">
        <v>35660</v>
      </c>
      <c r="C1603" t="s">
        <v>35661</v>
      </c>
      <c r="D1603" t="s">
        <v>35662</v>
      </c>
      <c r="E1603" t="s">
        <v>35663</v>
      </c>
      <c r="F1603" t="s">
        <v>35664</v>
      </c>
      <c r="G1603" t="s">
        <v>35665</v>
      </c>
      <c r="H1603" t="s">
        <v>35666</v>
      </c>
      <c r="I1603" t="s">
        <v>35667</v>
      </c>
      <c r="J1603" t="s">
        <v>35668</v>
      </c>
      <c r="K1603" t="s">
        <v>35669</v>
      </c>
      <c r="L1603" t="s">
        <v>35670</v>
      </c>
      <c r="M1603" t="s">
        <v>35671</v>
      </c>
      <c r="N1603" t="s">
        <v>35672</v>
      </c>
      <c r="O1603">
        <f>-763.52856464038 -8.26096085680251 -497.635377679889</f>
        <v>-1269.4249031770714</v>
      </c>
      <c r="P1603">
        <f>-765.74442811091 -26.6938769600361 -216.150187549734</f>
        <v>-1008.5884926206801</v>
      </c>
      <c r="Q1603" t="s">
        <v>35673</v>
      </c>
      <c r="R1603" t="s">
        <v>35674</v>
      </c>
      <c r="S1603" t="s">
        <v>35675</v>
      </c>
      <c r="T1603" t="s">
        <v>35676</v>
      </c>
      <c r="U1603" t="s">
        <v>35677</v>
      </c>
      <c r="V1603" t="s">
        <v>35678</v>
      </c>
      <c r="W1603" t="s">
        <v>35679</v>
      </c>
      <c r="X1603" t="s">
        <v>35680</v>
      </c>
      <c r="Y1603" t="s">
        <v>35681</v>
      </c>
    </row>
    <row r="1604" spans="1:25" x14ac:dyDescent="0.3">
      <c r="A1604">
        <v>80150</v>
      </c>
      <c r="B1604" t="s">
        <v>35682</v>
      </c>
      <c r="C1604" t="s">
        <v>35683</v>
      </c>
      <c r="D1604" t="s">
        <v>35684</v>
      </c>
      <c r="E1604" t="s">
        <v>35685</v>
      </c>
      <c r="F1604" t="s">
        <v>35686</v>
      </c>
      <c r="G1604" t="s">
        <v>35687</v>
      </c>
      <c r="H1604" t="s">
        <v>35688</v>
      </c>
      <c r="I1604" t="s">
        <v>35689</v>
      </c>
      <c r="J1604" t="s">
        <v>35690</v>
      </c>
      <c r="K1604" t="s">
        <v>35691</v>
      </c>
      <c r="L1604" t="s">
        <v>35692</v>
      </c>
      <c r="M1604" t="s">
        <v>35693</v>
      </c>
      <c r="N1604" t="s">
        <v>35694</v>
      </c>
      <c r="O1604">
        <f>-763.187409670996 -8.8799514164009 -497.371330780825</f>
        <v>-1269.4386918682219</v>
      </c>
      <c r="P1604">
        <f>-766.527402231253 -27.2934291189313 -215.896085611223</f>
        <v>-1009.7169169614072</v>
      </c>
      <c r="Q1604" t="s">
        <v>35695</v>
      </c>
      <c r="R1604" t="s">
        <v>35696</v>
      </c>
      <c r="S1604" t="s">
        <v>35697</v>
      </c>
      <c r="T1604" t="s">
        <v>35698</v>
      </c>
      <c r="U1604" t="s">
        <v>35699</v>
      </c>
      <c r="V1604" t="s">
        <v>35700</v>
      </c>
      <c r="W1604" t="s">
        <v>35701</v>
      </c>
      <c r="X1604" t="s">
        <v>35702</v>
      </c>
      <c r="Y1604" t="s">
        <v>35703</v>
      </c>
    </row>
    <row r="1605" spans="1:25" x14ac:dyDescent="0.3">
      <c r="A1605">
        <v>80200</v>
      </c>
      <c r="B1605" t="s">
        <v>35704</v>
      </c>
      <c r="C1605" t="s">
        <v>35705</v>
      </c>
      <c r="D1605" t="s">
        <v>35706</v>
      </c>
      <c r="E1605" t="s">
        <v>35707</v>
      </c>
      <c r="F1605" t="s">
        <v>35708</v>
      </c>
      <c r="G1605" t="s">
        <v>35709</v>
      </c>
      <c r="H1605" t="s">
        <v>35710</v>
      </c>
      <c r="I1605" t="s">
        <v>35711</v>
      </c>
      <c r="J1605" t="s">
        <v>35712</v>
      </c>
      <c r="K1605" t="s">
        <v>35713</v>
      </c>
      <c r="L1605" t="s">
        <v>35714</v>
      </c>
      <c r="M1605" t="s">
        <v>35715</v>
      </c>
      <c r="N1605" t="s">
        <v>35716</v>
      </c>
      <c r="O1605">
        <f>-762.888584237095 -9.20169577149318 -497.296699500221</f>
        <v>-1269.3869795088092</v>
      </c>
      <c r="P1605">
        <f>-767.573847597264 -27.2436269898253 -215.816628598379</f>
        <v>-1010.6341031854683</v>
      </c>
      <c r="Q1605" t="s">
        <v>35717</v>
      </c>
      <c r="R1605" t="s">
        <v>35718</v>
      </c>
      <c r="S1605" t="s">
        <v>35719</v>
      </c>
      <c r="T1605" t="s">
        <v>35720</v>
      </c>
      <c r="U1605" t="s">
        <v>35721</v>
      </c>
      <c r="V1605" t="s">
        <v>35722</v>
      </c>
      <c r="W1605" t="s">
        <v>35723</v>
      </c>
      <c r="X1605" t="s">
        <v>35724</v>
      </c>
      <c r="Y1605" t="s">
        <v>35725</v>
      </c>
    </row>
    <row r="1606" spans="1:25" x14ac:dyDescent="0.3">
      <c r="A1606">
        <v>80250</v>
      </c>
      <c r="B1606" t="s">
        <v>35726</v>
      </c>
      <c r="C1606" t="s">
        <v>35727</v>
      </c>
      <c r="D1606" t="s">
        <v>35728</v>
      </c>
      <c r="E1606" t="s">
        <v>35729</v>
      </c>
      <c r="F1606" t="s">
        <v>35730</v>
      </c>
      <c r="G1606" t="s">
        <v>35731</v>
      </c>
      <c r="H1606" t="s">
        <v>35732</v>
      </c>
      <c r="I1606" t="s">
        <v>35733</v>
      </c>
      <c r="J1606" t="s">
        <v>35734</v>
      </c>
      <c r="K1606" t="s">
        <v>35735</v>
      </c>
      <c r="L1606" t="s">
        <v>35736</v>
      </c>
      <c r="M1606" t="s">
        <v>35737</v>
      </c>
      <c r="N1606" t="s">
        <v>35738</v>
      </c>
      <c r="O1606">
        <f>-762.638069318192 -9.43923667209037 -497.265443490491</f>
        <v>-1269.3427494807734</v>
      </c>
      <c r="P1606">
        <f>-768.054472191085 -27.398149132651 -215.793007628748</f>
        <v>-1011.245628952484</v>
      </c>
      <c r="Q1606" t="s">
        <v>35739</v>
      </c>
      <c r="R1606" t="s">
        <v>35740</v>
      </c>
      <c r="S1606" t="s">
        <v>35741</v>
      </c>
      <c r="T1606" t="s">
        <v>35742</v>
      </c>
      <c r="U1606" t="s">
        <v>35743</v>
      </c>
      <c r="V1606" t="s">
        <v>35744</v>
      </c>
      <c r="W1606" t="s">
        <v>35745</v>
      </c>
      <c r="X1606" t="s">
        <v>35746</v>
      </c>
      <c r="Y1606" t="s">
        <v>35747</v>
      </c>
    </row>
    <row r="1607" spans="1:25" x14ac:dyDescent="0.3">
      <c r="A1607">
        <v>80300</v>
      </c>
      <c r="B1607" t="s">
        <v>35748</v>
      </c>
      <c r="C1607" t="s">
        <v>35749</v>
      </c>
      <c r="D1607" t="s">
        <v>35750</v>
      </c>
      <c r="E1607" t="s">
        <v>35751</v>
      </c>
      <c r="F1607" t="s">
        <v>35752</v>
      </c>
      <c r="G1607" t="s">
        <v>35753</v>
      </c>
      <c r="H1607" t="s">
        <v>35754</v>
      </c>
      <c r="I1607" t="s">
        <v>35755</v>
      </c>
      <c r="J1607" t="s">
        <v>35756</v>
      </c>
      <c r="K1607" t="s">
        <v>35757</v>
      </c>
      <c r="L1607" t="s">
        <v>35758</v>
      </c>
      <c r="M1607" t="s">
        <v>35759</v>
      </c>
      <c r="N1607" t="s">
        <v>35760</v>
      </c>
      <c r="O1607">
        <f>-762.24957387038 -9.93564155558238 -497.132745233597</f>
        <v>-1269.3179606595595</v>
      </c>
      <c r="P1607">
        <f>-768.774729986877 -28.1248251055886 -215.698662005353</f>
        <v>-1012.5982170978185</v>
      </c>
      <c r="Q1607" t="s">
        <v>35761</v>
      </c>
      <c r="R1607" t="s">
        <v>35762</v>
      </c>
      <c r="S1607" t="s">
        <v>35763</v>
      </c>
      <c r="T1607" t="s">
        <v>35764</v>
      </c>
      <c r="U1607" t="s">
        <v>35765</v>
      </c>
      <c r="V1607" t="s">
        <v>35766</v>
      </c>
      <c r="W1607" t="s">
        <v>35767</v>
      </c>
      <c r="X1607" t="s">
        <v>35768</v>
      </c>
      <c r="Y1607" t="s">
        <v>35769</v>
      </c>
    </row>
    <row r="1608" spans="1:25" x14ac:dyDescent="0.3">
      <c r="A1608">
        <v>80350</v>
      </c>
      <c r="B1608" t="s">
        <v>35770</v>
      </c>
      <c r="C1608" t="s">
        <v>35771</v>
      </c>
      <c r="D1608" t="s">
        <v>35772</v>
      </c>
      <c r="E1608" t="s">
        <v>35773</v>
      </c>
      <c r="F1608" t="s">
        <v>35774</v>
      </c>
      <c r="G1608" t="s">
        <v>35775</v>
      </c>
      <c r="H1608" t="s">
        <v>35776</v>
      </c>
      <c r="I1608" t="s">
        <v>35777</v>
      </c>
      <c r="J1608" t="s">
        <v>35778</v>
      </c>
      <c r="K1608" t="s">
        <v>35779</v>
      </c>
      <c r="L1608" t="s">
        <v>35780</v>
      </c>
      <c r="M1608" t="s">
        <v>35781</v>
      </c>
      <c r="N1608" t="s">
        <v>35782</v>
      </c>
      <c r="O1608">
        <f>-762.175729812484 -10.1007759572371 -497.100015856326</f>
        <v>-1269.3765216260472</v>
      </c>
      <c r="P1608">
        <f>-768.926566893208 -28.3124866665651 -215.672769483156</f>
        <v>-1012.9118230429291</v>
      </c>
      <c r="Q1608" t="s">
        <v>35783</v>
      </c>
      <c r="R1608" t="s">
        <v>35784</v>
      </c>
      <c r="S1608" t="s">
        <v>35785</v>
      </c>
      <c r="T1608" t="s">
        <v>35786</v>
      </c>
      <c r="U1608" t="s">
        <v>35787</v>
      </c>
      <c r="V1608" t="s">
        <v>35788</v>
      </c>
      <c r="W1608" t="s">
        <v>35789</v>
      </c>
      <c r="X1608" t="s">
        <v>35790</v>
      </c>
      <c r="Y1608" t="s">
        <v>35791</v>
      </c>
    </row>
    <row r="1609" spans="1:25" x14ac:dyDescent="0.3">
      <c r="A1609">
        <v>80400</v>
      </c>
      <c r="B1609" t="s">
        <v>35792</v>
      </c>
      <c r="C1609" t="s">
        <v>35793</v>
      </c>
      <c r="D1609" t="s">
        <v>35794</v>
      </c>
      <c r="E1609" t="s">
        <v>35795</v>
      </c>
      <c r="F1609" t="s">
        <v>35796</v>
      </c>
      <c r="G1609" t="s">
        <v>35797</v>
      </c>
      <c r="H1609" t="s">
        <v>35798</v>
      </c>
      <c r="I1609" t="s">
        <v>35799</v>
      </c>
      <c r="J1609" t="s">
        <v>35800</v>
      </c>
      <c r="K1609" t="s">
        <v>35801</v>
      </c>
      <c r="L1609" t="s">
        <v>35802</v>
      </c>
      <c r="M1609" t="s">
        <v>35803</v>
      </c>
      <c r="N1609" t="s">
        <v>35804</v>
      </c>
      <c r="O1609">
        <f>-762.097045183603 -10.2379244867113 -497.076935860909</f>
        <v>-1269.4119055312233</v>
      </c>
      <c r="P1609">
        <f>-768.990281259091 -28.3861338524291 -215.648829726174</f>
        <v>-1013.0252448376941</v>
      </c>
      <c r="Q1609" t="s">
        <v>35805</v>
      </c>
      <c r="R1609" t="s">
        <v>35806</v>
      </c>
      <c r="S1609" t="s">
        <v>35807</v>
      </c>
      <c r="T1609" t="s">
        <v>35808</v>
      </c>
      <c r="U1609" t="s">
        <v>35809</v>
      </c>
      <c r="V1609" t="s">
        <v>35810</v>
      </c>
      <c r="W1609" t="s">
        <v>35811</v>
      </c>
      <c r="X1609" t="s">
        <v>35812</v>
      </c>
      <c r="Y1609" t="s">
        <v>35813</v>
      </c>
    </row>
    <row r="1610" spans="1:25" x14ac:dyDescent="0.3">
      <c r="A1610">
        <v>80450</v>
      </c>
      <c r="B1610" t="s">
        <v>35814</v>
      </c>
      <c r="C1610" t="s">
        <v>35815</v>
      </c>
      <c r="D1610" t="s">
        <v>35816</v>
      </c>
      <c r="E1610" t="s">
        <v>35817</v>
      </c>
      <c r="F1610" t="s">
        <v>35818</v>
      </c>
      <c r="G1610" t="s">
        <v>35819</v>
      </c>
      <c r="H1610" t="s">
        <v>35820</v>
      </c>
      <c r="I1610" t="s">
        <v>35821</v>
      </c>
      <c r="J1610" t="s">
        <v>35822</v>
      </c>
      <c r="K1610" t="s">
        <v>35823</v>
      </c>
      <c r="L1610" t="s">
        <v>35824</v>
      </c>
      <c r="M1610" t="s">
        <v>35825</v>
      </c>
      <c r="N1610" t="s">
        <v>35826</v>
      </c>
      <c r="O1610">
        <f>-762.135823884609 -10.4294344228485 -497.133462410445</f>
        <v>-1269.6987207179025</v>
      </c>
      <c r="P1610">
        <f>-768.966854881432 -28.8612582550734 -215.722354466942</f>
        <v>-1013.5504676034474</v>
      </c>
      <c r="Q1610" t="s">
        <v>35827</v>
      </c>
      <c r="R1610" t="s">
        <v>35828</v>
      </c>
      <c r="S1610" t="s">
        <v>35829</v>
      </c>
      <c r="T1610" t="s">
        <v>35830</v>
      </c>
      <c r="U1610" t="s">
        <v>35831</v>
      </c>
      <c r="V1610" t="s">
        <v>35832</v>
      </c>
      <c r="W1610" t="s">
        <v>35833</v>
      </c>
      <c r="X1610" t="s">
        <v>35834</v>
      </c>
      <c r="Y1610" t="s">
        <v>35835</v>
      </c>
    </row>
    <row r="1611" spans="1:25" x14ac:dyDescent="0.3">
      <c r="A1611">
        <v>80500</v>
      </c>
      <c r="B1611" t="s">
        <v>35836</v>
      </c>
      <c r="C1611" t="s">
        <v>35837</v>
      </c>
      <c r="D1611" t="s">
        <v>35838</v>
      </c>
      <c r="E1611" t="s">
        <v>35839</v>
      </c>
      <c r="F1611" t="s">
        <v>35840</v>
      </c>
      <c r="G1611" t="s">
        <v>35841</v>
      </c>
      <c r="H1611" t="s">
        <v>35842</v>
      </c>
      <c r="I1611" t="s">
        <v>35843</v>
      </c>
      <c r="J1611" t="s">
        <v>35844</v>
      </c>
      <c r="K1611" t="s">
        <v>35845</v>
      </c>
      <c r="L1611" t="s">
        <v>35846</v>
      </c>
      <c r="M1611" t="s">
        <v>35847</v>
      </c>
      <c r="N1611" t="s">
        <v>35848</v>
      </c>
      <c r="O1611">
        <f>-762.289006738864 -10.4309239711226 -497.300104530537</f>
        <v>-1270.0200352405236</v>
      </c>
      <c r="P1611">
        <f>-768.901392637183 -29.2690986084983 -215.910664176365</f>
        <v>-1014.0811554220463</v>
      </c>
      <c r="Q1611" t="s">
        <v>35849</v>
      </c>
      <c r="R1611" t="s">
        <v>35850</v>
      </c>
      <c r="S1611" t="s">
        <v>35851</v>
      </c>
      <c r="T1611" t="s">
        <v>35852</v>
      </c>
      <c r="U1611" t="s">
        <v>35853</v>
      </c>
      <c r="V1611" t="s">
        <v>35854</v>
      </c>
      <c r="W1611" t="s">
        <v>35855</v>
      </c>
      <c r="X1611" t="s">
        <v>35856</v>
      </c>
      <c r="Y1611" t="s">
        <v>35857</v>
      </c>
    </row>
    <row r="1612" spans="1:25" x14ac:dyDescent="0.3">
      <c r="A1612">
        <v>80550</v>
      </c>
      <c r="B1612" t="s">
        <v>35858</v>
      </c>
      <c r="C1612" t="s">
        <v>35859</v>
      </c>
      <c r="D1612" t="s">
        <v>35860</v>
      </c>
      <c r="E1612" t="s">
        <v>35861</v>
      </c>
      <c r="F1612" t="s">
        <v>35862</v>
      </c>
      <c r="G1612" t="s">
        <v>35863</v>
      </c>
      <c r="H1612" t="s">
        <v>35864</v>
      </c>
      <c r="I1612" t="s">
        <v>35865</v>
      </c>
      <c r="J1612" t="s">
        <v>35866</v>
      </c>
      <c r="K1612" t="s">
        <v>35867</v>
      </c>
      <c r="L1612" t="s">
        <v>35868</v>
      </c>
      <c r="M1612" t="s">
        <v>35869</v>
      </c>
      <c r="N1612" t="s">
        <v>35870</v>
      </c>
      <c r="O1612">
        <f>-762.28205151414 -10.4381977459059 -497.314343008876</f>
        <v>-1270.0345922689219</v>
      </c>
      <c r="P1612">
        <f>-768.931663343194 -29.5376487885358 -215.943370323132</f>
        <v>-1014.4126824548619</v>
      </c>
      <c r="Q1612" t="s">
        <v>35871</v>
      </c>
      <c r="R1612" t="s">
        <v>35872</v>
      </c>
      <c r="S1612" t="s">
        <v>35873</v>
      </c>
      <c r="T1612" t="s">
        <v>35874</v>
      </c>
      <c r="U1612" t="s">
        <v>35875</v>
      </c>
      <c r="V1612" t="s">
        <v>35876</v>
      </c>
      <c r="W1612" t="s">
        <v>35877</v>
      </c>
      <c r="X1612" t="s">
        <v>35878</v>
      </c>
      <c r="Y1612" t="s">
        <v>35879</v>
      </c>
    </row>
    <row r="1613" spans="1:25" x14ac:dyDescent="0.3">
      <c r="A1613">
        <v>80600</v>
      </c>
      <c r="B1613" t="s">
        <v>35880</v>
      </c>
      <c r="C1613" t="s">
        <v>35881</v>
      </c>
      <c r="D1613" t="s">
        <v>35882</v>
      </c>
      <c r="E1613" t="s">
        <v>35883</v>
      </c>
      <c r="F1613" t="s">
        <v>35884</v>
      </c>
      <c r="G1613" t="s">
        <v>35885</v>
      </c>
      <c r="H1613" t="s">
        <v>35886</v>
      </c>
      <c r="I1613" t="s">
        <v>35887</v>
      </c>
      <c r="J1613" t="s">
        <v>35888</v>
      </c>
      <c r="K1613" t="s">
        <v>35889</v>
      </c>
      <c r="L1613" t="s">
        <v>35890</v>
      </c>
      <c r="M1613" t="s">
        <v>35891</v>
      </c>
      <c r="N1613" t="s">
        <v>35892</v>
      </c>
      <c r="O1613">
        <f>-762.431768678131 -10.2321471303792 -497.311820228115</f>
        <v>-1269.9757360366252</v>
      </c>
      <c r="P1613">
        <f>-769.570679220599 -29.3687596421835 -215.955465408807</f>
        <v>-1014.8949042715894</v>
      </c>
      <c r="Q1613" t="s">
        <v>35893</v>
      </c>
      <c r="R1613" t="s">
        <v>35894</v>
      </c>
      <c r="S1613" t="s">
        <v>35895</v>
      </c>
      <c r="T1613" t="s">
        <v>35896</v>
      </c>
      <c r="U1613" t="s">
        <v>35897</v>
      </c>
      <c r="V1613" t="s">
        <v>35898</v>
      </c>
      <c r="W1613" t="s">
        <v>35899</v>
      </c>
      <c r="X1613" t="s">
        <v>35900</v>
      </c>
      <c r="Y1613" t="s">
        <v>35901</v>
      </c>
    </row>
    <row r="1614" spans="1:25" x14ac:dyDescent="0.3">
      <c r="A1614">
        <v>80650</v>
      </c>
      <c r="B1614" t="s">
        <v>35902</v>
      </c>
      <c r="C1614" t="s">
        <v>35903</v>
      </c>
      <c r="D1614" t="s">
        <v>35904</v>
      </c>
      <c r="E1614" t="s">
        <v>35905</v>
      </c>
      <c r="F1614" t="s">
        <v>35906</v>
      </c>
      <c r="G1614" t="s">
        <v>35907</v>
      </c>
      <c r="H1614" t="s">
        <v>35908</v>
      </c>
      <c r="I1614" t="s">
        <v>35909</v>
      </c>
      <c r="J1614" t="s">
        <v>35910</v>
      </c>
      <c r="K1614" t="s">
        <v>35911</v>
      </c>
      <c r="L1614" t="s">
        <v>35912</v>
      </c>
      <c r="M1614" t="s">
        <v>35913</v>
      </c>
      <c r="N1614" t="s">
        <v>35914</v>
      </c>
      <c r="O1614">
        <f>-762.714860287763 -9.97764699154118 -497.26134583158</f>
        <v>-1269.9538531108842</v>
      </c>
      <c r="P1614">
        <f>-770.002998933248 -28.9954365968065 -215.900722443227</f>
        <v>-1014.8991579732815</v>
      </c>
      <c r="Q1614" t="s">
        <v>35915</v>
      </c>
      <c r="R1614" t="s">
        <v>35916</v>
      </c>
      <c r="S1614" t="s">
        <v>35917</v>
      </c>
      <c r="T1614" t="s">
        <v>35918</v>
      </c>
      <c r="U1614" t="s">
        <v>35919</v>
      </c>
      <c r="V1614" t="s">
        <v>35920</v>
      </c>
      <c r="W1614" t="s">
        <v>35921</v>
      </c>
      <c r="X1614" t="s">
        <v>35922</v>
      </c>
      <c r="Y1614" t="s">
        <v>35923</v>
      </c>
    </row>
    <row r="1615" spans="1:25" x14ac:dyDescent="0.3">
      <c r="A1615">
        <v>80700</v>
      </c>
      <c r="B1615" t="s">
        <v>35924</v>
      </c>
      <c r="C1615" t="s">
        <v>35925</v>
      </c>
      <c r="D1615" t="s">
        <v>35926</v>
      </c>
      <c r="E1615" t="s">
        <v>35927</v>
      </c>
      <c r="F1615" t="s">
        <v>35928</v>
      </c>
      <c r="G1615" t="s">
        <v>35929</v>
      </c>
      <c r="H1615" t="s">
        <v>35930</v>
      </c>
      <c r="I1615" t="s">
        <v>35931</v>
      </c>
      <c r="J1615" t="s">
        <v>35932</v>
      </c>
      <c r="K1615" t="s">
        <v>35933</v>
      </c>
      <c r="L1615" t="s">
        <v>35934</v>
      </c>
      <c r="M1615" t="s">
        <v>35935</v>
      </c>
      <c r="N1615" t="s">
        <v>35936</v>
      </c>
      <c r="O1615">
        <f>-763.420640512759 -9.65063898089556 -497.096705724833</f>
        <v>-1270.1679852184875</v>
      </c>
      <c r="P1615">
        <f>-770.54789912965 -28.3316740336998 -215.709360659948</f>
        <v>-1014.5889338232978</v>
      </c>
      <c r="Q1615" t="s">
        <v>35937</v>
      </c>
      <c r="R1615" t="s">
        <v>35938</v>
      </c>
      <c r="S1615" t="s">
        <v>35939</v>
      </c>
      <c r="T1615" t="s">
        <v>35940</v>
      </c>
      <c r="U1615" t="s">
        <v>35941</v>
      </c>
      <c r="V1615" t="s">
        <v>35942</v>
      </c>
      <c r="W1615" t="s">
        <v>35943</v>
      </c>
      <c r="X1615" t="s">
        <v>35944</v>
      </c>
      <c r="Y1615" t="s">
        <v>35945</v>
      </c>
    </row>
    <row r="1616" spans="1:25" x14ac:dyDescent="0.3">
      <c r="A1616">
        <v>80750</v>
      </c>
      <c r="B1616" t="s">
        <v>35946</v>
      </c>
      <c r="C1616" t="s">
        <v>35947</v>
      </c>
      <c r="D1616" t="s">
        <v>35948</v>
      </c>
      <c r="E1616" t="s">
        <v>35949</v>
      </c>
      <c r="F1616" t="s">
        <v>35950</v>
      </c>
      <c r="G1616" t="s">
        <v>35951</v>
      </c>
      <c r="H1616" t="s">
        <v>35952</v>
      </c>
      <c r="I1616" t="s">
        <v>35953</v>
      </c>
      <c r="J1616" t="s">
        <v>35954</v>
      </c>
      <c r="K1616" t="s">
        <v>35955</v>
      </c>
      <c r="L1616" t="s">
        <v>35956</v>
      </c>
      <c r="M1616" t="s">
        <v>35957</v>
      </c>
      <c r="N1616" t="s">
        <v>35958</v>
      </c>
      <c r="O1616">
        <f>-763.787516272543 -9.53884831409141 -496.95930246576</f>
        <v>-1270.2856670523945</v>
      </c>
      <c r="P1616">
        <f>-770.602482687029 -28.2248604558929 -215.564665351076</f>
        <v>-1014.3920084939979</v>
      </c>
      <c r="Q1616" t="s">
        <v>35959</v>
      </c>
      <c r="R1616" t="s">
        <v>35960</v>
      </c>
      <c r="S1616" t="s">
        <v>35961</v>
      </c>
      <c r="T1616" t="s">
        <v>35962</v>
      </c>
      <c r="U1616" t="s">
        <v>35963</v>
      </c>
      <c r="V1616" t="s">
        <v>35964</v>
      </c>
      <c r="W1616" t="s">
        <v>35965</v>
      </c>
      <c r="X1616" t="s">
        <v>35966</v>
      </c>
      <c r="Y1616" t="s">
        <v>35967</v>
      </c>
    </row>
    <row r="1617" spans="1:25" x14ac:dyDescent="0.3">
      <c r="A1617">
        <v>80800</v>
      </c>
      <c r="B1617" t="s">
        <v>35968</v>
      </c>
      <c r="C1617" t="s">
        <v>35969</v>
      </c>
      <c r="D1617" t="s">
        <v>35970</v>
      </c>
      <c r="E1617" t="s">
        <v>35971</v>
      </c>
      <c r="F1617" t="s">
        <v>35972</v>
      </c>
      <c r="G1617" t="s">
        <v>35973</v>
      </c>
      <c r="H1617" t="s">
        <v>35974</v>
      </c>
      <c r="I1617" t="s">
        <v>35975</v>
      </c>
      <c r="J1617" t="s">
        <v>35976</v>
      </c>
      <c r="K1617" t="s">
        <v>35977</v>
      </c>
      <c r="L1617" t="s">
        <v>35978</v>
      </c>
      <c r="M1617" t="s">
        <v>35979</v>
      </c>
      <c r="N1617" t="s">
        <v>35980</v>
      </c>
      <c r="O1617">
        <f>-764.630209590134 -9.48741167127605 -496.583140414219</f>
        <v>-1270.7007616756291</v>
      </c>
      <c r="P1617">
        <f>-771.088306825018 -27.8791173451386 -215.160629392194</f>
        <v>-1014.1280535623506</v>
      </c>
      <c r="Q1617" t="s">
        <v>35981</v>
      </c>
      <c r="R1617" t="s">
        <v>35982</v>
      </c>
      <c r="S1617" t="s">
        <v>35983</v>
      </c>
      <c r="T1617" t="s">
        <v>35984</v>
      </c>
      <c r="U1617" t="s">
        <v>35985</v>
      </c>
      <c r="V1617" t="s">
        <v>35986</v>
      </c>
      <c r="W1617" t="s">
        <v>35987</v>
      </c>
      <c r="X1617" t="s">
        <v>35988</v>
      </c>
      <c r="Y1617" t="s">
        <v>35989</v>
      </c>
    </row>
    <row r="1618" spans="1:25" x14ac:dyDescent="0.3">
      <c r="A1618">
        <v>80850</v>
      </c>
      <c r="B1618" t="s">
        <v>35990</v>
      </c>
      <c r="C1618" t="s">
        <v>35991</v>
      </c>
      <c r="D1618" t="s">
        <v>35992</v>
      </c>
      <c r="E1618" t="s">
        <v>35993</v>
      </c>
      <c r="F1618" t="s">
        <v>35994</v>
      </c>
      <c r="G1618" t="s">
        <v>35995</v>
      </c>
      <c r="H1618" t="s">
        <v>35996</v>
      </c>
      <c r="I1618" t="s">
        <v>35997</v>
      </c>
      <c r="J1618" t="s">
        <v>35998</v>
      </c>
      <c r="K1618" t="s">
        <v>35999</v>
      </c>
      <c r="L1618" t="s">
        <v>36000</v>
      </c>
      <c r="M1618" t="s">
        <v>36001</v>
      </c>
      <c r="N1618" t="s">
        <v>36002</v>
      </c>
      <c r="O1618">
        <f>-765.0727840076 -9.56832505757893 -496.42922413858</f>
        <v>-1271.070333203759</v>
      </c>
      <c r="P1618">
        <f>-771.441167076643 -27.7662685781281 -214.991974598945</f>
        <v>-1014.1994102537161</v>
      </c>
      <c r="Q1618" t="s">
        <v>36003</v>
      </c>
      <c r="R1618" t="s">
        <v>36004</v>
      </c>
      <c r="S1618" t="s">
        <v>36005</v>
      </c>
      <c r="T1618" t="s">
        <v>36006</v>
      </c>
      <c r="U1618" t="s">
        <v>36007</v>
      </c>
      <c r="V1618" t="s">
        <v>36008</v>
      </c>
      <c r="W1618" t="s">
        <v>36009</v>
      </c>
      <c r="X1618" t="s">
        <v>36010</v>
      </c>
      <c r="Y1618" t="s">
        <v>36011</v>
      </c>
    </row>
    <row r="1619" spans="1:25" x14ac:dyDescent="0.3">
      <c r="A1619">
        <v>80900</v>
      </c>
      <c r="B1619" t="s">
        <v>36012</v>
      </c>
      <c r="C1619" t="s">
        <v>36013</v>
      </c>
      <c r="D1619" t="s">
        <v>36014</v>
      </c>
      <c r="E1619" t="s">
        <v>36015</v>
      </c>
      <c r="F1619" t="s">
        <v>36016</v>
      </c>
      <c r="G1619" t="s">
        <v>36017</v>
      </c>
      <c r="H1619" t="s">
        <v>36018</v>
      </c>
      <c r="I1619" t="s">
        <v>36019</v>
      </c>
      <c r="J1619" t="s">
        <v>36020</v>
      </c>
      <c r="K1619" t="s">
        <v>36021</v>
      </c>
      <c r="L1619" t="s">
        <v>36022</v>
      </c>
      <c r="M1619" t="s">
        <v>36023</v>
      </c>
      <c r="N1619" t="s">
        <v>36024</v>
      </c>
      <c r="O1619">
        <f>-765.79926882416 -9.98895519861844 -496.20431183413</f>
        <v>-1271.9925358569085</v>
      </c>
      <c r="P1619">
        <f>-772.268936523055 -27.7136171818902 -214.739277925144</f>
        <v>-1014.7218316300891</v>
      </c>
      <c r="Q1619" t="s">
        <v>36025</v>
      </c>
      <c r="R1619" t="s">
        <v>36026</v>
      </c>
      <c r="S1619" t="s">
        <v>36027</v>
      </c>
      <c r="T1619" t="s">
        <v>36028</v>
      </c>
      <c r="U1619" t="s">
        <v>36029</v>
      </c>
      <c r="V1619" t="s">
        <v>36030</v>
      </c>
      <c r="W1619" t="s">
        <v>36031</v>
      </c>
      <c r="X1619" t="s">
        <v>36032</v>
      </c>
      <c r="Y1619" t="s">
        <v>36033</v>
      </c>
    </row>
    <row r="1620" spans="1:25" x14ac:dyDescent="0.3">
      <c r="A1620">
        <v>80950</v>
      </c>
      <c r="B1620" t="s">
        <v>36034</v>
      </c>
      <c r="C1620" t="s">
        <v>36035</v>
      </c>
      <c r="D1620" t="s">
        <v>36036</v>
      </c>
      <c r="E1620" t="s">
        <v>36037</v>
      </c>
      <c r="F1620" t="s">
        <v>36038</v>
      </c>
      <c r="G1620" t="s">
        <v>36039</v>
      </c>
      <c r="H1620" t="s">
        <v>36040</v>
      </c>
      <c r="I1620" t="s">
        <v>36041</v>
      </c>
      <c r="J1620" t="s">
        <v>36042</v>
      </c>
      <c r="K1620" t="s">
        <v>36043</v>
      </c>
      <c r="L1620" t="s">
        <v>36044</v>
      </c>
      <c r="M1620" t="s">
        <v>36045</v>
      </c>
      <c r="N1620" t="s">
        <v>36046</v>
      </c>
      <c r="O1620">
        <f>-766.15469980806 -10.2947589197777 -496.056258815733</f>
        <v>-1272.5057175435707</v>
      </c>
      <c r="P1620">
        <f>-772.852547095455 -27.8450729502165 -214.585675247155</f>
        <v>-1015.2832952928264</v>
      </c>
      <c r="Q1620" t="s">
        <v>36047</v>
      </c>
      <c r="R1620" t="s">
        <v>36048</v>
      </c>
      <c r="S1620" t="s">
        <v>36049</v>
      </c>
      <c r="T1620" t="s">
        <v>36050</v>
      </c>
      <c r="U1620" t="s">
        <v>36051</v>
      </c>
      <c r="V1620" t="s">
        <v>36052</v>
      </c>
      <c r="W1620" t="s">
        <v>36053</v>
      </c>
      <c r="X1620" t="s">
        <v>36054</v>
      </c>
      <c r="Y1620" t="s">
        <v>36055</v>
      </c>
    </row>
    <row r="1621" spans="1:25" x14ac:dyDescent="0.3">
      <c r="A1621">
        <v>81000</v>
      </c>
      <c r="B1621" t="s">
        <v>36056</v>
      </c>
      <c r="C1621" t="s">
        <v>36057</v>
      </c>
      <c r="D1621" t="s">
        <v>36058</v>
      </c>
      <c r="E1621" t="s">
        <v>36059</v>
      </c>
      <c r="F1621" t="s">
        <v>36060</v>
      </c>
      <c r="G1621" t="s">
        <v>36061</v>
      </c>
      <c r="H1621" t="s">
        <v>36062</v>
      </c>
      <c r="I1621" t="s">
        <v>36063</v>
      </c>
      <c r="J1621" t="s">
        <v>36064</v>
      </c>
      <c r="K1621" t="s">
        <v>36065</v>
      </c>
      <c r="L1621" t="s">
        <v>36066</v>
      </c>
      <c r="M1621" t="s">
        <v>36067</v>
      </c>
      <c r="N1621" t="s">
        <v>36068</v>
      </c>
      <c r="O1621">
        <f>-766.84263926975 -10.8471917759819 -495.800030127221</f>
        <v>-1273.4898611729527</v>
      </c>
      <c r="P1621">
        <f>-774.155917786582 -27.985399746962 -214.319468458133</f>
        <v>-1016.460785991677</v>
      </c>
      <c r="Q1621" t="s">
        <v>36069</v>
      </c>
      <c r="R1621" t="s">
        <v>36070</v>
      </c>
      <c r="S1621" t="s">
        <v>36071</v>
      </c>
      <c r="T1621" t="s">
        <v>36072</v>
      </c>
      <c r="U1621" t="s">
        <v>36073</v>
      </c>
      <c r="V1621" t="s">
        <v>36074</v>
      </c>
      <c r="W1621" t="s">
        <v>36075</v>
      </c>
      <c r="X1621" t="s">
        <v>36076</v>
      </c>
      <c r="Y1621" t="s">
        <v>36077</v>
      </c>
    </row>
    <row r="1622" spans="1:25" x14ac:dyDescent="0.3">
      <c r="A1622">
        <v>81050</v>
      </c>
      <c r="B1622" t="s">
        <v>36078</v>
      </c>
      <c r="C1622" t="s">
        <v>36079</v>
      </c>
      <c r="D1622" t="s">
        <v>36080</v>
      </c>
      <c r="E1622" t="s">
        <v>36081</v>
      </c>
      <c r="F1622" t="s">
        <v>36082</v>
      </c>
      <c r="G1622" t="s">
        <v>36083</v>
      </c>
      <c r="H1622" t="s">
        <v>36084</v>
      </c>
      <c r="I1622" t="s">
        <v>36085</v>
      </c>
      <c r="J1622" t="s">
        <v>36086</v>
      </c>
      <c r="K1622" t="s">
        <v>36087</v>
      </c>
      <c r="L1622" t="s">
        <v>36088</v>
      </c>
      <c r="M1622" t="s">
        <v>36089</v>
      </c>
      <c r="N1622" t="s">
        <v>36090</v>
      </c>
      <c r="O1622">
        <f>-767.262334351 -10.9885300795499 -495.769207720787</f>
        <v>-1274.020072151337</v>
      </c>
      <c r="P1622">
        <f>-774.804756274553 -27.9858625076922 -214.286033194482</f>
        <v>-1017.0766519767272</v>
      </c>
      <c r="Q1622" t="s">
        <v>36091</v>
      </c>
      <c r="R1622" t="s">
        <v>36092</v>
      </c>
      <c r="S1622" t="s">
        <v>36093</v>
      </c>
      <c r="T1622" t="s">
        <v>36094</v>
      </c>
      <c r="U1622" t="s">
        <v>36095</v>
      </c>
      <c r="V1622" t="s">
        <v>36096</v>
      </c>
      <c r="W1622" t="s">
        <v>36097</v>
      </c>
      <c r="X1622" t="s">
        <v>36098</v>
      </c>
      <c r="Y1622" t="s">
        <v>36099</v>
      </c>
    </row>
    <row r="1623" spans="1:25" x14ac:dyDescent="0.3">
      <c r="A1623">
        <v>81100</v>
      </c>
      <c r="B1623" t="s">
        <v>36100</v>
      </c>
      <c r="C1623" t="s">
        <v>36101</v>
      </c>
      <c r="D1623" t="s">
        <v>36102</v>
      </c>
      <c r="E1623" t="s">
        <v>36103</v>
      </c>
      <c r="F1623" t="s">
        <v>36104</v>
      </c>
      <c r="G1623" t="s">
        <v>36105</v>
      </c>
      <c r="H1623" t="s">
        <v>36106</v>
      </c>
      <c r="I1623" t="s">
        <v>36107</v>
      </c>
      <c r="J1623" t="s">
        <v>36108</v>
      </c>
      <c r="K1623" t="s">
        <v>36109</v>
      </c>
      <c r="L1623" t="s">
        <v>36110</v>
      </c>
      <c r="M1623" t="s">
        <v>36111</v>
      </c>
      <c r="N1623" t="s">
        <v>36112</v>
      </c>
      <c r="O1623">
        <f>-767.601688176134 -11.3432724942606 -495.739526225515</f>
        <v>-1274.6844868959097</v>
      </c>
      <c r="P1623">
        <f>-775.588496984553 -28.5229227755196 -214.279625069574</f>
        <v>-1018.3910448296466</v>
      </c>
      <c r="Q1623" t="s">
        <v>36113</v>
      </c>
      <c r="R1623" t="s">
        <v>36114</v>
      </c>
      <c r="S1623" t="s">
        <v>36115</v>
      </c>
      <c r="T1623" t="s">
        <v>36116</v>
      </c>
      <c r="U1623" t="s">
        <v>36117</v>
      </c>
      <c r="V1623" t="s">
        <v>36118</v>
      </c>
      <c r="W1623" t="s">
        <v>36119</v>
      </c>
      <c r="X1623" t="s">
        <v>36120</v>
      </c>
      <c r="Y1623" t="s">
        <v>36121</v>
      </c>
    </row>
    <row r="1624" spans="1:25" x14ac:dyDescent="0.3">
      <c r="A1624">
        <v>81150</v>
      </c>
      <c r="B1624" t="s">
        <v>36122</v>
      </c>
      <c r="C1624" t="s">
        <v>36123</v>
      </c>
      <c r="D1624" t="s">
        <v>36124</v>
      </c>
      <c r="E1624" t="s">
        <v>36125</v>
      </c>
      <c r="F1624" t="s">
        <v>36126</v>
      </c>
      <c r="G1624" t="s">
        <v>36127</v>
      </c>
      <c r="H1624" t="s">
        <v>36128</v>
      </c>
      <c r="I1624" t="s">
        <v>36129</v>
      </c>
      <c r="J1624" t="s">
        <v>36130</v>
      </c>
      <c r="K1624" t="s">
        <v>36131</v>
      </c>
      <c r="L1624" t="s">
        <v>36132</v>
      </c>
      <c r="M1624" t="s">
        <v>36133</v>
      </c>
      <c r="N1624" t="s">
        <v>36134</v>
      </c>
      <c r="O1624">
        <f>-767.483250580056 -11.5032062552923 -495.793520102702</f>
        <v>-1274.7799769380504</v>
      </c>
      <c r="P1624">
        <f>-775.630064405929 -28.6231621486052 -214.334616855288</f>
        <v>-1018.5878434098222</v>
      </c>
      <c r="Q1624" t="s">
        <v>36135</v>
      </c>
      <c r="R1624" t="s">
        <v>36136</v>
      </c>
      <c r="S1624" t="s">
        <v>36137</v>
      </c>
      <c r="T1624" t="s">
        <v>36138</v>
      </c>
      <c r="U1624" t="s">
        <v>36139</v>
      </c>
      <c r="V1624" t="s">
        <v>36140</v>
      </c>
      <c r="W1624" t="s">
        <v>36141</v>
      </c>
      <c r="X1624" t="s">
        <v>36142</v>
      </c>
      <c r="Y1624" t="s">
        <v>36143</v>
      </c>
    </row>
    <row r="1625" spans="1:25" x14ac:dyDescent="0.3">
      <c r="A1625">
        <v>81200</v>
      </c>
      <c r="B1625" t="s">
        <v>36144</v>
      </c>
      <c r="C1625" t="s">
        <v>36145</v>
      </c>
      <c r="D1625" t="s">
        <v>36146</v>
      </c>
      <c r="E1625" t="s">
        <v>36147</v>
      </c>
      <c r="F1625" t="s">
        <v>36148</v>
      </c>
      <c r="G1625" t="s">
        <v>36149</v>
      </c>
      <c r="H1625" t="s">
        <v>36150</v>
      </c>
      <c r="I1625" t="s">
        <v>36151</v>
      </c>
      <c r="J1625" t="s">
        <v>36152</v>
      </c>
      <c r="K1625" t="s">
        <v>36153</v>
      </c>
      <c r="L1625" t="s">
        <v>36154</v>
      </c>
      <c r="M1625" t="s">
        <v>36155</v>
      </c>
      <c r="N1625" t="s">
        <v>36156</v>
      </c>
      <c r="O1625">
        <f>-766.823292319104 -11.896613609299 -495.703733659284</f>
        <v>-1274.4236395876869</v>
      </c>
      <c r="P1625">
        <f>-776.010113045903 -28.5918775471378 -214.251480030267</f>
        <v>-1018.8534706233078</v>
      </c>
      <c r="Q1625" t="s">
        <v>36157</v>
      </c>
      <c r="R1625" t="s">
        <v>36158</v>
      </c>
      <c r="S1625" t="s">
        <v>36159</v>
      </c>
      <c r="T1625" t="s">
        <v>36160</v>
      </c>
      <c r="U1625" t="s">
        <v>36161</v>
      </c>
      <c r="V1625" t="s">
        <v>36162</v>
      </c>
      <c r="W1625" t="s">
        <v>36163</v>
      </c>
      <c r="X1625" t="s">
        <v>36164</v>
      </c>
      <c r="Y1625" t="s">
        <v>36165</v>
      </c>
    </row>
    <row r="1626" spans="1:25" x14ac:dyDescent="0.3">
      <c r="A1626">
        <v>81250</v>
      </c>
      <c r="B1626" t="s">
        <v>36166</v>
      </c>
      <c r="C1626" t="s">
        <v>36167</v>
      </c>
      <c r="D1626" t="s">
        <v>36168</v>
      </c>
      <c r="E1626" t="s">
        <v>36169</v>
      </c>
      <c r="F1626" t="s">
        <v>36170</v>
      </c>
      <c r="G1626" t="s">
        <v>36171</v>
      </c>
      <c r="H1626" t="s">
        <v>36172</v>
      </c>
      <c r="I1626" t="s">
        <v>36173</v>
      </c>
      <c r="J1626" t="s">
        <v>36174</v>
      </c>
      <c r="K1626" t="s">
        <v>36175</v>
      </c>
      <c r="L1626" t="s">
        <v>36176</v>
      </c>
      <c r="M1626" t="s">
        <v>36177</v>
      </c>
      <c r="N1626" t="s">
        <v>36178</v>
      </c>
      <c r="O1626">
        <f>-766.458953581758 -12.0839951935559 -495.72899552213</f>
        <v>-1274.271944297444</v>
      </c>
      <c r="P1626">
        <f>-776.110585636048 -28.6031970011777 -214.281659298332</f>
        <v>-1018.9954419355577</v>
      </c>
      <c r="Q1626" t="s">
        <v>36179</v>
      </c>
      <c r="R1626" t="s">
        <v>36180</v>
      </c>
      <c r="S1626" t="s">
        <v>36181</v>
      </c>
      <c r="T1626" t="s">
        <v>36182</v>
      </c>
      <c r="U1626" t="s">
        <v>36183</v>
      </c>
      <c r="V1626" t="s">
        <v>36184</v>
      </c>
      <c r="W1626" t="s">
        <v>36185</v>
      </c>
      <c r="X1626" t="s">
        <v>36186</v>
      </c>
      <c r="Y1626" t="s">
        <v>36187</v>
      </c>
    </row>
    <row r="1627" spans="1:25" x14ac:dyDescent="0.3">
      <c r="A1627">
        <v>81300</v>
      </c>
      <c r="B1627" t="s">
        <v>36188</v>
      </c>
      <c r="C1627" t="s">
        <v>36189</v>
      </c>
      <c r="D1627" t="s">
        <v>36190</v>
      </c>
      <c r="E1627" t="s">
        <v>36191</v>
      </c>
      <c r="F1627" t="s">
        <v>36192</v>
      </c>
      <c r="G1627" t="s">
        <v>36193</v>
      </c>
      <c r="H1627" t="s">
        <v>36194</v>
      </c>
      <c r="I1627" t="s">
        <v>36195</v>
      </c>
      <c r="J1627" t="s">
        <v>36196</v>
      </c>
      <c r="K1627" t="s">
        <v>36197</v>
      </c>
      <c r="L1627" t="s">
        <v>36198</v>
      </c>
      <c r="M1627" t="s">
        <v>36199</v>
      </c>
      <c r="N1627" t="s">
        <v>36200</v>
      </c>
      <c r="O1627">
        <f>-765.881023906076 -12.3873775196253 -495.855289882107</f>
        <v>-1274.1236913078083</v>
      </c>
      <c r="P1627">
        <f>-775.834499277779 -28.7084615906351 -214.407008060911</f>
        <v>-1018.9499689293251</v>
      </c>
      <c r="Q1627" t="s">
        <v>36201</v>
      </c>
      <c r="R1627" t="s">
        <v>36202</v>
      </c>
      <c r="S1627" t="s">
        <v>36203</v>
      </c>
      <c r="T1627" t="s">
        <v>36204</v>
      </c>
      <c r="U1627" t="s">
        <v>36205</v>
      </c>
      <c r="V1627" t="s">
        <v>36206</v>
      </c>
      <c r="W1627" t="s">
        <v>36207</v>
      </c>
      <c r="X1627" t="s">
        <v>36208</v>
      </c>
      <c r="Y1627" t="s">
        <v>36209</v>
      </c>
    </row>
    <row r="1628" spans="1:25" x14ac:dyDescent="0.3">
      <c r="A1628">
        <v>81350</v>
      </c>
      <c r="B1628" t="s">
        <v>36210</v>
      </c>
      <c r="C1628" t="s">
        <v>36211</v>
      </c>
      <c r="D1628" t="s">
        <v>36212</v>
      </c>
      <c r="E1628" t="s">
        <v>36213</v>
      </c>
      <c r="F1628" t="s">
        <v>36214</v>
      </c>
      <c r="G1628" t="s">
        <v>36215</v>
      </c>
      <c r="H1628" t="s">
        <v>36216</v>
      </c>
      <c r="I1628" t="s">
        <v>36217</v>
      </c>
      <c r="J1628" t="s">
        <v>36218</v>
      </c>
      <c r="K1628" t="s">
        <v>36219</v>
      </c>
      <c r="L1628" t="s">
        <v>36220</v>
      </c>
      <c r="M1628" t="s">
        <v>36221</v>
      </c>
      <c r="N1628" t="s">
        <v>36222</v>
      </c>
      <c r="O1628">
        <f>-765.44586907119 -12.6420471405506 -495.901299114414</f>
        <v>-1273.9892153261546</v>
      </c>
      <c r="P1628">
        <f>-775.492672196286 -29.1382720574795 -214.466495775243</f>
        <v>-1019.0974400290086</v>
      </c>
      <c r="Q1628" t="s">
        <v>36223</v>
      </c>
      <c r="R1628" t="s">
        <v>36224</v>
      </c>
      <c r="S1628" t="s">
        <v>36225</v>
      </c>
      <c r="T1628" t="s">
        <v>36226</v>
      </c>
      <c r="U1628" t="s">
        <v>36227</v>
      </c>
      <c r="V1628" t="s">
        <v>36228</v>
      </c>
      <c r="W1628" t="s">
        <v>36229</v>
      </c>
      <c r="X1628" t="s">
        <v>36230</v>
      </c>
      <c r="Y1628" t="s">
        <v>36231</v>
      </c>
    </row>
    <row r="1629" spans="1:25" x14ac:dyDescent="0.3">
      <c r="A1629">
        <v>81400</v>
      </c>
      <c r="B1629" t="s">
        <v>36232</v>
      </c>
      <c r="C1629" t="s">
        <v>36233</v>
      </c>
      <c r="D1629" t="s">
        <v>36234</v>
      </c>
      <c r="E1629" t="s">
        <v>36235</v>
      </c>
      <c r="F1629" t="s">
        <v>36236</v>
      </c>
      <c r="G1629" t="s">
        <v>36237</v>
      </c>
      <c r="H1629" t="s">
        <v>36238</v>
      </c>
      <c r="I1629" t="s">
        <v>36239</v>
      </c>
      <c r="J1629" t="s">
        <v>36240</v>
      </c>
      <c r="K1629" t="s">
        <v>36241</v>
      </c>
      <c r="L1629" t="s">
        <v>36242</v>
      </c>
      <c r="M1629" t="s">
        <v>36243</v>
      </c>
      <c r="N1629" t="s">
        <v>36244</v>
      </c>
      <c r="O1629">
        <f>-764.858104510601 -13.0640748784572 -496.043001363821</f>
        <v>-1273.9651807528792</v>
      </c>
      <c r="P1629">
        <f>-774.789862114354 -29.5722613540713 -214.604961666171</f>
        <v>-1018.9670851345963</v>
      </c>
      <c r="Q1629" t="s">
        <v>36245</v>
      </c>
      <c r="R1629" t="s">
        <v>36246</v>
      </c>
      <c r="S1629" t="s">
        <v>36247</v>
      </c>
      <c r="T1629" t="s">
        <v>36248</v>
      </c>
      <c r="U1629" t="s">
        <v>36249</v>
      </c>
      <c r="V1629" t="s">
        <v>36250</v>
      </c>
      <c r="W1629" t="s">
        <v>36251</v>
      </c>
      <c r="X1629" t="s">
        <v>36252</v>
      </c>
      <c r="Y1629" t="s">
        <v>36253</v>
      </c>
    </row>
    <row r="1630" spans="1:25" x14ac:dyDescent="0.3">
      <c r="A1630">
        <v>81450</v>
      </c>
      <c r="B1630" t="s">
        <v>36254</v>
      </c>
      <c r="C1630" t="s">
        <v>36255</v>
      </c>
      <c r="D1630" t="s">
        <v>36256</v>
      </c>
      <c r="E1630" t="s">
        <v>36257</v>
      </c>
      <c r="F1630" t="s">
        <v>36258</v>
      </c>
      <c r="G1630" t="s">
        <v>36259</v>
      </c>
      <c r="H1630" t="s">
        <v>36260</v>
      </c>
      <c r="I1630" t="s">
        <v>36261</v>
      </c>
      <c r="J1630" t="s">
        <v>36262</v>
      </c>
      <c r="K1630" t="s">
        <v>36263</v>
      </c>
      <c r="L1630" t="s">
        <v>36264</v>
      </c>
      <c r="M1630" t="s">
        <v>36265</v>
      </c>
      <c r="N1630" t="s">
        <v>36266</v>
      </c>
      <c r="O1630">
        <f>-764.616745178387 -13.4077008654463 -496.050499439464</f>
        <v>-1274.0749454832971</v>
      </c>
      <c r="P1630">
        <f>-774.453523937305 -29.7104028711544 -214.597091722306</f>
        <v>-1018.7610185307655</v>
      </c>
      <c r="Q1630" t="s">
        <v>36267</v>
      </c>
      <c r="R1630" t="s">
        <v>36268</v>
      </c>
      <c r="S1630" t="s">
        <v>36269</v>
      </c>
      <c r="T1630" t="s">
        <v>36270</v>
      </c>
      <c r="U1630" t="s">
        <v>36271</v>
      </c>
      <c r="V1630" t="s">
        <v>36272</v>
      </c>
      <c r="W1630" t="s">
        <v>36273</v>
      </c>
      <c r="X1630" t="s">
        <v>36274</v>
      </c>
      <c r="Y1630" t="s">
        <v>36275</v>
      </c>
    </row>
    <row r="1631" spans="1:25" x14ac:dyDescent="0.3">
      <c r="A1631">
        <v>81500</v>
      </c>
      <c r="B1631" t="s">
        <v>36276</v>
      </c>
      <c r="C1631" t="s">
        <v>36277</v>
      </c>
      <c r="D1631" t="s">
        <v>36278</v>
      </c>
      <c r="E1631" t="s">
        <v>36279</v>
      </c>
      <c r="F1631" t="s">
        <v>36280</v>
      </c>
      <c r="G1631" t="s">
        <v>36281</v>
      </c>
      <c r="H1631" t="s">
        <v>36282</v>
      </c>
      <c r="I1631" t="s">
        <v>36283</v>
      </c>
      <c r="J1631" t="s">
        <v>36284</v>
      </c>
      <c r="K1631" t="s">
        <v>36285</v>
      </c>
      <c r="L1631" t="s">
        <v>36286</v>
      </c>
      <c r="M1631" t="s">
        <v>36287</v>
      </c>
      <c r="N1631" t="s">
        <v>36288</v>
      </c>
      <c r="O1631">
        <f>-763.995404734979 -14.1149075223198 -495.937163502801</f>
        <v>-1274.0474757600998</v>
      </c>
      <c r="P1631">
        <f>-773.878120325086 -29.8552681897654 -214.453359587963</f>
        <v>-1018.1867481028144</v>
      </c>
      <c r="Q1631" t="s">
        <v>36289</v>
      </c>
      <c r="R1631" t="s">
        <v>36290</v>
      </c>
      <c r="S1631" t="s">
        <v>36291</v>
      </c>
      <c r="T1631" t="s">
        <v>36292</v>
      </c>
      <c r="U1631" t="s">
        <v>36293</v>
      </c>
      <c r="V1631" t="s">
        <v>36294</v>
      </c>
      <c r="W1631" t="s">
        <v>36295</v>
      </c>
      <c r="X1631" t="s">
        <v>36296</v>
      </c>
      <c r="Y1631" t="s">
        <v>36297</v>
      </c>
    </row>
    <row r="1632" spans="1:25" x14ac:dyDescent="0.3">
      <c r="A1632">
        <v>81550</v>
      </c>
      <c r="B1632" t="s">
        <v>36298</v>
      </c>
      <c r="C1632" t="s">
        <v>36299</v>
      </c>
      <c r="D1632" t="s">
        <v>36300</v>
      </c>
      <c r="E1632" t="s">
        <v>36301</v>
      </c>
      <c r="F1632" t="s">
        <v>36302</v>
      </c>
      <c r="G1632" t="s">
        <v>36303</v>
      </c>
      <c r="H1632" t="s">
        <v>36304</v>
      </c>
      <c r="I1632" t="s">
        <v>36305</v>
      </c>
      <c r="J1632" t="s">
        <v>36306</v>
      </c>
      <c r="K1632" t="s">
        <v>36307</v>
      </c>
      <c r="L1632" t="s">
        <v>36308</v>
      </c>
      <c r="M1632" t="s">
        <v>36309</v>
      </c>
      <c r="N1632" t="s">
        <v>36310</v>
      </c>
      <c r="O1632">
        <f>-763.663293604151 -14.5485822981343 -495.836404425547</f>
        <v>-1274.0482803278323</v>
      </c>
      <c r="P1632">
        <f>-773.693483007896 -29.9693866400848 -214.340098021205</f>
        <v>-1018.0029676691859</v>
      </c>
      <c r="Q1632" t="s">
        <v>36311</v>
      </c>
      <c r="R1632" t="s">
        <v>36312</v>
      </c>
      <c r="S1632" t="s">
        <v>36313</v>
      </c>
      <c r="T1632" t="s">
        <v>36314</v>
      </c>
      <c r="U1632" t="s">
        <v>36315</v>
      </c>
      <c r="V1632" t="s">
        <v>36316</v>
      </c>
      <c r="W1632" t="s">
        <v>36317</v>
      </c>
      <c r="X1632" t="s">
        <v>36318</v>
      </c>
      <c r="Y1632" t="s">
        <v>36319</v>
      </c>
    </row>
    <row r="1633" spans="1:25" x14ac:dyDescent="0.3">
      <c r="A1633">
        <v>81600</v>
      </c>
      <c r="B1633" t="s">
        <v>36320</v>
      </c>
      <c r="C1633" t="s">
        <v>36321</v>
      </c>
      <c r="D1633" t="s">
        <v>36322</v>
      </c>
      <c r="E1633" t="s">
        <v>36323</v>
      </c>
      <c r="F1633" t="s">
        <v>36324</v>
      </c>
      <c r="G1633" t="s">
        <v>36325</v>
      </c>
      <c r="H1633" t="s">
        <v>36326</v>
      </c>
      <c r="I1633" t="s">
        <v>36327</v>
      </c>
      <c r="J1633" t="s">
        <v>36328</v>
      </c>
      <c r="K1633" t="s">
        <v>36329</v>
      </c>
      <c r="L1633" t="s">
        <v>36330</v>
      </c>
      <c r="M1633" t="s">
        <v>36331</v>
      </c>
      <c r="N1633" t="s">
        <v>36332</v>
      </c>
      <c r="O1633">
        <f>-763.444920117917 -15.2014075300729 -495.492832932429</f>
        <v>-1274.1391605804188</v>
      </c>
      <c r="P1633">
        <f>-773.649998811128 -30.0682632555156 -213.972904556049</f>
        <v>-1017.6911666226925</v>
      </c>
      <c r="Q1633" t="s">
        <v>36333</v>
      </c>
      <c r="R1633" t="s">
        <v>36334</v>
      </c>
      <c r="S1633" t="s">
        <v>36335</v>
      </c>
      <c r="T1633" t="s">
        <v>36336</v>
      </c>
      <c r="U1633" t="s">
        <v>36337</v>
      </c>
      <c r="V1633" t="s">
        <v>36338</v>
      </c>
      <c r="W1633" t="s">
        <v>36339</v>
      </c>
      <c r="X1633" t="s">
        <v>36340</v>
      </c>
      <c r="Y1633" t="s">
        <v>36341</v>
      </c>
    </row>
    <row r="1634" spans="1:25" x14ac:dyDescent="0.3">
      <c r="A1634">
        <v>81650</v>
      </c>
      <c r="B1634" t="s">
        <v>36342</v>
      </c>
      <c r="C1634" t="s">
        <v>36343</v>
      </c>
      <c r="D1634" t="s">
        <v>36344</v>
      </c>
      <c r="E1634" t="s">
        <v>36345</v>
      </c>
      <c r="F1634" t="s">
        <v>36346</v>
      </c>
      <c r="G1634" t="s">
        <v>36347</v>
      </c>
      <c r="H1634" t="s">
        <v>36348</v>
      </c>
      <c r="I1634" t="s">
        <v>36349</v>
      </c>
      <c r="J1634" t="s">
        <v>36350</v>
      </c>
      <c r="K1634" t="s">
        <v>36351</v>
      </c>
      <c r="L1634" t="s">
        <v>36352</v>
      </c>
      <c r="M1634" t="s">
        <v>36353</v>
      </c>
      <c r="N1634" t="s">
        <v>36354</v>
      </c>
      <c r="O1634">
        <f>-763.488140302111 -15.4459506442965 -495.293894999264</f>
        <v>-1274.2279859456717</v>
      </c>
      <c r="P1634">
        <f>-773.837629507639 -29.9249368021317 -213.759084690226</f>
        <v>-1017.5216509999967</v>
      </c>
      <c r="Q1634" t="s">
        <v>36355</v>
      </c>
      <c r="R1634" t="s">
        <v>36356</v>
      </c>
      <c r="S1634" t="s">
        <v>36357</v>
      </c>
      <c r="T1634" t="s">
        <v>36358</v>
      </c>
      <c r="U1634" t="s">
        <v>36359</v>
      </c>
      <c r="V1634" t="s">
        <v>36360</v>
      </c>
      <c r="W1634" t="s">
        <v>36361</v>
      </c>
      <c r="X1634" t="s">
        <v>36362</v>
      </c>
      <c r="Y1634" t="s">
        <v>36363</v>
      </c>
    </row>
    <row r="1635" spans="1:25" x14ac:dyDescent="0.3">
      <c r="A1635">
        <v>81700</v>
      </c>
      <c r="B1635" t="s">
        <v>36364</v>
      </c>
      <c r="C1635" t="s">
        <v>36365</v>
      </c>
      <c r="D1635" t="s">
        <v>36366</v>
      </c>
      <c r="E1635" t="s">
        <v>36367</v>
      </c>
      <c r="F1635" t="s">
        <v>36368</v>
      </c>
      <c r="G1635" t="s">
        <v>36369</v>
      </c>
      <c r="H1635" t="s">
        <v>36370</v>
      </c>
      <c r="I1635" t="s">
        <v>36371</v>
      </c>
      <c r="J1635" t="s">
        <v>36372</v>
      </c>
      <c r="K1635" t="s">
        <v>36373</v>
      </c>
      <c r="L1635" t="s">
        <v>36374</v>
      </c>
      <c r="M1635" t="s">
        <v>36375</v>
      </c>
      <c r="N1635" t="s">
        <v>36376</v>
      </c>
      <c r="O1635">
        <f>-763.512748887555 -15.777310593649 -494.898731243713</f>
        <v>-1274.188790724917</v>
      </c>
      <c r="P1635">
        <f>-774.147521830222 -29.4297980759775 -213.333442743578</f>
        <v>-1016.9107626497774</v>
      </c>
      <c r="Q1635" t="s">
        <v>36377</v>
      </c>
      <c r="R1635" t="s">
        <v>36378</v>
      </c>
      <c r="S1635" t="s">
        <v>36379</v>
      </c>
      <c r="T1635" t="s">
        <v>36380</v>
      </c>
      <c r="U1635" t="s">
        <v>36381</v>
      </c>
      <c r="V1635" t="s">
        <v>36382</v>
      </c>
      <c r="W1635" t="s">
        <v>36383</v>
      </c>
      <c r="X1635" t="s">
        <v>36384</v>
      </c>
      <c r="Y1635" t="s">
        <v>36385</v>
      </c>
    </row>
    <row r="1636" spans="1:25" x14ac:dyDescent="0.3">
      <c r="A1636">
        <v>81750</v>
      </c>
      <c r="B1636" t="s">
        <v>36386</v>
      </c>
      <c r="C1636" t="s">
        <v>36387</v>
      </c>
      <c r="D1636" t="s">
        <v>36388</v>
      </c>
      <c r="E1636" t="s">
        <v>36389</v>
      </c>
      <c r="F1636" t="s">
        <v>36390</v>
      </c>
      <c r="G1636" t="s">
        <v>36391</v>
      </c>
      <c r="H1636" t="s">
        <v>36392</v>
      </c>
      <c r="I1636" t="s">
        <v>36393</v>
      </c>
      <c r="J1636" t="s">
        <v>36394</v>
      </c>
      <c r="K1636" t="s">
        <v>36395</v>
      </c>
      <c r="L1636" t="s">
        <v>36396</v>
      </c>
      <c r="M1636" t="s">
        <v>36397</v>
      </c>
      <c r="N1636" t="s">
        <v>36398</v>
      </c>
      <c r="O1636">
        <f>-763.600193107321 -15.9714057157275 -494.688116712128</f>
        <v>-1274.2597155351766</v>
      </c>
      <c r="P1636">
        <f>-774.437991869616 -29.2576938044774 -213.112944330353</f>
        <v>-1016.8086300044464</v>
      </c>
      <c r="Q1636" t="s">
        <v>36399</v>
      </c>
      <c r="R1636" t="s">
        <v>36400</v>
      </c>
      <c r="S1636" t="s">
        <v>36401</v>
      </c>
      <c r="T1636" t="s">
        <v>36402</v>
      </c>
      <c r="U1636" t="s">
        <v>36403</v>
      </c>
      <c r="V1636" t="s">
        <v>36404</v>
      </c>
      <c r="W1636" t="s">
        <v>36405</v>
      </c>
      <c r="X1636" t="s">
        <v>36406</v>
      </c>
      <c r="Y1636" t="s">
        <v>36407</v>
      </c>
    </row>
    <row r="1637" spans="1:25" x14ac:dyDescent="0.3">
      <c r="A1637">
        <v>81800</v>
      </c>
      <c r="B1637" t="s">
        <v>36408</v>
      </c>
      <c r="C1637" t="s">
        <v>36409</v>
      </c>
      <c r="D1637" t="s">
        <v>36410</v>
      </c>
      <c r="E1637" t="s">
        <v>36411</v>
      </c>
      <c r="F1637" t="s">
        <v>36412</v>
      </c>
      <c r="G1637" t="s">
        <v>36413</v>
      </c>
      <c r="H1637" t="s">
        <v>36414</v>
      </c>
      <c r="I1637" t="s">
        <v>36415</v>
      </c>
      <c r="J1637" t="s">
        <v>36416</v>
      </c>
      <c r="K1637" t="s">
        <v>36417</v>
      </c>
      <c r="L1637" t="s">
        <v>36418</v>
      </c>
      <c r="M1637" t="s">
        <v>36419</v>
      </c>
      <c r="N1637" t="s">
        <v>36420</v>
      </c>
      <c r="O1637">
        <f>-764.186210432663 -16.5260357228644 -493.98014880014</f>
        <v>-1274.6923949556674</v>
      </c>
      <c r="P1637">
        <f>-775.124610828654 -29.1143550476304 -212.376714148571</f>
        <v>-1016.6156800248555</v>
      </c>
      <c r="Q1637" t="s">
        <v>36421</v>
      </c>
      <c r="R1637" t="s">
        <v>36422</v>
      </c>
      <c r="S1637" t="s">
        <v>36423</v>
      </c>
      <c r="T1637" t="s">
        <v>36424</v>
      </c>
      <c r="U1637" t="s">
        <v>36425</v>
      </c>
      <c r="V1637" t="s">
        <v>36426</v>
      </c>
      <c r="W1637" t="s">
        <v>36427</v>
      </c>
      <c r="X1637" t="s">
        <v>36428</v>
      </c>
      <c r="Y1637" t="s">
        <v>36429</v>
      </c>
    </row>
    <row r="1638" spans="1:25" x14ac:dyDescent="0.3">
      <c r="A1638">
        <v>81850</v>
      </c>
      <c r="B1638" t="s">
        <v>36430</v>
      </c>
      <c r="C1638" t="s">
        <v>36431</v>
      </c>
      <c r="D1638" t="s">
        <v>36432</v>
      </c>
      <c r="E1638" t="s">
        <v>36433</v>
      </c>
      <c r="F1638" t="s">
        <v>36434</v>
      </c>
      <c r="G1638" t="s">
        <v>36435</v>
      </c>
      <c r="H1638" t="s">
        <v>36436</v>
      </c>
      <c r="I1638" t="s">
        <v>36437</v>
      </c>
      <c r="J1638" t="s">
        <v>36438</v>
      </c>
      <c r="K1638" t="s">
        <v>36439</v>
      </c>
      <c r="L1638" t="s">
        <v>36440</v>
      </c>
      <c r="M1638" t="s">
        <v>36441</v>
      </c>
      <c r="N1638" t="s">
        <v>36442</v>
      </c>
      <c r="O1638">
        <f>-764.605946993105 -16.8595186313589 -493.555853822995</f>
        <v>-1275.0213194474591</v>
      </c>
      <c r="P1638">
        <f>-775.603842329689 -28.9705423279363 -211.933768262043</f>
        <v>-1016.5081529196683</v>
      </c>
      <c r="Q1638" t="s">
        <v>36443</v>
      </c>
      <c r="R1638" t="s">
        <v>36444</v>
      </c>
      <c r="S1638" t="s">
        <v>36445</v>
      </c>
      <c r="T1638" t="s">
        <v>36446</v>
      </c>
      <c r="U1638" t="s">
        <v>36447</v>
      </c>
      <c r="V1638" t="s">
        <v>36448</v>
      </c>
      <c r="W1638" t="s">
        <v>36449</v>
      </c>
      <c r="X1638" t="s">
        <v>36450</v>
      </c>
      <c r="Y1638" t="s">
        <v>36451</v>
      </c>
    </row>
    <row r="1639" spans="1:25" x14ac:dyDescent="0.3">
      <c r="A1639">
        <v>81900</v>
      </c>
      <c r="B1639" t="s">
        <v>36452</v>
      </c>
      <c r="C1639" t="s">
        <v>36453</v>
      </c>
      <c r="D1639" t="s">
        <v>36454</v>
      </c>
      <c r="E1639" t="s">
        <v>36455</v>
      </c>
      <c r="F1639" t="s">
        <v>36456</v>
      </c>
      <c r="G1639" t="s">
        <v>36457</v>
      </c>
      <c r="H1639" t="s">
        <v>36458</v>
      </c>
      <c r="I1639" t="s">
        <v>36459</v>
      </c>
      <c r="J1639" t="s">
        <v>36460</v>
      </c>
      <c r="K1639" t="s">
        <v>36461</v>
      </c>
      <c r="L1639" t="s">
        <v>36462</v>
      </c>
      <c r="M1639" t="s">
        <v>36463</v>
      </c>
      <c r="N1639" t="s">
        <v>36464</v>
      </c>
      <c r="O1639">
        <f>-765.557255118074 -17.5921762350818 -492.672306735819</f>
        <v>-1275.8217380889746</v>
      </c>
      <c r="P1639">
        <f>-776.721900872399 -28.5673653652959 -211.010299062548</f>
        <v>-1016.299565300243</v>
      </c>
      <c r="Q1639" t="s">
        <v>36465</v>
      </c>
      <c r="R1639" t="s">
        <v>36466</v>
      </c>
      <c r="S1639" t="s">
        <v>36467</v>
      </c>
      <c r="T1639" t="s">
        <v>36468</v>
      </c>
      <c r="U1639" t="s">
        <v>36469</v>
      </c>
      <c r="V1639" t="s">
        <v>36470</v>
      </c>
      <c r="W1639" t="s">
        <v>36471</v>
      </c>
      <c r="X1639" t="s">
        <v>36472</v>
      </c>
      <c r="Y1639" t="s">
        <v>36473</v>
      </c>
    </row>
    <row r="1640" spans="1:25" x14ac:dyDescent="0.3">
      <c r="A1640">
        <v>81950</v>
      </c>
      <c r="B1640" t="s">
        <v>36474</v>
      </c>
      <c r="C1640" t="s">
        <v>36475</v>
      </c>
      <c r="D1640" t="s">
        <v>36476</v>
      </c>
      <c r="E1640" t="s">
        <v>36477</v>
      </c>
      <c r="F1640" t="s">
        <v>36478</v>
      </c>
      <c r="G1640" t="s">
        <v>36479</v>
      </c>
      <c r="H1640" t="s">
        <v>36480</v>
      </c>
      <c r="I1640" t="s">
        <v>36481</v>
      </c>
      <c r="J1640" t="s">
        <v>36482</v>
      </c>
      <c r="K1640" t="s">
        <v>36483</v>
      </c>
      <c r="L1640" t="s">
        <v>36484</v>
      </c>
      <c r="M1640" t="s">
        <v>36485</v>
      </c>
      <c r="N1640" t="s">
        <v>36486</v>
      </c>
      <c r="O1640">
        <f>-765.976564080967 -17.9624769687118 -492.232954881239</f>
        <v>-1276.1719959309178</v>
      </c>
      <c r="P1640">
        <f>-777.297327805248 -28.549533941193 -210.562382561873</f>
        <v>-1016.4092443083139</v>
      </c>
      <c r="Q1640" t="s">
        <v>36487</v>
      </c>
      <c r="R1640" t="s">
        <v>36488</v>
      </c>
      <c r="S1640" t="s">
        <v>36489</v>
      </c>
      <c r="T1640" t="s">
        <v>36490</v>
      </c>
      <c r="U1640" t="s">
        <v>36491</v>
      </c>
      <c r="V1640" t="s">
        <v>36492</v>
      </c>
      <c r="W1640" t="s">
        <v>36493</v>
      </c>
      <c r="X1640" t="s">
        <v>36494</v>
      </c>
      <c r="Y1640" t="s">
        <v>36495</v>
      </c>
    </row>
    <row r="1641" spans="1:25" x14ac:dyDescent="0.3">
      <c r="A1641">
        <v>82000</v>
      </c>
      <c r="B1641" t="s">
        <v>36496</v>
      </c>
      <c r="C1641" t="s">
        <v>36497</v>
      </c>
      <c r="D1641" t="s">
        <v>36498</v>
      </c>
      <c r="E1641" t="s">
        <v>36499</v>
      </c>
      <c r="F1641" t="s">
        <v>36500</v>
      </c>
      <c r="G1641" t="s">
        <v>36501</v>
      </c>
      <c r="H1641" t="s">
        <v>36502</v>
      </c>
      <c r="I1641" t="s">
        <v>36503</v>
      </c>
      <c r="J1641" t="s">
        <v>36504</v>
      </c>
      <c r="K1641" t="s">
        <v>36505</v>
      </c>
      <c r="L1641" t="s">
        <v>36506</v>
      </c>
      <c r="M1641" t="s">
        <v>36507</v>
      </c>
      <c r="N1641" t="s">
        <v>36508</v>
      </c>
      <c r="O1641">
        <f>-766.60356544584 -18.6438919369346 -491.585948886005</f>
        <v>-1276.8334062687795</v>
      </c>
      <c r="P1641">
        <f>-778.347611188648 -28.6386680601197 -209.911012947577</f>
        <v>-1016.8972921963447</v>
      </c>
      <c r="Q1641" t="s">
        <v>36509</v>
      </c>
      <c r="R1641" t="s">
        <v>36510</v>
      </c>
      <c r="S1641" t="s">
        <v>36511</v>
      </c>
      <c r="T1641" t="s">
        <v>36512</v>
      </c>
      <c r="U1641" t="s">
        <v>36513</v>
      </c>
      <c r="V1641" t="s">
        <v>36514</v>
      </c>
      <c r="W1641" t="s">
        <v>36515</v>
      </c>
      <c r="X1641" t="s">
        <v>36516</v>
      </c>
      <c r="Y1641" t="s">
        <v>36517</v>
      </c>
    </row>
    <row r="1642" spans="1:25" x14ac:dyDescent="0.3">
      <c r="A1642">
        <v>82050</v>
      </c>
      <c r="B1642" t="s">
        <v>36518</v>
      </c>
      <c r="C1642" t="s">
        <v>36519</v>
      </c>
      <c r="D1642" t="s">
        <v>36520</v>
      </c>
      <c r="E1642" t="s">
        <v>36521</v>
      </c>
      <c r="F1642" t="s">
        <v>36522</v>
      </c>
      <c r="G1642" t="s">
        <v>36523</v>
      </c>
      <c r="H1642" t="s">
        <v>36524</v>
      </c>
      <c r="I1642" t="s">
        <v>36525</v>
      </c>
      <c r="J1642" t="s">
        <v>36526</v>
      </c>
      <c r="K1642" t="s">
        <v>36527</v>
      </c>
      <c r="L1642" t="s">
        <v>36528</v>
      </c>
      <c r="M1642" t="s">
        <v>36529</v>
      </c>
      <c r="N1642" t="s">
        <v>36530</v>
      </c>
      <c r="O1642">
        <f>-766.853294488653 -18.8795084416581 -491.358264693507</f>
        <v>-1277.0910676238182</v>
      </c>
      <c r="P1642">
        <f>-778.865322468332 -28.6367649567924 -209.686360951716</f>
        <v>-1017.1884483768404</v>
      </c>
      <c r="Q1642" t="s">
        <v>36531</v>
      </c>
      <c r="R1642" t="s">
        <v>36532</v>
      </c>
      <c r="S1642" t="s">
        <v>36533</v>
      </c>
      <c r="T1642" t="s">
        <v>36534</v>
      </c>
      <c r="U1642" t="s">
        <v>36535</v>
      </c>
      <c r="V1642" t="s">
        <v>36536</v>
      </c>
      <c r="W1642" t="s">
        <v>36537</v>
      </c>
      <c r="X1642" t="s">
        <v>36538</v>
      </c>
      <c r="Y1642" t="s">
        <v>36539</v>
      </c>
    </row>
    <row r="1643" spans="1:25" x14ac:dyDescent="0.3">
      <c r="A1643">
        <v>82100</v>
      </c>
      <c r="B1643" t="s">
        <v>36540</v>
      </c>
      <c r="C1643" t="s">
        <v>36541</v>
      </c>
      <c r="D1643" t="s">
        <v>36542</v>
      </c>
      <c r="E1643" t="s">
        <v>36543</v>
      </c>
      <c r="F1643" t="s">
        <v>36544</v>
      </c>
      <c r="G1643" t="s">
        <v>36545</v>
      </c>
      <c r="H1643" t="s">
        <v>36546</v>
      </c>
      <c r="I1643" t="s">
        <v>36547</v>
      </c>
      <c r="J1643" t="s">
        <v>36548</v>
      </c>
      <c r="K1643" t="s">
        <v>36549</v>
      </c>
      <c r="L1643" t="s">
        <v>36550</v>
      </c>
      <c r="M1643" t="s">
        <v>36551</v>
      </c>
      <c r="N1643" t="s">
        <v>36552</v>
      </c>
      <c r="O1643">
        <f>-767.292082243507 -19.1291697831841 -491.04910094871</f>
        <v>-1277.4703529754011</v>
      </c>
      <c r="P1643">
        <f>-779.589130201327 -28.5166004665989 -209.37675489144</f>
        <v>-1017.4824855593658</v>
      </c>
      <c r="Q1643" t="s">
        <v>36553</v>
      </c>
      <c r="R1643" t="s">
        <v>36554</v>
      </c>
      <c r="S1643" t="s">
        <v>36555</v>
      </c>
      <c r="T1643" t="s">
        <v>36556</v>
      </c>
      <c r="U1643" t="s">
        <v>36557</v>
      </c>
      <c r="V1643" t="s">
        <v>36558</v>
      </c>
      <c r="W1643" t="s">
        <v>36559</v>
      </c>
      <c r="X1643" t="s">
        <v>36560</v>
      </c>
      <c r="Y1643" t="s">
        <v>36561</v>
      </c>
    </row>
    <row r="1644" spans="1:25" x14ac:dyDescent="0.3">
      <c r="A1644">
        <v>82150</v>
      </c>
      <c r="B1644" t="s">
        <v>36562</v>
      </c>
      <c r="C1644" t="s">
        <v>36563</v>
      </c>
      <c r="D1644" t="s">
        <v>36564</v>
      </c>
      <c r="E1644" t="s">
        <v>36565</v>
      </c>
      <c r="F1644" t="s">
        <v>36566</v>
      </c>
      <c r="G1644" t="s">
        <v>36567</v>
      </c>
      <c r="H1644" t="s">
        <v>36568</v>
      </c>
      <c r="I1644" t="s">
        <v>36569</v>
      </c>
      <c r="J1644" t="s">
        <v>36570</v>
      </c>
      <c r="K1644" t="s">
        <v>36571</v>
      </c>
      <c r="L1644" t="s">
        <v>36572</v>
      </c>
      <c r="M1644" t="s">
        <v>36573</v>
      </c>
      <c r="N1644" t="s">
        <v>36574</v>
      </c>
      <c r="O1644">
        <f>-767.400321796163 -19.2090472570637 -490.970548834475</f>
        <v>-1277.5799178877016</v>
      </c>
      <c r="P1644">
        <f>-779.679838355515 -28.62050585714 -209.298350974429</f>
        <v>-1017.598695187084</v>
      </c>
      <c r="Q1644" t="s">
        <v>36575</v>
      </c>
      <c r="R1644" t="s">
        <v>36576</v>
      </c>
      <c r="S1644" t="s">
        <v>36577</v>
      </c>
      <c r="T1644" t="s">
        <v>36578</v>
      </c>
      <c r="U1644" t="s">
        <v>36579</v>
      </c>
      <c r="V1644" t="s">
        <v>36580</v>
      </c>
      <c r="W1644" t="s">
        <v>36581</v>
      </c>
      <c r="X1644" t="s">
        <v>36582</v>
      </c>
      <c r="Y1644" t="s">
        <v>36583</v>
      </c>
    </row>
    <row r="1645" spans="1:25" x14ac:dyDescent="0.3">
      <c r="A1645">
        <v>82200</v>
      </c>
      <c r="B1645" t="s">
        <v>36584</v>
      </c>
      <c r="C1645" t="s">
        <v>36585</v>
      </c>
      <c r="D1645" t="s">
        <v>36586</v>
      </c>
      <c r="E1645" t="s">
        <v>36587</v>
      </c>
      <c r="F1645" t="s">
        <v>36588</v>
      </c>
      <c r="G1645" t="s">
        <v>36589</v>
      </c>
      <c r="H1645" t="s">
        <v>36590</v>
      </c>
      <c r="I1645" t="s">
        <v>36591</v>
      </c>
      <c r="J1645" t="s">
        <v>36592</v>
      </c>
      <c r="K1645" t="s">
        <v>36593</v>
      </c>
      <c r="L1645" t="s">
        <v>36594</v>
      </c>
      <c r="M1645" t="s">
        <v>36595</v>
      </c>
      <c r="N1645" t="s">
        <v>36596</v>
      </c>
      <c r="O1645">
        <f>-767.344083383257 -19.3969985346007 -490.915998646215</f>
        <v>-1277.6570805640727</v>
      </c>
      <c r="P1645">
        <f>-779.61444348738 -28.8222309614664 -209.243784485915</f>
        <v>-1017.6804589347614</v>
      </c>
      <c r="Q1645" t="s">
        <v>36597</v>
      </c>
      <c r="R1645" t="s">
        <v>36598</v>
      </c>
      <c r="S1645" t="s">
        <v>36599</v>
      </c>
      <c r="T1645" t="s">
        <v>36600</v>
      </c>
      <c r="U1645" t="s">
        <v>36601</v>
      </c>
      <c r="V1645" t="s">
        <v>36602</v>
      </c>
      <c r="W1645" t="s">
        <v>36603</v>
      </c>
      <c r="X1645" t="s">
        <v>36604</v>
      </c>
      <c r="Y1645" t="s">
        <v>36605</v>
      </c>
    </row>
    <row r="1646" spans="1:25" x14ac:dyDescent="0.3">
      <c r="A1646">
        <v>82250</v>
      </c>
      <c r="B1646" t="s">
        <v>36606</v>
      </c>
      <c r="C1646" t="s">
        <v>36607</v>
      </c>
      <c r="D1646" t="s">
        <v>36608</v>
      </c>
      <c r="E1646" t="s">
        <v>36609</v>
      </c>
      <c r="F1646" t="s">
        <v>36610</v>
      </c>
      <c r="G1646" t="s">
        <v>36611</v>
      </c>
      <c r="H1646" t="s">
        <v>36612</v>
      </c>
      <c r="I1646" t="s">
        <v>36613</v>
      </c>
      <c r="J1646" t="s">
        <v>36614</v>
      </c>
      <c r="K1646" t="s">
        <v>36615</v>
      </c>
      <c r="L1646" t="s">
        <v>36616</v>
      </c>
      <c r="M1646" t="s">
        <v>36617</v>
      </c>
      <c r="N1646" t="s">
        <v>36618</v>
      </c>
      <c r="O1646">
        <f>-767.243186301986 -19.4051387339512 -490.956590773523</f>
        <v>-1277.6049158094602</v>
      </c>
      <c r="P1646">
        <f>-779.434694508054 -28.9180920957065 -209.283890802018</f>
        <v>-1017.6366774057785</v>
      </c>
      <c r="Q1646" t="s">
        <v>36619</v>
      </c>
      <c r="R1646" t="s">
        <v>36620</v>
      </c>
      <c r="S1646" t="s">
        <v>36621</v>
      </c>
      <c r="T1646" t="s">
        <v>36622</v>
      </c>
      <c r="U1646" t="s">
        <v>36623</v>
      </c>
      <c r="V1646" t="s">
        <v>36624</v>
      </c>
      <c r="W1646" t="s">
        <v>36625</v>
      </c>
      <c r="X1646" t="s">
        <v>36626</v>
      </c>
      <c r="Y1646" t="s">
        <v>36627</v>
      </c>
    </row>
    <row r="1647" spans="1:25" x14ac:dyDescent="0.3">
      <c r="A1647">
        <v>82300</v>
      </c>
      <c r="B1647" t="s">
        <v>36628</v>
      </c>
      <c r="C1647" t="s">
        <v>36629</v>
      </c>
      <c r="D1647" t="s">
        <v>36630</v>
      </c>
      <c r="E1647" t="s">
        <v>36631</v>
      </c>
      <c r="F1647" t="s">
        <v>36632</v>
      </c>
      <c r="G1647" t="s">
        <v>36633</v>
      </c>
      <c r="H1647" t="s">
        <v>36634</v>
      </c>
      <c r="I1647" t="s">
        <v>36635</v>
      </c>
      <c r="J1647" t="s">
        <v>36636</v>
      </c>
      <c r="K1647" t="s">
        <v>36637</v>
      </c>
      <c r="L1647" t="s">
        <v>36638</v>
      </c>
      <c r="M1647" t="s">
        <v>36639</v>
      </c>
      <c r="N1647" t="s">
        <v>36640</v>
      </c>
      <c r="O1647">
        <f>-766.915256443566 -19.3403909641322 -491.077516054624</f>
        <v>-1277.3331634623223</v>
      </c>
      <c r="P1647">
        <f>-778.981870445252 -29.2085796499641 -209.411748784987</f>
        <v>-1017.6021988802031</v>
      </c>
      <c r="Q1647" t="s">
        <v>36641</v>
      </c>
      <c r="R1647" t="s">
        <v>36642</v>
      </c>
      <c r="S1647" t="s">
        <v>36643</v>
      </c>
      <c r="T1647" t="s">
        <v>36644</v>
      </c>
      <c r="U1647" t="s">
        <v>36645</v>
      </c>
      <c r="V1647" t="s">
        <v>36646</v>
      </c>
      <c r="W1647" t="s">
        <v>36647</v>
      </c>
      <c r="X1647" t="s">
        <v>36648</v>
      </c>
      <c r="Y1647" t="s">
        <v>36649</v>
      </c>
    </row>
    <row r="1648" spans="1:25" x14ac:dyDescent="0.3">
      <c r="A1648">
        <v>82350</v>
      </c>
      <c r="B1648" t="s">
        <v>36650</v>
      </c>
      <c r="C1648" t="s">
        <v>36651</v>
      </c>
      <c r="D1648" t="s">
        <v>36652</v>
      </c>
      <c r="E1648" t="s">
        <v>36653</v>
      </c>
      <c r="F1648" t="s">
        <v>36654</v>
      </c>
      <c r="G1648" t="s">
        <v>36655</v>
      </c>
      <c r="H1648" t="s">
        <v>36656</v>
      </c>
      <c r="I1648" t="s">
        <v>36657</v>
      </c>
      <c r="J1648" t="s">
        <v>36658</v>
      </c>
      <c r="K1648" t="s">
        <v>36659</v>
      </c>
      <c r="L1648" t="s">
        <v>36660</v>
      </c>
      <c r="M1648" t="s">
        <v>36661</v>
      </c>
      <c r="N1648" t="s">
        <v>36662</v>
      </c>
      <c r="O1648">
        <f>-766.601845726613 -19.29040710091 -491.195007777083</f>
        <v>-1277.0872606046059</v>
      </c>
      <c r="P1648">
        <f>-778.637131139745 -29.3657518547161 -209.535296924483</f>
        <v>-1017.538179918944</v>
      </c>
      <c r="Q1648" t="s">
        <v>36663</v>
      </c>
      <c r="R1648" t="s">
        <v>36664</v>
      </c>
      <c r="S1648" t="s">
        <v>36665</v>
      </c>
      <c r="T1648" t="s">
        <v>36666</v>
      </c>
      <c r="U1648" t="s">
        <v>36667</v>
      </c>
      <c r="V1648" t="s">
        <v>36668</v>
      </c>
      <c r="W1648" t="s">
        <v>36669</v>
      </c>
      <c r="X1648" t="s">
        <v>36670</v>
      </c>
      <c r="Y1648" t="s">
        <v>36671</v>
      </c>
    </row>
    <row r="1649" spans="1:25" x14ac:dyDescent="0.3">
      <c r="A1649">
        <v>82400</v>
      </c>
      <c r="B1649" t="s">
        <v>36672</v>
      </c>
      <c r="C1649" t="s">
        <v>36673</v>
      </c>
      <c r="D1649" t="s">
        <v>36674</v>
      </c>
      <c r="E1649" t="s">
        <v>36675</v>
      </c>
      <c r="F1649" t="s">
        <v>36676</v>
      </c>
      <c r="G1649" t="s">
        <v>36677</v>
      </c>
      <c r="H1649" t="s">
        <v>36678</v>
      </c>
      <c r="I1649" t="s">
        <v>36679</v>
      </c>
      <c r="J1649" t="s">
        <v>36680</v>
      </c>
      <c r="K1649" t="s">
        <v>36681</v>
      </c>
      <c r="L1649" t="s">
        <v>36682</v>
      </c>
      <c r="M1649" t="s">
        <v>36683</v>
      </c>
      <c r="N1649" t="s">
        <v>36684</v>
      </c>
      <c r="O1649">
        <f>-766.275369315581 -19.2682475318704 -491.285641302233</f>
        <v>-1276.8292581496844</v>
      </c>
      <c r="P1649">
        <f>-778.290420389039 -29.5808807776884 -209.633673773847</f>
        <v>-1017.5049749405745</v>
      </c>
      <c r="Q1649" t="s">
        <v>36685</v>
      </c>
      <c r="R1649" t="s">
        <v>36686</v>
      </c>
      <c r="S1649" t="s">
        <v>36687</v>
      </c>
      <c r="T1649" t="s">
        <v>36688</v>
      </c>
      <c r="U1649" t="s">
        <v>36689</v>
      </c>
      <c r="V1649" t="s">
        <v>36690</v>
      </c>
      <c r="W1649" t="s">
        <v>36691</v>
      </c>
      <c r="X1649" t="s">
        <v>36692</v>
      </c>
      <c r="Y1649" t="s">
        <v>36693</v>
      </c>
    </row>
    <row r="1650" spans="1:25" x14ac:dyDescent="0.3">
      <c r="A1650">
        <v>82450</v>
      </c>
      <c r="B1650" t="s">
        <v>36694</v>
      </c>
      <c r="C1650" t="s">
        <v>36695</v>
      </c>
      <c r="D1650" t="s">
        <v>36696</v>
      </c>
      <c r="E1650" t="s">
        <v>36697</v>
      </c>
      <c r="F1650" t="s">
        <v>36698</v>
      </c>
      <c r="G1650" t="s">
        <v>36699</v>
      </c>
      <c r="H1650" t="s">
        <v>36700</v>
      </c>
      <c r="I1650" t="s">
        <v>36701</v>
      </c>
      <c r="J1650" t="s">
        <v>36702</v>
      </c>
      <c r="K1650" t="s">
        <v>36703</v>
      </c>
      <c r="L1650" t="s">
        <v>36704</v>
      </c>
      <c r="M1650" t="s">
        <v>36705</v>
      </c>
      <c r="N1650" t="s">
        <v>36706</v>
      </c>
      <c r="O1650">
        <f>-765.58031962836 -19.1063329696269 -491.465018845885</f>
        <v>-1276.1516714438719</v>
      </c>
      <c r="P1650">
        <f>-777.411518257657 -29.9100355379298 -209.823493224076</f>
        <v>-1017.1450470196628</v>
      </c>
      <c r="Q1650" t="s">
        <v>36707</v>
      </c>
      <c r="R1650" t="s">
        <v>36708</v>
      </c>
      <c r="S1650" t="s">
        <v>36709</v>
      </c>
      <c r="T1650" t="s">
        <v>36710</v>
      </c>
      <c r="U1650" t="s">
        <v>36711</v>
      </c>
      <c r="V1650" t="s">
        <v>36712</v>
      </c>
      <c r="W1650" t="s">
        <v>36713</v>
      </c>
      <c r="X1650" t="s">
        <v>36714</v>
      </c>
      <c r="Y1650" t="s">
        <v>36715</v>
      </c>
    </row>
    <row r="1651" spans="1:25" x14ac:dyDescent="0.3">
      <c r="A1651">
        <v>82500</v>
      </c>
      <c r="B1651" t="s">
        <v>36716</v>
      </c>
      <c r="C1651" t="s">
        <v>36717</v>
      </c>
      <c r="D1651" t="s">
        <v>36718</v>
      </c>
      <c r="E1651" t="s">
        <v>36719</v>
      </c>
      <c r="F1651" t="s">
        <v>36720</v>
      </c>
      <c r="G1651" t="s">
        <v>36721</v>
      </c>
      <c r="H1651" t="s">
        <v>36722</v>
      </c>
      <c r="I1651" t="s">
        <v>36723</v>
      </c>
      <c r="J1651" t="s">
        <v>36724</v>
      </c>
      <c r="K1651" t="s">
        <v>36725</v>
      </c>
      <c r="L1651" t="s">
        <v>36726</v>
      </c>
      <c r="M1651" t="s">
        <v>36727</v>
      </c>
      <c r="N1651" t="s">
        <v>36728</v>
      </c>
      <c r="O1651">
        <f>-764.775430180043 -18.8734916552996 -491.726817890406</f>
        <v>-1275.3757397257486</v>
      </c>
      <c r="P1651">
        <f>-776.384805231417 -30.0359900583819 -210.090271213223</f>
        <v>-1016.5110665030219</v>
      </c>
      <c r="Q1651" t="s">
        <v>36729</v>
      </c>
      <c r="R1651" t="s">
        <v>36730</v>
      </c>
      <c r="S1651" t="s">
        <v>36731</v>
      </c>
      <c r="T1651" t="s">
        <v>36732</v>
      </c>
      <c r="U1651" t="s">
        <v>36733</v>
      </c>
      <c r="V1651" t="s">
        <v>36734</v>
      </c>
      <c r="W1651" t="s">
        <v>36735</v>
      </c>
      <c r="X1651" t="s">
        <v>36736</v>
      </c>
      <c r="Y1651" t="s">
        <v>36737</v>
      </c>
    </row>
    <row r="1652" spans="1:25" x14ac:dyDescent="0.3">
      <c r="A1652">
        <v>82550</v>
      </c>
      <c r="B1652" t="s">
        <v>36738</v>
      </c>
      <c r="C1652" t="s">
        <v>36739</v>
      </c>
      <c r="D1652" t="s">
        <v>36740</v>
      </c>
      <c r="E1652" t="s">
        <v>36741</v>
      </c>
      <c r="F1652" t="s">
        <v>36742</v>
      </c>
      <c r="G1652" t="s">
        <v>36743</v>
      </c>
      <c r="H1652" t="s">
        <v>36744</v>
      </c>
      <c r="I1652" t="s">
        <v>36745</v>
      </c>
      <c r="J1652" t="s">
        <v>36746</v>
      </c>
      <c r="K1652" t="s">
        <v>36747</v>
      </c>
      <c r="L1652" t="s">
        <v>36748</v>
      </c>
      <c r="M1652" t="s">
        <v>36749</v>
      </c>
      <c r="N1652" t="s">
        <v>36750</v>
      </c>
      <c r="O1652">
        <f>-764.313885717374 -18.711707341231 -491.89901045249</f>
        <v>-1274.924603511095</v>
      </c>
      <c r="P1652">
        <f>-775.857341181898 -30.1063534785071 -210.268996604692</f>
        <v>-1016.2326912650972</v>
      </c>
      <c r="Q1652" t="s">
        <v>36751</v>
      </c>
      <c r="R1652" t="s">
        <v>36752</v>
      </c>
      <c r="S1652" t="s">
        <v>36753</v>
      </c>
      <c r="T1652" t="s">
        <v>36754</v>
      </c>
      <c r="U1652" t="s">
        <v>36755</v>
      </c>
      <c r="V1652" t="s">
        <v>36756</v>
      </c>
      <c r="W1652" t="s">
        <v>36757</v>
      </c>
      <c r="X1652" t="s">
        <v>36758</v>
      </c>
      <c r="Y1652" t="s">
        <v>36759</v>
      </c>
    </row>
    <row r="1653" spans="1:25" x14ac:dyDescent="0.3">
      <c r="A1653">
        <v>82600</v>
      </c>
      <c r="B1653" t="s">
        <v>36760</v>
      </c>
      <c r="C1653" t="s">
        <v>36761</v>
      </c>
      <c r="D1653" t="s">
        <v>36762</v>
      </c>
      <c r="E1653" t="s">
        <v>36763</v>
      </c>
      <c r="F1653" t="s">
        <v>36764</v>
      </c>
      <c r="G1653" t="s">
        <v>36765</v>
      </c>
      <c r="H1653" t="s">
        <v>36766</v>
      </c>
      <c r="I1653" t="s">
        <v>36767</v>
      </c>
      <c r="J1653" t="s">
        <v>36768</v>
      </c>
      <c r="K1653" t="s">
        <v>36769</v>
      </c>
      <c r="L1653" t="s">
        <v>36770</v>
      </c>
      <c r="M1653" t="s">
        <v>36771</v>
      </c>
      <c r="N1653" t="s">
        <v>36772</v>
      </c>
      <c r="O1653">
        <f>-763.567225820011 -18.5761510580564 -492.217979174126</f>
        <v>-1274.3613560521935</v>
      </c>
      <c r="P1653">
        <f>-775.174636799689 -30.4992355897302 -210.612539092083</f>
        <v>-1016.2864114815022</v>
      </c>
      <c r="Q1653" t="s">
        <v>36773</v>
      </c>
      <c r="R1653" t="s">
        <v>36774</v>
      </c>
      <c r="S1653" t="s">
        <v>36775</v>
      </c>
      <c r="T1653" t="s">
        <v>36776</v>
      </c>
      <c r="U1653" t="s">
        <v>36777</v>
      </c>
      <c r="V1653" t="s">
        <v>36778</v>
      </c>
      <c r="W1653" t="s">
        <v>36779</v>
      </c>
      <c r="X1653" t="s">
        <v>36780</v>
      </c>
      <c r="Y1653" t="s">
        <v>36781</v>
      </c>
    </row>
    <row r="1654" spans="1:25" x14ac:dyDescent="0.3">
      <c r="A1654">
        <v>82650</v>
      </c>
      <c r="B1654" t="s">
        <v>36782</v>
      </c>
      <c r="C1654" t="s">
        <v>36783</v>
      </c>
      <c r="D1654" t="s">
        <v>36784</v>
      </c>
      <c r="E1654" t="s">
        <v>36785</v>
      </c>
      <c r="F1654" t="s">
        <v>36786</v>
      </c>
      <c r="G1654" t="s">
        <v>36787</v>
      </c>
      <c r="H1654" t="s">
        <v>36788</v>
      </c>
      <c r="I1654" t="s">
        <v>36789</v>
      </c>
      <c r="J1654" t="s">
        <v>36790</v>
      </c>
      <c r="K1654" t="s">
        <v>36791</v>
      </c>
      <c r="L1654" t="s">
        <v>36792</v>
      </c>
      <c r="M1654" t="s">
        <v>36793</v>
      </c>
      <c r="N1654" t="s">
        <v>36794</v>
      </c>
      <c r="O1654">
        <f>-763.342583110192 -18.5349525659371 -492.298554833447</f>
        <v>-1274.1760905095762</v>
      </c>
      <c r="P1654">
        <f>-774.926659832175 -30.7063064759043 -210.702775406484</f>
        <v>-1016.3357417145633</v>
      </c>
      <c r="Q1654" t="s">
        <v>36795</v>
      </c>
      <c r="R1654" t="s">
        <v>36796</v>
      </c>
      <c r="S1654" t="s">
        <v>36797</v>
      </c>
      <c r="T1654" t="s">
        <v>36798</v>
      </c>
      <c r="U1654" t="s">
        <v>36799</v>
      </c>
      <c r="V1654" t="s">
        <v>36800</v>
      </c>
      <c r="W1654" t="s">
        <v>36801</v>
      </c>
      <c r="X1654" t="s">
        <v>36802</v>
      </c>
      <c r="Y1654" t="s">
        <v>36803</v>
      </c>
    </row>
    <row r="1655" spans="1:25" x14ac:dyDescent="0.3">
      <c r="A1655">
        <v>82700</v>
      </c>
      <c r="B1655" t="s">
        <v>36804</v>
      </c>
      <c r="C1655" t="s">
        <v>36805</v>
      </c>
      <c r="D1655" t="s">
        <v>36806</v>
      </c>
      <c r="E1655" t="s">
        <v>36807</v>
      </c>
      <c r="F1655" t="s">
        <v>36808</v>
      </c>
      <c r="G1655" t="s">
        <v>36809</v>
      </c>
      <c r="H1655" t="s">
        <v>36810</v>
      </c>
      <c r="I1655" t="s">
        <v>36811</v>
      </c>
      <c r="J1655" t="s">
        <v>36812</v>
      </c>
      <c r="K1655" t="s">
        <v>36813</v>
      </c>
      <c r="L1655" t="s">
        <v>36814</v>
      </c>
      <c r="M1655" t="s">
        <v>36815</v>
      </c>
      <c r="N1655" t="s">
        <v>36816</v>
      </c>
      <c r="O1655">
        <f>-763.149664456377 -18.5657034368057 -492.43210232263</f>
        <v>-1274.1474702158127</v>
      </c>
      <c r="P1655">
        <f>-774.713916260444 -30.9586526090111 -210.845045925816</f>
        <v>-1016.5176147952711</v>
      </c>
      <c r="Q1655" t="s">
        <v>36817</v>
      </c>
      <c r="R1655" t="s">
        <v>36818</v>
      </c>
      <c r="S1655" t="s">
        <v>36819</v>
      </c>
      <c r="T1655" t="s">
        <v>36820</v>
      </c>
      <c r="U1655" t="s">
        <v>36821</v>
      </c>
      <c r="V1655" t="s">
        <v>36822</v>
      </c>
      <c r="W1655" t="s">
        <v>36823</v>
      </c>
      <c r="X1655" t="s">
        <v>36824</v>
      </c>
      <c r="Y1655" t="s">
        <v>36825</v>
      </c>
    </row>
    <row r="1656" spans="1:25" x14ac:dyDescent="0.3">
      <c r="A1656">
        <v>82750</v>
      </c>
      <c r="B1656" t="s">
        <v>36826</v>
      </c>
      <c r="C1656" t="s">
        <v>36827</v>
      </c>
      <c r="D1656" t="s">
        <v>36828</v>
      </c>
      <c r="E1656" t="s">
        <v>36829</v>
      </c>
      <c r="F1656" t="s">
        <v>36830</v>
      </c>
      <c r="G1656" t="s">
        <v>36831</v>
      </c>
      <c r="H1656" t="s">
        <v>36832</v>
      </c>
      <c r="I1656" t="s">
        <v>36833</v>
      </c>
      <c r="J1656" t="s">
        <v>36834</v>
      </c>
      <c r="K1656" t="s">
        <v>36835</v>
      </c>
      <c r="L1656" t="s">
        <v>36836</v>
      </c>
      <c r="M1656" t="s">
        <v>36837</v>
      </c>
      <c r="N1656" t="s">
        <v>36838</v>
      </c>
      <c r="O1656">
        <f>-763.162303344618 -18.623112825318 -492.501735176738</f>
        <v>-1274.2871513466739</v>
      </c>
      <c r="P1656">
        <f>-774.701185660375 -31.1109885730541 -210.917890769678</f>
        <v>-1016.7300650031071</v>
      </c>
      <c r="Q1656" t="s">
        <v>36839</v>
      </c>
      <c r="R1656" t="s">
        <v>36840</v>
      </c>
      <c r="S1656" t="s">
        <v>36841</v>
      </c>
      <c r="T1656" t="s">
        <v>36842</v>
      </c>
      <c r="U1656" t="s">
        <v>36843</v>
      </c>
      <c r="V1656" t="s">
        <v>36844</v>
      </c>
      <c r="W1656" t="s">
        <v>36845</v>
      </c>
      <c r="X1656" t="s">
        <v>36846</v>
      </c>
      <c r="Y1656" t="s">
        <v>36847</v>
      </c>
    </row>
    <row r="1657" spans="1:25" x14ac:dyDescent="0.3">
      <c r="A1657">
        <v>82800</v>
      </c>
      <c r="B1657" t="s">
        <v>36848</v>
      </c>
      <c r="C1657" t="s">
        <v>36849</v>
      </c>
      <c r="D1657" t="s">
        <v>36850</v>
      </c>
      <c r="E1657" t="s">
        <v>36851</v>
      </c>
      <c r="F1657" t="s">
        <v>36852</v>
      </c>
      <c r="G1657" t="s">
        <v>36853</v>
      </c>
      <c r="H1657" t="s">
        <v>36854</v>
      </c>
      <c r="I1657" t="s">
        <v>36855</v>
      </c>
      <c r="J1657" t="s">
        <v>36856</v>
      </c>
      <c r="K1657" t="s">
        <v>36857</v>
      </c>
      <c r="L1657" t="s">
        <v>36858</v>
      </c>
      <c r="M1657" t="s">
        <v>36859</v>
      </c>
      <c r="N1657" t="s">
        <v>36860</v>
      </c>
      <c r="O1657">
        <f>-763.156640608544 -18.7140078760526 -492.627637771511</f>
        <v>-1274.4982862561076</v>
      </c>
      <c r="P1657">
        <f>-774.688669359843 -31.5124926805963 -211.05734317101</f>
        <v>-1017.2585052114492</v>
      </c>
      <c r="Q1657" t="s">
        <v>36861</v>
      </c>
      <c r="R1657" t="s">
        <v>36862</v>
      </c>
      <c r="S1657" t="s">
        <v>36863</v>
      </c>
      <c r="T1657" t="s">
        <v>36864</v>
      </c>
      <c r="U1657" t="s">
        <v>36865</v>
      </c>
      <c r="V1657" t="s">
        <v>36866</v>
      </c>
      <c r="W1657" t="s">
        <v>36867</v>
      </c>
      <c r="X1657" t="s">
        <v>36868</v>
      </c>
      <c r="Y1657" t="s">
        <v>36869</v>
      </c>
    </row>
    <row r="1658" spans="1:25" x14ac:dyDescent="0.3">
      <c r="A1658">
        <v>82850</v>
      </c>
      <c r="B1658" t="s">
        <v>36870</v>
      </c>
      <c r="C1658" t="s">
        <v>36871</v>
      </c>
      <c r="D1658" t="s">
        <v>36872</v>
      </c>
      <c r="E1658" t="s">
        <v>36873</v>
      </c>
      <c r="F1658" t="s">
        <v>36874</v>
      </c>
      <c r="G1658" t="s">
        <v>36875</v>
      </c>
      <c r="H1658" t="s">
        <v>36876</v>
      </c>
      <c r="I1658" t="s">
        <v>36877</v>
      </c>
      <c r="J1658" t="s">
        <v>36878</v>
      </c>
      <c r="K1658" t="s">
        <v>36879</v>
      </c>
      <c r="L1658" t="s">
        <v>36880</v>
      </c>
      <c r="M1658" t="s">
        <v>36881</v>
      </c>
      <c r="N1658" t="s">
        <v>36882</v>
      </c>
      <c r="O1658">
        <f>-763.261305170467 -18.7029398903614 -492.678621342017</f>
        <v>-1274.6428664028454</v>
      </c>
      <c r="P1658">
        <f>-774.762534223574 -31.5867023151511 -211.111108760426</f>
        <v>-1017.4603452991511</v>
      </c>
      <c r="Q1658" t="s">
        <v>36883</v>
      </c>
      <c r="R1658" t="s">
        <v>36884</v>
      </c>
      <c r="S1658" t="s">
        <v>36885</v>
      </c>
      <c r="T1658" t="s">
        <v>36886</v>
      </c>
      <c r="U1658" t="s">
        <v>36887</v>
      </c>
      <c r="V1658" t="s">
        <v>36888</v>
      </c>
      <c r="W1658" t="s">
        <v>36889</v>
      </c>
      <c r="X1658" t="s">
        <v>36890</v>
      </c>
      <c r="Y1658" t="s">
        <v>36891</v>
      </c>
    </row>
    <row r="1659" spans="1:25" x14ac:dyDescent="0.3">
      <c r="A1659">
        <v>82900</v>
      </c>
      <c r="B1659" t="s">
        <v>36892</v>
      </c>
      <c r="C1659" t="s">
        <v>36893</v>
      </c>
      <c r="D1659" t="s">
        <v>36894</v>
      </c>
      <c r="E1659" t="s">
        <v>36895</v>
      </c>
      <c r="F1659" t="s">
        <v>36896</v>
      </c>
      <c r="G1659" t="s">
        <v>36897</v>
      </c>
      <c r="H1659" t="s">
        <v>36898</v>
      </c>
      <c r="I1659" t="s">
        <v>36899</v>
      </c>
      <c r="J1659" t="s">
        <v>36900</v>
      </c>
      <c r="K1659" t="s">
        <v>36901</v>
      </c>
      <c r="L1659" t="s">
        <v>36902</v>
      </c>
      <c r="M1659" t="s">
        <v>36903</v>
      </c>
      <c r="N1659" t="s">
        <v>36904</v>
      </c>
      <c r="O1659">
        <f>-763.472396695191 -18.7131872008972 -492.757865925589</f>
        <v>-1274.9434498216772</v>
      </c>
      <c r="P1659">
        <f>-775.042003562335 -31.7138632053284 -211.198427681714</f>
        <v>-1017.9542944493774</v>
      </c>
      <c r="Q1659" t="s">
        <v>36905</v>
      </c>
      <c r="R1659" t="s">
        <v>36906</v>
      </c>
      <c r="S1659" t="s">
        <v>36907</v>
      </c>
      <c r="T1659" t="s">
        <v>36908</v>
      </c>
      <c r="U1659" t="s">
        <v>36909</v>
      </c>
      <c r="V1659" t="s">
        <v>36910</v>
      </c>
      <c r="W1659" t="s">
        <v>36911</v>
      </c>
      <c r="X1659" t="s">
        <v>36912</v>
      </c>
      <c r="Y1659" t="s">
        <v>36913</v>
      </c>
    </row>
    <row r="1660" spans="1:25" x14ac:dyDescent="0.3">
      <c r="A1660">
        <v>82950</v>
      </c>
      <c r="B1660" t="s">
        <v>36914</v>
      </c>
      <c r="C1660" t="s">
        <v>36915</v>
      </c>
      <c r="D1660" t="s">
        <v>36916</v>
      </c>
      <c r="E1660" t="s">
        <v>36917</v>
      </c>
      <c r="F1660" t="s">
        <v>36918</v>
      </c>
      <c r="G1660" t="s">
        <v>36919</v>
      </c>
      <c r="H1660" t="s">
        <v>36920</v>
      </c>
      <c r="I1660" t="s">
        <v>36921</v>
      </c>
      <c r="J1660" t="s">
        <v>36922</v>
      </c>
      <c r="K1660" t="s">
        <v>36923</v>
      </c>
      <c r="L1660" t="s">
        <v>36924</v>
      </c>
      <c r="M1660" t="s">
        <v>36925</v>
      </c>
      <c r="N1660" t="s">
        <v>36926</v>
      </c>
      <c r="O1660">
        <f>-763.600864682095 -18.6972810429634 -492.814122732682</f>
        <v>-1275.1122684577404</v>
      </c>
      <c r="P1660">
        <f>-775.246644156351 -31.7677110813474 -211.261071921322</f>
        <v>-1018.2754271590204</v>
      </c>
      <c r="Q1660" t="s">
        <v>36927</v>
      </c>
      <c r="R1660" t="s">
        <v>36928</v>
      </c>
      <c r="S1660" t="s">
        <v>36929</v>
      </c>
      <c r="T1660" t="s">
        <v>36930</v>
      </c>
      <c r="U1660" t="s">
        <v>36931</v>
      </c>
      <c r="V1660" t="s">
        <v>36932</v>
      </c>
      <c r="W1660" t="s">
        <v>36933</v>
      </c>
      <c r="X1660" t="s">
        <v>36934</v>
      </c>
      <c r="Y1660" t="s">
        <v>36935</v>
      </c>
    </row>
    <row r="1661" spans="1:25" x14ac:dyDescent="0.3">
      <c r="A1661">
        <v>83000</v>
      </c>
      <c r="B1661" t="s">
        <v>36936</v>
      </c>
      <c r="C1661" t="s">
        <v>36937</v>
      </c>
      <c r="D1661" t="s">
        <v>36938</v>
      </c>
      <c r="E1661" t="s">
        <v>36939</v>
      </c>
      <c r="F1661" t="s">
        <v>36940</v>
      </c>
      <c r="G1661" t="s">
        <v>36941</v>
      </c>
      <c r="H1661" t="s">
        <v>36942</v>
      </c>
      <c r="I1661" t="s">
        <v>36943</v>
      </c>
      <c r="J1661" t="s">
        <v>36944</v>
      </c>
      <c r="K1661" t="s">
        <v>36945</v>
      </c>
      <c r="L1661" t="s">
        <v>36946</v>
      </c>
      <c r="M1661" t="s">
        <v>36947</v>
      </c>
      <c r="N1661" t="s">
        <v>36948</v>
      </c>
      <c r="O1661">
        <f>-763.957013996661 -18.5784397473221 -492.917108018576</f>
        <v>-1275.4525617625591</v>
      </c>
      <c r="P1661">
        <f>-775.612090574216 -31.8111157965693 -211.371989676312</f>
        <v>-1018.7951960470973</v>
      </c>
      <c r="Q1661" t="s">
        <v>36949</v>
      </c>
      <c r="R1661" t="s">
        <v>36950</v>
      </c>
      <c r="S1661" t="s">
        <v>36951</v>
      </c>
      <c r="T1661" t="s">
        <v>36952</v>
      </c>
      <c r="U1661" t="s">
        <v>36953</v>
      </c>
      <c r="V1661" t="s">
        <v>36954</v>
      </c>
      <c r="W1661" t="s">
        <v>36955</v>
      </c>
      <c r="X1661" t="s">
        <v>36956</v>
      </c>
      <c r="Y1661" t="s">
        <v>36957</v>
      </c>
    </row>
    <row r="1662" spans="1:25" x14ac:dyDescent="0.3">
      <c r="A1662">
        <v>83050</v>
      </c>
      <c r="B1662" t="s">
        <v>36958</v>
      </c>
      <c r="C1662" t="s">
        <v>36959</v>
      </c>
      <c r="D1662" t="s">
        <v>36960</v>
      </c>
      <c r="E1662" t="s">
        <v>36961</v>
      </c>
      <c r="F1662" t="s">
        <v>36962</v>
      </c>
      <c r="G1662" t="s">
        <v>36963</v>
      </c>
      <c r="H1662" t="s">
        <v>36964</v>
      </c>
      <c r="I1662" t="s">
        <v>36965</v>
      </c>
      <c r="J1662" t="s">
        <v>36966</v>
      </c>
      <c r="K1662" t="s">
        <v>36967</v>
      </c>
      <c r="L1662" t="s">
        <v>36968</v>
      </c>
      <c r="M1662" t="s">
        <v>36969</v>
      </c>
      <c r="N1662" t="s">
        <v>36970</v>
      </c>
      <c r="O1662">
        <f>-764.141228469653 -18.5087782569942 -492.946093698877</f>
        <v>-1275.5961004255241</v>
      </c>
      <c r="P1662">
        <f>-775.832074680765 -31.8238779851665 -211.406266014307</f>
        <v>-1019.0622186802385</v>
      </c>
      <c r="Q1662" t="s">
        <v>36971</v>
      </c>
      <c r="R1662" t="s">
        <v>36972</v>
      </c>
      <c r="S1662" t="s">
        <v>36973</v>
      </c>
      <c r="T1662" t="s">
        <v>36974</v>
      </c>
      <c r="U1662" t="s">
        <v>36975</v>
      </c>
      <c r="V1662" t="s">
        <v>36976</v>
      </c>
      <c r="W1662" t="s">
        <v>36977</v>
      </c>
      <c r="X1662" t="s">
        <v>36978</v>
      </c>
      <c r="Y1662" t="s">
        <v>36979</v>
      </c>
    </row>
    <row r="1663" spans="1:25" x14ac:dyDescent="0.3">
      <c r="A1663">
        <v>83100</v>
      </c>
      <c r="B1663" t="s">
        <v>36980</v>
      </c>
      <c r="C1663" t="s">
        <v>36981</v>
      </c>
      <c r="D1663" t="s">
        <v>36982</v>
      </c>
      <c r="E1663" t="s">
        <v>36983</v>
      </c>
      <c r="F1663" t="s">
        <v>36984</v>
      </c>
      <c r="G1663" t="s">
        <v>36985</v>
      </c>
      <c r="H1663" t="s">
        <v>36986</v>
      </c>
      <c r="I1663" t="s">
        <v>36987</v>
      </c>
      <c r="J1663" t="s">
        <v>36988</v>
      </c>
      <c r="K1663" t="s">
        <v>36989</v>
      </c>
      <c r="L1663" t="s">
        <v>36990</v>
      </c>
      <c r="M1663" t="s">
        <v>36991</v>
      </c>
      <c r="N1663" t="s">
        <v>36992</v>
      </c>
      <c r="O1663">
        <f>-764.533619368003 -18.2857313675363 -492.972893647636</f>
        <v>-1275.7922443831753</v>
      </c>
      <c r="P1663">
        <f>-776.242223264627 -31.7569278695253 -211.441341639528</f>
        <v>-1019.4404927736803</v>
      </c>
      <c r="Q1663" t="s">
        <v>36993</v>
      </c>
      <c r="R1663" t="s">
        <v>36994</v>
      </c>
      <c r="S1663" t="s">
        <v>36995</v>
      </c>
      <c r="T1663" t="s">
        <v>36996</v>
      </c>
      <c r="U1663" t="s">
        <v>36997</v>
      </c>
      <c r="V1663" t="s">
        <v>36998</v>
      </c>
      <c r="W1663" t="s">
        <v>36999</v>
      </c>
      <c r="X1663" t="s">
        <v>37000</v>
      </c>
      <c r="Y1663" t="s">
        <v>37001</v>
      </c>
    </row>
    <row r="1664" spans="1:25" x14ac:dyDescent="0.3">
      <c r="A1664">
        <v>83150</v>
      </c>
      <c r="B1664" t="s">
        <v>37002</v>
      </c>
      <c r="C1664" t="s">
        <v>37003</v>
      </c>
      <c r="D1664" t="s">
        <v>37004</v>
      </c>
      <c r="E1664" t="s">
        <v>37005</v>
      </c>
      <c r="F1664" t="s">
        <v>37006</v>
      </c>
      <c r="G1664" t="s">
        <v>37007</v>
      </c>
      <c r="H1664" t="s">
        <v>37008</v>
      </c>
      <c r="I1664" t="s">
        <v>37009</v>
      </c>
      <c r="J1664" t="s">
        <v>37010</v>
      </c>
      <c r="K1664" t="s">
        <v>37011</v>
      </c>
      <c r="L1664" t="s">
        <v>37012</v>
      </c>
      <c r="M1664" t="s">
        <v>37013</v>
      </c>
      <c r="N1664" t="s">
        <v>37014</v>
      </c>
      <c r="O1664">
        <f>-764.791844693821 -18.1442869356736 -492.969400665093</f>
        <v>-1275.9055322945876</v>
      </c>
      <c r="P1664">
        <f>-776.505071698936 -31.6731818518765 -211.440921452609</f>
        <v>-1019.6191750034216</v>
      </c>
      <c r="Q1664" t="s">
        <v>37015</v>
      </c>
      <c r="R1664" t="s">
        <v>37016</v>
      </c>
      <c r="S1664" t="s">
        <v>37017</v>
      </c>
      <c r="T1664" t="s">
        <v>37018</v>
      </c>
      <c r="U1664" t="s">
        <v>37019</v>
      </c>
      <c r="V1664" t="s">
        <v>37020</v>
      </c>
      <c r="W1664" t="s">
        <v>37021</v>
      </c>
      <c r="X1664" t="s">
        <v>37022</v>
      </c>
      <c r="Y1664" t="s">
        <v>37023</v>
      </c>
    </row>
    <row r="1665" spans="1:25" x14ac:dyDescent="0.3">
      <c r="A1665">
        <v>83200</v>
      </c>
      <c r="B1665" t="s">
        <v>37024</v>
      </c>
      <c r="C1665" t="s">
        <v>37025</v>
      </c>
      <c r="D1665" t="s">
        <v>37026</v>
      </c>
      <c r="E1665" t="s">
        <v>37027</v>
      </c>
      <c r="F1665" t="s">
        <v>37028</v>
      </c>
      <c r="G1665" t="s">
        <v>37029</v>
      </c>
      <c r="H1665" t="s">
        <v>37030</v>
      </c>
      <c r="I1665" t="s">
        <v>37031</v>
      </c>
      <c r="J1665" t="s">
        <v>37032</v>
      </c>
      <c r="K1665" t="s">
        <v>37033</v>
      </c>
      <c r="L1665" t="s">
        <v>37034</v>
      </c>
      <c r="M1665" t="s">
        <v>37035</v>
      </c>
      <c r="N1665" t="s">
        <v>37036</v>
      </c>
      <c r="O1665">
        <f>-765.144989138886 -18.01533446183 -492.911336473782</f>
        <v>-1276.0716600744979</v>
      </c>
      <c r="P1665">
        <f>-777.30863776457 -31.6306153593282 -211.406062410756</f>
        <v>-1020.3453155346542</v>
      </c>
      <c r="Q1665" t="s">
        <v>37037</v>
      </c>
      <c r="R1665" t="s">
        <v>37038</v>
      </c>
      <c r="S1665" t="s">
        <v>37039</v>
      </c>
      <c r="T1665" t="s">
        <v>37040</v>
      </c>
      <c r="U1665" t="s">
        <v>37041</v>
      </c>
      <c r="V1665" t="s">
        <v>37042</v>
      </c>
      <c r="W1665" t="s">
        <v>37043</v>
      </c>
      <c r="X1665" t="s">
        <v>37044</v>
      </c>
      <c r="Y1665" t="s">
        <v>37045</v>
      </c>
    </row>
    <row r="1666" spans="1:25" x14ac:dyDescent="0.3">
      <c r="A1666">
        <v>83250</v>
      </c>
      <c r="B1666" t="s">
        <v>37046</v>
      </c>
      <c r="C1666" t="s">
        <v>37047</v>
      </c>
      <c r="D1666" t="s">
        <v>37048</v>
      </c>
      <c r="E1666" t="s">
        <v>37049</v>
      </c>
      <c r="F1666" t="s">
        <v>37050</v>
      </c>
      <c r="G1666" t="s">
        <v>37051</v>
      </c>
      <c r="H1666" t="s">
        <v>37052</v>
      </c>
      <c r="I1666" t="s">
        <v>37053</v>
      </c>
      <c r="J1666" t="s">
        <v>37054</v>
      </c>
      <c r="K1666" t="s">
        <v>37055</v>
      </c>
      <c r="L1666" t="s">
        <v>37056</v>
      </c>
      <c r="M1666" t="s">
        <v>37057</v>
      </c>
      <c r="N1666" t="s">
        <v>37058</v>
      </c>
      <c r="O1666">
        <f>-765.312899801742 -18.036804463236 -492.86181517993</f>
        <v>-1276.2115194449088</v>
      </c>
      <c r="P1666">
        <f>-777.769920176557 -31.7178077821861 -211.372542855961</f>
        <v>-1020.8602708147041</v>
      </c>
      <c r="Q1666" t="s">
        <v>37059</v>
      </c>
      <c r="R1666" t="s">
        <v>37060</v>
      </c>
      <c r="S1666" t="s">
        <v>37061</v>
      </c>
      <c r="T1666" t="s">
        <v>37062</v>
      </c>
      <c r="U1666" t="s">
        <v>37063</v>
      </c>
      <c r="V1666" t="s">
        <v>37064</v>
      </c>
      <c r="W1666" t="s">
        <v>37065</v>
      </c>
      <c r="X1666" t="s">
        <v>37066</v>
      </c>
      <c r="Y1666" t="s">
        <v>37067</v>
      </c>
    </row>
    <row r="1667" spans="1:25" x14ac:dyDescent="0.3">
      <c r="A1667">
        <v>83300</v>
      </c>
      <c r="B1667" t="s">
        <v>37068</v>
      </c>
      <c r="C1667" t="s">
        <v>37069</v>
      </c>
      <c r="D1667" t="s">
        <v>37070</v>
      </c>
      <c r="E1667" t="s">
        <v>37071</v>
      </c>
      <c r="F1667" t="s">
        <v>37072</v>
      </c>
      <c r="G1667" t="s">
        <v>37073</v>
      </c>
      <c r="H1667" t="s">
        <v>37074</v>
      </c>
      <c r="I1667" t="s">
        <v>37075</v>
      </c>
      <c r="J1667" t="s">
        <v>37076</v>
      </c>
      <c r="K1667" t="s">
        <v>37077</v>
      </c>
      <c r="L1667" t="s">
        <v>37078</v>
      </c>
      <c r="M1667" t="s">
        <v>37079</v>
      </c>
      <c r="N1667" t="s">
        <v>37080</v>
      </c>
      <c r="O1667">
        <f>-766.091658818386 -17.8908555259716 -492.750195911073</f>
        <v>-1276.7327102554304</v>
      </c>
      <c r="P1667">
        <f>-778.464370813226 -31.7705368743591 -211.266838956101</f>
        <v>-1021.501746643686</v>
      </c>
      <c r="Q1667" t="s">
        <v>37081</v>
      </c>
      <c r="R1667" t="s">
        <v>37082</v>
      </c>
      <c r="S1667" t="s">
        <v>37083</v>
      </c>
      <c r="T1667" t="s">
        <v>37084</v>
      </c>
      <c r="U1667" t="s">
        <v>37085</v>
      </c>
      <c r="V1667" t="s">
        <v>37086</v>
      </c>
      <c r="W1667" t="s">
        <v>37087</v>
      </c>
      <c r="X1667" t="s">
        <v>37088</v>
      </c>
      <c r="Y1667" t="s">
        <v>37089</v>
      </c>
    </row>
    <row r="1668" spans="1:25" x14ac:dyDescent="0.3">
      <c r="A1668">
        <v>83350</v>
      </c>
      <c r="B1668" t="s">
        <v>37090</v>
      </c>
      <c r="C1668" t="s">
        <v>37091</v>
      </c>
      <c r="D1668" t="s">
        <v>37092</v>
      </c>
      <c r="E1668" t="s">
        <v>37093</v>
      </c>
      <c r="F1668" t="s">
        <v>37094</v>
      </c>
      <c r="G1668" t="s">
        <v>37095</v>
      </c>
      <c r="H1668" t="s">
        <v>37096</v>
      </c>
      <c r="I1668" t="s">
        <v>37097</v>
      </c>
      <c r="J1668" t="s">
        <v>37098</v>
      </c>
      <c r="K1668" t="s">
        <v>37099</v>
      </c>
      <c r="L1668" t="s">
        <v>37100</v>
      </c>
      <c r="M1668" t="s">
        <v>37101</v>
      </c>
      <c r="N1668" t="s">
        <v>37102</v>
      </c>
      <c r="O1668">
        <f>-766.577752412745 -17.7474870785952 -492.706898333528</f>
        <v>-1277.0321378248682</v>
      </c>
      <c r="P1668">
        <f>-778.674031500644 -31.6349172343141 -211.212118485696</f>
        <v>-1021.5210672206541</v>
      </c>
      <c r="Q1668" t="s">
        <v>37103</v>
      </c>
      <c r="R1668" t="s">
        <v>37104</v>
      </c>
      <c r="S1668" t="s">
        <v>37105</v>
      </c>
      <c r="T1668" t="s">
        <v>37106</v>
      </c>
      <c r="U1668" t="s">
        <v>37107</v>
      </c>
      <c r="V1668" t="s">
        <v>37108</v>
      </c>
      <c r="W1668" t="s">
        <v>37109</v>
      </c>
      <c r="X1668" t="s">
        <v>37110</v>
      </c>
      <c r="Y1668" t="s">
        <v>37111</v>
      </c>
    </row>
    <row r="1669" spans="1:25" x14ac:dyDescent="0.3">
      <c r="A1669">
        <v>83400</v>
      </c>
      <c r="B1669" t="s">
        <v>37112</v>
      </c>
      <c r="C1669" t="s">
        <v>37113</v>
      </c>
      <c r="D1669" t="s">
        <v>37114</v>
      </c>
      <c r="E1669" t="s">
        <v>37115</v>
      </c>
      <c r="F1669" t="s">
        <v>37116</v>
      </c>
      <c r="G1669" t="s">
        <v>37117</v>
      </c>
      <c r="H1669" t="s">
        <v>37118</v>
      </c>
      <c r="I1669" t="s">
        <v>37119</v>
      </c>
      <c r="J1669" t="s">
        <v>37120</v>
      </c>
      <c r="K1669" t="s">
        <v>37121</v>
      </c>
      <c r="L1669" t="s">
        <v>37122</v>
      </c>
      <c r="M1669" t="s">
        <v>37123</v>
      </c>
      <c r="N1669" t="s">
        <v>37124</v>
      </c>
      <c r="O1669">
        <f>-767.548176317852 -17.5410037317636 -492.619993980893</f>
        <v>-1277.7091740305086</v>
      </c>
      <c r="P1669">
        <f>-778.768514370767 -31.4434838711697 -211.08947645437</f>
        <v>-1021.3014746963067</v>
      </c>
      <c r="Q1669" t="s">
        <v>37125</v>
      </c>
      <c r="R1669" t="s">
        <v>37126</v>
      </c>
      <c r="S1669" t="s">
        <v>37127</v>
      </c>
      <c r="T1669" t="s">
        <v>37128</v>
      </c>
      <c r="U1669" t="s">
        <v>37129</v>
      </c>
      <c r="V1669" t="s">
        <v>37130</v>
      </c>
      <c r="W1669" t="s">
        <v>37131</v>
      </c>
      <c r="X1669" t="s">
        <v>37132</v>
      </c>
      <c r="Y1669" t="s">
        <v>37133</v>
      </c>
    </row>
    <row r="1670" spans="1:25" x14ac:dyDescent="0.3">
      <c r="A1670">
        <v>83450</v>
      </c>
      <c r="B1670" t="s">
        <v>37134</v>
      </c>
      <c r="C1670" t="s">
        <v>37135</v>
      </c>
      <c r="D1670" t="s">
        <v>37136</v>
      </c>
      <c r="E1670" t="s">
        <v>37137</v>
      </c>
      <c r="F1670" t="s">
        <v>37138</v>
      </c>
      <c r="G1670" t="s">
        <v>37139</v>
      </c>
      <c r="H1670" t="s">
        <v>37140</v>
      </c>
      <c r="I1670" t="s">
        <v>37141</v>
      </c>
      <c r="J1670" t="s">
        <v>37142</v>
      </c>
      <c r="K1670" t="s">
        <v>37143</v>
      </c>
      <c r="L1670" t="s">
        <v>37144</v>
      </c>
      <c r="M1670" t="s">
        <v>37145</v>
      </c>
      <c r="N1670" t="s">
        <v>37146</v>
      </c>
      <c r="O1670">
        <f>-767.955971964735 -17.5431288834427 -492.56378457328</f>
        <v>-1278.0628854214576</v>
      </c>
      <c r="P1670">
        <f>-778.753578961899 -31.5626716106358 -211.022577047053</f>
        <v>-1021.3388276195878</v>
      </c>
      <c r="Q1670" t="s">
        <v>37147</v>
      </c>
      <c r="R1670" t="s">
        <v>37148</v>
      </c>
      <c r="S1670" t="s">
        <v>37149</v>
      </c>
      <c r="T1670" t="s">
        <v>37150</v>
      </c>
      <c r="U1670" t="s">
        <v>37151</v>
      </c>
      <c r="V1670" t="s">
        <v>37152</v>
      </c>
      <c r="W1670" t="s">
        <v>37153</v>
      </c>
      <c r="X1670" t="s">
        <v>37154</v>
      </c>
      <c r="Y1670" t="s">
        <v>37155</v>
      </c>
    </row>
    <row r="1671" spans="1:25" x14ac:dyDescent="0.3">
      <c r="A1671">
        <v>83500</v>
      </c>
      <c r="B1671" t="s">
        <v>37156</v>
      </c>
      <c r="C1671" t="s">
        <v>37157</v>
      </c>
      <c r="D1671" t="s">
        <v>37158</v>
      </c>
      <c r="E1671" t="s">
        <v>37159</v>
      </c>
      <c r="F1671" t="s">
        <v>37160</v>
      </c>
      <c r="G1671" t="s">
        <v>37161</v>
      </c>
      <c r="H1671" t="s">
        <v>37162</v>
      </c>
      <c r="I1671" t="s">
        <v>37163</v>
      </c>
      <c r="J1671" t="s">
        <v>37164</v>
      </c>
      <c r="K1671" t="s">
        <v>37165</v>
      </c>
      <c r="L1671" t="s">
        <v>37166</v>
      </c>
      <c r="M1671" t="s">
        <v>37167</v>
      </c>
      <c r="N1671" t="s">
        <v>37168</v>
      </c>
      <c r="O1671">
        <f>-768.649510187381 -17.4321672550179 -492.390266085493</f>
        <v>-1278.4719435278919</v>
      </c>
      <c r="P1671">
        <f>-779.075083166327 -31.5792745016004 -210.841350131643</f>
        <v>-1021.4957077995704</v>
      </c>
      <c r="Q1671" t="s">
        <v>37169</v>
      </c>
      <c r="R1671" t="s">
        <v>37170</v>
      </c>
      <c r="S1671" t="s">
        <v>37171</v>
      </c>
      <c r="T1671" t="s">
        <v>37172</v>
      </c>
      <c r="U1671" t="s">
        <v>37173</v>
      </c>
      <c r="V1671" t="s">
        <v>37174</v>
      </c>
      <c r="W1671" t="s">
        <v>37175</v>
      </c>
      <c r="X1671" t="s">
        <v>37176</v>
      </c>
      <c r="Y1671" t="s">
        <v>37177</v>
      </c>
    </row>
    <row r="1672" spans="1:25" x14ac:dyDescent="0.3">
      <c r="A1672">
        <v>83550</v>
      </c>
      <c r="B1672" t="s">
        <v>37178</v>
      </c>
      <c r="C1672" t="s">
        <v>37179</v>
      </c>
      <c r="D1672" t="s">
        <v>37180</v>
      </c>
      <c r="E1672" t="s">
        <v>37181</v>
      </c>
      <c r="F1672" t="s">
        <v>37182</v>
      </c>
      <c r="G1672" t="s">
        <v>37183</v>
      </c>
      <c r="H1672" t="s">
        <v>37184</v>
      </c>
      <c r="I1672" t="s">
        <v>37185</v>
      </c>
      <c r="J1672" t="s">
        <v>37186</v>
      </c>
      <c r="K1672" t="s">
        <v>37187</v>
      </c>
      <c r="L1672" t="s">
        <v>37188</v>
      </c>
      <c r="M1672" t="s">
        <v>37189</v>
      </c>
      <c r="N1672" t="s">
        <v>37190</v>
      </c>
      <c r="O1672">
        <f>-768.877515532562 -17.2912917526435 -492.317927552227</f>
        <v>-1278.4867348374326</v>
      </c>
      <c r="P1672">
        <f>-779.28947062332 -31.3347388170155 -210.763343152529</f>
        <v>-1021.3875525928645</v>
      </c>
      <c r="Q1672" t="s">
        <v>37191</v>
      </c>
      <c r="R1672" t="s">
        <v>37192</v>
      </c>
      <c r="S1672" t="s">
        <v>37193</v>
      </c>
      <c r="T1672" t="s">
        <v>37194</v>
      </c>
      <c r="U1672" t="s">
        <v>37195</v>
      </c>
      <c r="V1672" t="s">
        <v>37196</v>
      </c>
      <c r="W1672" t="s">
        <v>37197</v>
      </c>
      <c r="X1672" t="s">
        <v>37198</v>
      </c>
      <c r="Y1672" t="s">
        <v>37199</v>
      </c>
    </row>
    <row r="1673" spans="1:25" x14ac:dyDescent="0.3">
      <c r="A1673">
        <v>83600</v>
      </c>
      <c r="B1673" t="s">
        <v>37200</v>
      </c>
      <c r="C1673" t="s">
        <v>37201</v>
      </c>
      <c r="D1673" t="s">
        <v>37202</v>
      </c>
      <c r="E1673" t="s">
        <v>37203</v>
      </c>
      <c r="F1673" t="s">
        <v>37204</v>
      </c>
      <c r="G1673" t="s">
        <v>37205</v>
      </c>
      <c r="H1673" t="s">
        <v>37206</v>
      </c>
      <c r="I1673" t="s">
        <v>37207</v>
      </c>
      <c r="J1673" t="s">
        <v>37208</v>
      </c>
      <c r="K1673" t="s">
        <v>37209</v>
      </c>
      <c r="L1673" t="s">
        <v>37210</v>
      </c>
      <c r="M1673" t="s">
        <v>37211</v>
      </c>
      <c r="N1673" t="s">
        <v>37212</v>
      </c>
      <c r="O1673">
        <f>-769.530864453945 -16.8388432356373 -492.183717666803</f>
        <v>-1278.5534253563853</v>
      </c>
      <c r="P1673">
        <f>-779.840401392658 -30.6995142689211 -210.616280999005</f>
        <v>-1021.1561966605841</v>
      </c>
      <c r="Q1673" t="s">
        <v>37213</v>
      </c>
      <c r="R1673" t="s">
        <v>37214</v>
      </c>
      <c r="S1673" t="s">
        <v>37215</v>
      </c>
      <c r="T1673" t="s">
        <v>37216</v>
      </c>
      <c r="U1673" t="s">
        <v>37217</v>
      </c>
      <c r="V1673" t="s">
        <v>37218</v>
      </c>
      <c r="W1673" t="s">
        <v>37219</v>
      </c>
      <c r="X1673" t="s">
        <v>37220</v>
      </c>
      <c r="Y1673" t="s">
        <v>37221</v>
      </c>
    </row>
    <row r="1674" spans="1:25" x14ac:dyDescent="0.3">
      <c r="A1674">
        <v>83650</v>
      </c>
      <c r="B1674" t="s">
        <v>37222</v>
      </c>
      <c r="C1674" t="s">
        <v>37223</v>
      </c>
      <c r="D1674" t="s">
        <v>37224</v>
      </c>
      <c r="E1674" t="s">
        <v>37225</v>
      </c>
      <c r="F1674" t="s">
        <v>37226</v>
      </c>
      <c r="G1674" t="s">
        <v>37227</v>
      </c>
      <c r="H1674" t="s">
        <v>37228</v>
      </c>
      <c r="I1674" t="s">
        <v>37229</v>
      </c>
      <c r="J1674" t="s">
        <v>37230</v>
      </c>
      <c r="K1674" t="s">
        <v>37231</v>
      </c>
      <c r="L1674" t="s">
        <v>37232</v>
      </c>
      <c r="M1674" t="s">
        <v>37233</v>
      </c>
      <c r="N1674" t="s">
        <v>37234</v>
      </c>
      <c r="O1674">
        <f>-769.849010476677 -16.566484221855 -492.113027552461</f>
        <v>-1278.5285222509931</v>
      </c>
      <c r="P1674">
        <f>-780.005971883361 -30.4528165182733 -210.541376579216</f>
        <v>-1021.0001649808503</v>
      </c>
      <c r="Q1674" t="s">
        <v>37235</v>
      </c>
      <c r="R1674" t="s">
        <v>37236</v>
      </c>
      <c r="S1674" t="s">
        <v>37237</v>
      </c>
      <c r="T1674" t="s">
        <v>37238</v>
      </c>
      <c r="U1674" t="s">
        <v>37239</v>
      </c>
      <c r="V1674" t="s">
        <v>37240</v>
      </c>
      <c r="W1674" t="s">
        <v>37241</v>
      </c>
      <c r="X1674" t="s">
        <v>37242</v>
      </c>
      <c r="Y1674" t="s">
        <v>37243</v>
      </c>
    </row>
    <row r="1675" spans="1:25" x14ac:dyDescent="0.3">
      <c r="A1675">
        <v>83700</v>
      </c>
      <c r="B1675" t="s">
        <v>37244</v>
      </c>
      <c r="C1675" t="s">
        <v>37245</v>
      </c>
      <c r="D1675" t="s">
        <v>37246</v>
      </c>
      <c r="E1675" t="s">
        <v>37247</v>
      </c>
      <c r="F1675" t="s">
        <v>37248</v>
      </c>
      <c r="G1675" t="s">
        <v>37249</v>
      </c>
      <c r="H1675" t="s">
        <v>37250</v>
      </c>
      <c r="I1675" t="s">
        <v>37251</v>
      </c>
      <c r="J1675" t="s">
        <v>37252</v>
      </c>
      <c r="K1675" t="s">
        <v>37253</v>
      </c>
      <c r="L1675" t="s">
        <v>37254</v>
      </c>
      <c r="M1675" t="s">
        <v>37255</v>
      </c>
      <c r="N1675" t="s">
        <v>37256</v>
      </c>
      <c r="O1675">
        <f>-770.620457634111 -15.972019632577 -492.018111186533</f>
        <v>-1278.610588453221</v>
      </c>
      <c r="P1675">
        <f>-780.188737832216 -29.6486704473625 -210.415456923211</f>
        <v>-1020.2528652027895</v>
      </c>
      <c r="Q1675" t="s">
        <v>37257</v>
      </c>
      <c r="R1675" t="s">
        <v>37258</v>
      </c>
      <c r="S1675" t="s">
        <v>37259</v>
      </c>
      <c r="T1675" t="s">
        <v>37260</v>
      </c>
      <c r="U1675" t="s">
        <v>37261</v>
      </c>
      <c r="V1675" t="s">
        <v>37262</v>
      </c>
      <c r="W1675" t="s">
        <v>37263</v>
      </c>
      <c r="X1675" t="s">
        <v>37264</v>
      </c>
      <c r="Y1675" t="s">
        <v>37265</v>
      </c>
    </row>
    <row r="1676" spans="1:25" x14ac:dyDescent="0.3">
      <c r="A1676">
        <v>83750</v>
      </c>
      <c r="B1676" t="s">
        <v>37266</v>
      </c>
      <c r="C1676" t="s">
        <v>37267</v>
      </c>
      <c r="D1676" t="s">
        <v>37268</v>
      </c>
      <c r="E1676" t="s">
        <v>37269</v>
      </c>
      <c r="F1676" t="s">
        <v>37270</v>
      </c>
      <c r="G1676" t="s">
        <v>37271</v>
      </c>
      <c r="H1676" t="s">
        <v>37272</v>
      </c>
      <c r="I1676" t="s">
        <v>37273</v>
      </c>
      <c r="J1676" t="s">
        <v>37274</v>
      </c>
      <c r="K1676" t="s">
        <v>37275</v>
      </c>
      <c r="L1676" t="s">
        <v>37276</v>
      </c>
      <c r="M1676" t="s">
        <v>37277</v>
      </c>
      <c r="N1676" t="s">
        <v>37278</v>
      </c>
      <c r="O1676">
        <f>-770.956346004776 -15.7460438088681 -491.934672490311</f>
        <v>-1278.6370623039552</v>
      </c>
      <c r="P1676">
        <f>-780.297361768259 -29.2982011487054 -210.318317975716</f>
        <v>-1019.9138808926804</v>
      </c>
      <c r="Q1676" t="s">
        <v>37279</v>
      </c>
      <c r="R1676" t="s">
        <v>37280</v>
      </c>
      <c r="S1676" t="s">
        <v>37281</v>
      </c>
      <c r="T1676" t="s">
        <v>37282</v>
      </c>
      <c r="U1676" t="s">
        <v>37283</v>
      </c>
      <c r="V1676" t="s">
        <v>37284</v>
      </c>
      <c r="W1676" t="s">
        <v>37285</v>
      </c>
      <c r="X1676" t="s">
        <v>37286</v>
      </c>
      <c r="Y1676" t="s">
        <v>37287</v>
      </c>
    </row>
    <row r="1677" spans="1:25" x14ac:dyDescent="0.3">
      <c r="A1677">
        <v>83800</v>
      </c>
      <c r="B1677" t="s">
        <v>37288</v>
      </c>
      <c r="C1677" t="s">
        <v>37289</v>
      </c>
      <c r="D1677" t="s">
        <v>37290</v>
      </c>
      <c r="E1677" t="s">
        <v>37291</v>
      </c>
      <c r="F1677" t="s">
        <v>37292</v>
      </c>
      <c r="G1677" t="s">
        <v>37293</v>
      </c>
      <c r="H1677" t="s">
        <v>37294</v>
      </c>
      <c r="I1677" t="s">
        <v>37295</v>
      </c>
      <c r="J1677" t="s">
        <v>37296</v>
      </c>
      <c r="K1677" t="s">
        <v>37297</v>
      </c>
      <c r="L1677" t="s">
        <v>37298</v>
      </c>
      <c r="M1677" t="s">
        <v>37299</v>
      </c>
      <c r="N1677" t="s">
        <v>37300</v>
      </c>
      <c r="O1677">
        <f>-771.368565407494 -15.4015537704754 -491.751393422878</f>
        <v>-1278.5215126008475</v>
      </c>
      <c r="P1677">
        <f>-780.729724290293 -28.7960087995405 -210.128288245131</f>
        <v>-1019.6540213349645</v>
      </c>
      <c r="Q1677" t="s">
        <v>37301</v>
      </c>
      <c r="R1677" t="s">
        <v>37302</v>
      </c>
      <c r="S1677" t="s">
        <v>37303</v>
      </c>
      <c r="T1677" t="s">
        <v>37304</v>
      </c>
      <c r="U1677" t="s">
        <v>37305</v>
      </c>
      <c r="V1677" t="s">
        <v>37306</v>
      </c>
      <c r="W1677" t="s">
        <v>37307</v>
      </c>
      <c r="X1677" t="s">
        <v>37308</v>
      </c>
      <c r="Y1677" t="s">
        <v>37309</v>
      </c>
    </row>
    <row r="1678" spans="1:25" x14ac:dyDescent="0.3">
      <c r="A1678">
        <v>83850</v>
      </c>
      <c r="B1678" t="s">
        <v>37310</v>
      </c>
      <c r="C1678" t="s">
        <v>37311</v>
      </c>
      <c r="D1678" t="s">
        <v>37312</v>
      </c>
      <c r="E1678" t="s">
        <v>37313</v>
      </c>
      <c r="F1678" t="s">
        <v>37314</v>
      </c>
      <c r="G1678" t="s">
        <v>37315</v>
      </c>
      <c r="H1678" t="s">
        <v>37316</v>
      </c>
      <c r="I1678" t="s">
        <v>37317</v>
      </c>
      <c r="J1678" t="s">
        <v>37318</v>
      </c>
      <c r="K1678" t="s">
        <v>37319</v>
      </c>
      <c r="L1678" t="s">
        <v>37320</v>
      </c>
      <c r="M1678" t="s">
        <v>37321</v>
      </c>
      <c r="N1678" t="s">
        <v>37322</v>
      </c>
      <c r="O1678">
        <f>-771.551811658762 -15.2521518688877 -491.689746256083</f>
        <v>-1278.4937097837328</v>
      </c>
      <c r="P1678">
        <f>-780.97346514408 -28.4468106029469 -210.059385860205</f>
        <v>-1019.4796616072319</v>
      </c>
      <c r="Q1678" t="s">
        <v>37323</v>
      </c>
      <c r="R1678" t="s">
        <v>37324</v>
      </c>
      <c r="S1678" t="s">
        <v>37325</v>
      </c>
      <c r="T1678" t="s">
        <v>37326</v>
      </c>
      <c r="U1678" t="s">
        <v>37327</v>
      </c>
      <c r="V1678" t="s">
        <v>37328</v>
      </c>
      <c r="W1678" t="s">
        <v>37329</v>
      </c>
      <c r="X1678" t="s">
        <v>37330</v>
      </c>
      <c r="Y1678" t="s">
        <v>37331</v>
      </c>
    </row>
    <row r="1679" spans="1:25" x14ac:dyDescent="0.3">
      <c r="A1679">
        <v>83900</v>
      </c>
      <c r="B1679" t="s">
        <v>37332</v>
      </c>
      <c r="C1679" t="s">
        <v>37333</v>
      </c>
      <c r="D1679" t="s">
        <v>37334</v>
      </c>
      <c r="E1679" t="s">
        <v>37335</v>
      </c>
      <c r="F1679" t="s">
        <v>37336</v>
      </c>
      <c r="G1679" t="s">
        <v>37337</v>
      </c>
      <c r="H1679" t="s">
        <v>37338</v>
      </c>
      <c r="I1679" t="s">
        <v>37339</v>
      </c>
      <c r="J1679" t="s">
        <v>37340</v>
      </c>
      <c r="K1679" t="s">
        <v>37341</v>
      </c>
      <c r="L1679" t="s">
        <v>37342</v>
      </c>
      <c r="M1679" t="s">
        <v>37343</v>
      </c>
      <c r="N1679" t="s">
        <v>37344</v>
      </c>
      <c r="O1679">
        <f>-772.171892536797 -14.9467139781577 -491.515600369114</f>
        <v>-1278.6342068840688</v>
      </c>
      <c r="P1679">
        <f>-781.559718002638 -27.9096046580892 -209.87326407897</f>
        <v>-1019.3425867396971</v>
      </c>
      <c r="Q1679" t="s">
        <v>37345</v>
      </c>
      <c r="R1679" t="s">
        <v>37346</v>
      </c>
      <c r="S1679" t="s">
        <v>37347</v>
      </c>
      <c r="T1679" t="s">
        <v>37348</v>
      </c>
      <c r="U1679" t="s">
        <v>37349</v>
      </c>
      <c r="V1679" t="s">
        <v>37350</v>
      </c>
      <c r="W1679" t="s">
        <v>37351</v>
      </c>
      <c r="X1679" t="s">
        <v>37352</v>
      </c>
      <c r="Y1679" t="s">
        <v>37353</v>
      </c>
    </row>
    <row r="1680" spans="1:25" x14ac:dyDescent="0.3">
      <c r="A1680">
        <v>83950</v>
      </c>
      <c r="B1680" t="s">
        <v>37354</v>
      </c>
      <c r="C1680" t="s">
        <v>37355</v>
      </c>
      <c r="D1680" t="s">
        <v>37356</v>
      </c>
      <c r="E1680" t="s">
        <v>37357</v>
      </c>
      <c r="F1680" t="s">
        <v>37358</v>
      </c>
      <c r="G1680" t="s">
        <v>37359</v>
      </c>
      <c r="H1680" t="s">
        <v>37360</v>
      </c>
      <c r="I1680" t="s">
        <v>37361</v>
      </c>
      <c r="J1680" t="s">
        <v>37362</v>
      </c>
      <c r="K1680" t="s">
        <v>37363</v>
      </c>
      <c r="L1680" t="s">
        <v>37364</v>
      </c>
      <c r="M1680" t="s">
        <v>37365</v>
      </c>
      <c r="N1680" t="s">
        <v>37366</v>
      </c>
      <c r="O1680">
        <f>-772.530397692602 -14.793545958076 -491.43460341482</f>
        <v>-1278.7585470654981</v>
      </c>
      <c r="P1680">
        <f>-781.788036574536 -27.6598105807798 -209.783413652203</f>
        <v>-1019.2312608075188</v>
      </c>
      <c r="Q1680" t="s">
        <v>37367</v>
      </c>
      <c r="R1680" t="s">
        <v>37368</v>
      </c>
      <c r="S1680" t="s">
        <v>37369</v>
      </c>
      <c r="T1680" t="s">
        <v>37370</v>
      </c>
      <c r="U1680" t="s">
        <v>37371</v>
      </c>
      <c r="V1680" t="s">
        <v>37372</v>
      </c>
      <c r="W1680" t="s">
        <v>37373</v>
      </c>
      <c r="X1680" t="s">
        <v>37374</v>
      </c>
      <c r="Y1680" t="s">
        <v>37375</v>
      </c>
    </row>
    <row r="1681" spans="1:25" x14ac:dyDescent="0.3">
      <c r="A1681">
        <v>84000</v>
      </c>
      <c r="B1681" t="s">
        <v>37376</v>
      </c>
      <c r="C1681" t="s">
        <v>37377</v>
      </c>
      <c r="D1681" t="s">
        <v>37378</v>
      </c>
      <c r="E1681" t="s">
        <v>37379</v>
      </c>
      <c r="F1681" t="s">
        <v>37380</v>
      </c>
      <c r="G1681" t="s">
        <v>37381</v>
      </c>
      <c r="H1681" t="s">
        <v>37382</v>
      </c>
      <c r="I1681" t="s">
        <v>37383</v>
      </c>
      <c r="J1681" t="s">
        <v>37384</v>
      </c>
      <c r="K1681" t="s">
        <v>37385</v>
      </c>
      <c r="L1681" t="s">
        <v>37386</v>
      </c>
      <c r="M1681" t="s">
        <v>37387</v>
      </c>
      <c r="N1681" t="s">
        <v>37388</v>
      </c>
      <c r="O1681">
        <f>-773.267079644299 -14.6826847023945 -491.234894333802</f>
        <v>-1279.1846586804954</v>
      </c>
      <c r="P1681">
        <f>-782.286128954571 -27.2896270490821 -209.564283567432</f>
        <v>-1019.1400395710851</v>
      </c>
      <c r="Q1681" t="s">
        <v>37389</v>
      </c>
      <c r="R1681" t="s">
        <v>37390</v>
      </c>
      <c r="S1681" t="s">
        <v>37391</v>
      </c>
      <c r="T1681" t="s">
        <v>37392</v>
      </c>
      <c r="U1681" t="s">
        <v>37393</v>
      </c>
      <c r="V1681" t="s">
        <v>37394</v>
      </c>
      <c r="W1681" t="s">
        <v>37395</v>
      </c>
      <c r="X1681" t="s">
        <v>37396</v>
      </c>
      <c r="Y1681" t="s">
        <v>37397</v>
      </c>
    </row>
    <row r="1682" spans="1:25" x14ac:dyDescent="0.3">
      <c r="A1682">
        <v>84050</v>
      </c>
      <c r="B1682" t="s">
        <v>37398</v>
      </c>
      <c r="C1682" t="s">
        <v>37399</v>
      </c>
      <c r="D1682" t="s">
        <v>37400</v>
      </c>
      <c r="E1682" t="s">
        <v>37401</v>
      </c>
      <c r="F1682" t="s">
        <v>37402</v>
      </c>
      <c r="G1682" t="s">
        <v>37403</v>
      </c>
      <c r="H1682" t="s">
        <v>37404</v>
      </c>
      <c r="I1682" t="s">
        <v>37405</v>
      </c>
      <c r="J1682" t="s">
        <v>37406</v>
      </c>
      <c r="K1682" t="s">
        <v>37407</v>
      </c>
      <c r="L1682" t="s">
        <v>37408</v>
      </c>
      <c r="M1682" t="s">
        <v>37409</v>
      </c>
      <c r="N1682" t="s">
        <v>37410</v>
      </c>
      <c r="O1682">
        <f>-773.526480408087 -14.823733980001 -491.131972846723</f>
        <v>-1279.4821872348109</v>
      </c>
      <c r="P1682">
        <f>-782.454572507151 -27.1859026312513 -209.447667939763</f>
        <v>-1019.0881430781653</v>
      </c>
      <c r="Q1682" t="s">
        <v>37411</v>
      </c>
      <c r="R1682" t="s">
        <v>37412</v>
      </c>
      <c r="S1682" t="s">
        <v>37413</v>
      </c>
      <c r="T1682" t="s">
        <v>37414</v>
      </c>
      <c r="U1682" t="s">
        <v>37415</v>
      </c>
      <c r="V1682" t="s">
        <v>37416</v>
      </c>
      <c r="W1682" t="s">
        <v>37417</v>
      </c>
      <c r="X1682" t="s">
        <v>37418</v>
      </c>
      <c r="Y1682" t="s">
        <v>37419</v>
      </c>
    </row>
    <row r="1683" spans="1:25" x14ac:dyDescent="0.3">
      <c r="A1683">
        <v>84100</v>
      </c>
      <c r="B1683" t="s">
        <v>37420</v>
      </c>
      <c r="C1683" t="s">
        <v>37421</v>
      </c>
      <c r="D1683" t="s">
        <v>37422</v>
      </c>
      <c r="E1683" t="s">
        <v>37423</v>
      </c>
      <c r="F1683" t="s">
        <v>37424</v>
      </c>
      <c r="G1683" t="s">
        <v>37425</v>
      </c>
      <c r="H1683" t="s">
        <v>37426</v>
      </c>
      <c r="I1683" t="s">
        <v>37427</v>
      </c>
      <c r="J1683" t="s">
        <v>37428</v>
      </c>
      <c r="K1683" t="s">
        <v>37429</v>
      </c>
      <c r="L1683" t="s">
        <v>37430</v>
      </c>
      <c r="M1683" t="s">
        <v>37431</v>
      </c>
      <c r="N1683" t="s">
        <v>37432</v>
      </c>
      <c r="O1683">
        <f>-773.799381846633 -15.3431794112373 -490.86270588217</f>
        <v>-1280.0052671400404</v>
      </c>
      <c r="P1683">
        <f>-782.858316987997 -27.3248758134525 -209.166133980734</f>
        <v>-1019.3493267821835</v>
      </c>
      <c r="Q1683" t="s">
        <v>37433</v>
      </c>
      <c r="R1683" t="s">
        <v>37434</v>
      </c>
      <c r="S1683" t="s">
        <v>37435</v>
      </c>
      <c r="T1683" t="s">
        <v>37436</v>
      </c>
      <c r="U1683" t="s">
        <v>37437</v>
      </c>
      <c r="V1683" t="s">
        <v>37438</v>
      </c>
      <c r="W1683" t="s">
        <v>37439</v>
      </c>
      <c r="X1683" t="s">
        <v>37440</v>
      </c>
      <c r="Y1683" t="s">
        <v>37441</v>
      </c>
    </row>
    <row r="1684" spans="1:25" x14ac:dyDescent="0.3">
      <c r="A1684">
        <v>84150</v>
      </c>
      <c r="B1684" t="s">
        <v>37442</v>
      </c>
      <c r="C1684" t="s">
        <v>37443</v>
      </c>
      <c r="D1684" t="s">
        <v>37444</v>
      </c>
      <c r="E1684" t="s">
        <v>37445</v>
      </c>
      <c r="F1684" t="s">
        <v>37446</v>
      </c>
      <c r="G1684" t="s">
        <v>37447</v>
      </c>
      <c r="H1684" t="s">
        <v>37448</v>
      </c>
      <c r="I1684" t="s">
        <v>37449</v>
      </c>
      <c r="J1684" t="s">
        <v>37450</v>
      </c>
      <c r="K1684" t="s">
        <v>37451</v>
      </c>
      <c r="L1684" t="s">
        <v>37452</v>
      </c>
      <c r="M1684" t="s">
        <v>37453</v>
      </c>
      <c r="N1684" t="s">
        <v>37454</v>
      </c>
      <c r="O1684">
        <f>-773.793760763157 -15.6929928840634 -490.75099731789</f>
        <v>-1280.2377509651105</v>
      </c>
      <c r="P1684">
        <f>-782.977886574084 -27.4724571784409 -209.049978448495</f>
        <v>-1019.5003222010199</v>
      </c>
      <c r="Q1684" t="s">
        <v>37455</v>
      </c>
      <c r="R1684" t="s">
        <v>37456</v>
      </c>
      <c r="S1684" t="s">
        <v>37457</v>
      </c>
      <c r="T1684" t="s">
        <v>37458</v>
      </c>
      <c r="U1684" t="s">
        <v>37459</v>
      </c>
      <c r="V1684" t="s">
        <v>37460</v>
      </c>
      <c r="W1684" t="s">
        <v>37461</v>
      </c>
      <c r="X1684" t="s">
        <v>37462</v>
      </c>
      <c r="Y1684" t="s">
        <v>37463</v>
      </c>
    </row>
    <row r="1685" spans="1:25" x14ac:dyDescent="0.3">
      <c r="A1685">
        <v>84200</v>
      </c>
      <c r="B1685" t="s">
        <v>37464</v>
      </c>
      <c r="C1685" t="s">
        <v>37465</v>
      </c>
      <c r="D1685" t="s">
        <v>37466</v>
      </c>
      <c r="E1685" t="s">
        <v>37467</v>
      </c>
      <c r="F1685" t="s">
        <v>37468</v>
      </c>
      <c r="G1685" t="s">
        <v>37469</v>
      </c>
      <c r="H1685" t="s">
        <v>37470</v>
      </c>
      <c r="I1685" t="s">
        <v>37471</v>
      </c>
      <c r="J1685" t="s">
        <v>37472</v>
      </c>
      <c r="K1685" t="s">
        <v>37473</v>
      </c>
      <c r="L1685" t="s">
        <v>37474</v>
      </c>
      <c r="M1685" t="s">
        <v>37475</v>
      </c>
      <c r="N1685" t="s">
        <v>37476</v>
      </c>
      <c r="O1685">
        <f>-773.567742453438 -16.4561082681585 -490.561881136055</f>
        <v>-1280.5857318576514</v>
      </c>
      <c r="P1685">
        <f>-783.202604323242 -27.8455513901442 -208.859887498665</f>
        <v>-1019.9080432120512</v>
      </c>
      <c r="Q1685" t="s">
        <v>37477</v>
      </c>
      <c r="R1685" t="s">
        <v>37478</v>
      </c>
      <c r="S1685" t="s">
        <v>37479</v>
      </c>
      <c r="T1685" t="s">
        <v>37480</v>
      </c>
      <c r="U1685" t="s">
        <v>37481</v>
      </c>
      <c r="V1685" t="s">
        <v>37482</v>
      </c>
      <c r="W1685" t="s">
        <v>37483</v>
      </c>
      <c r="X1685" t="s">
        <v>37484</v>
      </c>
      <c r="Y1685" t="s">
        <v>37485</v>
      </c>
    </row>
    <row r="1686" spans="1:25" x14ac:dyDescent="0.3">
      <c r="A1686">
        <v>84250</v>
      </c>
      <c r="B1686" t="s">
        <v>37486</v>
      </c>
      <c r="C1686" t="s">
        <v>37487</v>
      </c>
      <c r="D1686" t="s">
        <v>37488</v>
      </c>
      <c r="E1686" t="s">
        <v>37489</v>
      </c>
      <c r="F1686" t="s">
        <v>37490</v>
      </c>
      <c r="G1686" t="s">
        <v>37491</v>
      </c>
      <c r="H1686" t="s">
        <v>37492</v>
      </c>
      <c r="I1686" t="s">
        <v>37493</v>
      </c>
      <c r="J1686" t="s">
        <v>37494</v>
      </c>
      <c r="K1686" t="s">
        <v>37495</v>
      </c>
      <c r="L1686" t="s">
        <v>37496</v>
      </c>
      <c r="M1686" t="s">
        <v>37497</v>
      </c>
      <c r="N1686" t="s">
        <v>37498</v>
      </c>
      <c r="O1686">
        <f>-773.261550227704 -16.900539103204 -490.510658989857</f>
        <v>-1280.6727483207651</v>
      </c>
      <c r="P1686">
        <f>-783.209856746018 -28.1180515847436 -208.812661967826</f>
        <v>-1020.1405702985876</v>
      </c>
      <c r="Q1686" t="s">
        <v>37499</v>
      </c>
      <c r="R1686" t="s">
        <v>37500</v>
      </c>
      <c r="S1686" t="s">
        <v>37501</v>
      </c>
      <c r="T1686" t="s">
        <v>37502</v>
      </c>
      <c r="U1686" t="s">
        <v>37503</v>
      </c>
      <c r="V1686" t="s">
        <v>37504</v>
      </c>
      <c r="W1686" t="s">
        <v>37505</v>
      </c>
      <c r="X1686" t="s">
        <v>37506</v>
      </c>
      <c r="Y1686" t="s">
        <v>37507</v>
      </c>
    </row>
    <row r="1687" spans="1:25" x14ac:dyDescent="0.3">
      <c r="A1687">
        <v>84300</v>
      </c>
      <c r="B1687" t="s">
        <v>37508</v>
      </c>
      <c r="C1687" t="s">
        <v>37509</v>
      </c>
      <c r="D1687" t="s">
        <v>37510</v>
      </c>
      <c r="E1687" t="s">
        <v>37511</v>
      </c>
      <c r="F1687" t="s">
        <v>37512</v>
      </c>
      <c r="G1687" t="s">
        <v>37513</v>
      </c>
      <c r="H1687" t="s">
        <v>37514</v>
      </c>
      <c r="I1687" t="s">
        <v>37515</v>
      </c>
      <c r="J1687" t="s">
        <v>37516</v>
      </c>
      <c r="K1687" t="s">
        <v>37517</v>
      </c>
      <c r="L1687" t="s">
        <v>37518</v>
      </c>
      <c r="M1687" t="s">
        <v>37519</v>
      </c>
      <c r="N1687" t="s">
        <v>37520</v>
      </c>
      <c r="O1687">
        <f>-772.684547482801 -17.957057838614 -490.476927276527</f>
        <v>-1281.118532597942</v>
      </c>
      <c r="P1687">
        <f>-783.229618654466 -28.9303695437561 -208.790919153184</f>
        <v>-1020.9509073514062</v>
      </c>
      <c r="Q1687" t="s">
        <v>37521</v>
      </c>
      <c r="R1687" t="s">
        <v>37522</v>
      </c>
      <c r="S1687" t="s">
        <v>37523</v>
      </c>
      <c r="T1687" t="s">
        <v>37524</v>
      </c>
      <c r="U1687" t="s">
        <v>37525</v>
      </c>
      <c r="V1687" t="s">
        <v>37526</v>
      </c>
      <c r="W1687" t="s">
        <v>37527</v>
      </c>
      <c r="X1687" t="s">
        <v>37528</v>
      </c>
      <c r="Y1687" t="s">
        <v>37529</v>
      </c>
    </row>
    <row r="1688" spans="1:25" x14ac:dyDescent="0.3">
      <c r="A1688">
        <v>84350</v>
      </c>
      <c r="B1688" t="s">
        <v>37530</v>
      </c>
      <c r="C1688" t="s">
        <v>37531</v>
      </c>
      <c r="D1688" t="s">
        <v>37532</v>
      </c>
      <c r="E1688" t="s">
        <v>37533</v>
      </c>
      <c r="F1688" t="s">
        <v>37534</v>
      </c>
      <c r="G1688" t="s">
        <v>37535</v>
      </c>
      <c r="H1688" t="s">
        <v>37536</v>
      </c>
      <c r="I1688" t="s">
        <v>37537</v>
      </c>
      <c r="J1688" t="s">
        <v>37538</v>
      </c>
      <c r="K1688" t="s">
        <v>37539</v>
      </c>
      <c r="L1688" t="s">
        <v>37540</v>
      </c>
      <c r="M1688" t="s">
        <v>37541</v>
      </c>
      <c r="N1688" t="s">
        <v>37542</v>
      </c>
      <c r="O1688">
        <f>-772.386113189407 -18.5312732639097 -490.396118952839</f>
        <v>-1281.3135054061556</v>
      </c>
      <c r="P1688">
        <f>-783.26379065689 -29.4465931313384 -208.720553065814</f>
        <v>-1021.4309368540424</v>
      </c>
      <c r="Q1688" t="s">
        <v>37543</v>
      </c>
      <c r="R1688" t="s">
        <v>37544</v>
      </c>
      <c r="S1688" t="s">
        <v>37545</v>
      </c>
      <c r="T1688" t="s">
        <v>37546</v>
      </c>
      <c r="U1688" t="s">
        <v>37547</v>
      </c>
      <c r="V1688" t="s">
        <v>37548</v>
      </c>
      <c r="W1688" t="s">
        <v>37549</v>
      </c>
      <c r="X1688" t="s">
        <v>37550</v>
      </c>
      <c r="Y1688" t="s">
        <v>37551</v>
      </c>
    </row>
    <row r="1689" spans="1:25" x14ac:dyDescent="0.3">
      <c r="A1689">
        <v>84400</v>
      </c>
      <c r="B1689" t="s">
        <v>37552</v>
      </c>
      <c r="C1689" t="s">
        <v>37553</v>
      </c>
      <c r="D1689" t="s">
        <v>37554</v>
      </c>
      <c r="E1689" t="s">
        <v>37555</v>
      </c>
      <c r="F1689" t="s">
        <v>37556</v>
      </c>
      <c r="G1689" t="s">
        <v>37557</v>
      </c>
      <c r="H1689" t="s">
        <v>37558</v>
      </c>
      <c r="I1689" t="s">
        <v>37559</v>
      </c>
      <c r="J1689" t="s">
        <v>37560</v>
      </c>
      <c r="K1689" t="s">
        <v>37561</v>
      </c>
      <c r="L1689" t="s">
        <v>37562</v>
      </c>
      <c r="M1689" t="s">
        <v>37563</v>
      </c>
      <c r="N1689" t="s">
        <v>37564</v>
      </c>
      <c r="O1689">
        <f>-771.814228586098 -19.6157733005259 -490.237633618521</f>
        <v>-1281.667635505145</v>
      </c>
      <c r="P1689">
        <f>-783.248485355717 -30.3000910499677 -208.575260778736</f>
        <v>-1022.1238371844207</v>
      </c>
      <c r="Q1689" t="s">
        <v>37565</v>
      </c>
      <c r="R1689" t="s">
        <v>37566</v>
      </c>
      <c r="S1689" t="s">
        <v>37567</v>
      </c>
      <c r="T1689" t="s">
        <v>37568</v>
      </c>
      <c r="U1689" t="s">
        <v>37569</v>
      </c>
      <c r="V1689" t="s">
        <v>37570</v>
      </c>
      <c r="W1689" t="s">
        <v>37571</v>
      </c>
      <c r="X1689" t="s">
        <v>37572</v>
      </c>
      <c r="Y1689" t="s">
        <v>37573</v>
      </c>
    </row>
    <row r="1690" spans="1:25" x14ac:dyDescent="0.3">
      <c r="A1690">
        <v>84450</v>
      </c>
      <c r="B1690" t="s">
        <v>37574</v>
      </c>
      <c r="C1690" t="s">
        <v>37575</v>
      </c>
      <c r="D1690" t="s">
        <v>37576</v>
      </c>
      <c r="E1690" t="s">
        <v>37577</v>
      </c>
      <c r="F1690" t="s">
        <v>37578</v>
      </c>
      <c r="G1690" t="s">
        <v>37579</v>
      </c>
      <c r="H1690" t="s">
        <v>37580</v>
      </c>
      <c r="I1690" t="s">
        <v>37581</v>
      </c>
      <c r="J1690" t="s">
        <v>37582</v>
      </c>
      <c r="K1690" t="s">
        <v>37583</v>
      </c>
      <c r="L1690" t="s">
        <v>37584</v>
      </c>
      <c r="M1690" t="s">
        <v>37585</v>
      </c>
      <c r="N1690" t="s">
        <v>37586</v>
      </c>
      <c r="O1690">
        <f>-771.587698604692 -20.1623220718866 -490.151322749262</f>
        <v>-1281.9013434258407</v>
      </c>
      <c r="P1690">
        <f>-783.247136929979 -30.6795039223855 -208.492003808723</f>
        <v>-1022.4186446610875</v>
      </c>
      <c r="Q1690" t="s">
        <v>37587</v>
      </c>
      <c r="R1690" t="s">
        <v>37588</v>
      </c>
      <c r="S1690" t="s">
        <v>37589</v>
      </c>
      <c r="T1690" t="s">
        <v>37590</v>
      </c>
      <c r="U1690" t="s">
        <v>37591</v>
      </c>
      <c r="V1690" t="s">
        <v>37592</v>
      </c>
      <c r="W1690" t="s">
        <v>37593</v>
      </c>
      <c r="X1690" t="s">
        <v>37594</v>
      </c>
      <c r="Y1690" t="s">
        <v>37595</v>
      </c>
    </row>
    <row r="1691" spans="1:25" x14ac:dyDescent="0.3">
      <c r="A1691">
        <v>84500</v>
      </c>
      <c r="B1691" t="s">
        <v>37596</v>
      </c>
      <c r="C1691" t="s">
        <v>37597</v>
      </c>
      <c r="D1691" t="s">
        <v>37598</v>
      </c>
      <c r="E1691" t="s">
        <v>37599</v>
      </c>
      <c r="F1691" t="s">
        <v>37600</v>
      </c>
      <c r="G1691" t="s">
        <v>37601</v>
      </c>
      <c r="H1691" t="s">
        <v>37602</v>
      </c>
      <c r="I1691" t="s">
        <v>37603</v>
      </c>
      <c r="J1691" t="s">
        <v>37604</v>
      </c>
      <c r="K1691" t="s">
        <v>37605</v>
      </c>
      <c r="L1691" t="s">
        <v>37606</v>
      </c>
      <c r="M1691" t="s">
        <v>37607</v>
      </c>
      <c r="N1691" t="s">
        <v>37608</v>
      </c>
      <c r="O1691">
        <f>-770.936554231131 -21.1858055697594 -489.982190394626</f>
        <v>-1282.1045501955164</v>
      </c>
      <c r="P1691">
        <f>-783.046792724723 -31.4296688396189 -208.331874499977</f>
        <v>-1022.8083360643188</v>
      </c>
      <c r="Q1691" t="s">
        <v>37609</v>
      </c>
      <c r="R1691" t="s">
        <v>37610</v>
      </c>
      <c r="S1691" t="s">
        <v>37611</v>
      </c>
      <c r="T1691" t="s">
        <v>37612</v>
      </c>
      <c r="U1691" t="s">
        <v>37613</v>
      </c>
      <c r="V1691" t="s">
        <v>37614</v>
      </c>
      <c r="W1691" t="s">
        <v>37615</v>
      </c>
      <c r="X1691" t="s">
        <v>37616</v>
      </c>
      <c r="Y1691" t="s">
        <v>37617</v>
      </c>
    </row>
    <row r="1692" spans="1:25" x14ac:dyDescent="0.3">
      <c r="A1692">
        <v>84550</v>
      </c>
      <c r="B1692" t="s">
        <v>37618</v>
      </c>
      <c r="C1692" t="s">
        <v>37619</v>
      </c>
      <c r="D1692" t="s">
        <v>37620</v>
      </c>
      <c r="E1692" t="s">
        <v>37621</v>
      </c>
      <c r="F1692" t="s">
        <v>37622</v>
      </c>
      <c r="G1692" t="s">
        <v>37623</v>
      </c>
      <c r="H1692" t="s">
        <v>37624</v>
      </c>
      <c r="I1692" t="s">
        <v>37625</v>
      </c>
      <c r="J1692" t="s">
        <v>37626</v>
      </c>
      <c r="K1692" t="s">
        <v>37627</v>
      </c>
      <c r="L1692" t="s">
        <v>37628</v>
      </c>
      <c r="M1692" t="s">
        <v>37629</v>
      </c>
      <c r="N1692" t="s">
        <v>37630</v>
      </c>
      <c r="O1692">
        <f>-770.511303245952 -21.6680758119808 -489.973791408631</f>
        <v>-1282.1531704665638</v>
      </c>
      <c r="P1692">
        <f>-782.910565425171 -31.8302248870123 -208.332843039627</f>
        <v>-1023.0736333518103</v>
      </c>
      <c r="Q1692" t="s">
        <v>37631</v>
      </c>
      <c r="R1692" t="s">
        <v>37632</v>
      </c>
      <c r="S1692" t="s">
        <v>37633</v>
      </c>
      <c r="T1692" t="s">
        <v>37634</v>
      </c>
      <c r="U1692" t="s">
        <v>37635</v>
      </c>
      <c r="V1692" t="s">
        <v>37636</v>
      </c>
      <c r="W1692" t="s">
        <v>37637</v>
      </c>
      <c r="X1692" t="s">
        <v>37638</v>
      </c>
      <c r="Y1692" t="s">
        <v>37639</v>
      </c>
    </row>
    <row r="1693" spans="1:25" x14ac:dyDescent="0.3">
      <c r="A1693">
        <v>84600</v>
      </c>
      <c r="B1693" t="s">
        <v>37640</v>
      </c>
      <c r="C1693" t="s">
        <v>37641</v>
      </c>
      <c r="D1693" t="s">
        <v>37642</v>
      </c>
      <c r="E1693" t="s">
        <v>37643</v>
      </c>
      <c r="F1693" t="s">
        <v>37644</v>
      </c>
      <c r="G1693" t="s">
        <v>37645</v>
      </c>
      <c r="H1693" t="s">
        <v>37646</v>
      </c>
      <c r="I1693" t="s">
        <v>37647</v>
      </c>
      <c r="J1693" t="s">
        <v>37648</v>
      </c>
      <c r="K1693" t="s">
        <v>37649</v>
      </c>
      <c r="L1693" t="s">
        <v>37650</v>
      </c>
      <c r="M1693" t="s">
        <v>37651</v>
      </c>
      <c r="N1693" t="s">
        <v>37652</v>
      </c>
      <c r="O1693">
        <f>-769.406453826221 -22.5522227265676 -490.058379789943</f>
        <v>-1282.0170563427316</v>
      </c>
      <c r="P1693">
        <f>-782.533040571818 -32.6099200595618 -208.446860331632</f>
        <v>-1023.5898209630118</v>
      </c>
      <c r="Q1693" t="s">
        <v>37653</v>
      </c>
      <c r="R1693" t="s">
        <v>37654</v>
      </c>
      <c r="S1693" t="s">
        <v>37655</v>
      </c>
      <c r="T1693" t="s">
        <v>37656</v>
      </c>
      <c r="U1693" t="s">
        <v>37657</v>
      </c>
      <c r="V1693" t="s">
        <v>37658</v>
      </c>
      <c r="W1693" t="s">
        <v>37659</v>
      </c>
      <c r="X1693" t="s">
        <v>37660</v>
      </c>
      <c r="Y1693" t="s">
        <v>37661</v>
      </c>
    </row>
    <row r="1694" spans="1:25" x14ac:dyDescent="0.3">
      <c r="A1694">
        <v>84650</v>
      </c>
      <c r="B1694" t="s">
        <v>37662</v>
      </c>
      <c r="C1694" t="s">
        <v>37663</v>
      </c>
      <c r="D1694" t="s">
        <v>37664</v>
      </c>
      <c r="E1694" t="s">
        <v>37665</v>
      </c>
      <c r="F1694" t="s">
        <v>37666</v>
      </c>
      <c r="G1694" t="s">
        <v>37667</v>
      </c>
      <c r="H1694" t="s">
        <v>37668</v>
      </c>
      <c r="I1694" t="s">
        <v>37669</v>
      </c>
      <c r="J1694" t="s">
        <v>37670</v>
      </c>
      <c r="K1694" t="s">
        <v>37671</v>
      </c>
      <c r="L1694" t="s">
        <v>37672</v>
      </c>
      <c r="M1694" t="s">
        <v>37673</v>
      </c>
      <c r="N1694" t="s">
        <v>37674</v>
      </c>
      <c r="O1694">
        <f>-768.843762223092 -22.8378366926729 -490.153052719754</f>
        <v>-1281.8346516355189</v>
      </c>
      <c r="P1694">
        <f>-782.216559133332 -32.9730847605426 -208.55583965894</f>
        <v>-1023.7454835528147</v>
      </c>
      <c r="Q1694" t="s">
        <v>37675</v>
      </c>
      <c r="R1694" t="s">
        <v>37676</v>
      </c>
      <c r="S1694" t="s">
        <v>37677</v>
      </c>
      <c r="T1694" t="s">
        <v>37678</v>
      </c>
      <c r="U1694" t="s">
        <v>37679</v>
      </c>
      <c r="V1694" t="s">
        <v>37680</v>
      </c>
      <c r="W1694" t="s">
        <v>37681</v>
      </c>
      <c r="X1694" t="s">
        <v>37682</v>
      </c>
      <c r="Y1694" t="s">
        <v>37683</v>
      </c>
    </row>
    <row r="1695" spans="1:25" x14ac:dyDescent="0.3">
      <c r="A1695">
        <v>84700</v>
      </c>
      <c r="B1695" t="s">
        <v>37684</v>
      </c>
      <c r="C1695" t="s">
        <v>37685</v>
      </c>
      <c r="D1695" t="s">
        <v>37686</v>
      </c>
      <c r="E1695" t="s">
        <v>37687</v>
      </c>
      <c r="F1695" t="s">
        <v>37688</v>
      </c>
      <c r="G1695" t="s">
        <v>37689</v>
      </c>
      <c r="H1695" t="s">
        <v>37690</v>
      </c>
      <c r="I1695" t="s">
        <v>37691</v>
      </c>
      <c r="J1695" t="s">
        <v>37692</v>
      </c>
      <c r="K1695" t="s">
        <v>37693</v>
      </c>
      <c r="L1695" t="s">
        <v>37694</v>
      </c>
      <c r="M1695" t="s">
        <v>37695</v>
      </c>
      <c r="N1695" t="s">
        <v>37696</v>
      </c>
      <c r="O1695">
        <f>-767.690839271637 -23.2967457059199 -490.383490273491</f>
        <v>-1281.3710752510478</v>
      </c>
      <c r="P1695">
        <f>-781.521562132076 -33.520950020493 -208.811478838434</f>
        <v>-1023.8539909910031</v>
      </c>
      <c r="Q1695" t="s">
        <v>37697</v>
      </c>
      <c r="R1695" t="s">
        <v>37698</v>
      </c>
      <c r="S1695" t="s">
        <v>37699</v>
      </c>
      <c r="T1695" t="s">
        <v>37700</v>
      </c>
      <c r="U1695" t="s">
        <v>37701</v>
      </c>
      <c r="V1695" t="s">
        <v>37702</v>
      </c>
      <c r="W1695" t="s">
        <v>37703</v>
      </c>
      <c r="X1695" t="s">
        <v>37704</v>
      </c>
      <c r="Y1695" t="s">
        <v>37705</v>
      </c>
    </row>
    <row r="1696" spans="1:25" x14ac:dyDescent="0.3">
      <c r="A1696">
        <v>84750</v>
      </c>
      <c r="B1696" t="s">
        <v>37706</v>
      </c>
      <c r="C1696" t="s">
        <v>37707</v>
      </c>
      <c r="D1696" t="s">
        <v>37708</v>
      </c>
      <c r="E1696" t="s">
        <v>37709</v>
      </c>
      <c r="F1696" t="s">
        <v>37710</v>
      </c>
      <c r="G1696" t="s">
        <v>37711</v>
      </c>
      <c r="H1696" t="s">
        <v>37712</v>
      </c>
      <c r="I1696" t="s">
        <v>37713</v>
      </c>
      <c r="J1696" t="s">
        <v>37714</v>
      </c>
      <c r="K1696" t="s">
        <v>37715</v>
      </c>
      <c r="L1696" t="s">
        <v>37716</v>
      </c>
      <c r="M1696" t="s">
        <v>37717</v>
      </c>
      <c r="N1696" t="s">
        <v>37718</v>
      </c>
      <c r="O1696">
        <f>-767.058555885621 -23.4294779685426 -490.502287722587</f>
        <v>-1280.9903215767506</v>
      </c>
      <c r="P1696">
        <f>-780.979358964124 -33.7516926255587 -208.938298121497</f>
        <v>-1023.6693497111797</v>
      </c>
      <c r="Q1696" t="s">
        <v>37719</v>
      </c>
      <c r="R1696" t="s">
        <v>37720</v>
      </c>
      <c r="S1696" t="s">
        <v>37721</v>
      </c>
      <c r="T1696" t="s">
        <v>37722</v>
      </c>
      <c r="U1696" t="s">
        <v>37723</v>
      </c>
      <c r="V1696" t="s">
        <v>37724</v>
      </c>
      <c r="W1696" t="s">
        <v>37725</v>
      </c>
      <c r="X1696" t="s">
        <v>37726</v>
      </c>
      <c r="Y1696" t="s">
        <v>37727</v>
      </c>
    </row>
    <row r="1697" spans="1:25" x14ac:dyDescent="0.3">
      <c r="A1697">
        <v>84800</v>
      </c>
      <c r="B1697" t="s">
        <v>37728</v>
      </c>
      <c r="C1697" t="s">
        <v>37729</v>
      </c>
      <c r="D1697" t="s">
        <v>37730</v>
      </c>
      <c r="E1697" t="s">
        <v>37731</v>
      </c>
      <c r="F1697" t="s">
        <v>37732</v>
      </c>
      <c r="G1697" t="s">
        <v>37733</v>
      </c>
      <c r="H1697" t="s">
        <v>37734</v>
      </c>
      <c r="I1697" t="s">
        <v>37735</v>
      </c>
      <c r="J1697" t="s">
        <v>37736</v>
      </c>
      <c r="K1697" t="s">
        <v>37737</v>
      </c>
      <c r="L1697" t="s">
        <v>37738</v>
      </c>
      <c r="M1697" t="s">
        <v>37739</v>
      </c>
      <c r="N1697" t="s">
        <v>37740</v>
      </c>
      <c r="O1697">
        <f>-765.662984524827 -23.4867887559244 -490.715941918882</f>
        <v>-1279.8657151996335</v>
      </c>
      <c r="P1697">
        <f>-779.660879862221 -34.1270959442074 -209.167762132134</f>
        <v>-1022.9557379385624</v>
      </c>
      <c r="Q1697" t="s">
        <v>37741</v>
      </c>
      <c r="R1697" t="s">
        <v>37742</v>
      </c>
      <c r="S1697" t="s">
        <v>37743</v>
      </c>
      <c r="T1697" t="s">
        <v>37744</v>
      </c>
      <c r="U1697" t="s">
        <v>37745</v>
      </c>
      <c r="V1697" t="s">
        <v>37746</v>
      </c>
      <c r="W1697" t="s">
        <v>37747</v>
      </c>
      <c r="X1697" t="s">
        <v>37748</v>
      </c>
      <c r="Y1697" t="s">
        <v>37749</v>
      </c>
    </row>
    <row r="1698" spans="1:25" x14ac:dyDescent="0.3">
      <c r="A1698">
        <v>84850</v>
      </c>
      <c r="B1698" t="s">
        <v>37750</v>
      </c>
      <c r="C1698" t="s">
        <v>37751</v>
      </c>
      <c r="D1698" t="s">
        <v>37752</v>
      </c>
      <c r="E1698" t="s">
        <v>37753</v>
      </c>
      <c r="F1698" t="s">
        <v>37754</v>
      </c>
      <c r="G1698" t="s">
        <v>37755</v>
      </c>
      <c r="H1698" t="s">
        <v>37756</v>
      </c>
      <c r="I1698" t="s">
        <v>37757</v>
      </c>
      <c r="J1698" t="s">
        <v>37758</v>
      </c>
      <c r="K1698" t="s">
        <v>37759</v>
      </c>
      <c r="L1698" t="s">
        <v>37760</v>
      </c>
      <c r="M1698" t="s">
        <v>37761</v>
      </c>
      <c r="N1698" t="s">
        <v>37762</v>
      </c>
      <c r="O1698">
        <f>-764.976210355123 -23.4798750638997 -490.802787223269</f>
        <v>-1279.2588726422919</v>
      </c>
      <c r="P1698">
        <f>-779.022991180565 -34.218806964594 -209.260754827023</f>
        <v>-1022.502552972182</v>
      </c>
      <c r="Q1698" t="s">
        <v>37763</v>
      </c>
      <c r="R1698" t="s">
        <v>37764</v>
      </c>
      <c r="S1698" t="s">
        <v>37765</v>
      </c>
      <c r="T1698" t="s">
        <v>37766</v>
      </c>
      <c r="U1698" t="s">
        <v>37767</v>
      </c>
      <c r="V1698" t="s">
        <v>37768</v>
      </c>
      <c r="W1698" t="s">
        <v>37769</v>
      </c>
      <c r="X1698" t="s">
        <v>37770</v>
      </c>
      <c r="Y1698" t="s">
        <v>37771</v>
      </c>
    </row>
    <row r="1699" spans="1:25" x14ac:dyDescent="0.3">
      <c r="A1699">
        <v>84900</v>
      </c>
      <c r="B1699" t="s">
        <v>37772</v>
      </c>
      <c r="C1699" t="s">
        <v>37773</v>
      </c>
      <c r="D1699" t="s">
        <v>37774</v>
      </c>
      <c r="E1699" t="s">
        <v>37775</v>
      </c>
      <c r="F1699" t="s">
        <v>37776</v>
      </c>
      <c r="G1699" t="s">
        <v>37777</v>
      </c>
      <c r="H1699" t="s">
        <v>37778</v>
      </c>
      <c r="I1699" t="s">
        <v>37779</v>
      </c>
      <c r="J1699" t="s">
        <v>37780</v>
      </c>
      <c r="K1699" t="s">
        <v>37781</v>
      </c>
      <c r="L1699" t="s">
        <v>37782</v>
      </c>
      <c r="M1699" t="s">
        <v>37783</v>
      </c>
      <c r="N1699" t="s">
        <v>37784</v>
      </c>
      <c r="O1699">
        <f>-763.847346969506 -23.3747701896143 -490.968079138558</f>
        <v>-1278.1901962976783</v>
      </c>
      <c r="P1699">
        <f>-777.769451141324 -34.3152035766122 -209.427683418706</f>
        <v>-1021.5123381366423</v>
      </c>
      <c r="Q1699" t="s">
        <v>37785</v>
      </c>
      <c r="R1699" t="s">
        <v>37786</v>
      </c>
      <c r="S1699" t="s">
        <v>37787</v>
      </c>
      <c r="T1699" t="s">
        <v>37788</v>
      </c>
      <c r="U1699" t="s">
        <v>37789</v>
      </c>
      <c r="V1699" t="s">
        <v>37790</v>
      </c>
      <c r="W1699" t="s">
        <v>37791</v>
      </c>
      <c r="X1699" t="s">
        <v>37792</v>
      </c>
      <c r="Y1699" t="s">
        <v>37793</v>
      </c>
    </row>
    <row r="1700" spans="1:25" x14ac:dyDescent="0.3">
      <c r="A1700">
        <v>84950</v>
      </c>
      <c r="B1700" t="s">
        <v>37794</v>
      </c>
      <c r="C1700" t="s">
        <v>37795</v>
      </c>
      <c r="D1700" t="s">
        <v>37796</v>
      </c>
      <c r="E1700" t="s">
        <v>37797</v>
      </c>
      <c r="F1700" t="s">
        <v>37798</v>
      </c>
      <c r="G1700" t="s">
        <v>37799</v>
      </c>
      <c r="H1700" t="s">
        <v>37800</v>
      </c>
      <c r="I1700" t="s">
        <v>37801</v>
      </c>
      <c r="J1700" t="s">
        <v>37802</v>
      </c>
      <c r="K1700" t="s">
        <v>37803</v>
      </c>
      <c r="L1700" t="s">
        <v>37804</v>
      </c>
      <c r="M1700" t="s">
        <v>37805</v>
      </c>
      <c r="N1700" t="s">
        <v>37806</v>
      </c>
      <c r="O1700">
        <f>-763.480180652276 -23.2965012865668 -490.99613730243</f>
        <v>-1277.7728192412728</v>
      </c>
      <c r="P1700">
        <f>-777.294807846646 -34.2819219769328 -209.452045434947</f>
        <v>-1021.0287752585258</v>
      </c>
      <c r="Q1700" t="s">
        <v>37807</v>
      </c>
      <c r="R1700" t="s">
        <v>37808</v>
      </c>
      <c r="S1700" t="s">
        <v>37809</v>
      </c>
      <c r="T1700" t="s">
        <v>37810</v>
      </c>
      <c r="U1700" t="s">
        <v>37811</v>
      </c>
      <c r="V1700" t="s">
        <v>37812</v>
      </c>
      <c r="W1700" t="s">
        <v>37813</v>
      </c>
      <c r="X1700" t="s">
        <v>37814</v>
      </c>
      <c r="Y1700" t="s">
        <v>37815</v>
      </c>
    </row>
    <row r="1701" spans="1:25" x14ac:dyDescent="0.3">
      <c r="A1701">
        <v>85000</v>
      </c>
      <c r="B1701" t="s">
        <v>37816</v>
      </c>
      <c r="C1701" t="s">
        <v>37817</v>
      </c>
      <c r="D1701" t="s">
        <v>37818</v>
      </c>
      <c r="E1701" t="s">
        <v>37819</v>
      </c>
      <c r="F1701" t="s">
        <v>37820</v>
      </c>
      <c r="G1701" t="s">
        <v>37821</v>
      </c>
      <c r="H1701" t="s">
        <v>37822</v>
      </c>
      <c r="I1701" t="s">
        <v>37823</v>
      </c>
      <c r="J1701" t="s">
        <v>37824</v>
      </c>
      <c r="K1701" t="s">
        <v>37825</v>
      </c>
      <c r="L1701" t="s">
        <v>37826</v>
      </c>
      <c r="M1701" t="s">
        <v>37827</v>
      </c>
      <c r="N1701" t="s">
        <v>37828</v>
      </c>
      <c r="O1701">
        <f>-762.891163144865 -23.1443502716329 -490.936861462923</f>
        <v>-1276.9723748794208</v>
      </c>
      <c r="P1701">
        <f>-776.699721978559 -34.0511432618509 -209.389402962427</f>
        <v>-1020.1402682028369</v>
      </c>
      <c r="Q1701" t="s">
        <v>37829</v>
      </c>
      <c r="R1701" t="s">
        <v>37830</v>
      </c>
      <c r="S1701" t="s">
        <v>37831</v>
      </c>
      <c r="T1701" t="s">
        <v>37832</v>
      </c>
      <c r="U1701" t="s">
        <v>37833</v>
      </c>
      <c r="V1701" t="s">
        <v>37834</v>
      </c>
      <c r="W1701" t="s">
        <v>37835</v>
      </c>
      <c r="X1701" t="s">
        <v>37836</v>
      </c>
      <c r="Y1701" t="s">
        <v>37837</v>
      </c>
    </row>
    <row r="1702" spans="1:25" x14ac:dyDescent="0.3">
      <c r="A1702">
        <v>85050</v>
      </c>
      <c r="B1702" t="s">
        <v>37838</v>
      </c>
      <c r="C1702" t="s">
        <v>37839</v>
      </c>
      <c r="D1702" t="s">
        <v>37840</v>
      </c>
      <c r="E1702" t="s">
        <v>37841</v>
      </c>
      <c r="F1702" t="s">
        <v>37842</v>
      </c>
      <c r="G1702" t="s">
        <v>37843</v>
      </c>
      <c r="H1702" t="s">
        <v>37844</v>
      </c>
      <c r="I1702" t="s">
        <v>37845</v>
      </c>
      <c r="J1702" t="s">
        <v>37846</v>
      </c>
      <c r="K1702" t="s">
        <v>37847</v>
      </c>
      <c r="L1702" t="s">
        <v>37848</v>
      </c>
      <c r="M1702" t="s">
        <v>37849</v>
      </c>
      <c r="N1702" t="s">
        <v>37850</v>
      </c>
      <c r="O1702">
        <f>-762.516247164658 -23.0287586397301 -490.888149969953</f>
        <v>-1276.4331557743412</v>
      </c>
      <c r="P1702">
        <f>-776.409555851749 -33.7365188367603 -209.337335139187</f>
        <v>-1019.4834098276963</v>
      </c>
      <c r="Q1702" t="s">
        <v>37851</v>
      </c>
      <c r="R1702" t="s">
        <v>37852</v>
      </c>
      <c r="S1702" t="s">
        <v>37853</v>
      </c>
      <c r="T1702" t="s">
        <v>37854</v>
      </c>
      <c r="U1702" t="s">
        <v>37855</v>
      </c>
      <c r="V1702" t="s">
        <v>37856</v>
      </c>
      <c r="W1702" t="s">
        <v>37857</v>
      </c>
      <c r="X1702" t="s">
        <v>37858</v>
      </c>
      <c r="Y1702" t="s">
        <v>37859</v>
      </c>
    </row>
    <row r="1703" spans="1:25" x14ac:dyDescent="0.3">
      <c r="A1703">
        <v>85100</v>
      </c>
      <c r="B1703" t="s">
        <v>37860</v>
      </c>
      <c r="C1703" t="s">
        <v>37861</v>
      </c>
      <c r="D1703" t="s">
        <v>37862</v>
      </c>
      <c r="E1703" t="s">
        <v>37863</v>
      </c>
      <c r="F1703" t="s">
        <v>37864</v>
      </c>
      <c r="G1703" t="s">
        <v>37865</v>
      </c>
      <c r="H1703" t="s">
        <v>37866</v>
      </c>
      <c r="I1703" t="s">
        <v>37867</v>
      </c>
      <c r="J1703" t="s">
        <v>37868</v>
      </c>
      <c r="K1703" t="s">
        <v>37869</v>
      </c>
      <c r="L1703" t="s">
        <v>37870</v>
      </c>
      <c r="M1703" t="s">
        <v>37871</v>
      </c>
      <c r="N1703" t="s">
        <v>37872</v>
      </c>
      <c r="O1703">
        <f>-761.681553678485 -22.9706874323645 -490.809870462452</f>
        <v>-1275.4621115733014</v>
      </c>
      <c r="P1703">
        <f>-775.990177041931 -33.3982239471977 -209.269222835042</f>
        <v>-1018.6576238241707</v>
      </c>
      <c r="Q1703" t="s">
        <v>37873</v>
      </c>
      <c r="R1703" t="s">
        <v>37874</v>
      </c>
      <c r="S1703" t="s">
        <v>37875</v>
      </c>
      <c r="T1703" t="s">
        <v>37876</v>
      </c>
      <c r="U1703" t="s">
        <v>37877</v>
      </c>
      <c r="V1703" t="s">
        <v>37878</v>
      </c>
      <c r="W1703" t="s">
        <v>37879</v>
      </c>
      <c r="X1703" t="s">
        <v>37880</v>
      </c>
      <c r="Y1703" t="s">
        <v>37881</v>
      </c>
    </row>
    <row r="1704" spans="1:25" x14ac:dyDescent="0.3">
      <c r="A1704">
        <v>85150</v>
      </c>
      <c r="B1704" t="s">
        <v>37882</v>
      </c>
      <c r="C1704" t="s">
        <v>37883</v>
      </c>
      <c r="D1704" t="s">
        <v>37884</v>
      </c>
      <c r="E1704" t="s">
        <v>37885</v>
      </c>
      <c r="F1704" t="s">
        <v>37886</v>
      </c>
      <c r="G1704" t="s">
        <v>37887</v>
      </c>
      <c r="H1704" t="s">
        <v>37888</v>
      </c>
      <c r="I1704" t="s">
        <v>37889</v>
      </c>
      <c r="J1704" t="s">
        <v>37890</v>
      </c>
      <c r="K1704" t="s">
        <v>37891</v>
      </c>
      <c r="L1704" t="s">
        <v>37892</v>
      </c>
      <c r="M1704" t="s">
        <v>37893</v>
      </c>
      <c r="N1704" t="s">
        <v>37894</v>
      </c>
      <c r="O1704">
        <f>-761.281620493474 -22.9674913116289 -490.708828491648</f>
        <v>-1274.9579402967508</v>
      </c>
      <c r="P1704">
        <f>-775.842698162871 -33.2919312979707 -209.177393306014</f>
        <v>-1018.3120227668556</v>
      </c>
      <c r="Q1704" t="s">
        <v>37895</v>
      </c>
      <c r="R1704" t="s">
        <v>37896</v>
      </c>
      <c r="S1704" t="s">
        <v>37897</v>
      </c>
      <c r="T1704" t="s">
        <v>37898</v>
      </c>
      <c r="U1704" t="s">
        <v>37899</v>
      </c>
      <c r="V1704" t="s">
        <v>37900</v>
      </c>
      <c r="W1704" t="s">
        <v>37901</v>
      </c>
      <c r="X1704" t="s">
        <v>37902</v>
      </c>
      <c r="Y1704" t="s">
        <v>37903</v>
      </c>
    </row>
    <row r="1705" spans="1:25" x14ac:dyDescent="0.3">
      <c r="A1705">
        <v>85200</v>
      </c>
      <c r="B1705" t="s">
        <v>37904</v>
      </c>
      <c r="C1705" t="s">
        <v>37905</v>
      </c>
      <c r="D1705" t="s">
        <v>37906</v>
      </c>
      <c r="E1705" t="s">
        <v>37907</v>
      </c>
      <c r="F1705" t="s">
        <v>37908</v>
      </c>
      <c r="G1705" t="s">
        <v>37909</v>
      </c>
      <c r="H1705" t="s">
        <v>37910</v>
      </c>
      <c r="I1705" t="s">
        <v>37911</v>
      </c>
      <c r="J1705" t="s">
        <v>37912</v>
      </c>
      <c r="K1705" t="s">
        <v>37913</v>
      </c>
      <c r="L1705" t="s">
        <v>37914</v>
      </c>
      <c r="M1705" t="s">
        <v>37915</v>
      </c>
      <c r="N1705" t="s">
        <v>37916</v>
      </c>
      <c r="O1705">
        <f>-760.718386003892 -22.887167281759 -490.449209159324</f>
        <v>-1274.054762444975</v>
      </c>
      <c r="P1705">
        <f>-775.48001235427 -32.5384113043272 -208.904474808488</f>
        <v>-1016.9228984670851</v>
      </c>
      <c r="Q1705" t="s">
        <v>37917</v>
      </c>
      <c r="R1705" t="s">
        <v>37918</v>
      </c>
      <c r="S1705" t="s">
        <v>37919</v>
      </c>
      <c r="T1705" t="s">
        <v>37920</v>
      </c>
      <c r="U1705" t="s">
        <v>37921</v>
      </c>
      <c r="V1705" t="s">
        <v>37922</v>
      </c>
      <c r="W1705" t="s">
        <v>37923</v>
      </c>
      <c r="X1705" t="s">
        <v>37924</v>
      </c>
      <c r="Y1705" t="s">
        <v>37925</v>
      </c>
    </row>
    <row r="1706" spans="1:25" x14ac:dyDescent="0.3">
      <c r="A1706">
        <v>85250</v>
      </c>
      <c r="B1706" t="s">
        <v>37926</v>
      </c>
      <c r="C1706" t="s">
        <v>37927</v>
      </c>
      <c r="D1706" t="s">
        <v>37928</v>
      </c>
      <c r="E1706" t="s">
        <v>37929</v>
      </c>
      <c r="F1706" t="s">
        <v>37930</v>
      </c>
      <c r="G1706" t="s">
        <v>37931</v>
      </c>
      <c r="H1706" t="s">
        <v>37932</v>
      </c>
      <c r="I1706" t="s">
        <v>37933</v>
      </c>
      <c r="J1706" t="s">
        <v>37934</v>
      </c>
      <c r="K1706" t="s">
        <v>37935</v>
      </c>
      <c r="L1706" t="s">
        <v>37936</v>
      </c>
      <c r="M1706" t="s">
        <v>37937</v>
      </c>
      <c r="N1706" t="s">
        <v>37938</v>
      </c>
      <c r="O1706">
        <f>-760.617277456331 -22.7814127829945 -490.316770408863</f>
        <v>-1273.7154606481886</v>
      </c>
      <c r="P1706">
        <f>-775.321628700361 -32.045935834519 -208.755865162098</f>
        <v>-1016.123429696978</v>
      </c>
      <c r="Q1706" t="s">
        <v>37939</v>
      </c>
      <c r="R1706" t="s">
        <v>37940</v>
      </c>
      <c r="S1706" t="s">
        <v>37941</v>
      </c>
      <c r="T1706" t="s">
        <v>37942</v>
      </c>
      <c r="U1706" t="s">
        <v>37943</v>
      </c>
      <c r="V1706" t="s">
        <v>37944</v>
      </c>
      <c r="W1706" t="s">
        <v>37945</v>
      </c>
      <c r="X1706" t="s">
        <v>37946</v>
      </c>
      <c r="Y1706" t="s">
        <v>37947</v>
      </c>
    </row>
    <row r="1707" spans="1:25" x14ac:dyDescent="0.3">
      <c r="A1707">
        <v>85300</v>
      </c>
      <c r="B1707" t="s">
        <v>37948</v>
      </c>
      <c r="C1707" t="s">
        <v>37949</v>
      </c>
      <c r="D1707" t="s">
        <v>37950</v>
      </c>
      <c r="E1707" t="s">
        <v>37951</v>
      </c>
      <c r="F1707" t="s">
        <v>37952</v>
      </c>
      <c r="G1707" t="s">
        <v>37953</v>
      </c>
      <c r="H1707" t="s">
        <v>37954</v>
      </c>
      <c r="I1707" t="s">
        <v>37955</v>
      </c>
      <c r="J1707" t="s">
        <v>37956</v>
      </c>
      <c r="K1707" t="s">
        <v>37957</v>
      </c>
      <c r="L1707" t="s">
        <v>37958</v>
      </c>
      <c r="M1707" t="s">
        <v>37959</v>
      </c>
      <c r="N1707" t="s">
        <v>37960</v>
      </c>
      <c r="O1707">
        <f>-760.647953600318 -22.430969471993 -490.07194950932</f>
        <v>-1273.1508725816311</v>
      </c>
      <c r="P1707">
        <f>-775.238034352113 -31.2157994646559 -208.48972663113</f>
        <v>-1014.9435604478989</v>
      </c>
      <c r="Q1707" t="s">
        <v>37961</v>
      </c>
      <c r="R1707" t="s">
        <v>37962</v>
      </c>
      <c r="S1707" t="s">
        <v>37963</v>
      </c>
      <c r="T1707" t="s">
        <v>37964</v>
      </c>
      <c r="U1707" t="s">
        <v>37965</v>
      </c>
      <c r="V1707" t="s">
        <v>37966</v>
      </c>
      <c r="W1707" t="s">
        <v>37967</v>
      </c>
      <c r="X1707" t="s">
        <v>37968</v>
      </c>
      <c r="Y1707" t="s">
        <v>37969</v>
      </c>
    </row>
    <row r="1708" spans="1:25" x14ac:dyDescent="0.3">
      <c r="A1708">
        <v>85350</v>
      </c>
      <c r="B1708" t="s">
        <v>37970</v>
      </c>
      <c r="C1708" t="s">
        <v>37971</v>
      </c>
      <c r="D1708" t="s">
        <v>37972</v>
      </c>
      <c r="E1708" t="s">
        <v>37973</v>
      </c>
      <c r="F1708" t="s">
        <v>37974</v>
      </c>
      <c r="G1708" t="s">
        <v>37975</v>
      </c>
      <c r="H1708" t="s">
        <v>37976</v>
      </c>
      <c r="I1708" t="s">
        <v>37977</v>
      </c>
      <c r="J1708" t="s">
        <v>37978</v>
      </c>
      <c r="K1708" t="s">
        <v>37979</v>
      </c>
      <c r="L1708" t="s">
        <v>37980</v>
      </c>
      <c r="M1708" t="s">
        <v>37981</v>
      </c>
      <c r="N1708" t="s">
        <v>37982</v>
      </c>
      <c r="O1708">
        <f>-760.661251787392 -22.2719911081365 -490.002057154847</f>
        <v>-1272.9353000503754</v>
      </c>
      <c r="P1708">
        <f>-775.180630775952 -30.8821022546658 -208.410808674356</f>
        <v>-1014.4735417049737</v>
      </c>
      <c r="Q1708" t="s">
        <v>37983</v>
      </c>
      <c r="R1708" t="s">
        <v>37984</v>
      </c>
      <c r="S1708" t="s">
        <v>37985</v>
      </c>
      <c r="T1708" t="s">
        <v>37986</v>
      </c>
      <c r="U1708" t="s">
        <v>37987</v>
      </c>
      <c r="V1708" t="s">
        <v>37988</v>
      </c>
      <c r="W1708" t="s">
        <v>37989</v>
      </c>
      <c r="X1708" t="s">
        <v>37990</v>
      </c>
      <c r="Y1708" t="s">
        <v>37991</v>
      </c>
    </row>
    <row r="1709" spans="1:25" x14ac:dyDescent="0.3">
      <c r="A1709">
        <v>85400</v>
      </c>
      <c r="B1709" t="s">
        <v>37992</v>
      </c>
      <c r="C1709" t="s">
        <v>37993</v>
      </c>
      <c r="D1709" t="s">
        <v>37994</v>
      </c>
      <c r="E1709" t="s">
        <v>37995</v>
      </c>
      <c r="F1709" t="s">
        <v>37996</v>
      </c>
      <c r="G1709" t="s">
        <v>37997</v>
      </c>
      <c r="H1709" t="s">
        <v>37998</v>
      </c>
      <c r="I1709" t="s">
        <v>37999</v>
      </c>
      <c r="J1709" t="s">
        <v>38000</v>
      </c>
      <c r="K1709" t="s">
        <v>38001</v>
      </c>
      <c r="L1709" t="s">
        <v>38002</v>
      </c>
      <c r="M1709" t="s">
        <v>38003</v>
      </c>
      <c r="N1709" t="s">
        <v>38004</v>
      </c>
      <c r="O1709">
        <f>-760.618095775218 -22.000614129726 -489.777434935668</f>
        <v>-1272.3961448406121</v>
      </c>
      <c r="P1709">
        <f>-775.16885189308 -30.2034086208957 -208.175728935332</f>
        <v>-1013.5479894493078</v>
      </c>
      <c r="Q1709" t="s">
        <v>38005</v>
      </c>
      <c r="R1709" t="s">
        <v>38006</v>
      </c>
      <c r="S1709" t="s">
        <v>38007</v>
      </c>
      <c r="T1709" t="s">
        <v>38008</v>
      </c>
      <c r="U1709" t="s">
        <v>38009</v>
      </c>
      <c r="V1709" t="s">
        <v>38010</v>
      </c>
      <c r="W1709" t="s">
        <v>38011</v>
      </c>
      <c r="X1709" t="s">
        <v>38012</v>
      </c>
      <c r="Y1709" t="s">
        <v>38013</v>
      </c>
    </row>
    <row r="1710" spans="1:25" x14ac:dyDescent="0.3">
      <c r="A1710">
        <v>85450</v>
      </c>
      <c r="B1710" t="s">
        <v>38014</v>
      </c>
      <c r="C1710" t="s">
        <v>38015</v>
      </c>
      <c r="D1710" t="s">
        <v>38016</v>
      </c>
      <c r="E1710" t="s">
        <v>38017</v>
      </c>
      <c r="F1710" t="s">
        <v>38018</v>
      </c>
      <c r="G1710" t="s">
        <v>38019</v>
      </c>
      <c r="H1710" t="s">
        <v>38020</v>
      </c>
      <c r="I1710" t="s">
        <v>38021</v>
      </c>
      <c r="J1710" t="s">
        <v>38022</v>
      </c>
      <c r="K1710" t="s">
        <v>38023</v>
      </c>
      <c r="L1710" t="s">
        <v>38024</v>
      </c>
      <c r="M1710" t="s">
        <v>38025</v>
      </c>
      <c r="N1710" t="s">
        <v>38026</v>
      </c>
      <c r="O1710">
        <f>-760.550939906411 -21.8323329061232 -489.609537130166</f>
        <v>-1271.9928099427002</v>
      </c>
      <c r="P1710">
        <f>-775.104053723705 -29.8637352254234 -208.002891401139</f>
        <v>-1012.9706803502673</v>
      </c>
      <c r="Q1710" t="s">
        <v>38027</v>
      </c>
      <c r="R1710" t="s">
        <v>38028</v>
      </c>
      <c r="S1710" t="s">
        <v>38029</v>
      </c>
      <c r="T1710" t="s">
        <v>38030</v>
      </c>
      <c r="U1710" t="s">
        <v>38031</v>
      </c>
      <c r="V1710" t="s">
        <v>38032</v>
      </c>
      <c r="W1710" t="s">
        <v>38033</v>
      </c>
      <c r="X1710" t="s">
        <v>38034</v>
      </c>
      <c r="Y1710" t="s">
        <v>38035</v>
      </c>
    </row>
    <row r="1711" spans="1:25" x14ac:dyDescent="0.3">
      <c r="A1711">
        <v>85500</v>
      </c>
      <c r="B1711" t="s">
        <v>38036</v>
      </c>
      <c r="C1711" t="s">
        <v>38037</v>
      </c>
      <c r="D1711" t="s">
        <v>38038</v>
      </c>
      <c r="E1711" t="s">
        <v>38039</v>
      </c>
      <c r="F1711" t="s">
        <v>38040</v>
      </c>
      <c r="G1711" t="s">
        <v>38041</v>
      </c>
      <c r="H1711" t="s">
        <v>38042</v>
      </c>
      <c r="I1711" t="s">
        <v>38043</v>
      </c>
      <c r="J1711" t="s">
        <v>38044</v>
      </c>
      <c r="K1711" t="s">
        <v>38045</v>
      </c>
      <c r="L1711" t="s">
        <v>38046</v>
      </c>
      <c r="M1711" t="s">
        <v>38047</v>
      </c>
      <c r="N1711" t="s">
        <v>38048</v>
      </c>
      <c r="O1711">
        <f>-760.559262178016 -21.7000344453122 -489.457305954745</f>
        <v>-1271.7166025780732</v>
      </c>
      <c r="P1711">
        <f>-775.053874493678 -29.7365267699986 -207.847815089702</f>
        <v>-1012.6382163533785</v>
      </c>
      <c r="Q1711" t="s">
        <v>38049</v>
      </c>
      <c r="R1711" t="s">
        <v>38050</v>
      </c>
      <c r="S1711" t="s">
        <v>38051</v>
      </c>
      <c r="T1711" t="s">
        <v>38052</v>
      </c>
      <c r="U1711" t="s">
        <v>38053</v>
      </c>
      <c r="V1711" t="s">
        <v>38054</v>
      </c>
      <c r="W1711" t="s">
        <v>38055</v>
      </c>
      <c r="X1711" t="s">
        <v>38056</v>
      </c>
      <c r="Y1711" t="s">
        <v>38057</v>
      </c>
    </row>
    <row r="1712" spans="1:25" x14ac:dyDescent="0.3">
      <c r="A1712">
        <v>85550</v>
      </c>
      <c r="B1712" t="s">
        <v>38058</v>
      </c>
      <c r="C1712" t="s">
        <v>38059</v>
      </c>
      <c r="D1712" t="s">
        <v>38060</v>
      </c>
      <c r="E1712" t="s">
        <v>38061</v>
      </c>
      <c r="F1712" t="s">
        <v>38062</v>
      </c>
      <c r="G1712" t="s">
        <v>38063</v>
      </c>
      <c r="H1712" t="s">
        <v>38064</v>
      </c>
      <c r="I1712" t="s">
        <v>38065</v>
      </c>
      <c r="J1712" t="s">
        <v>38066</v>
      </c>
      <c r="K1712" t="s">
        <v>38067</v>
      </c>
      <c r="L1712" t="s">
        <v>38068</v>
      </c>
      <c r="M1712" t="s">
        <v>38069</v>
      </c>
      <c r="N1712" t="s">
        <v>38070</v>
      </c>
      <c r="O1712">
        <f>-760.629107698239 -21.212767805762 -489.288498321668</f>
        <v>-1271.130373825669</v>
      </c>
      <c r="P1712">
        <f>-774.983242393818 -28.8948130772524 -207.662023637378</f>
        <v>-1011.5400791084485</v>
      </c>
      <c r="Q1712" t="s">
        <v>38071</v>
      </c>
      <c r="R1712" t="s">
        <v>38072</v>
      </c>
      <c r="S1712" t="s">
        <v>38073</v>
      </c>
      <c r="T1712" t="s">
        <v>38074</v>
      </c>
      <c r="U1712" t="s">
        <v>38075</v>
      </c>
      <c r="V1712" t="s">
        <v>38076</v>
      </c>
      <c r="W1712" t="s">
        <v>38077</v>
      </c>
      <c r="X1712" t="s">
        <v>38078</v>
      </c>
      <c r="Y1712" t="s">
        <v>38079</v>
      </c>
    </row>
    <row r="1713" spans="1:25" x14ac:dyDescent="0.3">
      <c r="A1713">
        <v>85600</v>
      </c>
      <c r="B1713" t="s">
        <v>38080</v>
      </c>
      <c r="C1713" t="s">
        <v>38081</v>
      </c>
      <c r="D1713" t="s">
        <v>38082</v>
      </c>
      <c r="E1713" t="s">
        <v>38083</v>
      </c>
      <c r="F1713" t="s">
        <v>38084</v>
      </c>
      <c r="G1713" t="s">
        <v>38085</v>
      </c>
      <c r="H1713" t="s">
        <v>38086</v>
      </c>
      <c r="I1713" t="s">
        <v>38087</v>
      </c>
      <c r="J1713" t="s">
        <v>38088</v>
      </c>
      <c r="K1713" t="s">
        <v>38089</v>
      </c>
      <c r="L1713" t="s">
        <v>38090</v>
      </c>
      <c r="M1713" t="s">
        <v>38091</v>
      </c>
      <c r="N1713" t="s">
        <v>38092</v>
      </c>
      <c r="O1713">
        <f>-760.875700756309 -20.8636438949291 -489.158159518391</f>
        <v>-1270.897504169629</v>
      </c>
      <c r="P1713">
        <f>-775.092009821434 -28.1563083054307 -207.514117166314</f>
        <v>-1010.7624352931787</v>
      </c>
      <c r="Q1713" t="s">
        <v>38093</v>
      </c>
      <c r="R1713" t="s">
        <v>38094</v>
      </c>
      <c r="S1713" t="s">
        <v>38095</v>
      </c>
      <c r="T1713" t="s">
        <v>38096</v>
      </c>
      <c r="U1713" t="s">
        <v>38097</v>
      </c>
      <c r="V1713" t="s">
        <v>38098</v>
      </c>
      <c r="W1713" t="s">
        <v>38099</v>
      </c>
      <c r="X1713" t="s">
        <v>38100</v>
      </c>
      <c r="Y1713" t="s">
        <v>38101</v>
      </c>
    </row>
    <row r="1714" spans="1:25" x14ac:dyDescent="0.3">
      <c r="A1714">
        <v>85650</v>
      </c>
      <c r="B1714" t="s">
        <v>38102</v>
      </c>
      <c r="C1714" t="s">
        <v>38103</v>
      </c>
      <c r="D1714" t="s">
        <v>38104</v>
      </c>
      <c r="E1714" t="s">
        <v>38105</v>
      </c>
      <c r="F1714" t="s">
        <v>38106</v>
      </c>
      <c r="G1714" t="s">
        <v>38107</v>
      </c>
      <c r="H1714" t="s">
        <v>38108</v>
      </c>
      <c r="I1714" t="s">
        <v>38109</v>
      </c>
      <c r="J1714" t="s">
        <v>38110</v>
      </c>
      <c r="K1714" t="s">
        <v>38111</v>
      </c>
      <c r="L1714" t="s">
        <v>38112</v>
      </c>
      <c r="M1714" t="s">
        <v>38113</v>
      </c>
      <c r="N1714" t="s">
        <v>38114</v>
      </c>
      <c r="O1714">
        <f>-761.011147764539 -20.7991905535055 -489.040516366571</f>
        <v>-1270.8508546846156</v>
      </c>
      <c r="P1714">
        <f>-775.128805822246 -28.0066076831836 -207.389417539932</f>
        <v>-1010.5248310453616</v>
      </c>
      <c r="Q1714" t="s">
        <v>38115</v>
      </c>
      <c r="R1714" t="s">
        <v>38116</v>
      </c>
      <c r="S1714" t="s">
        <v>38117</v>
      </c>
      <c r="T1714" t="s">
        <v>38118</v>
      </c>
      <c r="U1714" t="s">
        <v>38119</v>
      </c>
      <c r="V1714" t="s">
        <v>38120</v>
      </c>
      <c r="W1714" t="s">
        <v>38121</v>
      </c>
      <c r="X1714" t="s">
        <v>38122</v>
      </c>
      <c r="Y1714" t="s">
        <v>38123</v>
      </c>
    </row>
    <row r="1715" spans="1:25" x14ac:dyDescent="0.3">
      <c r="A1715">
        <v>85700</v>
      </c>
      <c r="B1715" t="s">
        <v>38124</v>
      </c>
      <c r="C1715" t="s">
        <v>38125</v>
      </c>
      <c r="D1715" t="s">
        <v>38126</v>
      </c>
      <c r="E1715" t="s">
        <v>38127</v>
      </c>
      <c r="F1715" t="s">
        <v>38128</v>
      </c>
      <c r="G1715" t="s">
        <v>38129</v>
      </c>
      <c r="H1715" t="s">
        <v>38130</v>
      </c>
      <c r="I1715" t="s">
        <v>38131</v>
      </c>
      <c r="J1715" t="s">
        <v>38132</v>
      </c>
      <c r="K1715" t="s">
        <v>38133</v>
      </c>
      <c r="L1715" t="s">
        <v>38134</v>
      </c>
      <c r="M1715" t="s">
        <v>38135</v>
      </c>
      <c r="N1715" t="s">
        <v>38136</v>
      </c>
      <c r="O1715">
        <f>-761.315060648997 -20.8075845382048 -488.911176257415</f>
        <v>-1271.0338214446167</v>
      </c>
      <c r="P1715">
        <f>-775.286441656325 -27.9774337347724 -207.251810633916</f>
        <v>-1010.5156860250133</v>
      </c>
      <c r="Q1715" t="s">
        <v>38137</v>
      </c>
      <c r="R1715" t="s">
        <v>38138</v>
      </c>
      <c r="S1715" t="s">
        <v>38139</v>
      </c>
      <c r="T1715" t="s">
        <v>38140</v>
      </c>
      <c r="U1715" t="s">
        <v>38141</v>
      </c>
      <c r="V1715" t="s">
        <v>38142</v>
      </c>
      <c r="W1715" t="s">
        <v>38143</v>
      </c>
      <c r="X1715" t="s">
        <v>38144</v>
      </c>
      <c r="Y1715" t="s">
        <v>38145</v>
      </c>
    </row>
    <row r="1716" spans="1:25" x14ac:dyDescent="0.3">
      <c r="A1716">
        <v>85750</v>
      </c>
      <c r="B1716" t="s">
        <v>38146</v>
      </c>
      <c r="C1716" t="s">
        <v>38147</v>
      </c>
      <c r="D1716" t="s">
        <v>38148</v>
      </c>
      <c r="E1716" t="s">
        <v>38149</v>
      </c>
      <c r="F1716" t="s">
        <v>38150</v>
      </c>
      <c r="G1716" t="s">
        <v>38151</v>
      </c>
      <c r="H1716" t="s">
        <v>38152</v>
      </c>
      <c r="I1716" t="s">
        <v>38153</v>
      </c>
      <c r="J1716" t="s">
        <v>38154</v>
      </c>
      <c r="K1716" t="s">
        <v>38155</v>
      </c>
      <c r="L1716" t="s">
        <v>38156</v>
      </c>
      <c r="M1716" t="s">
        <v>38157</v>
      </c>
      <c r="N1716" t="s">
        <v>38158</v>
      </c>
      <c r="O1716">
        <f>-761.665676355036 -20.8375400002503 -488.890251821558</f>
        <v>-1271.3934681768444</v>
      </c>
      <c r="P1716">
        <f>-775.536590418802 -27.8925815791706 -207.223148635919</f>
        <v>-1010.6523206338916</v>
      </c>
      <c r="Q1716" t="s">
        <v>38159</v>
      </c>
      <c r="R1716" t="s">
        <v>38160</v>
      </c>
      <c r="S1716" t="s">
        <v>38161</v>
      </c>
      <c r="T1716" t="s">
        <v>38162</v>
      </c>
      <c r="U1716" t="s">
        <v>38163</v>
      </c>
      <c r="V1716" t="s">
        <v>38164</v>
      </c>
      <c r="W1716" t="s">
        <v>38165</v>
      </c>
      <c r="X1716" t="s">
        <v>38166</v>
      </c>
      <c r="Y1716" t="s">
        <v>38167</v>
      </c>
    </row>
    <row r="1717" spans="1:25" x14ac:dyDescent="0.3">
      <c r="A1717">
        <v>85800</v>
      </c>
      <c r="B1717" t="s">
        <v>38168</v>
      </c>
      <c r="C1717" t="s">
        <v>38169</v>
      </c>
      <c r="D1717" t="s">
        <v>38170</v>
      </c>
      <c r="E1717" t="s">
        <v>38171</v>
      </c>
      <c r="F1717" t="s">
        <v>38172</v>
      </c>
      <c r="G1717" t="s">
        <v>38173</v>
      </c>
      <c r="H1717" t="s">
        <v>38174</v>
      </c>
      <c r="I1717" t="s">
        <v>38175</v>
      </c>
      <c r="J1717" t="s">
        <v>38176</v>
      </c>
      <c r="K1717" t="s">
        <v>38177</v>
      </c>
      <c r="L1717" t="s">
        <v>38178</v>
      </c>
      <c r="M1717" t="s">
        <v>38179</v>
      </c>
      <c r="N1717" t="s">
        <v>38180</v>
      </c>
      <c r="O1717">
        <f>-762.608368215804 -20.8947178330238 -488.764280125652</f>
        <v>-1272.2673661744798</v>
      </c>
      <c r="P1717">
        <f>-776.103598515989 -27.7221951262302 -207.073218383347</f>
        <v>-1010.8990120255662</v>
      </c>
      <c r="Q1717" t="s">
        <v>38181</v>
      </c>
      <c r="R1717" t="s">
        <v>38182</v>
      </c>
      <c r="S1717" t="s">
        <v>38183</v>
      </c>
      <c r="T1717" t="s">
        <v>38184</v>
      </c>
      <c r="U1717" t="s">
        <v>38185</v>
      </c>
      <c r="V1717" t="s">
        <v>38186</v>
      </c>
      <c r="W1717" t="s">
        <v>38187</v>
      </c>
      <c r="X1717" t="s">
        <v>38188</v>
      </c>
      <c r="Y1717" t="s">
        <v>38189</v>
      </c>
    </row>
    <row r="1718" spans="1:25" x14ac:dyDescent="0.3">
      <c r="A1718">
        <v>85850</v>
      </c>
      <c r="B1718" t="s">
        <v>38190</v>
      </c>
      <c r="C1718" t="s">
        <v>38191</v>
      </c>
      <c r="D1718" t="s">
        <v>38192</v>
      </c>
      <c r="E1718" t="s">
        <v>38193</v>
      </c>
      <c r="F1718" t="s">
        <v>38194</v>
      </c>
      <c r="G1718" t="s">
        <v>38195</v>
      </c>
      <c r="H1718" t="s">
        <v>38196</v>
      </c>
      <c r="I1718" t="s">
        <v>38197</v>
      </c>
      <c r="J1718" t="s">
        <v>38198</v>
      </c>
      <c r="K1718" t="s">
        <v>38199</v>
      </c>
      <c r="L1718" t="s">
        <v>38200</v>
      </c>
      <c r="M1718" t="s">
        <v>38201</v>
      </c>
      <c r="N1718" t="s">
        <v>38202</v>
      </c>
      <c r="O1718">
        <f>-762.94738551044 -20.989513683834 -488.717008751392</f>
        <v>-1272.6539079456661</v>
      </c>
      <c r="P1718">
        <f>-776.279557458293 -27.7134282264558 -207.015601330989</f>
        <v>-1011.0085870157377</v>
      </c>
      <c r="Q1718" t="s">
        <v>38203</v>
      </c>
      <c r="R1718" t="s">
        <v>38204</v>
      </c>
      <c r="S1718" t="s">
        <v>38205</v>
      </c>
      <c r="T1718" t="s">
        <v>38206</v>
      </c>
      <c r="U1718" t="s">
        <v>38207</v>
      </c>
      <c r="V1718" t="s">
        <v>38208</v>
      </c>
      <c r="W1718" t="s">
        <v>38209</v>
      </c>
      <c r="X1718" t="s">
        <v>38210</v>
      </c>
      <c r="Y1718" t="s">
        <v>38211</v>
      </c>
    </row>
    <row r="1719" spans="1:25" x14ac:dyDescent="0.3">
      <c r="A1719">
        <v>85900</v>
      </c>
      <c r="B1719" t="s">
        <v>38212</v>
      </c>
      <c r="C1719" t="s">
        <v>38213</v>
      </c>
      <c r="D1719" t="s">
        <v>38214</v>
      </c>
      <c r="E1719" t="s">
        <v>38215</v>
      </c>
      <c r="F1719" t="s">
        <v>38216</v>
      </c>
      <c r="G1719" t="s">
        <v>38217</v>
      </c>
      <c r="H1719" t="s">
        <v>38218</v>
      </c>
      <c r="I1719" t="s">
        <v>38219</v>
      </c>
      <c r="J1719" t="s">
        <v>38220</v>
      </c>
      <c r="K1719" t="s">
        <v>38221</v>
      </c>
      <c r="L1719" t="s">
        <v>38222</v>
      </c>
      <c r="M1719" t="s">
        <v>38223</v>
      </c>
      <c r="N1719" t="s">
        <v>38224</v>
      </c>
      <c r="O1719">
        <f>-763.463759748036 -21.0828883294364 -488.699007316882</f>
        <v>-1273.2456553943543</v>
      </c>
      <c r="P1719">
        <f>-776.301158969769 -27.6325682011482 -206.97063601413</f>
        <v>-1010.9043631850471</v>
      </c>
      <c r="Q1719" t="s">
        <v>38225</v>
      </c>
      <c r="R1719" t="s">
        <v>38226</v>
      </c>
      <c r="S1719" t="s">
        <v>38227</v>
      </c>
      <c r="T1719" t="s">
        <v>38228</v>
      </c>
      <c r="U1719" t="s">
        <v>38229</v>
      </c>
      <c r="V1719" t="s">
        <v>38230</v>
      </c>
      <c r="W1719" t="s">
        <v>38231</v>
      </c>
      <c r="X1719" t="s">
        <v>38232</v>
      </c>
      <c r="Y1719" t="s">
        <v>38233</v>
      </c>
    </row>
    <row r="1720" spans="1:25" x14ac:dyDescent="0.3">
      <c r="A1720">
        <v>85950</v>
      </c>
      <c r="B1720" t="s">
        <v>38234</v>
      </c>
      <c r="C1720" t="s">
        <v>38235</v>
      </c>
      <c r="D1720" t="s">
        <v>38236</v>
      </c>
      <c r="E1720" t="s">
        <v>38237</v>
      </c>
      <c r="F1720" t="s">
        <v>38238</v>
      </c>
      <c r="G1720" t="s">
        <v>38239</v>
      </c>
      <c r="H1720" t="s">
        <v>38240</v>
      </c>
      <c r="I1720" t="s">
        <v>38241</v>
      </c>
      <c r="J1720" t="s">
        <v>38242</v>
      </c>
      <c r="K1720" t="s">
        <v>38243</v>
      </c>
      <c r="L1720" t="s">
        <v>38244</v>
      </c>
      <c r="M1720" t="s">
        <v>38245</v>
      </c>
      <c r="N1720" t="s">
        <v>38246</v>
      </c>
      <c r="O1720">
        <f>-763.781567681982 -21.1150501412435 -488.602323455049</f>
        <v>-1273.4989412782745</v>
      </c>
      <c r="P1720">
        <f>-776.35904649816 -27.7111497790756 -206.863329670344</f>
        <v>-1010.9335259475796</v>
      </c>
      <c r="Q1720" t="s">
        <v>38247</v>
      </c>
      <c r="R1720" t="s">
        <v>38248</v>
      </c>
      <c r="S1720" t="s">
        <v>38249</v>
      </c>
      <c r="T1720" t="s">
        <v>38250</v>
      </c>
      <c r="U1720" t="s">
        <v>38251</v>
      </c>
      <c r="V1720" t="s">
        <v>38252</v>
      </c>
      <c r="W1720" t="s">
        <v>38253</v>
      </c>
      <c r="X1720" t="s">
        <v>38254</v>
      </c>
      <c r="Y1720" t="s">
        <v>38255</v>
      </c>
    </row>
    <row r="1721" spans="1:25" x14ac:dyDescent="0.3">
      <c r="A1721">
        <v>86000</v>
      </c>
      <c r="B1721" t="s">
        <v>38256</v>
      </c>
      <c r="C1721" t="s">
        <v>38257</v>
      </c>
      <c r="D1721" t="s">
        <v>38258</v>
      </c>
      <c r="E1721" t="s">
        <v>38259</v>
      </c>
      <c r="F1721" t="s">
        <v>38260</v>
      </c>
      <c r="G1721" t="s">
        <v>38261</v>
      </c>
      <c r="H1721" t="s">
        <v>38262</v>
      </c>
      <c r="I1721" t="s">
        <v>38263</v>
      </c>
      <c r="J1721" t="s">
        <v>38264</v>
      </c>
      <c r="K1721" t="s">
        <v>38265</v>
      </c>
      <c r="L1721" t="s">
        <v>38266</v>
      </c>
      <c r="M1721" t="s">
        <v>38267</v>
      </c>
      <c r="N1721" t="s">
        <v>38268</v>
      </c>
      <c r="O1721">
        <f>-764.813477710311 -21.1152543430796 -488.256898282045</f>
        <v>-1274.1856303354357</v>
      </c>
      <c r="P1721">
        <f>-776.571313804903 -27.3704468265571 -206.474594119296</f>
        <v>-1010.416354750756</v>
      </c>
      <c r="Q1721" t="s">
        <v>38269</v>
      </c>
      <c r="R1721" t="s">
        <v>38270</v>
      </c>
      <c r="S1721" t="s">
        <v>38271</v>
      </c>
      <c r="T1721" t="s">
        <v>38272</v>
      </c>
      <c r="U1721" t="s">
        <v>38273</v>
      </c>
      <c r="V1721" t="s">
        <v>38274</v>
      </c>
      <c r="W1721" t="s">
        <v>38275</v>
      </c>
      <c r="X1721" t="s">
        <v>38276</v>
      </c>
      <c r="Y1721" t="s">
        <v>38277</v>
      </c>
    </row>
    <row r="1722" spans="1:25" x14ac:dyDescent="0.3">
      <c r="A1722">
        <v>86050</v>
      </c>
      <c r="B1722" t="s">
        <v>38278</v>
      </c>
      <c r="C1722" t="s">
        <v>38279</v>
      </c>
      <c r="D1722" t="s">
        <v>38280</v>
      </c>
      <c r="E1722" t="s">
        <v>38281</v>
      </c>
      <c r="F1722" t="s">
        <v>38282</v>
      </c>
      <c r="G1722" t="s">
        <v>38283</v>
      </c>
      <c r="H1722" t="s">
        <v>38284</v>
      </c>
      <c r="I1722" t="s">
        <v>38285</v>
      </c>
      <c r="J1722" t="s">
        <v>38286</v>
      </c>
      <c r="K1722" t="s">
        <v>38287</v>
      </c>
      <c r="L1722" t="s">
        <v>38288</v>
      </c>
      <c r="M1722" t="s">
        <v>38289</v>
      </c>
      <c r="N1722" t="s">
        <v>38290</v>
      </c>
      <c r="O1722">
        <f>-765.403069175722 -21.0597905726963 -488.030675604906</f>
        <v>-1274.4935353533242</v>
      </c>
      <c r="P1722">
        <f>-776.692596266079 -27.0511458063459 -206.223525516475</f>
        <v>-1009.9672675888999</v>
      </c>
      <c r="Q1722" t="s">
        <v>38291</v>
      </c>
      <c r="R1722" t="s">
        <v>38292</v>
      </c>
      <c r="S1722" t="s">
        <v>38293</v>
      </c>
      <c r="T1722" t="s">
        <v>38294</v>
      </c>
      <c r="U1722" t="s">
        <v>38295</v>
      </c>
      <c r="V1722" t="s">
        <v>38296</v>
      </c>
      <c r="W1722" t="s">
        <v>38297</v>
      </c>
      <c r="X1722" t="s">
        <v>38298</v>
      </c>
      <c r="Y1722" t="s">
        <v>38299</v>
      </c>
    </row>
    <row r="1723" spans="1:25" x14ac:dyDescent="0.3">
      <c r="A1723">
        <v>86100</v>
      </c>
      <c r="B1723" t="s">
        <v>38300</v>
      </c>
      <c r="C1723" t="s">
        <v>38301</v>
      </c>
      <c r="D1723" t="s">
        <v>38302</v>
      </c>
      <c r="E1723" t="s">
        <v>38303</v>
      </c>
      <c r="F1723" t="s">
        <v>38304</v>
      </c>
      <c r="G1723" t="s">
        <v>38305</v>
      </c>
      <c r="H1723" t="s">
        <v>38306</v>
      </c>
      <c r="I1723" t="s">
        <v>38307</v>
      </c>
      <c r="J1723" t="s">
        <v>38308</v>
      </c>
      <c r="K1723" t="s">
        <v>38309</v>
      </c>
      <c r="L1723" t="s">
        <v>38310</v>
      </c>
      <c r="M1723" t="s">
        <v>38311</v>
      </c>
      <c r="N1723" t="s">
        <v>38312</v>
      </c>
      <c r="O1723">
        <f>-766.014639055596 -20.9752519443371 -487.778736685535</f>
        <v>-1274.7686276854681</v>
      </c>
      <c r="P1723">
        <f>-776.902861140959 -26.7561923613939 -205.951525726189</f>
        <v>-1009.6105792285418</v>
      </c>
      <c r="Q1723" t="s">
        <v>38313</v>
      </c>
      <c r="R1723" t="s">
        <v>38314</v>
      </c>
      <c r="S1723" t="s">
        <v>38315</v>
      </c>
      <c r="T1723" t="s">
        <v>38316</v>
      </c>
      <c r="U1723" t="s">
        <v>38317</v>
      </c>
      <c r="V1723" t="s">
        <v>38318</v>
      </c>
      <c r="W1723" t="s">
        <v>38319</v>
      </c>
      <c r="X1723" t="s">
        <v>38320</v>
      </c>
      <c r="Y1723" t="s">
        <v>38321</v>
      </c>
    </row>
    <row r="1724" spans="1:25" x14ac:dyDescent="0.3">
      <c r="A1724">
        <v>86150</v>
      </c>
      <c r="B1724" t="s">
        <v>38322</v>
      </c>
      <c r="C1724" t="s">
        <v>38323</v>
      </c>
      <c r="D1724" t="s">
        <v>38324</v>
      </c>
      <c r="E1724" t="s">
        <v>38325</v>
      </c>
      <c r="F1724" t="s">
        <v>38326</v>
      </c>
      <c r="G1724" t="s">
        <v>38327</v>
      </c>
      <c r="H1724" t="s">
        <v>38328</v>
      </c>
      <c r="I1724" t="s">
        <v>38329</v>
      </c>
      <c r="J1724" t="s">
        <v>38330</v>
      </c>
      <c r="K1724" t="s">
        <v>38331</v>
      </c>
      <c r="L1724" t="s">
        <v>38332</v>
      </c>
      <c r="M1724" t="s">
        <v>38333</v>
      </c>
      <c r="N1724" t="s">
        <v>38334</v>
      </c>
      <c r="O1724">
        <f>-767.235507979923 -20.8223134069547 -487.214308902321</f>
        <v>-1275.2721302891987</v>
      </c>
      <c r="P1724">
        <f>-777.23570645581 -25.9307885724018 -205.34107546187</f>
        <v>-1008.5075704900818</v>
      </c>
      <c r="Q1724" t="s">
        <v>38335</v>
      </c>
      <c r="R1724" t="s">
        <v>38336</v>
      </c>
      <c r="S1724" t="s">
        <v>38337</v>
      </c>
      <c r="T1724" t="s">
        <v>38338</v>
      </c>
      <c r="U1724" t="s">
        <v>38339</v>
      </c>
      <c r="V1724" t="s">
        <v>38340</v>
      </c>
      <c r="W1724" t="s">
        <v>38341</v>
      </c>
      <c r="X1724" t="s">
        <v>38342</v>
      </c>
      <c r="Y1724" t="s">
        <v>38343</v>
      </c>
    </row>
    <row r="1725" spans="1:25" x14ac:dyDescent="0.3">
      <c r="A1725">
        <v>86200</v>
      </c>
      <c r="B1725" t="s">
        <v>38344</v>
      </c>
      <c r="C1725" t="s">
        <v>38345</v>
      </c>
      <c r="D1725" t="s">
        <v>38346</v>
      </c>
      <c r="E1725" t="s">
        <v>38347</v>
      </c>
      <c r="F1725" t="s">
        <v>38348</v>
      </c>
      <c r="G1725" t="s">
        <v>38349</v>
      </c>
      <c r="H1725" t="s">
        <v>38350</v>
      </c>
      <c r="I1725" t="s">
        <v>38351</v>
      </c>
      <c r="J1725" t="s">
        <v>38352</v>
      </c>
      <c r="K1725" t="s">
        <v>38353</v>
      </c>
      <c r="L1725" t="s">
        <v>38354</v>
      </c>
      <c r="M1725" t="s">
        <v>38355</v>
      </c>
      <c r="N1725" t="s">
        <v>38356</v>
      </c>
      <c r="O1725">
        <f>-768.436497935391 -20.6186009069863 -486.440319657835</f>
        <v>-1275.4954185002123</v>
      </c>
      <c r="P1725">
        <f>-777.554039188747 -25.26935316301 -204.52944035818</f>
        <v>-1007.352832709937</v>
      </c>
      <c r="Q1725" t="s">
        <v>38357</v>
      </c>
      <c r="R1725" t="s">
        <v>38358</v>
      </c>
      <c r="S1725" t="s">
        <v>38359</v>
      </c>
      <c r="T1725" t="s">
        <v>38360</v>
      </c>
      <c r="U1725" t="s">
        <v>38361</v>
      </c>
      <c r="V1725" t="s">
        <v>38362</v>
      </c>
      <c r="W1725" t="s">
        <v>38363</v>
      </c>
      <c r="X1725" t="s">
        <v>38364</v>
      </c>
      <c r="Y1725" t="s">
        <v>38365</v>
      </c>
    </row>
    <row r="1726" spans="1:25" x14ac:dyDescent="0.3">
      <c r="A1726">
        <v>86250</v>
      </c>
      <c r="B1726" t="s">
        <v>38366</v>
      </c>
      <c r="C1726" t="s">
        <v>38367</v>
      </c>
      <c r="D1726" t="s">
        <v>38368</v>
      </c>
      <c r="E1726" t="s">
        <v>38369</v>
      </c>
      <c r="F1726" t="s">
        <v>38370</v>
      </c>
      <c r="G1726" t="s">
        <v>38371</v>
      </c>
      <c r="H1726" t="s">
        <v>38372</v>
      </c>
      <c r="I1726" t="s">
        <v>38373</v>
      </c>
      <c r="J1726" t="s">
        <v>38374</v>
      </c>
      <c r="K1726" t="s">
        <v>38375</v>
      </c>
      <c r="L1726" t="s">
        <v>38376</v>
      </c>
      <c r="M1726" t="s">
        <v>38377</v>
      </c>
      <c r="N1726" t="s">
        <v>38378</v>
      </c>
      <c r="O1726">
        <f>-769.008718088253 -20.5659311031754 -485.984324285926</f>
        <v>-1275.5589734773544</v>
      </c>
      <c r="P1726">
        <f>-777.812360373207 -24.8740717430007 -204.057711306688</f>
        <v>-1006.7441434228957</v>
      </c>
      <c r="Q1726" t="s">
        <v>38379</v>
      </c>
      <c r="R1726" t="s">
        <v>38380</v>
      </c>
      <c r="S1726" t="s">
        <v>38381</v>
      </c>
      <c r="T1726" t="s">
        <v>38382</v>
      </c>
      <c r="U1726" t="s">
        <v>38383</v>
      </c>
      <c r="V1726" t="s">
        <v>38384</v>
      </c>
      <c r="W1726" t="s">
        <v>38385</v>
      </c>
      <c r="X1726" t="s">
        <v>38386</v>
      </c>
      <c r="Y1726" t="s">
        <v>38387</v>
      </c>
    </row>
    <row r="1727" spans="1:25" x14ac:dyDescent="0.3">
      <c r="A1727">
        <v>86300</v>
      </c>
      <c r="B1727" t="s">
        <v>38388</v>
      </c>
      <c r="C1727" t="s">
        <v>38389</v>
      </c>
      <c r="D1727" t="s">
        <v>38390</v>
      </c>
      <c r="E1727" t="s">
        <v>38391</v>
      </c>
      <c r="F1727" t="s">
        <v>38392</v>
      </c>
      <c r="G1727" t="s">
        <v>38393</v>
      </c>
      <c r="H1727" t="s">
        <v>38394</v>
      </c>
      <c r="I1727" t="s">
        <v>38395</v>
      </c>
      <c r="J1727" t="s">
        <v>38396</v>
      </c>
      <c r="K1727" t="s">
        <v>38397</v>
      </c>
      <c r="L1727" t="s">
        <v>38398</v>
      </c>
      <c r="M1727" t="s">
        <v>38399</v>
      </c>
      <c r="N1727" t="s">
        <v>38400</v>
      </c>
      <c r="O1727">
        <f>-770.160496410915 -20.3369594646795 -485.216825408528</f>
        <v>-1275.7142812841225</v>
      </c>
      <c r="P1727">
        <f>-778.640854122093 -23.9488508484349 -203.270610759089</f>
        <v>-1005.8603157296168</v>
      </c>
      <c r="Q1727" t="s">
        <v>38401</v>
      </c>
      <c r="R1727" t="s">
        <v>38402</v>
      </c>
      <c r="S1727" t="s">
        <v>38403</v>
      </c>
      <c r="T1727" t="s">
        <v>38404</v>
      </c>
      <c r="U1727" t="s">
        <v>38405</v>
      </c>
      <c r="V1727" t="s">
        <v>38406</v>
      </c>
      <c r="W1727" t="s">
        <v>38407</v>
      </c>
      <c r="X1727" t="s">
        <v>38408</v>
      </c>
      <c r="Y1727" t="s">
        <v>38409</v>
      </c>
    </row>
    <row r="1728" spans="1:25" x14ac:dyDescent="0.3">
      <c r="A1728">
        <v>86350</v>
      </c>
      <c r="B1728" t="s">
        <v>38410</v>
      </c>
      <c r="C1728" t="s">
        <v>38411</v>
      </c>
      <c r="D1728" t="s">
        <v>38412</v>
      </c>
      <c r="E1728" t="s">
        <v>38413</v>
      </c>
      <c r="F1728" t="s">
        <v>38414</v>
      </c>
      <c r="G1728" t="s">
        <v>38415</v>
      </c>
      <c r="H1728" t="s">
        <v>38416</v>
      </c>
      <c r="I1728" t="s">
        <v>38417</v>
      </c>
      <c r="J1728" t="s">
        <v>38418</v>
      </c>
      <c r="K1728" t="s">
        <v>38419</v>
      </c>
      <c r="L1728" t="s">
        <v>38420</v>
      </c>
      <c r="M1728" t="s">
        <v>38421</v>
      </c>
      <c r="N1728" t="s">
        <v>38422</v>
      </c>
      <c r="O1728">
        <f>-770.789192638555 -20.0458579922647 -484.937074880777</f>
        <v>-1275.7721255115966</v>
      </c>
      <c r="P1728">
        <f>-778.903198955001 -23.3757660754409 -202.97657892904</f>
        <v>-1005.2555439594819</v>
      </c>
      <c r="Q1728" t="s">
        <v>38423</v>
      </c>
      <c r="R1728" t="s">
        <v>38424</v>
      </c>
      <c r="S1728" t="s">
        <v>38425</v>
      </c>
      <c r="T1728" t="s">
        <v>38426</v>
      </c>
      <c r="U1728" t="s">
        <v>38427</v>
      </c>
      <c r="V1728" t="s">
        <v>38428</v>
      </c>
      <c r="W1728" t="s">
        <v>38429</v>
      </c>
      <c r="X1728" t="s">
        <v>38430</v>
      </c>
      <c r="Y1728" t="s">
        <v>38431</v>
      </c>
    </row>
    <row r="1729" spans="1:25" x14ac:dyDescent="0.3">
      <c r="A1729">
        <v>86400</v>
      </c>
      <c r="B1729" t="s">
        <v>38432</v>
      </c>
      <c r="C1729" t="s">
        <v>38433</v>
      </c>
      <c r="D1729" t="s">
        <v>38434</v>
      </c>
      <c r="E1729" t="s">
        <v>38435</v>
      </c>
      <c r="F1729" t="s">
        <v>38436</v>
      </c>
      <c r="G1729" t="s">
        <v>38437</v>
      </c>
      <c r="H1729" t="s">
        <v>38438</v>
      </c>
      <c r="I1729" t="s">
        <v>38439</v>
      </c>
      <c r="J1729" t="s">
        <v>38440</v>
      </c>
      <c r="K1729" t="s">
        <v>38441</v>
      </c>
      <c r="L1729" t="s">
        <v>38442</v>
      </c>
      <c r="M1729" t="s">
        <v>38443</v>
      </c>
      <c r="N1729" t="s">
        <v>38444</v>
      </c>
      <c r="O1729">
        <f>-771.952718789804 -19.3658445829822 -484.623327493021</f>
        <v>-1275.9418908658072</v>
      </c>
      <c r="P1729">
        <f>-779.114961317142 -22.1854197758414 -202.631572747933</f>
        <v>-1003.9319538409164</v>
      </c>
      <c r="Q1729" t="s">
        <v>38445</v>
      </c>
      <c r="R1729" t="s">
        <v>38446</v>
      </c>
      <c r="S1729" t="s">
        <v>38447</v>
      </c>
      <c r="T1729" t="s">
        <v>38448</v>
      </c>
      <c r="U1729" t="s">
        <v>38449</v>
      </c>
      <c r="V1729" t="s">
        <v>38450</v>
      </c>
      <c r="W1729" t="s">
        <v>38451</v>
      </c>
      <c r="X1729" t="s">
        <v>38452</v>
      </c>
      <c r="Y1729" t="s">
        <v>38453</v>
      </c>
    </row>
    <row r="1730" spans="1:25" x14ac:dyDescent="0.3">
      <c r="A1730">
        <v>86450</v>
      </c>
      <c r="B1730" t="s">
        <v>38454</v>
      </c>
      <c r="C1730" t="s">
        <v>38455</v>
      </c>
      <c r="D1730" t="s">
        <v>38456</v>
      </c>
      <c r="E1730" t="s">
        <v>38457</v>
      </c>
      <c r="F1730" t="s">
        <v>38458</v>
      </c>
      <c r="G1730" t="s">
        <v>38459</v>
      </c>
      <c r="H1730" t="s">
        <v>38460</v>
      </c>
      <c r="I1730" t="s">
        <v>38461</v>
      </c>
      <c r="J1730" t="s">
        <v>38462</v>
      </c>
      <c r="K1730" t="s">
        <v>38463</v>
      </c>
      <c r="L1730" t="s">
        <v>38464</v>
      </c>
      <c r="M1730" t="s">
        <v>38465</v>
      </c>
      <c r="N1730" t="s">
        <v>38466</v>
      </c>
      <c r="O1730">
        <f>-772.420440489881 -18.9906343749412 -484.576190607517</f>
        <v>-1275.9872654723392</v>
      </c>
      <c r="P1730">
        <f>-779.074148491467 -21.6079484429119 -202.569999886799</f>
        <v>-1003.2520968211779</v>
      </c>
      <c r="Q1730" t="s">
        <v>38467</v>
      </c>
      <c r="R1730" t="s">
        <v>38468</v>
      </c>
      <c r="S1730" t="s">
        <v>38469</v>
      </c>
      <c r="T1730" t="s">
        <v>38470</v>
      </c>
      <c r="U1730" t="s">
        <v>38471</v>
      </c>
      <c r="V1730" t="s">
        <v>38472</v>
      </c>
      <c r="W1730" t="s">
        <v>38473</v>
      </c>
      <c r="X1730" t="s">
        <v>38474</v>
      </c>
      <c r="Y1730" t="s">
        <v>38475</v>
      </c>
    </row>
    <row r="1731" spans="1:25" x14ac:dyDescent="0.3">
      <c r="A1731">
        <v>86500</v>
      </c>
      <c r="B1731" t="s">
        <v>38476</v>
      </c>
      <c r="C1731" t="s">
        <v>38477</v>
      </c>
      <c r="D1731" t="s">
        <v>38478</v>
      </c>
      <c r="E1731" t="s">
        <v>38479</v>
      </c>
      <c r="F1731" t="s">
        <v>38480</v>
      </c>
      <c r="G1731" t="s">
        <v>38481</v>
      </c>
      <c r="H1731" t="s">
        <v>38482</v>
      </c>
      <c r="I1731" t="s">
        <v>38483</v>
      </c>
      <c r="J1731" t="s">
        <v>38484</v>
      </c>
      <c r="K1731" t="s">
        <v>38485</v>
      </c>
      <c r="L1731" t="s">
        <v>38486</v>
      </c>
      <c r="M1731" t="s">
        <v>38487</v>
      </c>
      <c r="N1731" t="s">
        <v>38488</v>
      </c>
      <c r="O1731">
        <f>-772.866407665782 -18.1347993002664 -484.679978245114</f>
        <v>-1275.6811852111625</v>
      </c>
      <c r="P1731">
        <f>-779.082047023062 -20.5102193166545 -202.661766620487</f>
        <v>-1002.2540329602035</v>
      </c>
      <c r="Q1731" t="s">
        <v>38489</v>
      </c>
      <c r="R1731" t="s">
        <v>38490</v>
      </c>
      <c r="S1731" t="s">
        <v>38491</v>
      </c>
      <c r="T1731" t="s">
        <v>38492</v>
      </c>
      <c r="U1731" t="s">
        <v>38493</v>
      </c>
      <c r="V1731" t="s">
        <v>38494</v>
      </c>
      <c r="W1731" t="s">
        <v>38495</v>
      </c>
      <c r="X1731" t="s">
        <v>38496</v>
      </c>
      <c r="Y1731" t="s">
        <v>38497</v>
      </c>
    </row>
    <row r="1732" spans="1:25" x14ac:dyDescent="0.3">
      <c r="A1732">
        <v>86550</v>
      </c>
      <c r="B1732" t="s">
        <v>38498</v>
      </c>
      <c r="C1732" t="s">
        <v>38499</v>
      </c>
      <c r="D1732" t="s">
        <v>38500</v>
      </c>
      <c r="E1732" t="s">
        <v>38501</v>
      </c>
      <c r="F1732" t="s">
        <v>38502</v>
      </c>
      <c r="G1732" t="s">
        <v>38503</v>
      </c>
      <c r="H1732" t="s">
        <v>38504</v>
      </c>
      <c r="I1732" t="s">
        <v>38505</v>
      </c>
      <c r="J1732" t="s">
        <v>38506</v>
      </c>
      <c r="K1732" t="s">
        <v>38507</v>
      </c>
      <c r="L1732" t="s">
        <v>38508</v>
      </c>
      <c r="M1732" t="s">
        <v>38509</v>
      </c>
      <c r="N1732" t="s">
        <v>38510</v>
      </c>
      <c r="O1732">
        <f>-772.914397499885 -17.6227797239324 -484.842183344459</f>
        <v>-1275.3793605682763</v>
      </c>
      <c r="P1732">
        <f>-779.235908080441 -20.111839061339 -202.82727262318</f>
        <v>-1002.17501976496</v>
      </c>
      <c r="Q1732" t="s">
        <v>38511</v>
      </c>
      <c r="R1732" t="s">
        <v>38512</v>
      </c>
      <c r="S1732" t="s">
        <v>38513</v>
      </c>
      <c r="T1732" t="s">
        <v>38514</v>
      </c>
      <c r="U1732" t="s">
        <v>38515</v>
      </c>
      <c r="V1732" t="s">
        <v>38516</v>
      </c>
      <c r="W1732" t="s">
        <v>38517</v>
      </c>
      <c r="X1732" t="s">
        <v>38518</v>
      </c>
      <c r="Y1732" t="s">
        <v>38519</v>
      </c>
    </row>
    <row r="1733" spans="1:25" x14ac:dyDescent="0.3">
      <c r="A1733">
        <v>86600</v>
      </c>
      <c r="B1733" t="s">
        <v>38520</v>
      </c>
      <c r="C1733" t="s">
        <v>38521</v>
      </c>
      <c r="D1733" t="s">
        <v>38522</v>
      </c>
      <c r="E1733" t="s">
        <v>38523</v>
      </c>
      <c r="F1733" t="s">
        <v>38524</v>
      </c>
      <c r="G1733" t="s">
        <v>38525</v>
      </c>
      <c r="H1733" t="s">
        <v>38526</v>
      </c>
      <c r="I1733" t="s">
        <v>38527</v>
      </c>
      <c r="J1733" t="s">
        <v>38528</v>
      </c>
      <c r="K1733" t="s">
        <v>38529</v>
      </c>
      <c r="L1733" t="s">
        <v>38530</v>
      </c>
      <c r="M1733" t="s">
        <v>38531</v>
      </c>
      <c r="N1733" t="s">
        <v>38532</v>
      </c>
      <c r="O1733">
        <f>-772.825375816708 -16.5703045267114 -485.338696699943</f>
        <v>-1274.7343770433624</v>
      </c>
      <c r="P1733">
        <f>-780.064823528685 -19.6996583586722 -203.35207666059</f>
        <v>-1003.1165585479472</v>
      </c>
      <c r="Q1733" t="s">
        <v>38533</v>
      </c>
      <c r="R1733" t="s">
        <v>38534</v>
      </c>
      <c r="S1733" t="s">
        <v>38535</v>
      </c>
      <c r="T1733" t="s">
        <v>38536</v>
      </c>
      <c r="U1733" t="s">
        <v>38537</v>
      </c>
      <c r="V1733" t="s">
        <v>38538</v>
      </c>
      <c r="W1733" t="s">
        <v>38539</v>
      </c>
      <c r="X1733" t="s">
        <v>38540</v>
      </c>
      <c r="Y1733" t="s">
        <v>38541</v>
      </c>
    </row>
    <row r="1734" spans="1:25" x14ac:dyDescent="0.3">
      <c r="A1734">
        <v>86650</v>
      </c>
      <c r="B1734" t="s">
        <v>38542</v>
      </c>
      <c r="C1734" t="s">
        <v>38543</v>
      </c>
      <c r="D1734" t="s">
        <v>38544</v>
      </c>
      <c r="E1734" t="s">
        <v>38545</v>
      </c>
      <c r="F1734" t="s">
        <v>38546</v>
      </c>
      <c r="G1734" t="s">
        <v>38547</v>
      </c>
      <c r="H1734" t="s">
        <v>38548</v>
      </c>
      <c r="I1734" t="s">
        <v>38549</v>
      </c>
      <c r="J1734" t="s">
        <v>38550</v>
      </c>
      <c r="K1734" t="s">
        <v>38551</v>
      </c>
      <c r="L1734" t="s">
        <v>38552</v>
      </c>
      <c r="M1734" t="s">
        <v>38553</v>
      </c>
      <c r="N1734" t="s">
        <v>38554</v>
      </c>
      <c r="O1734">
        <f>-772.802391456752 -15.9742876605414 -485.675508545852</f>
        <v>-1274.4521876631454</v>
      </c>
      <c r="P1734">
        <f>-780.409398932049 -19.0711383297735 -203.698342415384</f>
        <v>-1003.1788796772065</v>
      </c>
      <c r="Q1734" t="s">
        <v>38555</v>
      </c>
      <c r="R1734" t="s">
        <v>38556</v>
      </c>
      <c r="S1734" t="s">
        <v>38557</v>
      </c>
      <c r="T1734" t="s">
        <v>38558</v>
      </c>
      <c r="U1734" t="s">
        <v>38559</v>
      </c>
      <c r="V1734" t="s">
        <v>38560</v>
      </c>
      <c r="W1734" t="s">
        <v>38561</v>
      </c>
      <c r="X1734" t="s">
        <v>38562</v>
      </c>
      <c r="Y1734" t="s">
        <v>38563</v>
      </c>
    </row>
    <row r="1735" spans="1:25" x14ac:dyDescent="0.3">
      <c r="A1735">
        <v>86700</v>
      </c>
      <c r="B1735" t="s">
        <v>38564</v>
      </c>
      <c r="C1735" t="s">
        <v>38565</v>
      </c>
      <c r="D1735" t="s">
        <v>38566</v>
      </c>
      <c r="E1735" t="s">
        <v>38567</v>
      </c>
      <c r="F1735" t="s">
        <v>38568</v>
      </c>
      <c r="G1735" t="s">
        <v>38569</v>
      </c>
      <c r="H1735" t="s">
        <v>38570</v>
      </c>
      <c r="I1735" t="s">
        <v>38571</v>
      </c>
      <c r="J1735" t="s">
        <v>38572</v>
      </c>
      <c r="K1735" t="s">
        <v>38573</v>
      </c>
      <c r="L1735" t="s">
        <v>38574</v>
      </c>
      <c r="M1735" t="s">
        <v>38575</v>
      </c>
      <c r="N1735" t="s">
        <v>38576</v>
      </c>
      <c r="O1735">
        <f>-772.563405138483 -14.5851164390297 -486.400642550756</f>
        <v>-1273.5491641282686</v>
      </c>
      <c r="P1735">
        <f>-780.122715506912 -17.0243544425289 -204.415783169918</f>
        <v>-1001.5628531193588</v>
      </c>
      <c r="Q1735" t="s">
        <v>38577</v>
      </c>
      <c r="R1735" t="s">
        <v>38578</v>
      </c>
      <c r="S1735" t="s">
        <v>38579</v>
      </c>
      <c r="T1735" t="s">
        <v>38580</v>
      </c>
      <c r="U1735" t="s">
        <v>38581</v>
      </c>
      <c r="V1735" t="s">
        <v>38582</v>
      </c>
      <c r="W1735" t="s">
        <v>38583</v>
      </c>
      <c r="X1735" t="s">
        <v>38584</v>
      </c>
      <c r="Y1735" t="s">
        <v>38585</v>
      </c>
    </row>
    <row r="1736" spans="1:25" x14ac:dyDescent="0.3">
      <c r="A1736">
        <v>86750</v>
      </c>
      <c r="B1736" t="s">
        <v>38586</v>
      </c>
      <c r="C1736" t="s">
        <v>38587</v>
      </c>
      <c r="D1736" t="s">
        <v>38588</v>
      </c>
      <c r="E1736" t="s">
        <v>38589</v>
      </c>
      <c r="F1736" t="s">
        <v>38590</v>
      </c>
      <c r="G1736" t="s">
        <v>38591</v>
      </c>
      <c r="H1736" t="s">
        <v>38592</v>
      </c>
      <c r="I1736" t="s">
        <v>38593</v>
      </c>
      <c r="J1736" t="s">
        <v>38594</v>
      </c>
      <c r="K1736" t="s">
        <v>38595</v>
      </c>
      <c r="L1736" t="s">
        <v>38596</v>
      </c>
      <c r="M1736" t="s">
        <v>38597</v>
      </c>
      <c r="N1736" t="s">
        <v>38598</v>
      </c>
      <c r="O1736">
        <f>-772.292925873232 -14.2536750922154 -486.67281051607</f>
        <v>-1273.2194114815175</v>
      </c>
      <c r="P1736">
        <f>-780.053401939123 -16.9621498998465 -204.695853127019</f>
        <v>-1001.7114049659885</v>
      </c>
      <c r="Q1736" t="s">
        <v>38599</v>
      </c>
      <c r="R1736" t="s">
        <v>38600</v>
      </c>
      <c r="S1736" t="s">
        <v>38601</v>
      </c>
      <c r="T1736" t="s">
        <v>38602</v>
      </c>
      <c r="U1736" t="s">
        <v>38603</v>
      </c>
      <c r="V1736" t="s">
        <v>38604</v>
      </c>
      <c r="W1736" t="s">
        <v>38605</v>
      </c>
      <c r="X1736" t="s">
        <v>38606</v>
      </c>
      <c r="Y1736" t="s">
        <v>38607</v>
      </c>
    </row>
    <row r="1737" spans="1:25" x14ac:dyDescent="0.3">
      <c r="A1737">
        <v>86800</v>
      </c>
      <c r="B1737" t="s">
        <v>38608</v>
      </c>
      <c r="C1737" t="s">
        <v>38609</v>
      </c>
      <c r="D1737" t="s">
        <v>38610</v>
      </c>
      <c r="E1737" t="s">
        <v>38611</v>
      </c>
      <c r="F1737" t="s">
        <v>38612</v>
      </c>
      <c r="G1737" t="s">
        <v>38613</v>
      </c>
      <c r="H1737" t="s">
        <v>38614</v>
      </c>
      <c r="I1737" t="s">
        <v>38615</v>
      </c>
      <c r="J1737" t="s">
        <v>38616</v>
      </c>
      <c r="K1737" t="s">
        <v>38617</v>
      </c>
      <c r="L1737" t="s">
        <v>38618</v>
      </c>
      <c r="M1737" t="s">
        <v>38619</v>
      </c>
      <c r="N1737" t="s">
        <v>38620</v>
      </c>
      <c r="O1737">
        <f>-771.668430514994 -13.690625440378 -487.189526619177</f>
        <v>-1272.5485825745491</v>
      </c>
      <c r="P1737">
        <f>-779.989064089953 -17.4934016562233 -205.241056496977</f>
        <v>-1002.7235222431533</v>
      </c>
      <c r="Q1737" t="s">
        <v>38621</v>
      </c>
      <c r="R1737" t="s">
        <v>38622</v>
      </c>
      <c r="S1737" t="s">
        <v>38623</v>
      </c>
      <c r="T1737" t="s">
        <v>38624</v>
      </c>
      <c r="U1737" t="s">
        <v>38625</v>
      </c>
      <c r="V1737" t="s">
        <v>38626</v>
      </c>
      <c r="W1737" t="s">
        <v>38627</v>
      </c>
      <c r="X1737" t="s">
        <v>38628</v>
      </c>
      <c r="Y1737" t="s">
        <v>38629</v>
      </c>
    </row>
    <row r="1738" spans="1:25" x14ac:dyDescent="0.3">
      <c r="A1738">
        <v>86850</v>
      </c>
      <c r="B1738" t="s">
        <v>38630</v>
      </c>
      <c r="C1738" t="s">
        <v>38631</v>
      </c>
      <c r="D1738" t="s">
        <v>38632</v>
      </c>
      <c r="E1738" t="s">
        <v>38633</v>
      </c>
      <c r="F1738" t="s">
        <v>38634</v>
      </c>
      <c r="G1738" t="s">
        <v>38635</v>
      </c>
      <c r="H1738" t="s">
        <v>38636</v>
      </c>
      <c r="I1738" t="s">
        <v>38637</v>
      </c>
      <c r="J1738" t="s">
        <v>38638</v>
      </c>
      <c r="K1738" t="s">
        <v>38639</v>
      </c>
      <c r="L1738" t="s">
        <v>38640</v>
      </c>
      <c r="M1738" t="s">
        <v>38641</v>
      </c>
      <c r="N1738" t="s">
        <v>38642</v>
      </c>
      <c r="O1738">
        <f>-771.626029602941 -13.3768219332762 -487.535888846501</f>
        <v>-1272.5387403827183</v>
      </c>
      <c r="P1738">
        <f>-780.132134237429 -17.0468465264785 -205.591265172985</f>
        <v>-1002.7702459368925</v>
      </c>
      <c r="Q1738" t="s">
        <v>38643</v>
      </c>
      <c r="R1738" t="s">
        <v>38644</v>
      </c>
      <c r="S1738" t="s">
        <v>38645</v>
      </c>
      <c r="T1738" t="s">
        <v>38646</v>
      </c>
      <c r="U1738" t="s">
        <v>38647</v>
      </c>
      <c r="V1738" t="s">
        <v>38648</v>
      </c>
      <c r="W1738" t="s">
        <v>38649</v>
      </c>
      <c r="X1738" t="s">
        <v>38650</v>
      </c>
      <c r="Y1738" t="s">
        <v>38651</v>
      </c>
    </row>
    <row r="1739" spans="1:25" x14ac:dyDescent="0.3">
      <c r="A1739">
        <v>86900</v>
      </c>
      <c r="B1739" t="s">
        <v>38652</v>
      </c>
      <c r="C1739" t="s">
        <v>38653</v>
      </c>
      <c r="D1739" t="s">
        <v>38654</v>
      </c>
      <c r="E1739" t="s">
        <v>38655</v>
      </c>
      <c r="F1739" t="s">
        <v>38656</v>
      </c>
      <c r="G1739" t="s">
        <v>38657</v>
      </c>
      <c r="H1739" t="s">
        <v>38658</v>
      </c>
      <c r="I1739" t="s">
        <v>38659</v>
      </c>
      <c r="J1739" t="s">
        <v>38660</v>
      </c>
      <c r="K1739" t="s">
        <v>38661</v>
      </c>
      <c r="L1739" t="s">
        <v>38662</v>
      </c>
      <c r="M1739" t="s">
        <v>38663</v>
      </c>
      <c r="N1739" t="s">
        <v>38664</v>
      </c>
      <c r="O1739">
        <f>-772.093437336744 -12.6818798477821 -488.153658564828</f>
        <v>-1272.9289757493541</v>
      </c>
      <c r="P1739">
        <f>-780.562644179805 -15.6908012806564 -206.200194228659</f>
        <v>-1002.4536396891205</v>
      </c>
      <c r="Q1739" t="s">
        <v>38665</v>
      </c>
      <c r="R1739" t="s">
        <v>38666</v>
      </c>
      <c r="S1739" t="s">
        <v>38667</v>
      </c>
      <c r="T1739" t="s">
        <v>38668</v>
      </c>
      <c r="U1739" t="s">
        <v>38669</v>
      </c>
      <c r="V1739" t="s">
        <v>38670</v>
      </c>
      <c r="W1739" t="s">
        <v>38671</v>
      </c>
      <c r="X1739" t="s">
        <v>38672</v>
      </c>
      <c r="Y1739" t="s">
        <v>38673</v>
      </c>
    </row>
    <row r="1740" spans="1:25" x14ac:dyDescent="0.3">
      <c r="A1740">
        <v>86950</v>
      </c>
      <c r="B1740" t="s">
        <v>38674</v>
      </c>
      <c r="C1740" t="s">
        <v>38675</v>
      </c>
      <c r="D1740" t="s">
        <v>38676</v>
      </c>
      <c r="E1740" t="s">
        <v>38677</v>
      </c>
      <c r="F1740" t="s">
        <v>38678</v>
      </c>
      <c r="G1740" t="s">
        <v>38679</v>
      </c>
      <c r="H1740" t="s">
        <v>38680</v>
      </c>
      <c r="I1740" t="s">
        <v>38681</v>
      </c>
      <c r="J1740" t="s">
        <v>38682</v>
      </c>
      <c r="K1740" t="s">
        <v>38683</v>
      </c>
      <c r="L1740" t="s">
        <v>38684</v>
      </c>
      <c r="M1740" t="s">
        <v>38685</v>
      </c>
      <c r="N1740" t="s">
        <v>38686</v>
      </c>
      <c r="O1740">
        <f>-772.272618928307 -12.3707167598081 -488.429901300861</f>
        <v>-1273.0732369889761</v>
      </c>
      <c r="P1740">
        <f>-781.208166882745 -15.3545859294247 -206.490565634402</f>
        <v>-1003.0533184465717</v>
      </c>
      <c r="Q1740" t="s">
        <v>38687</v>
      </c>
      <c r="R1740" t="s">
        <v>38688</v>
      </c>
      <c r="S1740" t="s">
        <v>38689</v>
      </c>
      <c r="T1740" t="s">
        <v>38690</v>
      </c>
      <c r="U1740" t="s">
        <v>38691</v>
      </c>
      <c r="V1740" t="s">
        <v>38692</v>
      </c>
      <c r="W1740" t="s">
        <v>38693</v>
      </c>
      <c r="X1740" t="s">
        <v>38694</v>
      </c>
      <c r="Y1740" t="s">
        <v>38695</v>
      </c>
    </row>
    <row r="1741" spans="1:25" x14ac:dyDescent="0.3">
      <c r="A1741">
        <v>87000</v>
      </c>
      <c r="B1741" t="s">
        <v>38696</v>
      </c>
      <c r="C1741" t="s">
        <v>38697</v>
      </c>
      <c r="D1741" t="s">
        <v>38698</v>
      </c>
      <c r="E1741" t="s">
        <v>38699</v>
      </c>
      <c r="F1741" t="s">
        <v>38700</v>
      </c>
      <c r="G1741" t="s">
        <v>38701</v>
      </c>
      <c r="H1741" t="s">
        <v>38702</v>
      </c>
      <c r="I1741" t="s">
        <v>38703</v>
      </c>
      <c r="J1741" t="s">
        <v>38704</v>
      </c>
      <c r="K1741" t="s">
        <v>38705</v>
      </c>
      <c r="L1741" t="s">
        <v>38706</v>
      </c>
      <c r="M1741" t="s">
        <v>38707</v>
      </c>
      <c r="N1741" t="s">
        <v>38708</v>
      </c>
      <c r="O1741">
        <f>-772.715343806939 -11.5236311024942 -489.185547303864</f>
        <v>-1273.4245222132972</v>
      </c>
      <c r="P1741">
        <f>-783.170410788128 -14.1357525432513 -207.294682196383</f>
        <v>-1004.6008455277624</v>
      </c>
      <c r="Q1741" t="s">
        <v>38709</v>
      </c>
      <c r="R1741" t="s">
        <v>38710</v>
      </c>
      <c r="S1741" t="s">
        <v>38711</v>
      </c>
      <c r="T1741" t="s">
        <v>38712</v>
      </c>
      <c r="U1741" t="s">
        <v>38713</v>
      </c>
      <c r="V1741" t="s">
        <v>38714</v>
      </c>
      <c r="W1741" t="s">
        <v>38715</v>
      </c>
      <c r="X1741" t="s">
        <v>38716</v>
      </c>
      <c r="Y1741" t="s">
        <v>38717</v>
      </c>
    </row>
    <row r="1742" spans="1:25" x14ac:dyDescent="0.3">
      <c r="A1742">
        <v>87050</v>
      </c>
      <c r="B1742" t="s">
        <v>38718</v>
      </c>
      <c r="C1742" t="s">
        <v>38719</v>
      </c>
      <c r="D1742" t="s">
        <v>38720</v>
      </c>
      <c r="E1742" t="s">
        <v>38721</v>
      </c>
      <c r="F1742" t="s">
        <v>38722</v>
      </c>
      <c r="G1742" t="s">
        <v>38723</v>
      </c>
      <c r="H1742" t="s">
        <v>38724</v>
      </c>
      <c r="I1742" t="s">
        <v>38725</v>
      </c>
      <c r="J1742" t="s">
        <v>38726</v>
      </c>
      <c r="K1742" t="s">
        <v>38727</v>
      </c>
      <c r="L1742" t="s">
        <v>38728</v>
      </c>
      <c r="M1742" t="s">
        <v>38729</v>
      </c>
      <c r="N1742" t="s">
        <v>38730</v>
      </c>
      <c r="O1742">
        <f>-772.998070638096 -11.0053132484597 -489.447223285542</f>
        <v>-1273.4506071720978</v>
      </c>
      <c r="P1742">
        <f>-784.517525302123 -13.3131672356781 -207.595259485712</f>
        <v>-1005.425952023513</v>
      </c>
      <c r="Q1742" t="s">
        <v>38731</v>
      </c>
      <c r="R1742" t="s">
        <v>38732</v>
      </c>
      <c r="S1742" t="s">
        <v>38733</v>
      </c>
      <c r="T1742" t="s">
        <v>38734</v>
      </c>
      <c r="U1742" t="s">
        <v>38735</v>
      </c>
      <c r="V1742" t="s">
        <v>38736</v>
      </c>
      <c r="W1742" t="s">
        <v>38737</v>
      </c>
      <c r="X1742" t="s">
        <v>38738</v>
      </c>
      <c r="Y1742" t="s">
        <v>38739</v>
      </c>
    </row>
    <row r="1743" spans="1:25" x14ac:dyDescent="0.3">
      <c r="A1743">
        <v>87100</v>
      </c>
      <c r="B1743" t="s">
        <v>38740</v>
      </c>
      <c r="C1743" t="s">
        <v>38741</v>
      </c>
      <c r="D1743" t="s">
        <v>38742</v>
      </c>
      <c r="E1743" t="s">
        <v>38743</v>
      </c>
      <c r="F1743" t="s">
        <v>38744</v>
      </c>
      <c r="G1743" t="s">
        <v>38745</v>
      </c>
      <c r="H1743" t="s">
        <v>38746</v>
      </c>
      <c r="I1743" t="s">
        <v>38747</v>
      </c>
      <c r="J1743" t="s">
        <v>38748</v>
      </c>
      <c r="K1743" t="s">
        <v>38749</v>
      </c>
      <c r="L1743" t="s">
        <v>38750</v>
      </c>
      <c r="M1743" t="s">
        <v>38751</v>
      </c>
      <c r="N1743" t="s">
        <v>38752</v>
      </c>
      <c r="O1743">
        <f>-773.66883443821 -9.79229681964534 -489.983541591181</f>
        <v>-1273.4446728490364</v>
      </c>
      <c r="P1743">
        <f>-787.504730265537 -11.0209659714694 -208.228974240498</f>
        <v>-1006.7546704775044</v>
      </c>
      <c r="Q1743" t="s">
        <v>38753</v>
      </c>
      <c r="R1743" t="s">
        <v>38754</v>
      </c>
      <c r="S1743" t="s">
        <v>38755</v>
      </c>
      <c r="T1743" t="s">
        <v>38756</v>
      </c>
      <c r="U1743" t="s">
        <v>38757</v>
      </c>
      <c r="V1743" t="s">
        <v>38758</v>
      </c>
      <c r="W1743" t="s">
        <v>38759</v>
      </c>
      <c r="X1743" t="s">
        <v>38760</v>
      </c>
      <c r="Y1743" t="s">
        <v>38761</v>
      </c>
    </row>
    <row r="1744" spans="1:25" x14ac:dyDescent="0.3">
      <c r="A1744">
        <v>87150</v>
      </c>
      <c r="B1744" t="s">
        <v>38762</v>
      </c>
      <c r="C1744" t="s">
        <v>38763</v>
      </c>
      <c r="D1744" t="s">
        <v>38764</v>
      </c>
      <c r="E1744" t="s">
        <v>38765</v>
      </c>
      <c r="F1744" t="s">
        <v>38766</v>
      </c>
      <c r="G1744" t="s">
        <v>38767</v>
      </c>
      <c r="H1744" t="s">
        <v>38768</v>
      </c>
      <c r="I1744" t="s">
        <v>38769</v>
      </c>
      <c r="J1744" t="s">
        <v>38770</v>
      </c>
      <c r="K1744" t="s">
        <v>38771</v>
      </c>
      <c r="L1744" t="s">
        <v>38772</v>
      </c>
      <c r="M1744" t="s">
        <v>38773</v>
      </c>
      <c r="N1744" t="s">
        <v>38774</v>
      </c>
      <c r="O1744">
        <f>-774.15696903554 -9.10560550563196 -490.294688382348</f>
        <v>-1273.5572629235198</v>
      </c>
      <c r="P1744">
        <f>-788.874873577098 -9.97110009585776 -208.583534273571</f>
        <v>-1007.4295079465268</v>
      </c>
      <c r="Q1744" t="s">
        <v>38775</v>
      </c>
      <c r="R1744" t="s">
        <v>38776</v>
      </c>
      <c r="S1744" t="s">
        <v>38777</v>
      </c>
      <c r="T1744" t="s">
        <v>38778</v>
      </c>
      <c r="U1744" t="s">
        <v>38779</v>
      </c>
      <c r="V1744" t="s">
        <v>38780</v>
      </c>
      <c r="W1744" t="s">
        <v>38781</v>
      </c>
      <c r="X1744" t="s">
        <v>38782</v>
      </c>
      <c r="Y1744" t="s">
        <v>38783</v>
      </c>
    </row>
    <row r="1745" spans="1:25" x14ac:dyDescent="0.3">
      <c r="A1745">
        <v>87200</v>
      </c>
      <c r="B1745" t="s">
        <v>38784</v>
      </c>
      <c r="C1745" t="s">
        <v>38785</v>
      </c>
      <c r="D1745" t="s">
        <v>38786</v>
      </c>
      <c r="E1745" t="s">
        <v>38787</v>
      </c>
      <c r="F1745" t="s">
        <v>38788</v>
      </c>
      <c r="G1745" t="s">
        <v>38789</v>
      </c>
      <c r="H1745" t="s">
        <v>38790</v>
      </c>
      <c r="I1745" t="s">
        <v>38791</v>
      </c>
      <c r="J1745" t="s">
        <v>38792</v>
      </c>
      <c r="K1745" t="s">
        <v>38793</v>
      </c>
      <c r="L1745" t="s">
        <v>38794</v>
      </c>
      <c r="M1745" t="s">
        <v>38795</v>
      </c>
      <c r="N1745" t="s">
        <v>38796</v>
      </c>
      <c r="O1745">
        <f>-774.769098533158 -8.16236013876687 -490.572943904408</f>
        <v>-1273.5044025763327</v>
      </c>
      <c r="P1745">
        <f>-791.874593625904 -7.92776118744064 -208.995453239229</f>
        <v>-1008.7978080525736</v>
      </c>
      <c r="Q1745" t="s">
        <v>38797</v>
      </c>
      <c r="R1745" t="s">
        <v>38798</v>
      </c>
      <c r="S1745" t="s">
        <v>38799</v>
      </c>
      <c r="T1745" t="s">
        <v>38800</v>
      </c>
      <c r="U1745" t="s">
        <v>38801</v>
      </c>
      <c r="V1745" t="s">
        <v>38802</v>
      </c>
      <c r="W1745" t="s">
        <v>38803</v>
      </c>
      <c r="X1745" t="s">
        <v>38804</v>
      </c>
      <c r="Y1745" t="s">
        <v>38805</v>
      </c>
    </row>
    <row r="1746" spans="1:25" x14ac:dyDescent="0.3">
      <c r="A1746">
        <v>87250</v>
      </c>
      <c r="B1746" t="s">
        <v>38806</v>
      </c>
      <c r="C1746" t="s">
        <v>38807</v>
      </c>
      <c r="D1746" t="s">
        <v>38808</v>
      </c>
      <c r="E1746" t="s">
        <v>38809</v>
      </c>
      <c r="F1746" t="s">
        <v>38810</v>
      </c>
      <c r="G1746" t="s">
        <v>38811</v>
      </c>
      <c r="H1746" t="s">
        <v>38812</v>
      </c>
      <c r="I1746" t="s">
        <v>38813</v>
      </c>
      <c r="J1746" t="s">
        <v>38814</v>
      </c>
      <c r="K1746" t="s">
        <v>38815</v>
      </c>
      <c r="L1746" t="s">
        <v>38816</v>
      </c>
      <c r="M1746" t="s">
        <v>38817</v>
      </c>
      <c r="N1746" t="s">
        <v>38818</v>
      </c>
      <c r="O1746">
        <f>-775.138738720008 -7.79070413653403 -490.699956724221</f>
        <v>-1273.629399580763</v>
      </c>
      <c r="P1746">
        <f>-793.234630174564 -6.98768922412842 -209.185185174703</f>
        <v>-1009.4075045733955</v>
      </c>
      <c r="Q1746" t="s">
        <v>38819</v>
      </c>
      <c r="R1746" t="s">
        <v>38820</v>
      </c>
      <c r="S1746" t="s">
        <v>38821</v>
      </c>
      <c r="T1746" t="s">
        <v>38822</v>
      </c>
      <c r="U1746" t="s">
        <v>38823</v>
      </c>
      <c r="V1746" t="s">
        <v>38824</v>
      </c>
      <c r="W1746" t="s">
        <v>38825</v>
      </c>
      <c r="X1746" t="s">
        <v>38826</v>
      </c>
      <c r="Y1746" t="s">
        <v>38827</v>
      </c>
    </row>
    <row r="1747" spans="1:25" x14ac:dyDescent="0.3">
      <c r="A1747">
        <v>87300</v>
      </c>
      <c r="B1747" t="s">
        <v>38828</v>
      </c>
      <c r="C1747" t="s">
        <v>38829</v>
      </c>
      <c r="D1747" t="s">
        <v>38830</v>
      </c>
      <c r="E1747" t="s">
        <v>38831</v>
      </c>
      <c r="F1747" t="s">
        <v>38832</v>
      </c>
      <c r="G1747" t="s">
        <v>38833</v>
      </c>
      <c r="H1747" t="s">
        <v>38834</v>
      </c>
      <c r="I1747" t="s">
        <v>38835</v>
      </c>
      <c r="J1747" t="s">
        <v>38836</v>
      </c>
      <c r="K1747" t="s">
        <v>38837</v>
      </c>
      <c r="L1747" t="s">
        <v>38838</v>
      </c>
      <c r="M1747" t="s">
        <v>38839</v>
      </c>
      <c r="N1747" t="s">
        <v>38840</v>
      </c>
      <c r="O1747">
        <f>-775.795157550687 -7.29705560608068 -490.758103227808</f>
        <v>-1273.8503163845758</v>
      </c>
      <c r="P1747">
        <f>-796.393885972853 -4.72318690169573 -209.426241573623</f>
        <v>-1010.5433144481717</v>
      </c>
      <c r="Q1747" t="s">
        <v>38841</v>
      </c>
      <c r="R1747" t="s">
        <v>38842</v>
      </c>
      <c r="S1747" t="s">
        <v>38843</v>
      </c>
      <c r="T1747" t="s">
        <v>38844</v>
      </c>
      <c r="U1747" t="s">
        <v>38845</v>
      </c>
      <c r="V1747" t="s">
        <v>38846</v>
      </c>
      <c r="W1747" t="s">
        <v>38847</v>
      </c>
      <c r="X1747" t="s">
        <v>38848</v>
      </c>
      <c r="Y1747" t="s">
        <v>38849</v>
      </c>
    </row>
    <row r="1748" spans="1:25" x14ac:dyDescent="0.3">
      <c r="A1748">
        <v>87350</v>
      </c>
      <c r="B1748" t="s">
        <v>38850</v>
      </c>
      <c r="C1748" t="s">
        <v>38851</v>
      </c>
      <c r="D1748" t="s">
        <v>38852</v>
      </c>
      <c r="E1748" t="s">
        <v>38853</v>
      </c>
      <c r="F1748" t="s">
        <v>38854</v>
      </c>
      <c r="G1748" t="s">
        <v>38855</v>
      </c>
      <c r="H1748" t="s">
        <v>38856</v>
      </c>
      <c r="I1748" t="s">
        <v>38857</v>
      </c>
      <c r="J1748" t="s">
        <v>38858</v>
      </c>
      <c r="K1748" t="s">
        <v>38859</v>
      </c>
      <c r="L1748" t="s">
        <v>38860</v>
      </c>
      <c r="M1748" t="s">
        <v>38861</v>
      </c>
      <c r="N1748" t="s">
        <v>38862</v>
      </c>
      <c r="O1748">
        <f>-776.267271166998 -6.99879318529611 -490.795072129716</f>
        <v>-1274.0611364820102</v>
      </c>
      <c r="P1748">
        <f>-798.079627441562 -3.17777152598273 -209.568787340083</f>
        <v>-1010.8261863076277</v>
      </c>
      <c r="Q1748" t="s">
        <v>38863</v>
      </c>
      <c r="R1748" t="s">
        <v>38864</v>
      </c>
      <c r="S1748" t="s">
        <v>38865</v>
      </c>
      <c r="T1748" t="s">
        <v>38866</v>
      </c>
      <c r="U1748" t="s">
        <v>38867</v>
      </c>
      <c r="V1748" t="s">
        <v>38868</v>
      </c>
      <c r="W1748" t="s">
        <v>38869</v>
      </c>
      <c r="X1748" t="s">
        <v>38870</v>
      </c>
      <c r="Y1748" t="s">
        <v>38871</v>
      </c>
    </row>
    <row r="1749" spans="1:25" x14ac:dyDescent="0.3">
      <c r="A1749">
        <v>87400</v>
      </c>
      <c r="B1749" t="s">
        <v>38872</v>
      </c>
      <c r="C1749" t="s">
        <v>38873</v>
      </c>
      <c r="D1749" t="s">
        <v>38874</v>
      </c>
      <c r="E1749" t="s">
        <v>38875</v>
      </c>
      <c r="F1749" t="s">
        <v>38876</v>
      </c>
      <c r="G1749" t="s">
        <v>38877</v>
      </c>
      <c r="H1749" t="s">
        <v>38878</v>
      </c>
      <c r="I1749" t="s">
        <v>38879</v>
      </c>
      <c r="J1749" t="s">
        <v>38880</v>
      </c>
      <c r="K1749" t="s">
        <v>38881</v>
      </c>
      <c r="L1749" t="s">
        <v>38882</v>
      </c>
      <c r="M1749" t="s">
        <v>38883</v>
      </c>
      <c r="N1749" t="s">
        <v>38884</v>
      </c>
      <c r="O1749">
        <f>-776.945933841832 -6.64398880132808 -490.749352060729</f>
        <v>-1274.339274703889</v>
      </c>
      <c r="P1749">
        <f>-799.767441442179 -1.70766118429287 -209.620596622626</f>
        <v>-1011.0956992490978</v>
      </c>
      <c r="Q1749" t="s">
        <v>38885</v>
      </c>
      <c r="R1749" t="s">
        <v>38886</v>
      </c>
      <c r="S1749" t="s">
        <v>38887</v>
      </c>
      <c r="T1749" t="s">
        <v>38888</v>
      </c>
      <c r="U1749" t="s">
        <v>38889</v>
      </c>
      <c r="V1749" t="s">
        <v>38890</v>
      </c>
      <c r="W1749" t="s">
        <v>38891</v>
      </c>
      <c r="X1749" t="s">
        <v>38892</v>
      </c>
      <c r="Y1749" t="s">
        <v>38893</v>
      </c>
    </row>
    <row r="1750" spans="1:25" x14ac:dyDescent="0.3">
      <c r="A1750">
        <v>87450</v>
      </c>
      <c r="B1750" t="s">
        <v>38894</v>
      </c>
      <c r="C1750" t="s">
        <v>38895</v>
      </c>
      <c r="D1750" t="s">
        <v>38896</v>
      </c>
      <c r="E1750" t="s">
        <v>38897</v>
      </c>
      <c r="F1750" t="s">
        <v>38898</v>
      </c>
      <c r="G1750" t="s">
        <v>38899</v>
      </c>
      <c r="H1750" t="s">
        <v>38900</v>
      </c>
      <c r="I1750" t="s">
        <v>38901</v>
      </c>
      <c r="J1750" t="s">
        <v>38902</v>
      </c>
      <c r="K1750" t="s">
        <v>38903</v>
      </c>
      <c r="L1750" t="s">
        <v>38904</v>
      </c>
      <c r="M1750" t="s">
        <v>38905</v>
      </c>
      <c r="N1750" t="s">
        <v>38906</v>
      </c>
      <c r="O1750">
        <f>-778.453378823869 -6.01026890550634 -490.38849080781</f>
        <v>-1274.8521385371853</v>
      </c>
      <c r="P1750" t="s">
        <v>38907</v>
      </c>
      <c r="Q1750" t="s">
        <v>38908</v>
      </c>
      <c r="R1750" t="s">
        <v>38909</v>
      </c>
      <c r="S1750" t="s">
        <v>38910</v>
      </c>
      <c r="T1750" t="s">
        <v>38911</v>
      </c>
      <c r="U1750" t="s">
        <v>38912</v>
      </c>
      <c r="V1750" t="s">
        <v>38913</v>
      </c>
      <c r="W1750" t="s">
        <v>38914</v>
      </c>
      <c r="X1750" t="s">
        <v>38915</v>
      </c>
      <c r="Y1750" t="s">
        <v>38916</v>
      </c>
    </row>
    <row r="1751" spans="1:25" x14ac:dyDescent="0.3">
      <c r="A1751">
        <v>87500</v>
      </c>
      <c r="B1751" t="s">
        <v>38917</v>
      </c>
      <c r="C1751" t="s">
        <v>38918</v>
      </c>
      <c r="D1751" t="s">
        <v>38919</v>
      </c>
      <c r="E1751" t="s">
        <v>38920</v>
      </c>
      <c r="F1751" t="s">
        <v>38921</v>
      </c>
      <c r="G1751" t="s">
        <v>38922</v>
      </c>
      <c r="H1751" t="s">
        <v>38923</v>
      </c>
      <c r="I1751" t="s">
        <v>38924</v>
      </c>
      <c r="J1751" t="s">
        <v>38925</v>
      </c>
      <c r="K1751" t="s">
        <v>38926</v>
      </c>
      <c r="L1751" t="s">
        <v>38927</v>
      </c>
      <c r="M1751" t="s">
        <v>38928</v>
      </c>
      <c r="N1751" t="s">
        <v>38929</v>
      </c>
      <c r="O1751">
        <f>-779.963939864375 -5.18799378729182 -490.273431509832</f>
        <v>-1275.4253651614988</v>
      </c>
      <c r="P1751" t="s">
        <v>38930</v>
      </c>
      <c r="Q1751" t="s">
        <v>38931</v>
      </c>
      <c r="R1751" t="s">
        <v>38932</v>
      </c>
      <c r="S1751" t="s">
        <v>38933</v>
      </c>
      <c r="T1751" t="s">
        <v>38934</v>
      </c>
      <c r="U1751" t="s">
        <v>38935</v>
      </c>
      <c r="V1751" t="s">
        <v>38936</v>
      </c>
      <c r="W1751" t="s">
        <v>38937</v>
      </c>
      <c r="X1751" t="s">
        <v>38938</v>
      </c>
      <c r="Y1751" t="s">
        <v>38939</v>
      </c>
    </row>
    <row r="1752" spans="1:25" x14ac:dyDescent="0.3">
      <c r="A1752">
        <v>87550</v>
      </c>
      <c r="B1752" t="s">
        <v>38940</v>
      </c>
      <c r="C1752" t="s">
        <v>38941</v>
      </c>
      <c r="D1752" t="s">
        <v>38942</v>
      </c>
      <c r="E1752" t="s">
        <v>38943</v>
      </c>
      <c r="F1752" t="s">
        <v>38944</v>
      </c>
      <c r="G1752" t="s">
        <v>38945</v>
      </c>
      <c r="H1752" t="s">
        <v>38946</v>
      </c>
      <c r="I1752" t="s">
        <v>38947</v>
      </c>
      <c r="J1752" t="s">
        <v>38948</v>
      </c>
      <c r="K1752" t="s">
        <v>38949</v>
      </c>
      <c r="L1752" t="s">
        <v>38950</v>
      </c>
      <c r="M1752" t="s">
        <v>38951</v>
      </c>
      <c r="N1752" t="s">
        <v>38952</v>
      </c>
      <c r="O1752">
        <f>-780.73384304079 -4.83426385022358 -490.291941041731</f>
        <v>-1275.8600479327447</v>
      </c>
      <c r="P1752" t="s">
        <v>38953</v>
      </c>
      <c r="Q1752" t="s">
        <v>38954</v>
      </c>
      <c r="R1752" t="s">
        <v>38955</v>
      </c>
      <c r="S1752" t="s">
        <v>38956</v>
      </c>
      <c r="T1752" t="s">
        <v>38957</v>
      </c>
      <c r="U1752" t="s">
        <v>38958</v>
      </c>
      <c r="V1752" t="s">
        <v>38959</v>
      </c>
      <c r="W1752" t="s">
        <v>38960</v>
      </c>
      <c r="X1752" t="s">
        <v>38961</v>
      </c>
      <c r="Y1752" t="s">
        <v>38962</v>
      </c>
    </row>
    <row r="1753" spans="1:25" x14ac:dyDescent="0.3">
      <c r="A1753">
        <v>87600</v>
      </c>
      <c r="B1753" t="s">
        <v>38963</v>
      </c>
      <c r="C1753" t="s">
        <v>38964</v>
      </c>
      <c r="D1753" t="s">
        <v>38965</v>
      </c>
      <c r="E1753" t="s">
        <v>38966</v>
      </c>
      <c r="F1753" t="s">
        <v>38967</v>
      </c>
      <c r="G1753" t="s">
        <v>38968</v>
      </c>
      <c r="H1753" t="s">
        <v>38969</v>
      </c>
      <c r="I1753" t="s">
        <v>38970</v>
      </c>
      <c r="J1753" t="s">
        <v>38971</v>
      </c>
      <c r="K1753" t="s">
        <v>38972</v>
      </c>
      <c r="L1753" t="s">
        <v>38973</v>
      </c>
      <c r="M1753" t="s">
        <v>38974</v>
      </c>
      <c r="N1753" t="s">
        <v>38975</v>
      </c>
      <c r="O1753">
        <f>-782.435610396918 -4.1469781207586 -490.242413088772</f>
        <v>-1276.8250016064487</v>
      </c>
      <c r="P1753" t="s">
        <v>38976</v>
      </c>
      <c r="Q1753" t="s">
        <v>38977</v>
      </c>
      <c r="R1753" t="s">
        <v>38978</v>
      </c>
      <c r="S1753" t="s">
        <v>38979</v>
      </c>
      <c r="T1753" t="s">
        <v>38980</v>
      </c>
      <c r="U1753" t="s">
        <v>38981</v>
      </c>
      <c r="V1753" t="s">
        <v>38982</v>
      </c>
      <c r="W1753" t="s">
        <v>38983</v>
      </c>
      <c r="X1753" t="s">
        <v>38984</v>
      </c>
      <c r="Y1753" t="s">
        <v>38985</v>
      </c>
    </row>
    <row r="1754" spans="1:25" x14ac:dyDescent="0.3">
      <c r="A1754">
        <v>87650</v>
      </c>
      <c r="B1754" t="s">
        <v>38986</v>
      </c>
      <c r="C1754" t="s">
        <v>38987</v>
      </c>
      <c r="D1754" t="s">
        <v>38988</v>
      </c>
      <c r="E1754" t="s">
        <v>38989</v>
      </c>
      <c r="F1754" t="s">
        <v>38990</v>
      </c>
      <c r="G1754" t="s">
        <v>38991</v>
      </c>
      <c r="H1754" t="s">
        <v>38992</v>
      </c>
      <c r="I1754" t="s">
        <v>38993</v>
      </c>
      <c r="J1754" t="s">
        <v>38994</v>
      </c>
      <c r="K1754" t="s">
        <v>38995</v>
      </c>
      <c r="L1754" t="s">
        <v>38996</v>
      </c>
      <c r="M1754" t="s">
        <v>38997</v>
      </c>
      <c r="N1754" t="s">
        <v>38998</v>
      </c>
      <c r="O1754">
        <f>-783.09662350712 -3.915282755916 -490.172678311497</f>
        <v>-1277.1845845745329</v>
      </c>
      <c r="P1754" t="s">
        <v>38999</v>
      </c>
      <c r="Q1754" t="s">
        <v>39000</v>
      </c>
      <c r="R1754" t="s">
        <v>39001</v>
      </c>
      <c r="S1754" t="s">
        <v>39002</v>
      </c>
      <c r="T1754" t="s">
        <v>39003</v>
      </c>
      <c r="U1754" t="s">
        <v>39004</v>
      </c>
      <c r="V1754" t="s">
        <v>39005</v>
      </c>
      <c r="W1754" t="s">
        <v>39006</v>
      </c>
      <c r="X1754" t="s">
        <v>39007</v>
      </c>
      <c r="Y1754" t="s">
        <v>39008</v>
      </c>
    </row>
    <row r="1755" spans="1:25" x14ac:dyDescent="0.3">
      <c r="A1755">
        <v>87700</v>
      </c>
      <c r="B1755" t="s">
        <v>39009</v>
      </c>
      <c r="C1755" t="s">
        <v>39010</v>
      </c>
      <c r="D1755" t="s">
        <v>39011</v>
      </c>
      <c r="E1755" t="s">
        <v>39012</v>
      </c>
      <c r="F1755" t="s">
        <v>39013</v>
      </c>
      <c r="G1755" t="s">
        <v>39014</v>
      </c>
      <c r="H1755" t="s">
        <v>39015</v>
      </c>
      <c r="I1755" t="s">
        <v>39016</v>
      </c>
      <c r="J1755" t="s">
        <v>39017</v>
      </c>
      <c r="K1755" t="s">
        <v>39018</v>
      </c>
      <c r="L1755" t="s">
        <v>39019</v>
      </c>
      <c r="M1755" t="s">
        <v>39020</v>
      </c>
      <c r="N1755" t="s">
        <v>39021</v>
      </c>
      <c r="O1755">
        <f>-784.373205388013 -3.54842303166538 -489.838049936172</f>
        <v>-1277.7596783558504</v>
      </c>
      <c r="P1755" t="s">
        <v>39022</v>
      </c>
      <c r="Q1755" t="s">
        <v>39023</v>
      </c>
      <c r="R1755" t="s">
        <v>39024</v>
      </c>
      <c r="S1755" t="s">
        <v>39025</v>
      </c>
      <c r="T1755" t="s">
        <v>39026</v>
      </c>
      <c r="U1755" t="s">
        <v>39027</v>
      </c>
      <c r="V1755" t="s">
        <v>39028</v>
      </c>
      <c r="W1755" t="s">
        <v>39029</v>
      </c>
      <c r="X1755" t="s">
        <v>39030</v>
      </c>
      <c r="Y1755" t="s">
        <v>39031</v>
      </c>
    </row>
    <row r="1756" spans="1:25" x14ac:dyDescent="0.3">
      <c r="A1756">
        <v>87750</v>
      </c>
      <c r="B1756" t="s">
        <v>39032</v>
      </c>
      <c r="C1756" t="s">
        <v>39033</v>
      </c>
      <c r="D1756" t="s">
        <v>39034</v>
      </c>
      <c r="E1756" t="s">
        <v>39035</v>
      </c>
      <c r="F1756" t="s">
        <v>39036</v>
      </c>
      <c r="G1756" t="s">
        <v>39037</v>
      </c>
      <c r="H1756" t="s">
        <v>39038</v>
      </c>
      <c r="I1756" t="s">
        <v>39039</v>
      </c>
      <c r="J1756" t="s">
        <v>39040</v>
      </c>
      <c r="K1756" t="s">
        <v>39041</v>
      </c>
      <c r="L1756" t="s">
        <v>39042</v>
      </c>
      <c r="M1756" t="s">
        <v>39043</v>
      </c>
      <c r="N1756" t="s">
        <v>39044</v>
      </c>
      <c r="O1756">
        <f>-784.962679679954 -3.1894535090114 -489.601279967816</f>
        <v>-1277.7534131567813</v>
      </c>
      <c r="P1756" t="s">
        <v>39045</v>
      </c>
      <c r="Q1756" t="s">
        <v>39046</v>
      </c>
      <c r="R1756" t="s">
        <v>39047</v>
      </c>
      <c r="S1756" t="s">
        <v>39048</v>
      </c>
      <c r="T1756" t="s">
        <v>39049</v>
      </c>
      <c r="U1756" t="s">
        <v>39050</v>
      </c>
      <c r="V1756" t="s">
        <v>39051</v>
      </c>
      <c r="W1756" t="s">
        <v>39052</v>
      </c>
      <c r="X1756" t="s">
        <v>39053</v>
      </c>
      <c r="Y1756" t="s">
        <v>39054</v>
      </c>
    </row>
    <row r="1757" spans="1:25" x14ac:dyDescent="0.3">
      <c r="A1757">
        <v>87800</v>
      </c>
      <c r="B1757" t="s">
        <v>39055</v>
      </c>
      <c r="C1757" t="s">
        <v>39056</v>
      </c>
      <c r="D1757" t="s">
        <v>39057</v>
      </c>
      <c r="E1757" t="s">
        <v>39058</v>
      </c>
      <c r="F1757" t="s">
        <v>39059</v>
      </c>
      <c r="G1757" t="s">
        <v>39060</v>
      </c>
      <c r="H1757" t="s">
        <v>39061</v>
      </c>
      <c r="I1757" t="s">
        <v>39062</v>
      </c>
      <c r="J1757" t="s">
        <v>39063</v>
      </c>
      <c r="K1757" t="s">
        <v>39064</v>
      </c>
      <c r="L1757" t="s">
        <v>39065</v>
      </c>
      <c r="M1757" t="s">
        <v>39066</v>
      </c>
      <c r="N1757" t="s">
        <v>39067</v>
      </c>
      <c r="O1757">
        <f>-785.449601949618 -2.18374629758387 -488.973963926429</f>
        <v>-1276.6073121736308</v>
      </c>
      <c r="P1757" t="s">
        <v>39068</v>
      </c>
      <c r="Q1757" t="s">
        <v>39069</v>
      </c>
      <c r="R1757" t="s">
        <v>39070</v>
      </c>
      <c r="S1757" t="s">
        <v>39071</v>
      </c>
      <c r="T1757" t="s">
        <v>39072</v>
      </c>
      <c r="U1757" t="s">
        <v>39073</v>
      </c>
      <c r="V1757" t="s">
        <v>39074</v>
      </c>
      <c r="W1757" t="s">
        <v>39075</v>
      </c>
      <c r="X1757" t="s">
        <v>39076</v>
      </c>
      <c r="Y1757" t="s">
        <v>39077</v>
      </c>
    </row>
    <row r="1758" spans="1:25" x14ac:dyDescent="0.3">
      <c r="A1758">
        <v>87850</v>
      </c>
      <c r="B1758" t="s">
        <v>39078</v>
      </c>
      <c r="C1758" t="s">
        <v>39079</v>
      </c>
      <c r="D1758" t="s">
        <v>39080</v>
      </c>
      <c r="E1758" t="s">
        <v>39081</v>
      </c>
      <c r="F1758" t="s">
        <v>39082</v>
      </c>
      <c r="G1758" t="s">
        <v>39083</v>
      </c>
      <c r="H1758" t="s">
        <v>39084</v>
      </c>
      <c r="I1758" t="s">
        <v>39085</v>
      </c>
      <c r="J1758" t="s">
        <v>39086</v>
      </c>
      <c r="K1758" t="s">
        <v>39087</v>
      </c>
      <c r="L1758" t="s">
        <v>39088</v>
      </c>
      <c r="M1758" t="s">
        <v>39089</v>
      </c>
      <c r="N1758" t="s">
        <v>39090</v>
      </c>
      <c r="O1758">
        <f>-785.569698775608 -1.79178691374887 -488.516147265245</f>
        <v>-1275.8776329546019</v>
      </c>
      <c r="P1758" t="s">
        <v>39091</v>
      </c>
      <c r="Q1758" t="s">
        <v>39092</v>
      </c>
      <c r="R1758" t="s">
        <v>39093</v>
      </c>
      <c r="S1758" t="s">
        <v>39094</v>
      </c>
      <c r="T1758" t="s">
        <v>39095</v>
      </c>
      <c r="U1758" t="s">
        <v>39096</v>
      </c>
      <c r="V1758" t="s">
        <v>39097</v>
      </c>
      <c r="W1758" t="s">
        <v>39098</v>
      </c>
      <c r="X1758" t="s">
        <v>39099</v>
      </c>
      <c r="Y1758" t="s">
        <v>39100</v>
      </c>
    </row>
    <row r="1759" spans="1:25" x14ac:dyDescent="0.3">
      <c r="A1759">
        <v>87900</v>
      </c>
      <c r="B1759" t="s">
        <v>39101</v>
      </c>
      <c r="C1759" t="s">
        <v>39102</v>
      </c>
      <c r="D1759" t="s">
        <v>39103</v>
      </c>
      <c r="E1759" t="s">
        <v>39104</v>
      </c>
      <c r="F1759" t="s">
        <v>39105</v>
      </c>
      <c r="G1759" t="s">
        <v>39106</v>
      </c>
      <c r="H1759" t="s">
        <v>39107</v>
      </c>
      <c r="I1759" t="s">
        <v>39108</v>
      </c>
      <c r="J1759" t="s">
        <v>39109</v>
      </c>
      <c r="K1759" t="s">
        <v>39110</v>
      </c>
      <c r="L1759" t="s">
        <v>39111</v>
      </c>
      <c r="M1759" t="s">
        <v>39112</v>
      </c>
      <c r="N1759" t="s">
        <v>39113</v>
      </c>
      <c r="O1759">
        <f>-785.62755103148 -1.58246896566538 -487.621570702142</f>
        <v>-1274.8315906992875</v>
      </c>
      <c r="P1759" t="s">
        <v>39114</v>
      </c>
      <c r="Q1759" t="s">
        <v>39115</v>
      </c>
      <c r="R1759" t="s">
        <v>39116</v>
      </c>
      <c r="S1759" t="s">
        <v>39117</v>
      </c>
      <c r="T1759" t="s">
        <v>39118</v>
      </c>
      <c r="U1759" t="s">
        <v>39119</v>
      </c>
      <c r="V1759" t="s">
        <v>39120</v>
      </c>
      <c r="W1759" t="s">
        <v>39121</v>
      </c>
      <c r="X1759" t="s">
        <v>39122</v>
      </c>
      <c r="Y1759" t="s">
        <v>39123</v>
      </c>
    </row>
    <row r="1760" spans="1:25" x14ac:dyDescent="0.3">
      <c r="A1760">
        <v>87950</v>
      </c>
      <c r="B1760" t="s">
        <v>39124</v>
      </c>
      <c r="C1760" t="s">
        <v>39125</v>
      </c>
      <c r="D1760" t="s">
        <v>39126</v>
      </c>
      <c r="E1760" t="s">
        <v>39127</v>
      </c>
      <c r="F1760" t="s">
        <v>39128</v>
      </c>
      <c r="G1760" t="s">
        <v>39129</v>
      </c>
      <c r="H1760" t="s">
        <v>39130</v>
      </c>
      <c r="I1760" t="s">
        <v>39131</v>
      </c>
      <c r="J1760" t="s">
        <v>39132</v>
      </c>
      <c r="K1760" t="s">
        <v>39133</v>
      </c>
      <c r="L1760" t="s">
        <v>39134</v>
      </c>
      <c r="M1760" t="s">
        <v>39135</v>
      </c>
      <c r="N1760" t="s">
        <v>39136</v>
      </c>
      <c r="O1760">
        <f>-785.341839161441 -1.41442850443559 -487.282552871862</f>
        <v>-1274.0388205377385</v>
      </c>
      <c r="P1760" t="s">
        <v>39137</v>
      </c>
      <c r="Q1760" t="s">
        <v>39138</v>
      </c>
      <c r="R1760" t="s">
        <v>39139</v>
      </c>
      <c r="S1760" t="s">
        <v>39140</v>
      </c>
      <c r="T1760" t="s">
        <v>39141</v>
      </c>
      <c r="U1760" t="s">
        <v>39142</v>
      </c>
      <c r="V1760" t="s">
        <v>39143</v>
      </c>
      <c r="W1760" t="s">
        <v>39144</v>
      </c>
      <c r="X1760" t="s">
        <v>39145</v>
      </c>
      <c r="Y1760" t="s">
        <v>39146</v>
      </c>
    </row>
    <row r="1761" spans="1:25" x14ac:dyDescent="0.3">
      <c r="A1761">
        <v>88000</v>
      </c>
      <c r="B1761" t="s">
        <v>39147</v>
      </c>
      <c r="C1761" t="s">
        <v>39148</v>
      </c>
      <c r="D1761" t="s">
        <v>39149</v>
      </c>
      <c r="E1761" t="s">
        <v>39150</v>
      </c>
      <c r="F1761" t="s">
        <v>39151</v>
      </c>
      <c r="G1761" t="s">
        <v>39152</v>
      </c>
      <c r="H1761" t="s">
        <v>39153</v>
      </c>
      <c r="I1761" t="s">
        <v>39154</v>
      </c>
      <c r="J1761" t="s">
        <v>39155</v>
      </c>
      <c r="K1761" t="s">
        <v>39156</v>
      </c>
      <c r="L1761" t="s">
        <v>39157</v>
      </c>
      <c r="M1761" t="s">
        <v>39158</v>
      </c>
      <c r="N1761" t="s">
        <v>39159</v>
      </c>
      <c r="O1761">
        <f>-784.319586873372 -1.42520672308842 -487.0676605853</f>
        <v>-1272.8124541817606</v>
      </c>
      <c r="P1761" t="s">
        <v>39160</v>
      </c>
      <c r="Q1761" t="s">
        <v>39161</v>
      </c>
      <c r="R1761" t="s">
        <v>39162</v>
      </c>
      <c r="S1761" t="s">
        <v>39163</v>
      </c>
      <c r="T1761" t="s">
        <v>39164</v>
      </c>
      <c r="U1761" t="s">
        <v>39165</v>
      </c>
      <c r="V1761" t="s">
        <v>39166</v>
      </c>
      <c r="W1761" t="s">
        <v>39167</v>
      </c>
      <c r="X1761" t="s">
        <v>39168</v>
      </c>
      <c r="Y1761" t="s">
        <v>39169</v>
      </c>
    </row>
    <row r="1762" spans="1:25" x14ac:dyDescent="0.3">
      <c r="A1762">
        <v>88050</v>
      </c>
      <c r="B1762" t="s">
        <v>39170</v>
      </c>
      <c r="C1762" t="s">
        <v>39171</v>
      </c>
      <c r="D1762" t="s">
        <v>39172</v>
      </c>
      <c r="E1762" t="s">
        <v>39173</v>
      </c>
      <c r="F1762" t="s">
        <v>39174</v>
      </c>
      <c r="G1762" t="s">
        <v>39175</v>
      </c>
      <c r="H1762" t="s">
        <v>39176</v>
      </c>
      <c r="I1762" t="s">
        <v>39177</v>
      </c>
      <c r="J1762" t="s">
        <v>39178</v>
      </c>
      <c r="K1762" t="s">
        <v>39179</v>
      </c>
      <c r="L1762" t="s">
        <v>39180</v>
      </c>
      <c r="M1762" t="s">
        <v>39181</v>
      </c>
      <c r="N1762" t="s">
        <v>39182</v>
      </c>
      <c r="O1762">
        <f>-783.436578829012 -1.76755178070152 -487.078550466531</f>
        <v>-1272.2826810762444</v>
      </c>
      <c r="P1762" t="s">
        <v>39183</v>
      </c>
      <c r="Q1762" t="s">
        <v>39184</v>
      </c>
      <c r="R1762" t="s">
        <v>39185</v>
      </c>
      <c r="S1762" t="s">
        <v>39186</v>
      </c>
      <c r="T1762" t="s">
        <v>39187</v>
      </c>
      <c r="U1762" t="s">
        <v>39188</v>
      </c>
      <c r="V1762" t="s">
        <v>39189</v>
      </c>
      <c r="W1762" t="s">
        <v>39190</v>
      </c>
      <c r="X1762" t="s">
        <v>39191</v>
      </c>
      <c r="Y1762" t="s">
        <v>39192</v>
      </c>
    </row>
    <row r="1763" spans="1:25" x14ac:dyDescent="0.3">
      <c r="A1763">
        <v>88100</v>
      </c>
      <c r="B1763" t="s">
        <v>39193</v>
      </c>
      <c r="C1763" t="s">
        <v>39194</v>
      </c>
      <c r="D1763" t="s">
        <v>39195</v>
      </c>
      <c r="E1763" t="s">
        <v>39196</v>
      </c>
      <c r="F1763" t="s">
        <v>39197</v>
      </c>
      <c r="G1763" t="s">
        <v>39198</v>
      </c>
      <c r="H1763" t="s">
        <v>39199</v>
      </c>
      <c r="I1763" t="s">
        <v>39200</v>
      </c>
      <c r="J1763" t="s">
        <v>39201</v>
      </c>
      <c r="K1763" t="s">
        <v>39202</v>
      </c>
      <c r="L1763" t="s">
        <v>39203</v>
      </c>
      <c r="M1763" t="s">
        <v>39204</v>
      </c>
      <c r="N1763" t="s">
        <v>39205</v>
      </c>
      <c r="O1763">
        <f>-780.936676914776 -2.68100656621436 -487.161197875303</f>
        <v>-1270.7788813562934</v>
      </c>
      <c r="P1763" t="s">
        <v>39206</v>
      </c>
      <c r="Q1763" t="s">
        <v>39207</v>
      </c>
      <c r="R1763" t="s">
        <v>39208</v>
      </c>
      <c r="S1763" t="s">
        <v>39209</v>
      </c>
      <c r="T1763" t="s">
        <v>39210</v>
      </c>
      <c r="U1763" t="s">
        <v>39211</v>
      </c>
      <c r="V1763" t="s">
        <v>39212</v>
      </c>
      <c r="W1763" t="s">
        <v>39213</v>
      </c>
      <c r="X1763" t="s">
        <v>39214</v>
      </c>
      <c r="Y1763" t="s">
        <v>39215</v>
      </c>
    </row>
    <row r="1764" spans="1:25" x14ac:dyDescent="0.3">
      <c r="A1764">
        <v>88150</v>
      </c>
      <c r="B1764" t="s">
        <v>39216</v>
      </c>
      <c r="C1764" t="s">
        <v>39217</v>
      </c>
      <c r="D1764" t="s">
        <v>39218</v>
      </c>
      <c r="E1764" t="s">
        <v>39219</v>
      </c>
      <c r="F1764" t="s">
        <v>39220</v>
      </c>
      <c r="G1764" t="s">
        <v>39221</v>
      </c>
      <c r="H1764" t="s">
        <v>39222</v>
      </c>
      <c r="I1764" t="s">
        <v>39223</v>
      </c>
      <c r="J1764" t="s">
        <v>39224</v>
      </c>
      <c r="K1764" t="s">
        <v>39225</v>
      </c>
      <c r="L1764" t="s">
        <v>39226</v>
      </c>
      <c r="M1764" t="s">
        <v>39227</v>
      </c>
      <c r="N1764" t="s">
        <v>39228</v>
      </c>
      <c r="O1764">
        <f>-779.371970710546 -3.05059799807509 -487.239838958475</f>
        <v>-1269.662407667096</v>
      </c>
      <c r="P1764" t="s">
        <v>39229</v>
      </c>
      <c r="Q1764" t="s">
        <v>39230</v>
      </c>
      <c r="R1764" t="s">
        <v>39231</v>
      </c>
      <c r="S1764" t="s">
        <v>39232</v>
      </c>
      <c r="T1764" t="s">
        <v>39233</v>
      </c>
      <c r="U1764" t="s">
        <v>39234</v>
      </c>
      <c r="V1764" t="s">
        <v>39235</v>
      </c>
      <c r="W1764" t="s">
        <v>39236</v>
      </c>
      <c r="X1764" t="s">
        <v>39237</v>
      </c>
      <c r="Y1764" t="s">
        <v>39238</v>
      </c>
    </row>
    <row r="1765" spans="1:25" x14ac:dyDescent="0.3">
      <c r="A1765">
        <v>88200</v>
      </c>
      <c r="B1765" t="s">
        <v>39239</v>
      </c>
      <c r="C1765" t="s">
        <v>39240</v>
      </c>
      <c r="D1765" t="s">
        <v>39241</v>
      </c>
      <c r="E1765" t="s">
        <v>39242</v>
      </c>
      <c r="F1765" t="s">
        <v>39243</v>
      </c>
      <c r="G1765" t="s">
        <v>39244</v>
      </c>
      <c r="H1765" t="s">
        <v>39245</v>
      </c>
      <c r="I1765" t="s">
        <v>39246</v>
      </c>
      <c r="J1765" t="s">
        <v>39247</v>
      </c>
      <c r="K1765" t="s">
        <v>39248</v>
      </c>
      <c r="L1765" t="s">
        <v>39249</v>
      </c>
      <c r="M1765" t="s">
        <v>39250</v>
      </c>
      <c r="N1765" t="s">
        <v>39251</v>
      </c>
      <c r="O1765">
        <f>-775.565224299566 -4.07407883430278 -487.469807483614</f>
        <v>-1267.1091106174827</v>
      </c>
      <c r="P1765" t="s">
        <v>39252</v>
      </c>
      <c r="Q1765" t="s">
        <v>39253</v>
      </c>
      <c r="R1765" t="s">
        <v>39254</v>
      </c>
      <c r="S1765" t="s">
        <v>39255</v>
      </c>
      <c r="T1765" t="s">
        <v>39256</v>
      </c>
      <c r="U1765" t="s">
        <v>39257</v>
      </c>
      <c r="V1765" t="s">
        <v>39258</v>
      </c>
      <c r="W1765" t="s">
        <v>39259</v>
      </c>
      <c r="X1765" t="s">
        <v>39260</v>
      </c>
      <c r="Y1765" t="s">
        <v>39261</v>
      </c>
    </row>
    <row r="1766" spans="1:25" x14ac:dyDescent="0.3">
      <c r="A1766">
        <v>88250</v>
      </c>
      <c r="B1766" t="s">
        <v>39262</v>
      </c>
      <c r="C1766" t="s">
        <v>39263</v>
      </c>
      <c r="D1766" t="s">
        <v>39264</v>
      </c>
      <c r="E1766" t="s">
        <v>39265</v>
      </c>
      <c r="F1766" t="s">
        <v>39266</v>
      </c>
      <c r="G1766" t="s">
        <v>39267</v>
      </c>
      <c r="H1766" t="s">
        <v>39268</v>
      </c>
      <c r="I1766" t="s">
        <v>39269</v>
      </c>
      <c r="J1766" t="s">
        <v>39270</v>
      </c>
      <c r="K1766" t="s">
        <v>39271</v>
      </c>
      <c r="L1766" t="s">
        <v>39272</v>
      </c>
      <c r="M1766" t="s">
        <v>39273</v>
      </c>
      <c r="N1766" t="s">
        <v>39274</v>
      </c>
      <c r="O1766">
        <f>-773.398047486231 -4.75122286058149 -487.671466664098</f>
        <v>-1265.8207370109105</v>
      </c>
      <c r="P1766" t="s">
        <v>39275</v>
      </c>
      <c r="Q1766" t="s">
        <v>39276</v>
      </c>
      <c r="R1766" t="s">
        <v>39277</v>
      </c>
      <c r="S1766" t="s">
        <v>39278</v>
      </c>
      <c r="T1766" t="s">
        <v>39279</v>
      </c>
      <c r="U1766" t="s">
        <v>39280</v>
      </c>
      <c r="V1766" t="s">
        <v>39281</v>
      </c>
      <c r="W1766" t="s">
        <v>39282</v>
      </c>
      <c r="X1766" t="s">
        <v>39283</v>
      </c>
      <c r="Y1766" t="s">
        <v>39284</v>
      </c>
    </row>
    <row r="1767" spans="1:25" x14ac:dyDescent="0.3">
      <c r="A1767">
        <v>88300</v>
      </c>
      <c r="B1767" t="s">
        <v>39285</v>
      </c>
      <c r="C1767" t="s">
        <v>39286</v>
      </c>
      <c r="D1767" t="s">
        <v>39287</v>
      </c>
      <c r="E1767" t="s">
        <v>39288</v>
      </c>
      <c r="F1767" t="s">
        <v>39289</v>
      </c>
      <c r="G1767" t="s">
        <v>39290</v>
      </c>
      <c r="H1767" t="s">
        <v>39291</v>
      </c>
      <c r="I1767" t="s">
        <v>39292</v>
      </c>
      <c r="J1767" t="s">
        <v>39293</v>
      </c>
      <c r="K1767" t="s">
        <v>39294</v>
      </c>
      <c r="L1767" t="s">
        <v>39295</v>
      </c>
      <c r="M1767" t="s">
        <v>39296</v>
      </c>
      <c r="N1767" t="s">
        <v>39297</v>
      </c>
      <c r="O1767">
        <f>-768.433905821998 -6.27992061753139 -488.185269153851</f>
        <v>-1262.8990955933805</v>
      </c>
      <c r="P1767" t="s">
        <v>39298</v>
      </c>
      <c r="Q1767" t="s">
        <v>39299</v>
      </c>
      <c r="R1767" t="s">
        <v>39300</v>
      </c>
      <c r="S1767" t="s">
        <v>39301</v>
      </c>
      <c r="T1767" t="s">
        <v>39302</v>
      </c>
      <c r="U1767" t="s">
        <v>39303</v>
      </c>
      <c r="V1767" t="s">
        <v>39304</v>
      </c>
      <c r="W1767" t="s">
        <v>39305</v>
      </c>
      <c r="X1767" t="s">
        <v>39306</v>
      </c>
      <c r="Y1767" t="s">
        <v>39307</v>
      </c>
    </row>
    <row r="1768" spans="1:25" x14ac:dyDescent="0.3">
      <c r="A1768">
        <v>88350</v>
      </c>
      <c r="B1768" t="s">
        <v>39308</v>
      </c>
      <c r="C1768" t="s">
        <v>39309</v>
      </c>
      <c r="D1768" t="s">
        <v>39310</v>
      </c>
      <c r="E1768" t="s">
        <v>39311</v>
      </c>
      <c r="F1768" t="s">
        <v>39312</v>
      </c>
      <c r="G1768" t="s">
        <v>39313</v>
      </c>
      <c r="H1768" t="s">
        <v>39314</v>
      </c>
      <c r="I1768" t="s">
        <v>39315</v>
      </c>
      <c r="J1768" t="s">
        <v>39316</v>
      </c>
      <c r="K1768" t="s">
        <v>39317</v>
      </c>
      <c r="L1768" t="s">
        <v>39318</v>
      </c>
      <c r="M1768" t="s">
        <v>39319</v>
      </c>
      <c r="N1768" t="s">
        <v>39320</v>
      </c>
      <c r="O1768">
        <f>-765.836893152588 -7.02771945352447 -488.487460372063</f>
        <v>-1261.3520729781756</v>
      </c>
      <c r="P1768" t="s">
        <v>39321</v>
      </c>
      <c r="Q1768" t="s">
        <v>39322</v>
      </c>
      <c r="R1768" t="s">
        <v>39323</v>
      </c>
      <c r="S1768" t="s">
        <v>39324</v>
      </c>
      <c r="T1768" t="s">
        <v>39325</v>
      </c>
      <c r="U1768" t="s">
        <v>39326</v>
      </c>
      <c r="V1768" t="s">
        <v>39327</v>
      </c>
      <c r="W1768" t="s">
        <v>39328</v>
      </c>
      <c r="X1768" t="s">
        <v>39329</v>
      </c>
      <c r="Y1768" t="s">
        <v>39330</v>
      </c>
    </row>
    <row r="1769" spans="1:25" x14ac:dyDescent="0.3">
      <c r="A1769">
        <v>88400</v>
      </c>
      <c r="B1769" t="s">
        <v>39331</v>
      </c>
      <c r="C1769" t="s">
        <v>39332</v>
      </c>
      <c r="D1769" t="s">
        <v>39333</v>
      </c>
      <c r="E1769" t="s">
        <v>39334</v>
      </c>
      <c r="F1769" t="s">
        <v>39335</v>
      </c>
      <c r="G1769" t="s">
        <v>39336</v>
      </c>
      <c r="H1769" t="s">
        <v>39337</v>
      </c>
      <c r="I1769" t="s">
        <v>39338</v>
      </c>
      <c r="J1769" t="s">
        <v>39339</v>
      </c>
      <c r="K1769" t="s">
        <v>39340</v>
      </c>
      <c r="L1769" t="s">
        <v>39341</v>
      </c>
      <c r="M1769" t="s">
        <v>39342</v>
      </c>
      <c r="N1769" t="s">
        <v>39343</v>
      </c>
      <c r="O1769">
        <f>-760.546279550344 -8.47138967987485 -489.159897526729</f>
        <v>-1258.177566756948</v>
      </c>
      <c r="P1769">
        <f>-792.088604143518 -0.448669352601428 -208.946842606701</f>
        <v>-1001.4841161028204</v>
      </c>
      <c r="Q1769" t="s">
        <v>39344</v>
      </c>
      <c r="R1769" t="s">
        <v>39345</v>
      </c>
      <c r="S1769" t="s">
        <v>39346</v>
      </c>
      <c r="T1769" t="s">
        <v>39347</v>
      </c>
      <c r="U1769" t="s">
        <v>39348</v>
      </c>
      <c r="V1769" t="s">
        <v>39349</v>
      </c>
      <c r="W1769" t="s">
        <v>39350</v>
      </c>
      <c r="X1769" t="s">
        <v>39351</v>
      </c>
      <c r="Y1769" t="s">
        <v>39352</v>
      </c>
    </row>
    <row r="1770" spans="1:25" x14ac:dyDescent="0.3">
      <c r="A1770">
        <v>88450</v>
      </c>
      <c r="B1770" t="s">
        <v>39353</v>
      </c>
      <c r="C1770" t="s">
        <v>39354</v>
      </c>
      <c r="D1770" t="s">
        <v>39355</v>
      </c>
      <c r="E1770" t="s">
        <v>39356</v>
      </c>
      <c r="F1770" t="s">
        <v>39357</v>
      </c>
      <c r="G1770" t="s">
        <v>39358</v>
      </c>
      <c r="H1770" t="s">
        <v>39359</v>
      </c>
      <c r="I1770" t="s">
        <v>39360</v>
      </c>
      <c r="J1770" t="s">
        <v>39361</v>
      </c>
      <c r="K1770" t="s">
        <v>39362</v>
      </c>
      <c r="L1770" t="s">
        <v>39363</v>
      </c>
      <c r="M1770" t="s">
        <v>39364</v>
      </c>
      <c r="N1770" t="s">
        <v>39365</v>
      </c>
      <c r="O1770">
        <f>-757.908226600819 -9.1769069218999 -489.466509879536</f>
        <v>-1256.551643402255</v>
      </c>
      <c r="P1770">
        <f>-789.26688521009 -2.18399658774797 -209.20528711158</f>
        <v>-1000.6561689094179</v>
      </c>
      <c r="Q1770" t="s">
        <v>39366</v>
      </c>
      <c r="R1770" t="s">
        <v>39367</v>
      </c>
      <c r="S1770" t="s">
        <v>39368</v>
      </c>
      <c r="T1770" t="s">
        <v>39369</v>
      </c>
      <c r="U1770" t="s">
        <v>39370</v>
      </c>
      <c r="V1770" t="s">
        <v>39371</v>
      </c>
      <c r="W1770" t="s">
        <v>39372</v>
      </c>
      <c r="X1770" t="s">
        <v>39373</v>
      </c>
      <c r="Y1770" t="s">
        <v>39374</v>
      </c>
    </row>
    <row r="1771" spans="1:25" x14ac:dyDescent="0.3">
      <c r="A1771">
        <v>88500</v>
      </c>
      <c r="B1771" t="s">
        <v>39375</v>
      </c>
      <c r="C1771" t="s">
        <v>39376</v>
      </c>
      <c r="D1771" t="s">
        <v>39377</v>
      </c>
      <c r="E1771" t="s">
        <v>39378</v>
      </c>
      <c r="F1771" t="s">
        <v>39379</v>
      </c>
      <c r="G1771" t="s">
        <v>39380</v>
      </c>
      <c r="H1771" t="s">
        <v>39381</v>
      </c>
      <c r="I1771" t="s">
        <v>39382</v>
      </c>
      <c r="J1771" t="s">
        <v>39383</v>
      </c>
      <c r="K1771" t="s">
        <v>39384</v>
      </c>
      <c r="L1771" t="s">
        <v>39385</v>
      </c>
      <c r="M1771" t="s">
        <v>39386</v>
      </c>
      <c r="N1771" t="s">
        <v>39387</v>
      </c>
      <c r="O1771">
        <f>-752.990528749522 -10.9510765840719 -489.944595330207</f>
        <v>-1253.886200663801</v>
      </c>
      <c r="P1771">
        <f>-783.683600061292 -5.67725989730593 -209.572171826998</f>
        <v>-998.93303178559597</v>
      </c>
      <c r="Q1771" t="s">
        <v>39388</v>
      </c>
      <c r="R1771" t="s">
        <v>39389</v>
      </c>
      <c r="S1771" t="s">
        <v>39390</v>
      </c>
      <c r="T1771" t="s">
        <v>39391</v>
      </c>
      <c r="U1771" t="s">
        <v>39392</v>
      </c>
      <c r="V1771" t="s">
        <v>39393</v>
      </c>
      <c r="W1771" t="s">
        <v>39394</v>
      </c>
      <c r="X1771" t="s">
        <v>39395</v>
      </c>
      <c r="Y1771" t="s">
        <v>39396</v>
      </c>
    </row>
    <row r="1772" spans="1:25" x14ac:dyDescent="0.3">
      <c r="A1772">
        <v>88550</v>
      </c>
      <c r="B1772" t="s">
        <v>39397</v>
      </c>
      <c r="C1772" t="s">
        <v>39398</v>
      </c>
      <c r="D1772" t="s">
        <v>39399</v>
      </c>
      <c r="E1772" t="s">
        <v>39400</v>
      </c>
      <c r="F1772" t="s">
        <v>39401</v>
      </c>
      <c r="G1772" t="s">
        <v>39402</v>
      </c>
      <c r="H1772" t="s">
        <v>39403</v>
      </c>
      <c r="I1772" t="s">
        <v>39404</v>
      </c>
      <c r="J1772" t="s">
        <v>39405</v>
      </c>
      <c r="K1772" t="s">
        <v>39406</v>
      </c>
      <c r="L1772" t="s">
        <v>39407</v>
      </c>
      <c r="M1772" t="s">
        <v>39408</v>
      </c>
      <c r="N1772" t="s">
        <v>39409</v>
      </c>
      <c r="O1772">
        <f>-750.580853306871 -11.8009893773212 -490.29285139724</f>
        <v>-1252.6746940814321</v>
      </c>
      <c r="P1772">
        <f>-780.858506838024 -7.32284649259532 -209.861393214905</f>
        <v>-998.04274654552432</v>
      </c>
      <c r="Q1772" t="s">
        <v>39410</v>
      </c>
      <c r="R1772" t="s">
        <v>39411</v>
      </c>
      <c r="S1772" t="s">
        <v>39412</v>
      </c>
      <c r="T1772" t="s">
        <v>39413</v>
      </c>
      <c r="U1772" t="s">
        <v>39414</v>
      </c>
      <c r="V1772" t="s">
        <v>39415</v>
      </c>
      <c r="W1772" t="s">
        <v>39416</v>
      </c>
      <c r="X1772" t="s">
        <v>39417</v>
      </c>
      <c r="Y1772" t="s">
        <v>39418</v>
      </c>
    </row>
    <row r="1773" spans="1:25" x14ac:dyDescent="0.3">
      <c r="A1773">
        <v>88600</v>
      </c>
      <c r="B1773" t="s">
        <v>39419</v>
      </c>
      <c r="C1773" t="s">
        <v>39420</v>
      </c>
      <c r="D1773" t="s">
        <v>39421</v>
      </c>
      <c r="E1773" t="s">
        <v>39422</v>
      </c>
      <c r="F1773" t="s">
        <v>39423</v>
      </c>
      <c r="G1773" t="s">
        <v>39424</v>
      </c>
      <c r="H1773" t="s">
        <v>39425</v>
      </c>
      <c r="I1773" t="s">
        <v>39426</v>
      </c>
      <c r="J1773" t="s">
        <v>39427</v>
      </c>
      <c r="K1773" t="s">
        <v>39428</v>
      </c>
      <c r="L1773" t="s">
        <v>39429</v>
      </c>
      <c r="M1773" t="s">
        <v>39430</v>
      </c>
      <c r="N1773" t="s">
        <v>39431</v>
      </c>
      <c r="O1773">
        <f>-746.089803309946 -13.1884986274417 -491.12199256984</f>
        <v>-1250.4002945072277</v>
      </c>
      <c r="P1773">
        <f>-775.720508585383 -10.8197539666905 -210.595667473875</f>
        <v>-997.13593002594848</v>
      </c>
      <c r="Q1773" t="s">
        <v>39432</v>
      </c>
      <c r="R1773" t="s">
        <v>39433</v>
      </c>
      <c r="S1773" t="s">
        <v>39434</v>
      </c>
      <c r="T1773" t="s">
        <v>39435</v>
      </c>
      <c r="U1773" t="s">
        <v>39436</v>
      </c>
      <c r="V1773" t="s">
        <v>39437</v>
      </c>
      <c r="W1773" t="s">
        <v>39438</v>
      </c>
      <c r="X1773" t="s">
        <v>39439</v>
      </c>
      <c r="Y1773" t="s">
        <v>39440</v>
      </c>
    </row>
    <row r="1774" spans="1:25" x14ac:dyDescent="0.3">
      <c r="A1774">
        <v>88650</v>
      </c>
      <c r="B1774" t="s">
        <v>39441</v>
      </c>
      <c r="C1774" t="s">
        <v>39442</v>
      </c>
      <c r="D1774" t="s">
        <v>39443</v>
      </c>
      <c r="E1774" t="s">
        <v>39444</v>
      </c>
      <c r="F1774" t="s">
        <v>39445</v>
      </c>
      <c r="G1774" t="s">
        <v>39446</v>
      </c>
      <c r="H1774" t="s">
        <v>39447</v>
      </c>
      <c r="I1774" t="s">
        <v>39448</v>
      </c>
      <c r="J1774" t="s">
        <v>39449</v>
      </c>
      <c r="K1774" t="s">
        <v>39450</v>
      </c>
      <c r="L1774" t="s">
        <v>39451</v>
      </c>
      <c r="M1774" t="s">
        <v>39452</v>
      </c>
      <c r="N1774" t="s">
        <v>39453</v>
      </c>
      <c r="O1774">
        <f>-743.953893328407 -13.7251624514192 -491.58831158955</f>
        <v>-1249.2673673693762</v>
      </c>
      <c r="P1774">
        <f>-773.254670894337 -12.8545398532292 -211.018737528914</f>
        <v>-997.1279482764802</v>
      </c>
      <c r="Q1774" t="s">
        <v>39454</v>
      </c>
      <c r="R1774" t="s">
        <v>39455</v>
      </c>
      <c r="S1774" t="s">
        <v>39456</v>
      </c>
      <c r="T1774" t="s">
        <v>39457</v>
      </c>
      <c r="U1774" t="s">
        <v>39458</v>
      </c>
      <c r="V1774" t="s">
        <v>39459</v>
      </c>
      <c r="W1774" t="s">
        <v>39460</v>
      </c>
      <c r="X1774" t="s">
        <v>39461</v>
      </c>
      <c r="Y1774" t="s">
        <v>39462</v>
      </c>
    </row>
    <row r="1775" spans="1:25" x14ac:dyDescent="0.3">
      <c r="A1775">
        <v>88700</v>
      </c>
      <c r="B1775" t="s">
        <v>39463</v>
      </c>
      <c r="C1775" t="s">
        <v>39464</v>
      </c>
      <c r="D1775" t="s">
        <v>39465</v>
      </c>
      <c r="E1775" t="s">
        <v>39466</v>
      </c>
      <c r="F1775" t="s">
        <v>39467</v>
      </c>
      <c r="G1775" t="s">
        <v>39468</v>
      </c>
      <c r="H1775" t="s">
        <v>39469</v>
      </c>
      <c r="I1775" t="s">
        <v>39470</v>
      </c>
      <c r="J1775" t="s">
        <v>39471</v>
      </c>
      <c r="K1775" t="s">
        <v>39472</v>
      </c>
      <c r="L1775" t="s">
        <v>39473</v>
      </c>
      <c r="M1775" t="s">
        <v>39474</v>
      </c>
      <c r="N1775" t="s">
        <v>39475</v>
      </c>
      <c r="O1775">
        <f>-740.458605474952 -14.9535477915865 -492.29722850368</f>
        <v>-1247.7093817702184</v>
      </c>
      <c r="P1775">
        <f>-768.899556896863 -16.5014368584195 -211.641965637577</f>
        <v>-997.04295939285953</v>
      </c>
      <c r="Q1775" t="s">
        <v>39476</v>
      </c>
      <c r="R1775" t="s">
        <v>39477</v>
      </c>
      <c r="S1775" t="s">
        <v>39478</v>
      </c>
      <c r="T1775" t="s">
        <v>39479</v>
      </c>
      <c r="U1775" t="s">
        <v>39480</v>
      </c>
      <c r="V1775" t="s">
        <v>39481</v>
      </c>
      <c r="W1775" t="s">
        <v>39482</v>
      </c>
      <c r="X1775" t="s">
        <v>39483</v>
      </c>
      <c r="Y1775" t="s">
        <v>39484</v>
      </c>
    </row>
    <row r="1776" spans="1:25" x14ac:dyDescent="0.3">
      <c r="A1776">
        <v>88750</v>
      </c>
      <c r="B1776" t="s">
        <v>39485</v>
      </c>
      <c r="C1776" t="s">
        <v>39486</v>
      </c>
      <c r="D1776" t="s">
        <v>39487</v>
      </c>
      <c r="E1776" t="s">
        <v>39488</v>
      </c>
      <c r="F1776" t="s">
        <v>39489</v>
      </c>
      <c r="G1776" t="s">
        <v>39490</v>
      </c>
      <c r="H1776" t="s">
        <v>39491</v>
      </c>
      <c r="I1776" t="s">
        <v>39492</v>
      </c>
      <c r="J1776" t="s">
        <v>39493</v>
      </c>
      <c r="K1776" t="s">
        <v>39494</v>
      </c>
      <c r="L1776" t="s">
        <v>39495</v>
      </c>
      <c r="M1776" t="s">
        <v>39496</v>
      </c>
      <c r="N1776" t="s">
        <v>39497</v>
      </c>
      <c r="O1776">
        <f>-738.948087281139 -15.5837323319079 -492.555162549919</f>
        <v>-1247.0869821629658</v>
      </c>
      <c r="P1776">
        <f>-766.842324995963 -17.8008622428029 -211.849638947516</f>
        <v>-996.49282618628195</v>
      </c>
      <c r="Q1776" t="s">
        <v>39498</v>
      </c>
      <c r="R1776" t="s">
        <v>39499</v>
      </c>
      <c r="S1776" t="s">
        <v>39500</v>
      </c>
      <c r="T1776" t="s">
        <v>39501</v>
      </c>
      <c r="U1776" t="s">
        <v>39502</v>
      </c>
      <c r="V1776" t="s">
        <v>39503</v>
      </c>
      <c r="W1776" t="s">
        <v>39504</v>
      </c>
      <c r="X1776" t="s">
        <v>39505</v>
      </c>
      <c r="Y1776" t="s">
        <v>39506</v>
      </c>
    </row>
    <row r="1777" spans="1:25" x14ac:dyDescent="0.3">
      <c r="A1777">
        <v>88800</v>
      </c>
      <c r="B1777" t="s">
        <v>39507</v>
      </c>
      <c r="C1777" t="s">
        <v>39508</v>
      </c>
      <c r="D1777" t="s">
        <v>39509</v>
      </c>
      <c r="E1777" t="s">
        <v>39510</v>
      </c>
      <c r="F1777" t="s">
        <v>39511</v>
      </c>
      <c r="G1777" t="s">
        <v>39512</v>
      </c>
      <c r="H1777" t="s">
        <v>39513</v>
      </c>
      <c r="I1777" t="s">
        <v>39514</v>
      </c>
      <c r="J1777" t="s">
        <v>39515</v>
      </c>
      <c r="K1777" t="s">
        <v>39516</v>
      </c>
      <c r="L1777" t="s">
        <v>39517</v>
      </c>
      <c r="M1777" t="s">
        <v>39518</v>
      </c>
      <c r="N1777" t="s">
        <v>39519</v>
      </c>
      <c r="O1777">
        <f>-736.348959246836 -16.4944943833702 -493.156947391501</f>
        <v>-1246.0004010217071</v>
      </c>
      <c r="P1777">
        <f>-763.4430584105 -19.6411374360175 -212.381916277738</f>
        <v>-995.46611212425557</v>
      </c>
      <c r="Q1777" t="s">
        <v>39520</v>
      </c>
      <c r="R1777" t="s">
        <v>39521</v>
      </c>
      <c r="S1777" t="s">
        <v>39522</v>
      </c>
      <c r="T1777" t="s">
        <v>39523</v>
      </c>
      <c r="U1777" t="s">
        <v>39524</v>
      </c>
      <c r="V1777" t="s">
        <v>39525</v>
      </c>
      <c r="W1777" t="s">
        <v>39526</v>
      </c>
      <c r="X1777" t="s">
        <v>39527</v>
      </c>
      <c r="Y1777" t="s">
        <v>39528</v>
      </c>
    </row>
    <row r="1778" spans="1:25" x14ac:dyDescent="0.3">
      <c r="A1778">
        <v>88850</v>
      </c>
      <c r="B1778" t="s">
        <v>39529</v>
      </c>
      <c r="C1778" t="s">
        <v>39530</v>
      </c>
      <c r="D1778" t="s">
        <v>39531</v>
      </c>
      <c r="E1778" t="s">
        <v>39532</v>
      </c>
      <c r="F1778" t="s">
        <v>39533</v>
      </c>
      <c r="G1778" t="s">
        <v>39534</v>
      </c>
      <c r="H1778" t="s">
        <v>39535</v>
      </c>
      <c r="I1778" t="s">
        <v>39536</v>
      </c>
      <c r="J1778" t="s">
        <v>39537</v>
      </c>
      <c r="K1778" t="s">
        <v>39538</v>
      </c>
      <c r="L1778" t="s">
        <v>39539</v>
      </c>
      <c r="M1778" t="s">
        <v>39540</v>
      </c>
      <c r="N1778" t="s">
        <v>39541</v>
      </c>
      <c r="O1778">
        <f>-735.253553768611 -17.0194834001511 -493.515351091733</f>
        <v>-1245.7883882604951</v>
      </c>
      <c r="P1778">
        <f>-762.031525904885 -20.8173957259485 -212.717995414598</f>
        <v>-995.56691704543152</v>
      </c>
      <c r="Q1778" t="s">
        <v>39542</v>
      </c>
      <c r="R1778" t="s">
        <v>39543</v>
      </c>
      <c r="S1778" t="s">
        <v>39544</v>
      </c>
      <c r="T1778" t="s">
        <v>39545</v>
      </c>
      <c r="U1778" t="s">
        <v>39546</v>
      </c>
      <c r="V1778" t="s">
        <v>39547</v>
      </c>
      <c r="W1778" t="s">
        <v>39548</v>
      </c>
      <c r="X1778" t="s">
        <v>39549</v>
      </c>
      <c r="Y1778" t="s">
        <v>39550</v>
      </c>
    </row>
    <row r="1779" spans="1:25" x14ac:dyDescent="0.3">
      <c r="A1779">
        <v>88900</v>
      </c>
      <c r="B1779" t="s">
        <v>39551</v>
      </c>
      <c r="C1779" t="s">
        <v>39552</v>
      </c>
      <c r="D1779" t="s">
        <v>39553</v>
      </c>
      <c r="E1779" t="s">
        <v>39554</v>
      </c>
      <c r="F1779" t="s">
        <v>39555</v>
      </c>
      <c r="G1779" t="s">
        <v>39556</v>
      </c>
      <c r="H1779" t="s">
        <v>39557</v>
      </c>
      <c r="I1779" t="s">
        <v>39558</v>
      </c>
      <c r="J1779" t="s">
        <v>39559</v>
      </c>
      <c r="K1779" t="s">
        <v>39560</v>
      </c>
      <c r="L1779" t="s">
        <v>39561</v>
      </c>
      <c r="M1779" t="s">
        <v>39562</v>
      </c>
      <c r="N1779" t="s">
        <v>39563</v>
      </c>
      <c r="O1779">
        <f>-733.444579913495 -17.9712191951444 -494.115894308368</f>
        <v>-1245.5316934170073</v>
      </c>
      <c r="P1779">
        <f>-759.800276305022 -23.4283502031278 -213.305984369814</f>
        <v>-996.53461087796381</v>
      </c>
      <c r="Q1779" t="s">
        <v>39564</v>
      </c>
      <c r="R1779" t="s">
        <v>39565</v>
      </c>
      <c r="S1779" t="s">
        <v>39566</v>
      </c>
      <c r="T1779" t="s">
        <v>39567</v>
      </c>
      <c r="U1779" t="s">
        <v>39568</v>
      </c>
      <c r="V1779" t="s">
        <v>39569</v>
      </c>
      <c r="W1779" t="s">
        <v>39570</v>
      </c>
      <c r="X1779" t="s">
        <v>39571</v>
      </c>
      <c r="Y1779" t="s">
        <v>39572</v>
      </c>
    </row>
    <row r="1780" spans="1:25" x14ac:dyDescent="0.3">
      <c r="A1780">
        <v>88950</v>
      </c>
      <c r="B1780" t="s">
        <v>39573</v>
      </c>
      <c r="C1780" t="s">
        <v>39574</v>
      </c>
      <c r="D1780" t="s">
        <v>39575</v>
      </c>
      <c r="E1780" t="s">
        <v>39576</v>
      </c>
      <c r="F1780" t="s">
        <v>39577</v>
      </c>
      <c r="G1780" t="s">
        <v>39578</v>
      </c>
      <c r="H1780" t="s">
        <v>39579</v>
      </c>
      <c r="I1780" t="s">
        <v>39580</v>
      </c>
      <c r="J1780" t="s">
        <v>39581</v>
      </c>
      <c r="K1780" t="s">
        <v>39582</v>
      </c>
      <c r="L1780" t="s">
        <v>39583</v>
      </c>
      <c r="M1780" t="s">
        <v>39584</v>
      </c>
      <c r="N1780" t="s">
        <v>39585</v>
      </c>
      <c r="O1780">
        <f>-732.836126203297 -18.3944010136111 -494.320970248814</f>
        <v>-1245.5514974657222</v>
      </c>
      <c r="P1780">
        <f>-758.998207447427 -24.539948115769 -213.507129006049</f>
        <v>-997.04528456924504</v>
      </c>
      <c r="Q1780" t="s">
        <v>39586</v>
      </c>
      <c r="R1780" t="s">
        <v>39587</v>
      </c>
      <c r="S1780" t="s">
        <v>39588</v>
      </c>
      <c r="T1780" t="s">
        <v>39589</v>
      </c>
      <c r="U1780" t="s">
        <v>39590</v>
      </c>
      <c r="V1780" t="s">
        <v>39591</v>
      </c>
      <c r="W1780" t="s">
        <v>39592</v>
      </c>
      <c r="X1780" t="s">
        <v>39593</v>
      </c>
      <c r="Y1780" t="s">
        <v>39594</v>
      </c>
    </row>
    <row r="1781" spans="1:25" x14ac:dyDescent="0.3">
      <c r="A1781">
        <v>89000</v>
      </c>
      <c r="B1781" t="s">
        <v>39595</v>
      </c>
      <c r="C1781" t="s">
        <v>39596</v>
      </c>
      <c r="D1781" t="s">
        <v>39597</v>
      </c>
      <c r="E1781" t="s">
        <v>39598</v>
      </c>
      <c r="F1781" t="s">
        <v>39599</v>
      </c>
      <c r="G1781" t="s">
        <v>39600</v>
      </c>
      <c r="H1781" t="s">
        <v>39601</v>
      </c>
      <c r="I1781" t="s">
        <v>39602</v>
      </c>
      <c r="J1781" t="s">
        <v>39603</v>
      </c>
      <c r="K1781" t="s">
        <v>39604</v>
      </c>
      <c r="L1781" t="s">
        <v>39605</v>
      </c>
      <c r="M1781" t="s">
        <v>39606</v>
      </c>
      <c r="N1781" t="s">
        <v>39607</v>
      </c>
      <c r="O1781">
        <f>-732.398572986046 -18.8678304625319 -494.524101636879</f>
        <v>-1245.790505085457</v>
      </c>
      <c r="P1781">
        <f>-758.121339779173 -25.2059627401416 -213.673992135773</f>
        <v>-997.00129465508758</v>
      </c>
      <c r="Q1781" t="s">
        <v>39608</v>
      </c>
      <c r="R1781" t="s">
        <v>39609</v>
      </c>
      <c r="S1781" t="s">
        <v>39610</v>
      </c>
      <c r="T1781" t="s">
        <v>39611</v>
      </c>
      <c r="U1781" t="s">
        <v>39612</v>
      </c>
      <c r="V1781" t="s">
        <v>39613</v>
      </c>
      <c r="W1781" t="s">
        <v>39614</v>
      </c>
      <c r="X1781" t="s">
        <v>39615</v>
      </c>
      <c r="Y1781" t="s">
        <v>39616</v>
      </c>
    </row>
    <row r="1782" spans="1:25" x14ac:dyDescent="0.3">
      <c r="A1782">
        <v>89050</v>
      </c>
      <c r="B1782" t="s">
        <v>39617</v>
      </c>
      <c r="C1782" t="s">
        <v>39618</v>
      </c>
      <c r="D1782" t="s">
        <v>39619</v>
      </c>
      <c r="E1782" t="s">
        <v>39620</v>
      </c>
      <c r="F1782" t="s">
        <v>39621</v>
      </c>
      <c r="G1782" t="s">
        <v>39622</v>
      </c>
      <c r="H1782" t="s">
        <v>39623</v>
      </c>
      <c r="I1782" t="s">
        <v>39624</v>
      </c>
      <c r="J1782" t="s">
        <v>39625</v>
      </c>
      <c r="K1782" t="s">
        <v>39626</v>
      </c>
      <c r="L1782" t="s">
        <v>39627</v>
      </c>
      <c r="M1782" t="s">
        <v>39628</v>
      </c>
      <c r="N1782" t="s">
        <v>39629</v>
      </c>
      <c r="O1782">
        <f>-732.352899008674 -18.9638261540126 -494.56575099443</f>
        <v>-1245.8824761571166</v>
      </c>
      <c r="P1782">
        <f>-757.890306504651 -25.3964717735478 -213.700873047738</f>
        <v>-996.98765132593678</v>
      </c>
      <c r="Q1782" t="s">
        <v>39630</v>
      </c>
      <c r="R1782" t="s">
        <v>39631</v>
      </c>
      <c r="S1782" t="s">
        <v>39632</v>
      </c>
      <c r="T1782" t="s">
        <v>39633</v>
      </c>
      <c r="U1782" t="s">
        <v>39634</v>
      </c>
      <c r="V1782" t="s">
        <v>39635</v>
      </c>
      <c r="W1782" t="s">
        <v>39636</v>
      </c>
      <c r="X1782" t="s">
        <v>39637</v>
      </c>
      <c r="Y1782" t="s">
        <v>39638</v>
      </c>
    </row>
    <row r="1783" spans="1:25" x14ac:dyDescent="0.3">
      <c r="A1783">
        <v>89100</v>
      </c>
      <c r="B1783" t="s">
        <v>39639</v>
      </c>
      <c r="C1783" t="s">
        <v>39640</v>
      </c>
      <c r="D1783" t="s">
        <v>39641</v>
      </c>
      <c r="E1783" t="s">
        <v>39642</v>
      </c>
      <c r="F1783" t="s">
        <v>39643</v>
      </c>
      <c r="G1783" t="s">
        <v>39644</v>
      </c>
      <c r="H1783" t="s">
        <v>39645</v>
      </c>
      <c r="I1783" t="s">
        <v>39646</v>
      </c>
      <c r="J1783" t="s">
        <v>39647</v>
      </c>
      <c r="K1783" t="s">
        <v>39648</v>
      </c>
      <c r="L1783" t="s">
        <v>39649</v>
      </c>
      <c r="M1783" t="s">
        <v>39650</v>
      </c>
      <c r="N1783" t="s">
        <v>39651</v>
      </c>
      <c r="O1783">
        <f>-732.555277741531 -19.0733161006078 -494.659371749365</f>
        <v>-1246.2879655915037</v>
      </c>
      <c r="P1783">
        <f>-758.020978508428 -25.9974146430541 -213.799663702777</f>
        <v>-997.81805685425911</v>
      </c>
      <c r="Q1783" t="s">
        <v>39652</v>
      </c>
      <c r="R1783" t="s">
        <v>39653</v>
      </c>
      <c r="S1783" t="s">
        <v>39654</v>
      </c>
      <c r="T1783" t="s">
        <v>39655</v>
      </c>
      <c r="U1783" t="s">
        <v>39656</v>
      </c>
      <c r="V1783" t="s">
        <v>39657</v>
      </c>
      <c r="W1783" t="s">
        <v>39658</v>
      </c>
      <c r="X1783" t="s">
        <v>39659</v>
      </c>
      <c r="Y1783" t="s">
        <v>39660</v>
      </c>
    </row>
    <row r="1784" spans="1:25" x14ac:dyDescent="0.3">
      <c r="A1784">
        <v>89150</v>
      </c>
      <c r="B1784" t="s">
        <v>39661</v>
      </c>
      <c r="C1784" t="s">
        <v>39662</v>
      </c>
      <c r="D1784" t="s">
        <v>39663</v>
      </c>
      <c r="E1784" t="s">
        <v>39664</v>
      </c>
      <c r="F1784" t="s">
        <v>39665</v>
      </c>
      <c r="G1784" t="s">
        <v>39666</v>
      </c>
      <c r="H1784" t="s">
        <v>39667</v>
      </c>
      <c r="I1784" t="s">
        <v>39668</v>
      </c>
      <c r="J1784" t="s">
        <v>39669</v>
      </c>
      <c r="K1784" t="s">
        <v>39670</v>
      </c>
      <c r="L1784" t="s">
        <v>39671</v>
      </c>
      <c r="M1784" t="s">
        <v>39672</v>
      </c>
      <c r="N1784" t="s">
        <v>39673</v>
      </c>
      <c r="O1784">
        <f>-732.707610739018 -19.0157455948802 -494.627230432244</f>
        <v>-1246.3505867661422</v>
      </c>
      <c r="P1784">
        <f>-758.255496041503 -26.2601262932951 -213.783100809661</f>
        <v>-998.29872314445902</v>
      </c>
      <c r="Q1784" t="s">
        <v>39674</v>
      </c>
      <c r="R1784" t="s">
        <v>39675</v>
      </c>
      <c r="S1784" t="s">
        <v>39676</v>
      </c>
      <c r="T1784" t="s">
        <v>39677</v>
      </c>
      <c r="U1784" t="s">
        <v>39678</v>
      </c>
      <c r="V1784" t="s">
        <v>39679</v>
      </c>
      <c r="W1784" t="s">
        <v>39680</v>
      </c>
      <c r="X1784" t="s">
        <v>39681</v>
      </c>
      <c r="Y1784" t="s">
        <v>39682</v>
      </c>
    </row>
    <row r="1785" spans="1:25" x14ac:dyDescent="0.3">
      <c r="A1785">
        <v>89200</v>
      </c>
      <c r="B1785" t="s">
        <v>39683</v>
      </c>
      <c r="C1785" t="s">
        <v>39684</v>
      </c>
      <c r="D1785" t="s">
        <v>39685</v>
      </c>
      <c r="E1785" t="s">
        <v>39686</v>
      </c>
      <c r="F1785" t="s">
        <v>39687</v>
      </c>
      <c r="G1785" t="s">
        <v>39688</v>
      </c>
      <c r="H1785" t="s">
        <v>39689</v>
      </c>
      <c r="I1785" t="s">
        <v>39690</v>
      </c>
      <c r="J1785" t="s">
        <v>39691</v>
      </c>
      <c r="K1785" t="s">
        <v>39692</v>
      </c>
      <c r="L1785" t="s">
        <v>39693</v>
      </c>
      <c r="M1785" t="s">
        <v>39694</v>
      </c>
      <c r="N1785" t="s">
        <v>39695</v>
      </c>
      <c r="O1785">
        <f>-732.984879064281 -18.8230741935029 -494.513382111107</f>
        <v>-1246.3213353688909</v>
      </c>
      <c r="P1785">
        <f>-758.814679656443 -25.8655950285486 -213.689987557546</f>
        <v>-998.37026224253759</v>
      </c>
      <c r="Q1785" t="s">
        <v>39696</v>
      </c>
      <c r="R1785" t="s">
        <v>39697</v>
      </c>
      <c r="S1785" t="s">
        <v>39698</v>
      </c>
      <c r="T1785" t="s">
        <v>39699</v>
      </c>
      <c r="U1785" t="s">
        <v>39700</v>
      </c>
      <c r="V1785" t="s">
        <v>39701</v>
      </c>
      <c r="W1785" t="s">
        <v>39702</v>
      </c>
      <c r="X1785" t="s">
        <v>39703</v>
      </c>
      <c r="Y1785" t="s">
        <v>39704</v>
      </c>
    </row>
    <row r="1786" spans="1:25" x14ac:dyDescent="0.3">
      <c r="A1786">
        <v>89250</v>
      </c>
      <c r="B1786" t="s">
        <v>39705</v>
      </c>
      <c r="C1786" t="s">
        <v>39706</v>
      </c>
      <c r="D1786" t="s">
        <v>39707</v>
      </c>
      <c r="E1786" t="s">
        <v>39708</v>
      </c>
      <c r="F1786" t="s">
        <v>39709</v>
      </c>
      <c r="G1786" t="s">
        <v>39710</v>
      </c>
      <c r="H1786" t="s">
        <v>39711</v>
      </c>
      <c r="I1786" t="s">
        <v>39712</v>
      </c>
      <c r="J1786" t="s">
        <v>39713</v>
      </c>
      <c r="K1786" t="s">
        <v>39714</v>
      </c>
      <c r="L1786" t="s">
        <v>39715</v>
      </c>
      <c r="M1786" t="s">
        <v>39716</v>
      </c>
      <c r="N1786" t="s">
        <v>39717</v>
      </c>
      <c r="O1786">
        <f>-733.250923531246 -18.7208398254675 -494.345302494761</f>
        <v>-1246.3170658514746</v>
      </c>
      <c r="P1786">
        <f>-759.279492018975 -25.5860671101298 -213.535785081416</f>
        <v>-998.40134421052085</v>
      </c>
      <c r="Q1786" t="s">
        <v>39718</v>
      </c>
      <c r="R1786" t="s">
        <v>39719</v>
      </c>
      <c r="S1786" t="s">
        <v>39720</v>
      </c>
      <c r="T1786" t="s">
        <v>39721</v>
      </c>
      <c r="U1786" t="s">
        <v>39722</v>
      </c>
      <c r="V1786" t="s">
        <v>39723</v>
      </c>
      <c r="W1786" t="s">
        <v>39724</v>
      </c>
      <c r="X1786" t="s">
        <v>39725</v>
      </c>
      <c r="Y1786" t="s">
        <v>39726</v>
      </c>
    </row>
    <row r="1787" spans="1:25" x14ac:dyDescent="0.3">
      <c r="A1787">
        <v>89300</v>
      </c>
      <c r="B1787" t="s">
        <v>39727</v>
      </c>
      <c r="C1787" t="s">
        <v>39728</v>
      </c>
      <c r="D1787" t="s">
        <v>39729</v>
      </c>
      <c r="E1787" t="s">
        <v>39730</v>
      </c>
      <c r="F1787" t="s">
        <v>39731</v>
      </c>
      <c r="G1787" t="s">
        <v>39732</v>
      </c>
      <c r="H1787" t="s">
        <v>39733</v>
      </c>
      <c r="I1787" t="s">
        <v>39734</v>
      </c>
      <c r="J1787" t="s">
        <v>39735</v>
      </c>
      <c r="K1787" t="s">
        <v>39736</v>
      </c>
      <c r="L1787" t="s">
        <v>39737</v>
      </c>
      <c r="M1787" t="s">
        <v>39738</v>
      </c>
      <c r="N1787" t="s">
        <v>39739</v>
      </c>
      <c r="O1787">
        <f>-733.869489951092 -18.4583541700413 -493.891832287861</f>
        <v>-1246.2196764089942</v>
      </c>
      <c r="P1787">
        <f>-760.490866200182 -25.0704610913831 -213.131802855924</f>
        <v>-998.69313014748911</v>
      </c>
      <c r="Q1787" t="s">
        <v>39740</v>
      </c>
      <c r="R1787" t="s">
        <v>39741</v>
      </c>
      <c r="S1787" t="s">
        <v>39742</v>
      </c>
      <c r="T1787" t="s">
        <v>39743</v>
      </c>
      <c r="U1787" t="s">
        <v>39744</v>
      </c>
      <c r="V1787" t="s">
        <v>39745</v>
      </c>
      <c r="W1787" t="s">
        <v>39746</v>
      </c>
      <c r="X1787" t="s">
        <v>39747</v>
      </c>
      <c r="Y1787" t="s">
        <v>39748</v>
      </c>
    </row>
    <row r="1788" spans="1:25" x14ac:dyDescent="0.3">
      <c r="A1788">
        <v>89350</v>
      </c>
      <c r="B1788" t="s">
        <v>39749</v>
      </c>
      <c r="C1788" t="s">
        <v>39750</v>
      </c>
      <c r="D1788" t="s">
        <v>39751</v>
      </c>
      <c r="E1788" t="s">
        <v>39752</v>
      </c>
      <c r="F1788" t="s">
        <v>39753</v>
      </c>
      <c r="G1788" t="s">
        <v>39754</v>
      </c>
      <c r="H1788" t="s">
        <v>39755</v>
      </c>
      <c r="I1788" t="s">
        <v>39756</v>
      </c>
      <c r="J1788" t="s">
        <v>39757</v>
      </c>
      <c r="K1788" t="s">
        <v>39758</v>
      </c>
      <c r="L1788" t="s">
        <v>39759</v>
      </c>
      <c r="M1788" t="s">
        <v>39760</v>
      </c>
      <c r="N1788" t="s">
        <v>39761</v>
      </c>
      <c r="O1788">
        <f>-734.296842405691 -18.3214874088692 -493.710286761506</f>
        <v>-1246.3286165760662</v>
      </c>
      <c r="P1788">
        <f>-761.257262117332 -24.6776208388999 -212.976670651934</f>
        <v>-998.91155360816583</v>
      </c>
      <c r="Q1788" t="s">
        <v>39762</v>
      </c>
      <c r="R1788" t="s">
        <v>39763</v>
      </c>
      <c r="S1788" t="s">
        <v>39764</v>
      </c>
      <c r="T1788" t="s">
        <v>39765</v>
      </c>
      <c r="U1788" t="s">
        <v>39766</v>
      </c>
      <c r="V1788" t="s">
        <v>39767</v>
      </c>
      <c r="W1788" t="s">
        <v>39768</v>
      </c>
      <c r="X1788" t="s">
        <v>39769</v>
      </c>
      <c r="Y1788" t="s">
        <v>39770</v>
      </c>
    </row>
    <row r="1789" spans="1:25" x14ac:dyDescent="0.3">
      <c r="A1789">
        <v>89400</v>
      </c>
      <c r="B1789" t="s">
        <v>39771</v>
      </c>
      <c r="C1789" t="s">
        <v>39772</v>
      </c>
      <c r="D1789" t="s">
        <v>39773</v>
      </c>
      <c r="E1789" t="s">
        <v>39774</v>
      </c>
      <c r="F1789" t="s">
        <v>39775</v>
      </c>
      <c r="G1789" t="s">
        <v>39776</v>
      </c>
      <c r="H1789" t="s">
        <v>39777</v>
      </c>
      <c r="I1789" t="s">
        <v>39778</v>
      </c>
      <c r="J1789" t="s">
        <v>39779</v>
      </c>
      <c r="K1789" t="s">
        <v>39780</v>
      </c>
      <c r="L1789" t="s">
        <v>39781</v>
      </c>
      <c r="M1789" t="s">
        <v>39782</v>
      </c>
      <c r="N1789" t="s">
        <v>39783</v>
      </c>
      <c r="O1789">
        <f>-735.247197439437 -18.0971577962462 -493.353277158843</f>
        <v>-1246.6976323945262</v>
      </c>
      <c r="P1789">
        <f>-762.604403825368 -23.8888932822172 -212.645843487397</f>
        <v>-999.13914059498211</v>
      </c>
      <c r="Q1789" t="s">
        <v>39784</v>
      </c>
      <c r="R1789" t="s">
        <v>39785</v>
      </c>
      <c r="S1789" t="s">
        <v>39786</v>
      </c>
      <c r="T1789" t="s">
        <v>39787</v>
      </c>
      <c r="U1789" t="s">
        <v>39788</v>
      </c>
      <c r="V1789" t="s">
        <v>39789</v>
      </c>
      <c r="W1789" t="s">
        <v>39790</v>
      </c>
      <c r="X1789" t="s">
        <v>39791</v>
      </c>
      <c r="Y1789" t="s">
        <v>39792</v>
      </c>
    </row>
    <row r="1790" spans="1:25" x14ac:dyDescent="0.3">
      <c r="A1790">
        <v>89450</v>
      </c>
      <c r="B1790" t="s">
        <v>39793</v>
      </c>
      <c r="C1790" t="s">
        <v>39794</v>
      </c>
      <c r="D1790" t="s">
        <v>39795</v>
      </c>
      <c r="E1790" t="s">
        <v>39796</v>
      </c>
      <c r="F1790" t="s">
        <v>39797</v>
      </c>
      <c r="G1790" t="s">
        <v>39798</v>
      </c>
      <c r="H1790" t="s">
        <v>39799</v>
      </c>
      <c r="I1790" t="s">
        <v>39800</v>
      </c>
      <c r="J1790" t="s">
        <v>39801</v>
      </c>
      <c r="K1790" t="s">
        <v>39802</v>
      </c>
      <c r="L1790" t="s">
        <v>39803</v>
      </c>
      <c r="M1790" t="s">
        <v>39804</v>
      </c>
      <c r="N1790" t="s">
        <v>39805</v>
      </c>
      <c r="O1790">
        <f>-735.737546925781 -17.9398719310877 -493.198985770118</f>
        <v>-1246.8764046269866</v>
      </c>
      <c r="P1790">
        <f>-763.087322531347 -23.5338526379708 -212.486864886155</f>
        <v>-999.10804005547277</v>
      </c>
      <c r="Q1790" t="s">
        <v>39806</v>
      </c>
      <c r="R1790" t="s">
        <v>39807</v>
      </c>
      <c r="S1790" t="s">
        <v>39808</v>
      </c>
      <c r="T1790" t="s">
        <v>39809</v>
      </c>
      <c r="U1790" t="s">
        <v>39810</v>
      </c>
      <c r="V1790" t="s">
        <v>39811</v>
      </c>
      <c r="W1790" t="s">
        <v>39812</v>
      </c>
      <c r="X1790" t="s">
        <v>39813</v>
      </c>
      <c r="Y1790" t="s">
        <v>39814</v>
      </c>
    </row>
    <row r="1791" spans="1:25" x14ac:dyDescent="0.3">
      <c r="A1791">
        <v>89500</v>
      </c>
      <c r="B1791" t="s">
        <v>39815</v>
      </c>
      <c r="C1791" t="s">
        <v>39816</v>
      </c>
      <c r="D1791" t="s">
        <v>39817</v>
      </c>
      <c r="E1791" t="s">
        <v>39818</v>
      </c>
      <c r="F1791" t="s">
        <v>39819</v>
      </c>
      <c r="G1791" t="s">
        <v>39820</v>
      </c>
      <c r="H1791" t="s">
        <v>39821</v>
      </c>
      <c r="I1791" t="s">
        <v>39822</v>
      </c>
      <c r="J1791" t="s">
        <v>39823</v>
      </c>
      <c r="K1791" t="s">
        <v>39824</v>
      </c>
      <c r="L1791" t="s">
        <v>39825</v>
      </c>
      <c r="M1791" t="s">
        <v>39826</v>
      </c>
      <c r="N1791" t="s">
        <v>39827</v>
      </c>
      <c r="O1791">
        <f>-736.879149902147 -17.4711264138825 -492.990199054455</f>
        <v>-1247.3404753704845</v>
      </c>
      <c r="P1791">
        <f>-763.915131050488 -22.8148845188903 -212.242857876011</f>
        <v>-998.97287344538927</v>
      </c>
      <c r="Q1791" t="s">
        <v>39828</v>
      </c>
      <c r="R1791" t="s">
        <v>39829</v>
      </c>
      <c r="S1791" t="s">
        <v>39830</v>
      </c>
      <c r="T1791" t="s">
        <v>39831</v>
      </c>
      <c r="U1791" t="s">
        <v>39832</v>
      </c>
      <c r="V1791" t="s">
        <v>39833</v>
      </c>
      <c r="W1791" t="s">
        <v>39834</v>
      </c>
      <c r="X1791" t="s">
        <v>39835</v>
      </c>
      <c r="Y1791" t="s">
        <v>39836</v>
      </c>
    </row>
    <row r="1792" spans="1:25" x14ac:dyDescent="0.3">
      <c r="A1792">
        <v>89550</v>
      </c>
      <c r="B1792" t="s">
        <v>39837</v>
      </c>
      <c r="C1792" t="s">
        <v>39838</v>
      </c>
      <c r="D1792" t="s">
        <v>39839</v>
      </c>
      <c r="E1792" t="s">
        <v>39840</v>
      </c>
      <c r="F1792" t="s">
        <v>39841</v>
      </c>
      <c r="G1792" t="s">
        <v>39842</v>
      </c>
      <c r="H1792" t="s">
        <v>39843</v>
      </c>
      <c r="I1792" t="s">
        <v>39844</v>
      </c>
      <c r="J1792" t="s">
        <v>39845</v>
      </c>
      <c r="K1792" t="s">
        <v>39846</v>
      </c>
      <c r="L1792" t="s">
        <v>39847</v>
      </c>
      <c r="M1792" t="s">
        <v>39848</v>
      </c>
      <c r="N1792" t="s">
        <v>39849</v>
      </c>
      <c r="O1792">
        <f>-737.397677302981 -17.2157978419345 -492.942758838444</f>
        <v>-1247.5562339833596</v>
      </c>
      <c r="P1792">
        <f>-764.406975840419 -22.4714013731214 -212.191049013429</f>
        <v>-999.06942622696943</v>
      </c>
      <c r="Q1792" t="s">
        <v>39850</v>
      </c>
      <c r="R1792" t="s">
        <v>39851</v>
      </c>
      <c r="S1792" t="s">
        <v>39852</v>
      </c>
      <c r="T1792" t="s">
        <v>39853</v>
      </c>
      <c r="U1792" t="s">
        <v>39854</v>
      </c>
      <c r="V1792" t="s">
        <v>39855</v>
      </c>
      <c r="W1792" t="s">
        <v>39856</v>
      </c>
      <c r="X1792" t="s">
        <v>39857</v>
      </c>
      <c r="Y1792" t="s">
        <v>39858</v>
      </c>
    </row>
    <row r="1793" spans="1:25" x14ac:dyDescent="0.3">
      <c r="A1793">
        <v>89600</v>
      </c>
      <c r="B1793" t="s">
        <v>39859</v>
      </c>
      <c r="C1793" t="s">
        <v>39860</v>
      </c>
      <c r="D1793" t="s">
        <v>39861</v>
      </c>
      <c r="E1793" t="s">
        <v>39862</v>
      </c>
      <c r="F1793" t="s">
        <v>39863</v>
      </c>
      <c r="G1793" t="s">
        <v>39864</v>
      </c>
      <c r="H1793" t="s">
        <v>39865</v>
      </c>
      <c r="I1793" t="s">
        <v>39866</v>
      </c>
      <c r="J1793" t="s">
        <v>39867</v>
      </c>
      <c r="K1793" t="s">
        <v>39868</v>
      </c>
      <c r="L1793" t="s">
        <v>39869</v>
      </c>
      <c r="M1793" t="s">
        <v>39870</v>
      </c>
      <c r="N1793" t="s">
        <v>39871</v>
      </c>
      <c r="O1793">
        <f>-738.320705764029 -16.7454432190671 -492.967561902685</f>
        <v>-1248.0337108857811</v>
      </c>
      <c r="P1793">
        <f>-765.227155303375 -22.0397157123068 -212.206894671784</f>
        <v>-999.47376568746574</v>
      </c>
      <c r="Q1793" t="s">
        <v>39872</v>
      </c>
      <c r="R1793" t="s">
        <v>39873</v>
      </c>
      <c r="S1793" t="s">
        <v>39874</v>
      </c>
      <c r="T1793" t="s">
        <v>39875</v>
      </c>
      <c r="U1793" t="s">
        <v>39876</v>
      </c>
      <c r="V1793" t="s">
        <v>39877</v>
      </c>
      <c r="W1793" t="s">
        <v>39878</v>
      </c>
      <c r="X1793" t="s">
        <v>39879</v>
      </c>
      <c r="Y1793" t="s">
        <v>39880</v>
      </c>
    </row>
    <row r="1794" spans="1:25" x14ac:dyDescent="0.3">
      <c r="A1794">
        <v>89650</v>
      </c>
      <c r="B1794" t="s">
        <v>39881</v>
      </c>
      <c r="C1794" t="s">
        <v>39882</v>
      </c>
      <c r="D1794" t="s">
        <v>39883</v>
      </c>
      <c r="E1794" t="s">
        <v>39884</v>
      </c>
      <c r="F1794" t="s">
        <v>39885</v>
      </c>
      <c r="G1794" t="s">
        <v>39886</v>
      </c>
      <c r="H1794" t="s">
        <v>39887</v>
      </c>
      <c r="I1794" t="s">
        <v>39888</v>
      </c>
      <c r="J1794" t="s">
        <v>39889</v>
      </c>
      <c r="K1794" t="s">
        <v>39890</v>
      </c>
      <c r="L1794" t="s">
        <v>39891</v>
      </c>
      <c r="M1794" t="s">
        <v>39892</v>
      </c>
      <c r="N1794" t="s">
        <v>39893</v>
      </c>
      <c r="O1794">
        <f>-738.827285400194 -16.5850848136861 -493.006679899019</f>
        <v>-1248.4190501128992</v>
      </c>
      <c r="P1794">
        <f>-765.735533561408 -21.9573564548959 -212.247588942188</f>
        <v>-999.94047895849201</v>
      </c>
      <c r="Q1794" t="s">
        <v>39894</v>
      </c>
      <c r="R1794" t="s">
        <v>39895</v>
      </c>
      <c r="S1794" t="s">
        <v>39896</v>
      </c>
      <c r="T1794" t="s">
        <v>39897</v>
      </c>
      <c r="U1794" t="s">
        <v>39898</v>
      </c>
      <c r="V1794" t="s">
        <v>39899</v>
      </c>
      <c r="W1794" t="s">
        <v>39900</v>
      </c>
      <c r="X1794" t="s">
        <v>39901</v>
      </c>
      <c r="Y1794" t="s">
        <v>39902</v>
      </c>
    </row>
    <row r="1795" spans="1:25" x14ac:dyDescent="0.3">
      <c r="A1795">
        <v>89700</v>
      </c>
      <c r="B1795" t="s">
        <v>39903</v>
      </c>
      <c r="C1795" t="s">
        <v>39904</v>
      </c>
      <c r="D1795" t="s">
        <v>39905</v>
      </c>
      <c r="E1795" t="s">
        <v>39906</v>
      </c>
      <c r="F1795" t="s">
        <v>39907</v>
      </c>
      <c r="G1795" t="s">
        <v>39908</v>
      </c>
      <c r="H1795" t="s">
        <v>39909</v>
      </c>
      <c r="I1795" t="s">
        <v>39910</v>
      </c>
      <c r="J1795" t="s">
        <v>39911</v>
      </c>
      <c r="K1795" t="s">
        <v>39912</v>
      </c>
      <c r="L1795" t="s">
        <v>39913</v>
      </c>
      <c r="M1795" t="s">
        <v>39914</v>
      </c>
      <c r="N1795" t="s">
        <v>39915</v>
      </c>
      <c r="O1795">
        <f>-739.968787598423 -16.2815628275589 -493.092473986428</f>
        <v>-1249.3428244124098</v>
      </c>
      <c r="P1795">
        <f>-766.863816823871 -21.5548901319341 -212.330273504673</f>
        <v>-1000.7489804604782</v>
      </c>
      <c r="Q1795" t="s">
        <v>39916</v>
      </c>
      <c r="R1795" t="s">
        <v>39917</v>
      </c>
      <c r="S1795" t="s">
        <v>39918</v>
      </c>
      <c r="T1795" t="s">
        <v>39919</v>
      </c>
      <c r="U1795" t="s">
        <v>39920</v>
      </c>
      <c r="V1795" t="s">
        <v>39921</v>
      </c>
      <c r="W1795" t="s">
        <v>39922</v>
      </c>
      <c r="X1795" t="s">
        <v>39923</v>
      </c>
      <c r="Y1795" t="s">
        <v>39924</v>
      </c>
    </row>
    <row r="1796" spans="1:25" x14ac:dyDescent="0.3">
      <c r="A1796">
        <v>89750</v>
      </c>
      <c r="B1796" t="s">
        <v>39925</v>
      </c>
      <c r="C1796" t="s">
        <v>39926</v>
      </c>
      <c r="D1796" t="s">
        <v>39927</v>
      </c>
      <c r="E1796" t="s">
        <v>39928</v>
      </c>
      <c r="F1796" t="s">
        <v>39929</v>
      </c>
      <c r="G1796" t="s">
        <v>39930</v>
      </c>
      <c r="H1796" t="s">
        <v>39931</v>
      </c>
      <c r="I1796" t="s">
        <v>39932</v>
      </c>
      <c r="J1796" t="s">
        <v>39933</v>
      </c>
      <c r="K1796" t="s">
        <v>39934</v>
      </c>
      <c r="L1796" t="s">
        <v>39935</v>
      </c>
      <c r="M1796" t="s">
        <v>39936</v>
      </c>
      <c r="N1796" t="s">
        <v>39937</v>
      </c>
      <c r="O1796">
        <f>-740.519360505092 -16.1170870156163 -493.15605766954</f>
        <v>-1249.7925051902484</v>
      </c>
      <c r="P1796">
        <f>-767.414394064843 -21.3129715699658 -212.392326512217</f>
        <v>-1001.1196921470258</v>
      </c>
      <c r="Q1796" t="s">
        <v>39938</v>
      </c>
      <c r="R1796" t="s">
        <v>39939</v>
      </c>
      <c r="S1796" t="s">
        <v>39940</v>
      </c>
      <c r="T1796" t="s">
        <v>39941</v>
      </c>
      <c r="U1796" t="s">
        <v>39942</v>
      </c>
      <c r="V1796" t="s">
        <v>39943</v>
      </c>
      <c r="W1796" t="s">
        <v>39944</v>
      </c>
      <c r="X1796" t="s">
        <v>39945</v>
      </c>
      <c r="Y1796" t="s">
        <v>39946</v>
      </c>
    </row>
    <row r="1797" spans="1:25" x14ac:dyDescent="0.3">
      <c r="A1797">
        <v>89800</v>
      </c>
      <c r="B1797" t="s">
        <v>39947</v>
      </c>
      <c r="C1797" t="s">
        <v>39948</v>
      </c>
      <c r="D1797" t="s">
        <v>39949</v>
      </c>
      <c r="E1797" t="s">
        <v>39950</v>
      </c>
      <c r="F1797" t="s">
        <v>39951</v>
      </c>
      <c r="G1797" t="s">
        <v>39952</v>
      </c>
      <c r="H1797" t="s">
        <v>39953</v>
      </c>
      <c r="I1797" t="s">
        <v>39954</v>
      </c>
      <c r="J1797" t="s">
        <v>39955</v>
      </c>
      <c r="K1797" t="s">
        <v>39956</v>
      </c>
      <c r="L1797" t="s">
        <v>39957</v>
      </c>
      <c r="M1797" t="s">
        <v>39958</v>
      </c>
      <c r="N1797" t="s">
        <v>39959</v>
      </c>
      <c r="O1797">
        <f>-741.370626373746 -15.8270540049632 -493.394127269215</f>
        <v>-1250.5918076479243</v>
      </c>
      <c r="P1797">
        <f>-768.060828272498 -21.0273818534206 -212.610931655621</f>
        <v>-1001.6991417815397</v>
      </c>
      <c r="Q1797" t="s">
        <v>39960</v>
      </c>
      <c r="R1797" t="s">
        <v>39961</v>
      </c>
      <c r="S1797" t="s">
        <v>39962</v>
      </c>
      <c r="T1797" t="s">
        <v>39963</v>
      </c>
      <c r="U1797" t="s">
        <v>39964</v>
      </c>
      <c r="V1797" t="s">
        <v>39965</v>
      </c>
      <c r="W1797" t="s">
        <v>39966</v>
      </c>
      <c r="X1797" t="s">
        <v>39967</v>
      </c>
      <c r="Y1797" t="s">
        <v>39968</v>
      </c>
    </row>
    <row r="1798" spans="1:25" x14ac:dyDescent="0.3">
      <c r="A1798">
        <v>89850</v>
      </c>
      <c r="B1798" t="s">
        <v>39969</v>
      </c>
      <c r="C1798" t="s">
        <v>39970</v>
      </c>
      <c r="D1798" t="s">
        <v>39971</v>
      </c>
      <c r="E1798" t="s">
        <v>39972</v>
      </c>
      <c r="F1798" t="s">
        <v>39973</v>
      </c>
      <c r="G1798" t="s">
        <v>39974</v>
      </c>
      <c r="H1798" t="s">
        <v>39975</v>
      </c>
      <c r="I1798" t="s">
        <v>39976</v>
      </c>
      <c r="J1798" t="s">
        <v>39977</v>
      </c>
      <c r="K1798" t="s">
        <v>39978</v>
      </c>
      <c r="L1798" t="s">
        <v>39979</v>
      </c>
      <c r="M1798" t="s">
        <v>39980</v>
      </c>
      <c r="N1798" t="s">
        <v>39981</v>
      </c>
      <c r="O1798">
        <f>-741.678022718464 -15.9012598129364 -493.542120594575</f>
        <v>-1251.1214031259753</v>
      </c>
      <c r="P1798">
        <f>-768.354274106892 -21.237401570361 -212.760251088722</f>
        <v>-1002.3519267659751</v>
      </c>
      <c r="Q1798" t="s">
        <v>39982</v>
      </c>
      <c r="R1798" t="s">
        <v>39983</v>
      </c>
      <c r="S1798" t="s">
        <v>39984</v>
      </c>
      <c r="T1798" t="s">
        <v>39985</v>
      </c>
      <c r="U1798" t="s">
        <v>39986</v>
      </c>
      <c r="V1798" t="s">
        <v>39987</v>
      </c>
      <c r="W1798" t="s">
        <v>39988</v>
      </c>
      <c r="X1798" t="s">
        <v>39989</v>
      </c>
      <c r="Y1798" t="s">
        <v>39990</v>
      </c>
    </row>
    <row r="1799" spans="1:25" x14ac:dyDescent="0.3">
      <c r="A1799">
        <v>89900</v>
      </c>
      <c r="B1799" t="s">
        <v>39991</v>
      </c>
      <c r="C1799" t="s">
        <v>39992</v>
      </c>
      <c r="D1799" t="s">
        <v>39993</v>
      </c>
      <c r="E1799" t="s">
        <v>39994</v>
      </c>
      <c r="F1799" t="s">
        <v>39995</v>
      </c>
      <c r="G1799" t="s">
        <v>39996</v>
      </c>
      <c r="H1799" t="s">
        <v>39997</v>
      </c>
      <c r="I1799" t="s">
        <v>39998</v>
      </c>
      <c r="J1799" t="s">
        <v>39999</v>
      </c>
      <c r="K1799" t="s">
        <v>40000</v>
      </c>
      <c r="L1799" t="s">
        <v>40001</v>
      </c>
      <c r="M1799" t="s">
        <v>40002</v>
      </c>
      <c r="N1799" t="s">
        <v>40003</v>
      </c>
      <c r="O1799">
        <f>-742.441084510546 -16.0411880048459 -493.674664491376</f>
        <v>-1252.156937006768</v>
      </c>
      <c r="P1799">
        <f>-769.091457935705 -21.7513534089478 -212.897764048704</f>
        <v>-1003.7405753933567</v>
      </c>
      <c r="Q1799" t="s">
        <v>40004</v>
      </c>
      <c r="R1799" t="s">
        <v>40005</v>
      </c>
      <c r="S1799" t="s">
        <v>40006</v>
      </c>
      <c r="T1799" t="s">
        <v>40007</v>
      </c>
      <c r="U1799" t="s">
        <v>40008</v>
      </c>
      <c r="V1799" t="s">
        <v>40009</v>
      </c>
      <c r="W1799" t="s">
        <v>40010</v>
      </c>
      <c r="X1799" t="s">
        <v>40011</v>
      </c>
      <c r="Y1799" t="s">
        <v>40012</v>
      </c>
    </row>
    <row r="1800" spans="1:25" x14ac:dyDescent="0.3">
      <c r="A1800">
        <v>89950</v>
      </c>
      <c r="B1800" t="s">
        <v>40013</v>
      </c>
      <c r="C1800" t="s">
        <v>40014</v>
      </c>
      <c r="D1800" t="s">
        <v>40015</v>
      </c>
      <c r="E1800" t="s">
        <v>40016</v>
      </c>
      <c r="F1800" t="s">
        <v>40017</v>
      </c>
      <c r="G1800" t="s">
        <v>40018</v>
      </c>
      <c r="H1800" t="s">
        <v>40019</v>
      </c>
      <c r="I1800" t="s">
        <v>40020</v>
      </c>
      <c r="J1800" t="s">
        <v>40021</v>
      </c>
      <c r="K1800" t="s">
        <v>40022</v>
      </c>
      <c r="L1800" t="s">
        <v>40023</v>
      </c>
      <c r="M1800" t="s">
        <v>40024</v>
      </c>
      <c r="N1800" t="s">
        <v>40025</v>
      </c>
      <c r="O1800">
        <f>-742.900914116956 -16.126631038969 -493.702328987113</f>
        <v>-1252.7298741430379</v>
      </c>
      <c r="P1800">
        <f>-769.410246891467 -21.8857626972224 -212.913033567046</f>
        <v>-1004.2090431557353</v>
      </c>
      <c r="Q1800" t="s">
        <v>40026</v>
      </c>
      <c r="R1800" t="s">
        <v>40027</v>
      </c>
      <c r="S1800" t="s">
        <v>40028</v>
      </c>
      <c r="T1800" t="s">
        <v>40029</v>
      </c>
      <c r="U1800" t="s">
        <v>40030</v>
      </c>
      <c r="V1800" t="s">
        <v>40031</v>
      </c>
      <c r="W1800" t="s">
        <v>40032</v>
      </c>
      <c r="X1800" t="s">
        <v>40033</v>
      </c>
      <c r="Y1800" t="s">
        <v>40034</v>
      </c>
    </row>
    <row r="1801" spans="1:25" x14ac:dyDescent="0.3">
      <c r="A1801">
        <v>90000</v>
      </c>
      <c r="B1801" t="s">
        <v>40035</v>
      </c>
      <c r="C1801" t="s">
        <v>40036</v>
      </c>
      <c r="D1801" t="s">
        <v>40037</v>
      </c>
      <c r="E1801" t="s">
        <v>40038</v>
      </c>
      <c r="F1801" t="s">
        <v>40039</v>
      </c>
      <c r="G1801" t="s">
        <v>40040</v>
      </c>
      <c r="H1801" t="s">
        <v>40041</v>
      </c>
      <c r="I1801" t="s">
        <v>40042</v>
      </c>
      <c r="J1801" t="s">
        <v>40043</v>
      </c>
      <c r="K1801" t="s">
        <v>40044</v>
      </c>
      <c r="L1801" t="s">
        <v>40045</v>
      </c>
      <c r="M1801" t="s">
        <v>40046</v>
      </c>
      <c r="N1801" t="s">
        <v>40047</v>
      </c>
      <c r="O1801">
        <f>-743.244520242184 -16.3674702992496 -493.73013887352</f>
        <v>-1253.3421294149534</v>
      </c>
      <c r="P1801">
        <f>-769.945225118256 -21.8822599969744 -212.954050016273</f>
        <v>-1004.7815351315033</v>
      </c>
      <c r="Q1801" t="s">
        <v>40048</v>
      </c>
      <c r="R1801" t="s">
        <v>40049</v>
      </c>
      <c r="S1801" t="s">
        <v>40050</v>
      </c>
      <c r="T1801" t="s">
        <v>40051</v>
      </c>
      <c r="U1801" t="s">
        <v>40052</v>
      </c>
      <c r="V1801" t="s">
        <v>40053</v>
      </c>
      <c r="W1801" t="s">
        <v>40054</v>
      </c>
      <c r="X1801" t="s">
        <v>40055</v>
      </c>
      <c r="Y1801" t="s">
        <v>40056</v>
      </c>
    </row>
    <row r="1802" spans="1:25" x14ac:dyDescent="0.3">
      <c r="A1802">
        <v>90050</v>
      </c>
      <c r="B1802" t="s">
        <v>40057</v>
      </c>
      <c r="C1802" t="s">
        <v>40058</v>
      </c>
      <c r="D1802" t="s">
        <v>40059</v>
      </c>
      <c r="E1802" t="s">
        <v>40060</v>
      </c>
      <c r="F1802" t="s">
        <v>40061</v>
      </c>
      <c r="G1802" t="s">
        <v>40062</v>
      </c>
      <c r="H1802" t="s">
        <v>40063</v>
      </c>
      <c r="I1802" t="s">
        <v>40064</v>
      </c>
      <c r="J1802" t="s">
        <v>40065</v>
      </c>
      <c r="K1802" t="s">
        <v>40066</v>
      </c>
      <c r="L1802" t="s">
        <v>40067</v>
      </c>
      <c r="M1802" t="s">
        <v>40068</v>
      </c>
      <c r="N1802" t="s">
        <v>40069</v>
      </c>
      <c r="O1802">
        <f>-743.252931073314 -16.3812033195909 -493.751991058166</f>
        <v>-1253.3861254510709</v>
      </c>
      <c r="P1802">
        <f>-770.237145556582 -21.9587267998347 -213.004173079339</f>
        <v>-1005.2000454357558</v>
      </c>
      <c r="Q1802" t="s">
        <v>40070</v>
      </c>
      <c r="R1802" t="s">
        <v>40071</v>
      </c>
      <c r="S1802" t="s">
        <v>40072</v>
      </c>
      <c r="T1802" t="s">
        <v>40073</v>
      </c>
      <c r="U1802" t="s">
        <v>40074</v>
      </c>
      <c r="V1802" t="s">
        <v>40075</v>
      </c>
      <c r="W1802" t="s">
        <v>40076</v>
      </c>
      <c r="X1802" t="s">
        <v>40077</v>
      </c>
      <c r="Y1802" t="s">
        <v>40078</v>
      </c>
    </row>
    <row r="1803" spans="1:25" x14ac:dyDescent="0.3">
      <c r="A1803">
        <v>90100</v>
      </c>
      <c r="B1803" t="s">
        <v>40079</v>
      </c>
      <c r="C1803" t="s">
        <v>40080</v>
      </c>
      <c r="D1803" t="s">
        <v>40081</v>
      </c>
      <c r="E1803" t="s">
        <v>40082</v>
      </c>
      <c r="F1803" t="s">
        <v>40083</v>
      </c>
      <c r="G1803" t="s">
        <v>40084</v>
      </c>
      <c r="H1803" t="s">
        <v>40085</v>
      </c>
      <c r="I1803" t="s">
        <v>40086</v>
      </c>
      <c r="J1803" t="s">
        <v>40087</v>
      </c>
      <c r="K1803" t="s">
        <v>40088</v>
      </c>
      <c r="L1803" t="s">
        <v>40089</v>
      </c>
      <c r="M1803" t="s">
        <v>40090</v>
      </c>
      <c r="N1803" t="s">
        <v>40091</v>
      </c>
      <c r="O1803">
        <f>-743.243025777007 -16.5826816518513 -493.871188157303</f>
        <v>-1253.6968955861612</v>
      </c>
      <c r="P1803">
        <f>-770.795870056212 -22.4847633812667 -213.185380813406</f>
        <v>-1006.4660142508848</v>
      </c>
      <c r="Q1803" t="s">
        <v>40092</v>
      </c>
      <c r="R1803" t="s">
        <v>40093</v>
      </c>
      <c r="S1803" t="s">
        <v>40094</v>
      </c>
      <c r="T1803" t="s">
        <v>40095</v>
      </c>
      <c r="U1803" t="s">
        <v>40096</v>
      </c>
      <c r="V1803" t="s">
        <v>40097</v>
      </c>
      <c r="W1803" t="s">
        <v>40098</v>
      </c>
      <c r="X1803" t="s">
        <v>40099</v>
      </c>
      <c r="Y1803" t="s">
        <v>40100</v>
      </c>
    </row>
    <row r="1804" spans="1:25" x14ac:dyDescent="0.3">
      <c r="A1804">
        <v>90150</v>
      </c>
      <c r="B1804" t="s">
        <v>40101</v>
      </c>
      <c r="C1804" t="s">
        <v>40102</v>
      </c>
      <c r="D1804" t="s">
        <v>40103</v>
      </c>
      <c r="E1804" t="s">
        <v>40104</v>
      </c>
      <c r="F1804" t="s">
        <v>40105</v>
      </c>
      <c r="G1804" t="s">
        <v>40106</v>
      </c>
      <c r="H1804" t="s">
        <v>40107</v>
      </c>
      <c r="I1804" t="s">
        <v>40108</v>
      </c>
      <c r="J1804" t="s">
        <v>40109</v>
      </c>
      <c r="K1804" t="s">
        <v>40110</v>
      </c>
      <c r="L1804" t="s">
        <v>40111</v>
      </c>
      <c r="M1804" t="s">
        <v>40112</v>
      </c>
      <c r="N1804" t="s">
        <v>40113</v>
      </c>
      <c r="O1804">
        <f>-743.320331853602 -16.728587429144 -493.872255879122</f>
        <v>-1253.9211751618682</v>
      </c>
      <c r="P1804">
        <f>-771.0581105429 -22.7447764612307 -213.207013060503</f>
        <v>-1007.0099000646336</v>
      </c>
      <c r="Q1804" t="s">
        <v>40114</v>
      </c>
      <c r="R1804" t="s">
        <v>40115</v>
      </c>
      <c r="S1804" t="s">
        <v>40116</v>
      </c>
      <c r="T1804" t="s">
        <v>40117</v>
      </c>
      <c r="U1804" t="s">
        <v>40118</v>
      </c>
      <c r="V1804" t="s">
        <v>40119</v>
      </c>
      <c r="W1804" t="s">
        <v>40120</v>
      </c>
      <c r="X1804" t="s">
        <v>40121</v>
      </c>
      <c r="Y1804" t="s">
        <v>40122</v>
      </c>
    </row>
    <row r="1805" spans="1:25" x14ac:dyDescent="0.3">
      <c r="A1805">
        <v>90200</v>
      </c>
      <c r="B1805" t="s">
        <v>40123</v>
      </c>
      <c r="C1805" t="s">
        <v>40124</v>
      </c>
      <c r="D1805" t="s">
        <v>40125</v>
      </c>
      <c r="E1805" t="s">
        <v>40126</v>
      </c>
      <c r="F1805" t="s">
        <v>40127</v>
      </c>
      <c r="G1805" t="s">
        <v>40128</v>
      </c>
      <c r="H1805" t="s">
        <v>40129</v>
      </c>
      <c r="I1805" t="s">
        <v>40130</v>
      </c>
      <c r="J1805" t="s">
        <v>40131</v>
      </c>
      <c r="K1805" t="s">
        <v>40132</v>
      </c>
      <c r="L1805" t="s">
        <v>40133</v>
      </c>
      <c r="M1805" t="s">
        <v>40134</v>
      </c>
      <c r="N1805" t="s">
        <v>40135</v>
      </c>
      <c r="O1805">
        <f>-743.658975444425 -17.0924350759735 -493.590317191516</f>
        <v>-1254.3417277119145</v>
      </c>
      <c r="P1805">
        <f>-771.41926543302 -22.8676250220308 -212.922229316212</f>
        <v>-1007.2091197712627</v>
      </c>
      <c r="Q1805" t="s">
        <v>40136</v>
      </c>
      <c r="R1805" t="s">
        <v>40137</v>
      </c>
      <c r="S1805" t="s">
        <v>40138</v>
      </c>
      <c r="T1805" t="s">
        <v>40139</v>
      </c>
      <c r="U1805" t="s">
        <v>40140</v>
      </c>
      <c r="V1805" t="s">
        <v>40141</v>
      </c>
      <c r="W1805" t="s">
        <v>40142</v>
      </c>
      <c r="X1805" t="s">
        <v>40143</v>
      </c>
      <c r="Y1805" t="s">
        <v>40144</v>
      </c>
    </row>
    <row r="1806" spans="1:25" x14ac:dyDescent="0.3">
      <c r="A1806">
        <v>90250</v>
      </c>
      <c r="B1806" t="s">
        <v>40145</v>
      </c>
      <c r="C1806" t="s">
        <v>40146</v>
      </c>
      <c r="D1806" t="s">
        <v>40147</v>
      </c>
      <c r="E1806" t="s">
        <v>40148</v>
      </c>
      <c r="F1806" t="s">
        <v>40149</v>
      </c>
      <c r="G1806" t="s">
        <v>40150</v>
      </c>
      <c r="H1806" t="s">
        <v>40151</v>
      </c>
      <c r="I1806" t="s">
        <v>40152</v>
      </c>
      <c r="J1806" t="s">
        <v>40153</v>
      </c>
      <c r="K1806" t="s">
        <v>40154</v>
      </c>
      <c r="L1806" t="s">
        <v>40155</v>
      </c>
      <c r="M1806" t="s">
        <v>40156</v>
      </c>
      <c r="N1806" t="s">
        <v>40157</v>
      </c>
      <c r="O1806">
        <f>-743.890601276107 -17.1053129633656 -493.319464103938</f>
        <v>-1254.3153783434104</v>
      </c>
      <c r="P1806">
        <f>-771.509521786273 -22.7080328303659 -212.633768729755</f>
        <v>-1006.8513233463939</v>
      </c>
      <c r="Q1806" t="s">
        <v>40158</v>
      </c>
      <c r="R1806" t="s">
        <v>40159</v>
      </c>
      <c r="S1806" t="s">
        <v>40160</v>
      </c>
      <c r="T1806" t="s">
        <v>40161</v>
      </c>
      <c r="U1806" t="s">
        <v>40162</v>
      </c>
      <c r="V1806" t="s">
        <v>40163</v>
      </c>
      <c r="W1806" t="s">
        <v>40164</v>
      </c>
      <c r="X1806" t="s">
        <v>40165</v>
      </c>
      <c r="Y1806" t="s">
        <v>40166</v>
      </c>
    </row>
    <row r="1807" spans="1:25" x14ac:dyDescent="0.3">
      <c r="A1807">
        <v>90300</v>
      </c>
      <c r="B1807" t="s">
        <v>40167</v>
      </c>
      <c r="C1807" t="s">
        <v>40168</v>
      </c>
      <c r="D1807" t="s">
        <v>40169</v>
      </c>
      <c r="E1807" t="s">
        <v>40170</v>
      </c>
      <c r="F1807" t="s">
        <v>40171</v>
      </c>
      <c r="G1807" t="s">
        <v>40172</v>
      </c>
      <c r="H1807" t="s">
        <v>40173</v>
      </c>
      <c r="I1807" t="s">
        <v>40174</v>
      </c>
      <c r="J1807" t="s">
        <v>40175</v>
      </c>
      <c r="K1807" t="s">
        <v>40176</v>
      </c>
      <c r="L1807" t="s">
        <v>40177</v>
      </c>
      <c r="M1807" t="s">
        <v>40178</v>
      </c>
      <c r="N1807" t="s">
        <v>40179</v>
      </c>
      <c r="O1807">
        <f>-744.553642302613 -17.2673652175979 -492.943023821054</f>
        <v>-1254.7640313412649</v>
      </c>
      <c r="P1807">
        <f>-772.009163592722 -22.3484396743247 -212.231420774832</f>
        <v>-1006.5890240418787</v>
      </c>
      <c r="Q1807" t="s">
        <v>40180</v>
      </c>
      <c r="R1807" t="s">
        <v>40181</v>
      </c>
      <c r="S1807" t="s">
        <v>40182</v>
      </c>
      <c r="T1807" t="s">
        <v>40183</v>
      </c>
      <c r="U1807" t="s">
        <v>40184</v>
      </c>
      <c r="V1807" t="s">
        <v>40185</v>
      </c>
      <c r="W1807" t="s">
        <v>40186</v>
      </c>
      <c r="X1807" t="s">
        <v>40187</v>
      </c>
      <c r="Y1807" t="s">
        <v>40188</v>
      </c>
    </row>
    <row r="1808" spans="1:25" x14ac:dyDescent="0.3">
      <c r="A1808">
        <v>90350</v>
      </c>
      <c r="B1808" t="s">
        <v>40189</v>
      </c>
      <c r="C1808" t="s">
        <v>40190</v>
      </c>
      <c r="D1808" t="s">
        <v>40191</v>
      </c>
      <c r="E1808" t="s">
        <v>40192</v>
      </c>
      <c r="F1808" t="s">
        <v>40193</v>
      </c>
      <c r="G1808" t="s">
        <v>40194</v>
      </c>
      <c r="H1808" t="s">
        <v>40195</v>
      </c>
      <c r="I1808" t="s">
        <v>40196</v>
      </c>
      <c r="J1808" t="s">
        <v>40197</v>
      </c>
      <c r="K1808" t="s">
        <v>40198</v>
      </c>
      <c r="L1808" t="s">
        <v>40199</v>
      </c>
      <c r="M1808" t="s">
        <v>40200</v>
      </c>
      <c r="N1808" t="s">
        <v>40201</v>
      </c>
      <c r="O1808">
        <f>-745.154843878089 -17.2775549914431 -492.940461310635</f>
        <v>-1255.3728601801672</v>
      </c>
      <c r="P1808">
        <f>-772.584556342829 -22.2138302281398 -212.223764826656</f>
        <v>-1007.0221513976248</v>
      </c>
      <c r="Q1808" t="s">
        <v>40202</v>
      </c>
      <c r="R1808" t="s">
        <v>40203</v>
      </c>
      <c r="S1808" t="s">
        <v>40204</v>
      </c>
      <c r="T1808" t="s">
        <v>40205</v>
      </c>
      <c r="U1808" t="s">
        <v>40206</v>
      </c>
      <c r="V1808" t="s">
        <v>40207</v>
      </c>
      <c r="W1808" t="s">
        <v>40208</v>
      </c>
      <c r="X1808" t="s">
        <v>40209</v>
      </c>
      <c r="Y1808" t="s">
        <v>40210</v>
      </c>
    </row>
    <row r="1809" spans="1:25" x14ac:dyDescent="0.3">
      <c r="A1809">
        <v>90400</v>
      </c>
      <c r="B1809" t="s">
        <v>40211</v>
      </c>
      <c r="C1809" t="s">
        <v>40212</v>
      </c>
      <c r="D1809" t="s">
        <v>40213</v>
      </c>
      <c r="E1809" t="s">
        <v>40214</v>
      </c>
      <c r="F1809" t="s">
        <v>40215</v>
      </c>
      <c r="G1809" t="s">
        <v>40216</v>
      </c>
      <c r="H1809" t="s">
        <v>40217</v>
      </c>
      <c r="I1809" t="s">
        <v>40218</v>
      </c>
      <c r="J1809" t="s">
        <v>40219</v>
      </c>
      <c r="K1809" t="s">
        <v>40220</v>
      </c>
      <c r="L1809" t="s">
        <v>40221</v>
      </c>
      <c r="M1809" t="s">
        <v>40222</v>
      </c>
      <c r="N1809" t="s">
        <v>40223</v>
      </c>
      <c r="O1809">
        <f>-746.549860702995 -17.3384294724617 -493.074479073115</f>
        <v>-1256.9627692485717</v>
      </c>
      <c r="P1809">
        <f>-773.865443659399 -22.3422510941848 -212.347903484852</f>
        <v>-1008.5555982384358</v>
      </c>
      <c r="Q1809" t="s">
        <v>40224</v>
      </c>
      <c r="R1809" t="s">
        <v>40225</v>
      </c>
      <c r="S1809" t="s">
        <v>40226</v>
      </c>
      <c r="T1809" t="s">
        <v>40227</v>
      </c>
      <c r="U1809" t="s">
        <v>40228</v>
      </c>
      <c r="V1809" t="s">
        <v>40229</v>
      </c>
      <c r="W1809" t="s">
        <v>40230</v>
      </c>
      <c r="X1809" t="s">
        <v>40231</v>
      </c>
      <c r="Y1809" t="s">
        <v>40232</v>
      </c>
    </row>
    <row r="1810" spans="1:25" x14ac:dyDescent="0.3">
      <c r="A1810">
        <v>90450</v>
      </c>
      <c r="B1810" t="s">
        <v>40233</v>
      </c>
      <c r="C1810" t="s">
        <v>40234</v>
      </c>
      <c r="D1810" t="s">
        <v>40235</v>
      </c>
      <c r="E1810" t="s">
        <v>40236</v>
      </c>
      <c r="F1810" t="s">
        <v>40237</v>
      </c>
      <c r="G1810" t="s">
        <v>40238</v>
      </c>
      <c r="H1810" t="s">
        <v>40239</v>
      </c>
      <c r="I1810" t="s">
        <v>40240</v>
      </c>
      <c r="J1810" t="s">
        <v>40241</v>
      </c>
      <c r="K1810" t="s">
        <v>40242</v>
      </c>
      <c r="L1810" t="s">
        <v>40243</v>
      </c>
      <c r="M1810" t="s">
        <v>40244</v>
      </c>
      <c r="N1810" t="s">
        <v>40245</v>
      </c>
      <c r="O1810">
        <f>-747.246256244176 -17.3343451742765 -493.208103051242</f>
        <v>-1257.7887044696945</v>
      </c>
      <c r="P1810">
        <f>-774.491287317844 -22.4152029233885 -212.475880859713</f>
        <v>-1009.3823711009455</v>
      </c>
      <c r="Q1810" t="s">
        <v>40246</v>
      </c>
      <c r="R1810" t="s">
        <v>40247</v>
      </c>
      <c r="S1810" t="s">
        <v>40248</v>
      </c>
      <c r="T1810" t="s">
        <v>40249</v>
      </c>
      <c r="U1810" t="s">
        <v>40250</v>
      </c>
      <c r="V1810" t="s">
        <v>40251</v>
      </c>
      <c r="W1810" t="s">
        <v>40252</v>
      </c>
      <c r="X1810" t="s">
        <v>40253</v>
      </c>
      <c r="Y1810" t="s">
        <v>40254</v>
      </c>
    </row>
    <row r="1811" spans="1:25" x14ac:dyDescent="0.3">
      <c r="A1811">
        <v>90500</v>
      </c>
      <c r="B1811" t="s">
        <v>40255</v>
      </c>
      <c r="C1811" t="s">
        <v>40256</v>
      </c>
      <c r="D1811" t="s">
        <v>40257</v>
      </c>
      <c r="E1811" t="s">
        <v>40258</v>
      </c>
      <c r="F1811" t="s">
        <v>40259</v>
      </c>
      <c r="G1811" t="s">
        <v>40260</v>
      </c>
      <c r="H1811" t="s">
        <v>40261</v>
      </c>
      <c r="I1811" t="s">
        <v>40262</v>
      </c>
      <c r="J1811" t="s">
        <v>40263</v>
      </c>
      <c r="K1811" t="s">
        <v>40264</v>
      </c>
      <c r="L1811" t="s">
        <v>40265</v>
      </c>
      <c r="M1811" t="s">
        <v>40266</v>
      </c>
      <c r="N1811" t="s">
        <v>40267</v>
      </c>
      <c r="O1811">
        <f>-748.552499160401 -17.2881572779884 -493.597574711709</f>
        <v>-1259.4382311500983</v>
      </c>
      <c r="P1811">
        <f>-775.828982386002 -22.600836342071 -212.873011611209</f>
        <v>-1011.3028303392821</v>
      </c>
      <c r="Q1811" t="s">
        <v>40268</v>
      </c>
      <c r="R1811" t="s">
        <v>40269</v>
      </c>
      <c r="S1811" t="s">
        <v>40270</v>
      </c>
      <c r="T1811" t="s">
        <v>40271</v>
      </c>
      <c r="U1811" t="s">
        <v>40272</v>
      </c>
      <c r="V1811" t="s">
        <v>40273</v>
      </c>
      <c r="W1811" t="s">
        <v>40274</v>
      </c>
      <c r="X1811" t="s">
        <v>40275</v>
      </c>
      <c r="Y1811" t="s">
        <v>40276</v>
      </c>
    </row>
    <row r="1812" spans="1:25" x14ac:dyDescent="0.3">
      <c r="A1812">
        <v>90550</v>
      </c>
      <c r="B1812" t="s">
        <v>40277</v>
      </c>
      <c r="C1812" t="s">
        <v>40278</v>
      </c>
      <c r="D1812" t="s">
        <v>40279</v>
      </c>
      <c r="E1812" t="s">
        <v>40280</v>
      </c>
      <c r="F1812" t="s">
        <v>40281</v>
      </c>
      <c r="G1812" t="s">
        <v>40282</v>
      </c>
      <c r="H1812" t="s">
        <v>40283</v>
      </c>
      <c r="I1812" t="s">
        <v>40284</v>
      </c>
      <c r="J1812" t="s">
        <v>40285</v>
      </c>
      <c r="K1812" t="s">
        <v>40286</v>
      </c>
      <c r="L1812" t="s">
        <v>40287</v>
      </c>
      <c r="M1812" t="s">
        <v>40288</v>
      </c>
      <c r="N1812" t="s">
        <v>40289</v>
      </c>
      <c r="O1812">
        <f>-749.163835091022 -17.1926123190508 -493.886686465356</f>
        <v>-1260.2431338754286</v>
      </c>
      <c r="P1812">
        <f>-776.442886110033 -22.8945823068439 -213.169757733147</f>
        <v>-1012.5072261500238</v>
      </c>
      <c r="Q1812" t="s">
        <v>40290</v>
      </c>
      <c r="R1812" t="s">
        <v>40291</v>
      </c>
      <c r="S1812" t="s">
        <v>40292</v>
      </c>
      <c r="T1812" t="s">
        <v>40293</v>
      </c>
      <c r="U1812" t="s">
        <v>40294</v>
      </c>
      <c r="V1812" t="s">
        <v>40295</v>
      </c>
      <c r="W1812" t="s">
        <v>40296</v>
      </c>
      <c r="X1812" t="s">
        <v>40297</v>
      </c>
      <c r="Y1812" t="s">
        <v>40298</v>
      </c>
    </row>
    <row r="1813" spans="1:25" x14ac:dyDescent="0.3">
      <c r="A1813">
        <v>90600</v>
      </c>
      <c r="B1813" t="s">
        <v>40299</v>
      </c>
      <c r="C1813" t="s">
        <v>40300</v>
      </c>
      <c r="D1813" t="s">
        <v>40301</v>
      </c>
      <c r="E1813" t="s">
        <v>40302</v>
      </c>
      <c r="F1813" t="s">
        <v>40303</v>
      </c>
      <c r="G1813" t="s">
        <v>40304</v>
      </c>
      <c r="H1813" t="s">
        <v>40305</v>
      </c>
      <c r="I1813" t="s">
        <v>40306</v>
      </c>
      <c r="J1813" t="s">
        <v>40307</v>
      </c>
      <c r="K1813" t="s">
        <v>40308</v>
      </c>
      <c r="L1813" t="s">
        <v>40309</v>
      </c>
      <c r="M1813" t="s">
        <v>40310</v>
      </c>
      <c r="N1813" t="s">
        <v>40311</v>
      </c>
      <c r="O1813">
        <f>-750.157250300352 -17.0757387362955 -494.637030997593</f>
        <v>-1261.8700200342405</v>
      </c>
      <c r="P1813">
        <f>-777.679755683492 -23.8191426692879 -213.96717777542</f>
        <v>-1015.4660761281998</v>
      </c>
      <c r="Q1813" t="s">
        <v>40312</v>
      </c>
      <c r="R1813" t="s">
        <v>40313</v>
      </c>
      <c r="S1813" t="s">
        <v>40314</v>
      </c>
      <c r="T1813" t="s">
        <v>40315</v>
      </c>
      <c r="U1813" t="s">
        <v>40316</v>
      </c>
      <c r="V1813" t="s">
        <v>40317</v>
      </c>
      <c r="W1813" t="s">
        <v>40318</v>
      </c>
      <c r="X1813" t="s">
        <v>40319</v>
      </c>
      <c r="Y1813" t="s">
        <v>40320</v>
      </c>
    </row>
    <row r="1814" spans="1:25" x14ac:dyDescent="0.3">
      <c r="A1814">
        <v>90650</v>
      </c>
      <c r="B1814" t="s">
        <v>40321</v>
      </c>
      <c r="C1814" t="s">
        <v>40322</v>
      </c>
      <c r="D1814" t="s">
        <v>40323</v>
      </c>
      <c r="E1814" t="s">
        <v>40324</v>
      </c>
      <c r="F1814" t="s">
        <v>40325</v>
      </c>
      <c r="G1814" t="s">
        <v>40326</v>
      </c>
      <c r="H1814" t="s">
        <v>40327</v>
      </c>
      <c r="I1814" t="s">
        <v>40328</v>
      </c>
      <c r="J1814" t="s">
        <v>40329</v>
      </c>
      <c r="K1814" t="s">
        <v>40330</v>
      </c>
      <c r="L1814" t="s">
        <v>40331</v>
      </c>
      <c r="M1814" t="s">
        <v>40332</v>
      </c>
      <c r="N1814" t="s">
        <v>40333</v>
      </c>
      <c r="O1814">
        <f>-750.649482890029 -17.0153825355096 -495.012528670001</f>
        <v>-1262.6773940955397</v>
      </c>
      <c r="P1814">
        <f>-778.324408130863 -24.2926915383646 -214.370988922685</f>
        <v>-1016.9880885919126</v>
      </c>
      <c r="Q1814" t="s">
        <v>40334</v>
      </c>
      <c r="R1814" t="s">
        <v>40335</v>
      </c>
      <c r="S1814" t="s">
        <v>40336</v>
      </c>
      <c r="T1814" t="s">
        <v>40337</v>
      </c>
      <c r="U1814" t="s">
        <v>40338</v>
      </c>
      <c r="V1814" t="s">
        <v>40339</v>
      </c>
      <c r="W1814" t="s">
        <v>40340</v>
      </c>
      <c r="X1814" t="s">
        <v>40341</v>
      </c>
      <c r="Y1814" t="s">
        <v>40342</v>
      </c>
    </row>
    <row r="1815" spans="1:25" x14ac:dyDescent="0.3">
      <c r="A1815">
        <v>90700</v>
      </c>
      <c r="B1815" t="s">
        <v>40343</v>
      </c>
      <c r="C1815" t="s">
        <v>40344</v>
      </c>
      <c r="D1815" t="s">
        <v>40345</v>
      </c>
      <c r="E1815" t="s">
        <v>40346</v>
      </c>
      <c r="F1815" t="s">
        <v>40347</v>
      </c>
      <c r="G1815" t="s">
        <v>40348</v>
      </c>
      <c r="H1815" t="s">
        <v>40349</v>
      </c>
      <c r="I1815" t="s">
        <v>40350</v>
      </c>
      <c r="J1815" t="s">
        <v>40351</v>
      </c>
      <c r="K1815" t="s">
        <v>40352</v>
      </c>
      <c r="L1815" t="s">
        <v>40353</v>
      </c>
      <c r="M1815" t="s">
        <v>40354</v>
      </c>
      <c r="N1815" t="s">
        <v>40355</v>
      </c>
      <c r="O1815">
        <f>-751.929104601787 -16.66576692992 -495.573205365796</f>
        <v>-1264.1680768975029</v>
      </c>
      <c r="P1815">
        <f>-779.386584745505 -24.6915799839423 -214.930765546975</f>
        <v>-1019.0089302764225</v>
      </c>
      <c r="Q1815" t="s">
        <v>40356</v>
      </c>
      <c r="R1815" t="s">
        <v>40357</v>
      </c>
      <c r="S1815" t="s">
        <v>40358</v>
      </c>
      <c r="T1815" t="s">
        <v>40359</v>
      </c>
      <c r="U1815" t="s">
        <v>40360</v>
      </c>
      <c r="V1815" t="s">
        <v>40361</v>
      </c>
      <c r="W1815" t="s">
        <v>40362</v>
      </c>
      <c r="X1815" t="s">
        <v>40363</v>
      </c>
      <c r="Y1815" t="s">
        <v>40364</v>
      </c>
    </row>
    <row r="1816" spans="1:25" x14ac:dyDescent="0.3">
      <c r="A1816">
        <v>90750</v>
      </c>
      <c r="B1816" t="s">
        <v>40365</v>
      </c>
      <c r="C1816" t="s">
        <v>40366</v>
      </c>
      <c r="D1816" t="s">
        <v>40367</v>
      </c>
      <c r="E1816" t="s">
        <v>40368</v>
      </c>
      <c r="F1816" t="s">
        <v>40369</v>
      </c>
      <c r="G1816" t="s">
        <v>40370</v>
      </c>
      <c r="H1816" t="s">
        <v>40371</v>
      </c>
      <c r="I1816" t="s">
        <v>40372</v>
      </c>
      <c r="J1816" t="s">
        <v>40373</v>
      </c>
      <c r="K1816" t="s">
        <v>40374</v>
      </c>
      <c r="L1816" t="s">
        <v>40375</v>
      </c>
      <c r="M1816" t="s">
        <v>40376</v>
      </c>
      <c r="N1816" t="s">
        <v>40377</v>
      </c>
      <c r="O1816">
        <f>-752.652580437474 -16.3220812973689 -495.846129160559</f>
        <v>-1264.8207908954018</v>
      </c>
      <c r="P1816">
        <f>-779.731279627588 -24.6755548296719 -215.176303602526</f>
        <v>-1019.5831380597859</v>
      </c>
      <c r="Q1816" t="s">
        <v>40378</v>
      </c>
      <c r="R1816" t="s">
        <v>40379</v>
      </c>
      <c r="S1816" t="s">
        <v>40380</v>
      </c>
      <c r="T1816" t="s">
        <v>40381</v>
      </c>
      <c r="U1816" t="s">
        <v>40382</v>
      </c>
      <c r="V1816" t="s">
        <v>40383</v>
      </c>
      <c r="W1816" t="s">
        <v>40384</v>
      </c>
      <c r="X1816" t="s">
        <v>40385</v>
      </c>
      <c r="Y1816" t="s">
        <v>40386</v>
      </c>
    </row>
    <row r="1817" spans="1:25" x14ac:dyDescent="0.3">
      <c r="A1817">
        <v>90800</v>
      </c>
      <c r="B1817" t="s">
        <v>40387</v>
      </c>
      <c r="C1817" t="s">
        <v>40388</v>
      </c>
      <c r="D1817" t="s">
        <v>40389</v>
      </c>
      <c r="E1817" t="s">
        <v>40390</v>
      </c>
      <c r="F1817" t="s">
        <v>40391</v>
      </c>
      <c r="G1817" t="s">
        <v>40392</v>
      </c>
      <c r="H1817" t="s">
        <v>40393</v>
      </c>
      <c r="I1817" t="s">
        <v>40394</v>
      </c>
      <c r="J1817" t="s">
        <v>40395</v>
      </c>
      <c r="K1817" t="s">
        <v>40396</v>
      </c>
      <c r="L1817" t="s">
        <v>40397</v>
      </c>
      <c r="M1817" t="s">
        <v>40398</v>
      </c>
      <c r="N1817" t="s">
        <v>40399</v>
      </c>
      <c r="O1817">
        <f>-753.938716319477 -15.5068983008102 -496.290142269709</f>
        <v>-1265.7357568899961</v>
      </c>
      <c r="P1817">
        <f>-779.902031019216 -24.8881595749583 -215.547451821327</f>
        <v>-1020.3376424155013</v>
      </c>
      <c r="Q1817" t="s">
        <v>40400</v>
      </c>
      <c r="R1817" t="s">
        <v>40401</v>
      </c>
      <c r="S1817" t="s">
        <v>40402</v>
      </c>
      <c r="T1817" t="s">
        <v>40403</v>
      </c>
      <c r="U1817" t="s">
        <v>40404</v>
      </c>
      <c r="V1817" t="s">
        <v>40405</v>
      </c>
      <c r="W1817" t="s">
        <v>40406</v>
      </c>
      <c r="X1817" t="s">
        <v>40407</v>
      </c>
      <c r="Y1817" t="s">
        <v>40408</v>
      </c>
    </row>
    <row r="1818" spans="1:25" x14ac:dyDescent="0.3">
      <c r="A1818">
        <v>90850</v>
      </c>
      <c r="B1818" t="s">
        <v>40409</v>
      </c>
      <c r="C1818" t="s">
        <v>40410</v>
      </c>
      <c r="D1818" t="s">
        <v>40411</v>
      </c>
      <c r="E1818" t="s">
        <v>40412</v>
      </c>
      <c r="F1818" t="s">
        <v>40413</v>
      </c>
      <c r="G1818" t="s">
        <v>40414</v>
      </c>
      <c r="H1818" t="s">
        <v>40415</v>
      </c>
      <c r="I1818" t="s">
        <v>40416</v>
      </c>
      <c r="J1818" t="s">
        <v>40417</v>
      </c>
      <c r="K1818" t="s">
        <v>40418</v>
      </c>
      <c r="L1818" t="s">
        <v>40419</v>
      </c>
      <c r="M1818" t="s">
        <v>40420</v>
      </c>
      <c r="N1818" t="s">
        <v>40421</v>
      </c>
      <c r="O1818">
        <f>-754.800159545704 -15.0431128727116 -496.670040455459</f>
        <v>-1266.5133128738746</v>
      </c>
      <c r="P1818">
        <f>-780.008253370793 -24.994081683267 -215.878129993195</f>
        <v>-1020.880465047255</v>
      </c>
      <c r="Q1818" t="s">
        <v>40422</v>
      </c>
      <c r="R1818" t="s">
        <v>40423</v>
      </c>
      <c r="S1818" t="s">
        <v>40424</v>
      </c>
      <c r="T1818" t="s">
        <v>40425</v>
      </c>
      <c r="U1818" t="s">
        <v>40426</v>
      </c>
      <c r="V1818" t="s">
        <v>40427</v>
      </c>
      <c r="W1818" t="s">
        <v>40428</v>
      </c>
      <c r="X1818" t="s">
        <v>40429</v>
      </c>
      <c r="Y1818" t="s">
        <v>40430</v>
      </c>
    </row>
    <row r="1819" spans="1:25" x14ac:dyDescent="0.3">
      <c r="A1819">
        <v>90900</v>
      </c>
      <c r="B1819" t="s">
        <v>40431</v>
      </c>
      <c r="C1819" t="s">
        <v>40432</v>
      </c>
      <c r="D1819" t="s">
        <v>40433</v>
      </c>
      <c r="E1819" t="s">
        <v>40434</v>
      </c>
      <c r="F1819" t="s">
        <v>40435</v>
      </c>
      <c r="G1819" t="s">
        <v>40436</v>
      </c>
      <c r="H1819" t="s">
        <v>40437</v>
      </c>
      <c r="I1819" t="s">
        <v>40438</v>
      </c>
      <c r="J1819" t="s">
        <v>40439</v>
      </c>
      <c r="K1819" t="s">
        <v>40440</v>
      </c>
      <c r="L1819" t="s">
        <v>40441</v>
      </c>
      <c r="M1819" t="s">
        <v>40442</v>
      </c>
      <c r="N1819" t="s">
        <v>40443</v>
      </c>
      <c r="O1819">
        <f>-756.954994411711 -13.1919652533174 -497.871399682473</f>
        <v>-1268.0183593475015</v>
      </c>
      <c r="P1819">
        <f>-781.198016793423 -24.1936013404445 -217.033680211355</f>
        <v>-1022.4252983452225</v>
      </c>
      <c r="Q1819" t="s">
        <v>40444</v>
      </c>
      <c r="R1819" t="s">
        <v>40445</v>
      </c>
      <c r="S1819" t="s">
        <v>40446</v>
      </c>
      <c r="T1819" t="s">
        <v>40447</v>
      </c>
      <c r="U1819" t="s">
        <v>40448</v>
      </c>
      <c r="V1819" t="s">
        <v>40449</v>
      </c>
      <c r="W1819" t="s">
        <v>40450</v>
      </c>
      <c r="X1819" t="s">
        <v>40451</v>
      </c>
      <c r="Y1819" t="s">
        <v>40452</v>
      </c>
    </row>
    <row r="1820" spans="1:25" x14ac:dyDescent="0.3">
      <c r="A1820">
        <v>90950</v>
      </c>
      <c r="B1820" t="s">
        <v>40453</v>
      </c>
      <c r="C1820" t="s">
        <v>40454</v>
      </c>
      <c r="D1820" t="s">
        <v>40455</v>
      </c>
      <c r="E1820" t="s">
        <v>40456</v>
      </c>
      <c r="F1820" t="s">
        <v>40457</v>
      </c>
      <c r="G1820" t="s">
        <v>40458</v>
      </c>
      <c r="H1820" t="s">
        <v>40459</v>
      </c>
      <c r="I1820" t="s">
        <v>40460</v>
      </c>
      <c r="J1820" t="s">
        <v>40461</v>
      </c>
      <c r="K1820" t="s">
        <v>40462</v>
      </c>
      <c r="L1820" t="s">
        <v>40463</v>
      </c>
      <c r="M1820" t="s">
        <v>40464</v>
      </c>
      <c r="N1820" t="s">
        <v>40465</v>
      </c>
      <c r="O1820">
        <f>-758.419047298979 -11.6803494494604 -498.592307955578</f>
        <v>-1268.6917047040174</v>
      </c>
      <c r="P1820">
        <f>-782.388961325569 -23.7376359804896 -217.774526434581</f>
        <v>-1023.9011237406396</v>
      </c>
      <c r="Q1820" t="s">
        <v>40466</v>
      </c>
      <c r="R1820" t="s">
        <v>40467</v>
      </c>
      <c r="S1820" t="s">
        <v>40468</v>
      </c>
      <c r="T1820" t="s">
        <v>40469</v>
      </c>
      <c r="U1820" t="s">
        <v>40470</v>
      </c>
      <c r="V1820" t="s">
        <v>40471</v>
      </c>
      <c r="W1820" t="s">
        <v>40472</v>
      </c>
      <c r="X1820" t="s">
        <v>40473</v>
      </c>
      <c r="Y1820" t="s">
        <v>40474</v>
      </c>
    </row>
    <row r="1821" spans="1:25" x14ac:dyDescent="0.3">
      <c r="A1821">
        <v>91000</v>
      </c>
      <c r="B1821" t="s">
        <v>40475</v>
      </c>
      <c r="C1821" t="s">
        <v>40476</v>
      </c>
      <c r="D1821" t="s">
        <v>40477</v>
      </c>
      <c r="E1821" t="s">
        <v>40478</v>
      </c>
      <c r="F1821" t="s">
        <v>40479</v>
      </c>
      <c r="G1821" t="s">
        <v>40480</v>
      </c>
      <c r="H1821" t="s">
        <v>40481</v>
      </c>
      <c r="I1821" t="s">
        <v>40482</v>
      </c>
      <c r="J1821" t="s">
        <v>40483</v>
      </c>
      <c r="K1821" t="s">
        <v>40484</v>
      </c>
      <c r="L1821" t="s">
        <v>40485</v>
      </c>
      <c r="M1821" t="s">
        <v>40486</v>
      </c>
      <c r="N1821" t="s">
        <v>40487</v>
      </c>
      <c r="O1821">
        <f>-762.427578839562 -7.50603934427818 -500.261014836721</f>
        <v>-1270.1946330205612</v>
      </c>
      <c r="P1821">
        <f>-786.081553665187 -21.9850372548494 -219.530774784738</f>
        <v>-1027.5973657047743</v>
      </c>
      <c r="Q1821" t="s">
        <v>40488</v>
      </c>
      <c r="R1821" t="s">
        <v>40489</v>
      </c>
      <c r="S1821" t="s">
        <v>40490</v>
      </c>
      <c r="T1821" t="s">
        <v>40491</v>
      </c>
      <c r="U1821" t="s">
        <v>40492</v>
      </c>
      <c r="V1821" t="s">
        <v>40493</v>
      </c>
      <c r="W1821" t="s">
        <v>40494</v>
      </c>
      <c r="X1821" t="s">
        <v>40495</v>
      </c>
      <c r="Y1821" t="s">
        <v>40496</v>
      </c>
    </row>
    <row r="1822" spans="1:25" x14ac:dyDescent="0.3">
      <c r="A1822">
        <v>91050</v>
      </c>
      <c r="B1822" t="s">
        <v>40497</v>
      </c>
      <c r="C1822" t="s">
        <v>40498</v>
      </c>
      <c r="D1822" t="s">
        <v>40499</v>
      </c>
      <c r="E1822" t="s">
        <v>40500</v>
      </c>
      <c r="F1822" t="s">
        <v>40501</v>
      </c>
      <c r="G1822" t="s">
        <v>40502</v>
      </c>
      <c r="H1822" t="s">
        <v>40503</v>
      </c>
      <c r="I1822" t="s">
        <v>40504</v>
      </c>
      <c r="J1822" t="s">
        <v>40505</v>
      </c>
      <c r="K1822" t="s">
        <v>40506</v>
      </c>
      <c r="L1822" t="s">
        <v>40507</v>
      </c>
      <c r="M1822" t="s">
        <v>40508</v>
      </c>
      <c r="N1822" t="s">
        <v>40509</v>
      </c>
      <c r="O1822">
        <f>-764.902059077418 -4.9426351180698 -501.004792937713</f>
        <v>-1270.8494871332009</v>
      </c>
      <c r="P1822">
        <f>-788.577698129776 -20.444167259511 -220.331183669243</f>
        <v>-1029.3530490585299</v>
      </c>
      <c r="Q1822" t="s">
        <v>40510</v>
      </c>
      <c r="R1822" t="s">
        <v>40511</v>
      </c>
      <c r="S1822" t="s">
        <v>40512</v>
      </c>
      <c r="T1822" t="s">
        <v>40513</v>
      </c>
      <c r="U1822" t="s">
        <v>40514</v>
      </c>
      <c r="V1822" t="s">
        <v>40515</v>
      </c>
      <c r="W1822" t="s">
        <v>40516</v>
      </c>
      <c r="X1822" t="s">
        <v>40517</v>
      </c>
      <c r="Y1822" t="s">
        <v>40518</v>
      </c>
    </row>
    <row r="1823" spans="1:25" x14ac:dyDescent="0.3">
      <c r="A1823">
        <v>91100</v>
      </c>
      <c r="B1823" t="s">
        <v>40519</v>
      </c>
      <c r="C1823" t="s">
        <v>40520</v>
      </c>
      <c r="D1823" t="s">
        <v>40521</v>
      </c>
      <c r="E1823" t="s">
        <v>40522</v>
      </c>
      <c r="F1823" t="s">
        <v>40523</v>
      </c>
      <c r="G1823" t="s">
        <v>40524</v>
      </c>
      <c r="H1823" t="s">
        <v>40525</v>
      </c>
      <c r="I1823" t="s">
        <v>40526</v>
      </c>
      <c r="J1823" t="s">
        <v>40527</v>
      </c>
      <c r="K1823" t="s">
        <v>40528</v>
      </c>
      <c r="L1823" t="s">
        <v>40529</v>
      </c>
      <c r="M1823" t="s">
        <v>40530</v>
      </c>
      <c r="N1823" t="s">
        <v>40531</v>
      </c>
      <c r="O1823" t="s">
        <v>40532</v>
      </c>
      <c r="P1823">
        <f>-794.700976750072 -15.3957594608551 -221.431241484107</f>
        <v>-1031.527977695034</v>
      </c>
      <c r="Q1823" t="s">
        <v>40533</v>
      </c>
      <c r="R1823" t="s">
        <v>40534</v>
      </c>
      <c r="S1823" t="s">
        <v>40535</v>
      </c>
      <c r="T1823" t="s">
        <v>40536</v>
      </c>
      <c r="U1823" t="s">
        <v>40537</v>
      </c>
      <c r="V1823" t="s">
        <v>40538</v>
      </c>
      <c r="W1823" t="s">
        <v>40539</v>
      </c>
      <c r="X1823" t="s">
        <v>40540</v>
      </c>
      <c r="Y1823" t="s">
        <v>40541</v>
      </c>
    </row>
    <row r="1824" spans="1:25" x14ac:dyDescent="0.3">
      <c r="A1824">
        <v>91150</v>
      </c>
      <c r="B1824" t="s">
        <v>40542</v>
      </c>
      <c r="C1824" t="s">
        <v>40543</v>
      </c>
      <c r="D1824" t="s">
        <v>40544</v>
      </c>
      <c r="E1824" t="s">
        <v>40545</v>
      </c>
      <c r="F1824" t="s">
        <v>40546</v>
      </c>
      <c r="G1824" t="s">
        <v>40547</v>
      </c>
      <c r="H1824" t="s">
        <v>40548</v>
      </c>
      <c r="I1824" t="s">
        <v>40549</v>
      </c>
      <c r="J1824" t="s">
        <v>40550</v>
      </c>
      <c r="K1824" t="s">
        <v>40551</v>
      </c>
      <c r="L1824" t="s">
        <v>40552</v>
      </c>
      <c r="M1824" t="s">
        <v>40553</v>
      </c>
      <c r="N1824" t="s">
        <v>40554</v>
      </c>
      <c r="O1824" t="s">
        <v>40555</v>
      </c>
      <c r="P1824">
        <f>-798.256110375372 -11.7890918036367 -221.662273212115</f>
        <v>-1031.7074753911238</v>
      </c>
      <c r="Q1824" t="s">
        <v>40556</v>
      </c>
      <c r="R1824" t="s">
        <v>40557</v>
      </c>
      <c r="S1824" t="s">
        <v>40558</v>
      </c>
      <c r="T1824" t="s">
        <v>40559</v>
      </c>
      <c r="U1824" t="s">
        <v>40560</v>
      </c>
      <c r="V1824" t="s">
        <v>40561</v>
      </c>
      <c r="W1824" t="s">
        <v>40562</v>
      </c>
      <c r="X1824" t="s">
        <v>40563</v>
      </c>
      <c r="Y1824" t="s">
        <v>40564</v>
      </c>
    </row>
    <row r="1825" spans="1:25" x14ac:dyDescent="0.3">
      <c r="A1825">
        <v>91200</v>
      </c>
      <c r="B1825" t="s">
        <v>40565</v>
      </c>
      <c r="C1825" t="s">
        <v>40566</v>
      </c>
      <c r="D1825" t="s">
        <v>40567</v>
      </c>
      <c r="E1825" t="s">
        <v>40568</v>
      </c>
      <c r="F1825" t="s">
        <v>40569</v>
      </c>
      <c r="G1825" t="s">
        <v>40570</v>
      </c>
      <c r="H1825" t="s">
        <v>40571</v>
      </c>
      <c r="I1825" t="s">
        <v>40572</v>
      </c>
      <c r="J1825" t="s">
        <v>40573</v>
      </c>
      <c r="K1825" t="s">
        <v>40574</v>
      </c>
      <c r="L1825" t="s">
        <v>40575</v>
      </c>
      <c r="M1825" t="s">
        <v>40576</v>
      </c>
      <c r="N1825" t="s">
        <v>40577</v>
      </c>
      <c r="O1825" t="s">
        <v>40578</v>
      </c>
      <c r="P1825">
        <f>-806.618564226581 -3.0893856736111 -221.304118685922</f>
        <v>-1031.0120685861141</v>
      </c>
      <c r="Q1825" t="s">
        <v>40579</v>
      </c>
      <c r="R1825" t="s">
        <v>40580</v>
      </c>
      <c r="S1825" t="s">
        <v>40581</v>
      </c>
      <c r="T1825" t="s">
        <v>40582</v>
      </c>
      <c r="U1825" t="s">
        <v>40583</v>
      </c>
      <c r="V1825" t="s">
        <v>40584</v>
      </c>
      <c r="W1825" t="s">
        <v>40585</v>
      </c>
      <c r="X1825" t="s">
        <v>40586</v>
      </c>
      <c r="Y1825" t="s">
        <v>40587</v>
      </c>
    </row>
    <row r="1826" spans="1:25" x14ac:dyDescent="0.3">
      <c r="A1826">
        <v>91250</v>
      </c>
      <c r="B1826" t="s">
        <v>40588</v>
      </c>
      <c r="C1826" t="s">
        <v>40589</v>
      </c>
      <c r="D1826" t="s">
        <v>40590</v>
      </c>
      <c r="E1826" t="s">
        <v>40591</v>
      </c>
      <c r="F1826" t="s">
        <v>40592</v>
      </c>
      <c r="G1826" t="s">
        <v>40593</v>
      </c>
      <c r="H1826" t="s">
        <v>40594</v>
      </c>
      <c r="I1826" t="s">
        <v>40595</v>
      </c>
      <c r="J1826" t="s">
        <v>40596</v>
      </c>
      <c r="K1826" t="s">
        <v>40597</v>
      </c>
      <c r="L1826" t="s">
        <v>40598</v>
      </c>
      <c r="M1826" t="s">
        <v>40599</v>
      </c>
      <c r="N1826" t="s">
        <v>40600</v>
      </c>
      <c r="O1826" t="s">
        <v>40601</v>
      </c>
      <c r="P1826" t="s">
        <v>40602</v>
      </c>
      <c r="Q1826" t="s">
        <v>40603</v>
      </c>
      <c r="R1826" t="s">
        <v>40604</v>
      </c>
      <c r="S1826" t="s">
        <v>40605</v>
      </c>
      <c r="T1826" t="s">
        <v>40606</v>
      </c>
      <c r="U1826" t="s">
        <v>40607</v>
      </c>
      <c r="V1826" t="s">
        <v>40608</v>
      </c>
      <c r="W1826" t="s">
        <v>40609</v>
      </c>
      <c r="X1826" t="s">
        <v>40610</v>
      </c>
      <c r="Y1826" t="s">
        <v>40611</v>
      </c>
    </row>
    <row r="1827" spans="1:25" x14ac:dyDescent="0.3">
      <c r="A1827">
        <v>91300</v>
      </c>
      <c r="B1827" t="s">
        <v>40612</v>
      </c>
      <c r="C1827" t="s">
        <v>40613</v>
      </c>
      <c r="D1827" t="s">
        <v>40614</v>
      </c>
      <c r="E1827" t="s">
        <v>40615</v>
      </c>
      <c r="F1827" t="s">
        <v>40616</v>
      </c>
      <c r="G1827" t="s">
        <v>40617</v>
      </c>
      <c r="H1827" t="s">
        <v>40618</v>
      </c>
      <c r="I1827" t="s">
        <v>40619</v>
      </c>
      <c r="J1827" t="s">
        <v>40620</v>
      </c>
      <c r="K1827" t="s">
        <v>40621</v>
      </c>
      <c r="L1827" t="s">
        <v>40622</v>
      </c>
      <c r="M1827" t="s">
        <v>40623</v>
      </c>
      <c r="N1827" t="s">
        <v>40624</v>
      </c>
      <c r="O1827" t="s">
        <v>40625</v>
      </c>
      <c r="P1827" t="s">
        <v>40626</v>
      </c>
      <c r="Q1827" t="s">
        <v>40627</v>
      </c>
      <c r="R1827" t="s">
        <v>40628</v>
      </c>
      <c r="S1827" t="s">
        <v>40629</v>
      </c>
      <c r="T1827" t="s">
        <v>40630</v>
      </c>
      <c r="U1827" t="s">
        <v>40631</v>
      </c>
      <c r="V1827" t="s">
        <v>40632</v>
      </c>
      <c r="W1827" t="s">
        <v>40633</v>
      </c>
      <c r="X1827" t="s">
        <v>40634</v>
      </c>
      <c r="Y1827" t="s">
        <v>40635</v>
      </c>
    </row>
    <row r="1828" spans="1:25" x14ac:dyDescent="0.3">
      <c r="A1828">
        <v>91350</v>
      </c>
      <c r="B1828" t="s">
        <v>40636</v>
      </c>
      <c r="C1828" t="s">
        <v>40637</v>
      </c>
      <c r="D1828" t="s">
        <v>40638</v>
      </c>
      <c r="E1828" t="s">
        <v>40639</v>
      </c>
      <c r="F1828" t="s">
        <v>40640</v>
      </c>
      <c r="G1828" t="s">
        <v>40641</v>
      </c>
      <c r="H1828" t="s">
        <v>40642</v>
      </c>
      <c r="I1828" t="s">
        <v>40643</v>
      </c>
      <c r="J1828" t="s">
        <v>40644</v>
      </c>
      <c r="K1828" t="s">
        <v>40645</v>
      </c>
      <c r="L1828" t="s">
        <v>40646</v>
      </c>
      <c r="M1828" t="s">
        <v>40647</v>
      </c>
      <c r="N1828" t="s">
        <v>40648</v>
      </c>
      <c r="O1828" t="s">
        <v>40649</v>
      </c>
      <c r="P1828" t="s">
        <v>40650</v>
      </c>
      <c r="Q1828" t="s">
        <v>40651</v>
      </c>
      <c r="R1828" t="s">
        <v>40652</v>
      </c>
      <c r="S1828" t="s">
        <v>40653</v>
      </c>
      <c r="T1828" t="s">
        <v>40654</v>
      </c>
      <c r="U1828" t="s">
        <v>40655</v>
      </c>
      <c r="V1828" t="s">
        <v>40656</v>
      </c>
      <c r="W1828" t="s">
        <v>40657</v>
      </c>
      <c r="X1828" t="s">
        <v>40658</v>
      </c>
      <c r="Y1828" t="s">
        <v>40659</v>
      </c>
    </row>
    <row r="1829" spans="1:25" x14ac:dyDescent="0.3">
      <c r="A1829">
        <v>91400</v>
      </c>
      <c r="B1829" t="s">
        <v>40660</v>
      </c>
      <c r="C1829" t="s">
        <v>40661</v>
      </c>
      <c r="D1829" t="s">
        <v>40662</v>
      </c>
      <c r="E1829" t="s">
        <v>40663</v>
      </c>
      <c r="F1829" t="s">
        <v>40664</v>
      </c>
      <c r="G1829" t="s">
        <v>40665</v>
      </c>
      <c r="H1829" t="s">
        <v>40666</v>
      </c>
      <c r="I1829" t="s">
        <v>40667</v>
      </c>
      <c r="J1829" t="s">
        <v>40668</v>
      </c>
      <c r="K1829" t="s">
        <v>40669</v>
      </c>
      <c r="L1829" t="s">
        <v>40670</v>
      </c>
      <c r="M1829" t="s">
        <v>40671</v>
      </c>
      <c r="N1829" t="s">
        <v>40672</v>
      </c>
      <c r="O1829" t="s">
        <v>40673</v>
      </c>
      <c r="P1829" t="s">
        <v>40674</v>
      </c>
      <c r="Q1829" t="s">
        <v>40675</v>
      </c>
      <c r="R1829" t="s">
        <v>40676</v>
      </c>
      <c r="S1829" t="s">
        <v>40677</v>
      </c>
      <c r="T1829" t="s">
        <v>40678</v>
      </c>
      <c r="U1829" t="s">
        <v>40679</v>
      </c>
      <c r="V1829" t="s">
        <v>40680</v>
      </c>
      <c r="W1829" t="s">
        <v>40681</v>
      </c>
      <c r="X1829" t="s">
        <v>40682</v>
      </c>
      <c r="Y1829" t="s">
        <v>40683</v>
      </c>
    </row>
    <row r="1830" spans="1:25" x14ac:dyDescent="0.3">
      <c r="A1830">
        <v>91450</v>
      </c>
      <c r="B1830" t="s">
        <v>40684</v>
      </c>
      <c r="C1830" t="s">
        <v>40685</v>
      </c>
      <c r="D1830" t="s">
        <v>40686</v>
      </c>
      <c r="E1830" t="s">
        <v>40687</v>
      </c>
      <c r="F1830" t="s">
        <v>40688</v>
      </c>
      <c r="G1830" t="s">
        <v>40689</v>
      </c>
      <c r="H1830" t="s">
        <v>40690</v>
      </c>
      <c r="I1830" t="s">
        <v>40691</v>
      </c>
      <c r="J1830" t="s">
        <v>40692</v>
      </c>
      <c r="K1830" t="s">
        <v>40693</v>
      </c>
      <c r="L1830" t="s">
        <v>40694</v>
      </c>
      <c r="M1830" t="s">
        <v>40695</v>
      </c>
      <c r="N1830" t="s">
        <v>40696</v>
      </c>
      <c r="O1830" t="s">
        <v>40697</v>
      </c>
      <c r="P1830" t="s">
        <v>40698</v>
      </c>
      <c r="Q1830" t="s">
        <v>40699</v>
      </c>
      <c r="R1830" t="s">
        <v>40700</v>
      </c>
      <c r="S1830" t="s">
        <v>40701</v>
      </c>
      <c r="T1830" t="s">
        <v>40702</v>
      </c>
      <c r="U1830" t="s">
        <v>40703</v>
      </c>
      <c r="V1830" t="s">
        <v>40704</v>
      </c>
      <c r="W1830" t="s">
        <v>40705</v>
      </c>
      <c r="X1830" t="s">
        <v>40706</v>
      </c>
      <c r="Y1830" t="s">
        <v>40707</v>
      </c>
    </row>
    <row r="1831" spans="1:25" x14ac:dyDescent="0.3">
      <c r="A1831">
        <v>91500</v>
      </c>
      <c r="B1831" t="s">
        <v>40708</v>
      </c>
      <c r="C1831" t="s">
        <v>40709</v>
      </c>
      <c r="D1831" t="s">
        <v>40710</v>
      </c>
      <c r="E1831" t="s">
        <v>40711</v>
      </c>
      <c r="F1831" t="s">
        <v>40712</v>
      </c>
      <c r="G1831" t="s">
        <v>40713</v>
      </c>
      <c r="H1831" t="s">
        <v>40714</v>
      </c>
      <c r="I1831" t="s">
        <v>40715</v>
      </c>
      <c r="J1831" t="s">
        <v>40716</v>
      </c>
      <c r="K1831" t="s">
        <v>40717</v>
      </c>
      <c r="L1831" t="s">
        <v>40718</v>
      </c>
      <c r="M1831" t="s">
        <v>40719</v>
      </c>
      <c r="N1831" t="s">
        <v>40720</v>
      </c>
      <c r="O1831" t="s">
        <v>40721</v>
      </c>
      <c r="P1831" t="s">
        <v>40722</v>
      </c>
      <c r="Q1831" t="s">
        <v>40723</v>
      </c>
      <c r="R1831" t="s">
        <v>40724</v>
      </c>
      <c r="S1831" t="s">
        <v>40725</v>
      </c>
      <c r="T1831" t="s">
        <v>40726</v>
      </c>
      <c r="U1831" t="s">
        <v>40727</v>
      </c>
      <c r="V1831" t="s">
        <v>40728</v>
      </c>
      <c r="W1831" t="s">
        <v>40729</v>
      </c>
      <c r="X1831" t="s">
        <v>40730</v>
      </c>
      <c r="Y1831" t="s">
        <v>40731</v>
      </c>
    </row>
    <row r="1832" spans="1:25" x14ac:dyDescent="0.3">
      <c r="A1832">
        <v>91550</v>
      </c>
      <c r="B1832" t="s">
        <v>40732</v>
      </c>
      <c r="C1832" t="s">
        <v>40733</v>
      </c>
      <c r="D1832" t="s">
        <v>40734</v>
      </c>
      <c r="E1832" t="s">
        <v>40735</v>
      </c>
      <c r="F1832" t="s">
        <v>40736</v>
      </c>
      <c r="G1832" t="s">
        <v>40737</v>
      </c>
      <c r="H1832" t="s">
        <v>40738</v>
      </c>
      <c r="I1832" t="s">
        <v>40739</v>
      </c>
      <c r="J1832" t="s">
        <v>40740</v>
      </c>
      <c r="K1832" t="s">
        <v>40741</v>
      </c>
      <c r="L1832" t="s">
        <v>40742</v>
      </c>
      <c r="M1832" t="s">
        <v>40743</v>
      </c>
      <c r="N1832" t="s">
        <v>40744</v>
      </c>
      <c r="O1832" t="s">
        <v>40745</v>
      </c>
      <c r="P1832" t="s">
        <v>40746</v>
      </c>
      <c r="Q1832" t="s">
        <v>40747</v>
      </c>
      <c r="R1832" t="s">
        <v>40748</v>
      </c>
      <c r="S1832" t="s">
        <v>40749</v>
      </c>
      <c r="T1832" t="s">
        <v>40750</v>
      </c>
      <c r="U1832" t="s">
        <v>40751</v>
      </c>
      <c r="V1832" t="s">
        <v>40752</v>
      </c>
      <c r="W1832" t="s">
        <v>40753</v>
      </c>
      <c r="X1832" t="s">
        <v>40754</v>
      </c>
      <c r="Y1832" t="s">
        <v>40755</v>
      </c>
    </row>
    <row r="1833" spans="1:25" x14ac:dyDescent="0.3">
      <c r="A1833">
        <v>91600</v>
      </c>
      <c r="B1833" t="s">
        <v>40756</v>
      </c>
      <c r="C1833" t="s">
        <v>40757</v>
      </c>
      <c r="D1833" t="s">
        <v>40758</v>
      </c>
      <c r="E1833" t="s">
        <v>40759</v>
      </c>
      <c r="F1833" t="s">
        <v>40760</v>
      </c>
      <c r="G1833" t="s">
        <v>40761</v>
      </c>
      <c r="H1833" t="s">
        <v>40762</v>
      </c>
      <c r="I1833" t="s">
        <v>40763</v>
      </c>
      <c r="J1833" t="s">
        <v>40764</v>
      </c>
      <c r="K1833" t="s">
        <v>40765</v>
      </c>
      <c r="L1833" t="s">
        <v>40766</v>
      </c>
      <c r="M1833" t="s">
        <v>40767</v>
      </c>
      <c r="N1833" t="s">
        <v>40768</v>
      </c>
      <c r="O1833" t="s">
        <v>40769</v>
      </c>
      <c r="P1833" t="s">
        <v>40770</v>
      </c>
      <c r="Q1833" t="s">
        <v>40771</v>
      </c>
      <c r="R1833" t="s">
        <v>40772</v>
      </c>
      <c r="S1833" t="s">
        <v>40773</v>
      </c>
      <c r="T1833" t="s">
        <v>40774</v>
      </c>
      <c r="U1833" t="s">
        <v>40775</v>
      </c>
      <c r="V1833" t="s">
        <v>40776</v>
      </c>
      <c r="W1833" t="s">
        <v>40777</v>
      </c>
      <c r="X1833" t="s">
        <v>40778</v>
      </c>
      <c r="Y1833" t="s">
        <v>40779</v>
      </c>
    </row>
    <row r="1834" spans="1:25" x14ac:dyDescent="0.3">
      <c r="A1834">
        <v>91650</v>
      </c>
      <c r="B1834" t="s">
        <v>40780</v>
      </c>
      <c r="C1834" t="s">
        <v>40781</v>
      </c>
      <c r="D1834" t="s">
        <v>40782</v>
      </c>
      <c r="E1834" t="s">
        <v>40783</v>
      </c>
      <c r="F1834" t="s">
        <v>40784</v>
      </c>
      <c r="G1834" t="s">
        <v>40785</v>
      </c>
      <c r="H1834" t="s">
        <v>40786</v>
      </c>
      <c r="I1834" t="s">
        <v>40787</v>
      </c>
      <c r="J1834" t="s">
        <v>40788</v>
      </c>
      <c r="K1834" t="s">
        <v>40789</v>
      </c>
      <c r="L1834" t="s">
        <v>40790</v>
      </c>
      <c r="M1834" t="s">
        <v>40791</v>
      </c>
      <c r="N1834" t="s">
        <v>40792</v>
      </c>
      <c r="O1834" t="s">
        <v>40793</v>
      </c>
      <c r="P1834" t="s">
        <v>40794</v>
      </c>
      <c r="Q1834" t="s">
        <v>40795</v>
      </c>
      <c r="R1834" t="s">
        <v>40796</v>
      </c>
      <c r="S1834" t="s">
        <v>40797</v>
      </c>
      <c r="T1834" t="s">
        <v>40798</v>
      </c>
      <c r="U1834" t="s">
        <v>40799</v>
      </c>
      <c r="V1834" t="s">
        <v>40800</v>
      </c>
      <c r="W1834" t="s">
        <v>40801</v>
      </c>
      <c r="X1834" t="s">
        <v>40802</v>
      </c>
      <c r="Y1834" t="s">
        <v>40803</v>
      </c>
    </row>
    <row r="1835" spans="1:25" x14ac:dyDescent="0.3">
      <c r="A1835">
        <v>91700</v>
      </c>
      <c r="B1835" t="s">
        <v>40804</v>
      </c>
      <c r="C1835" t="s">
        <v>40805</v>
      </c>
      <c r="D1835" t="s">
        <v>40806</v>
      </c>
      <c r="E1835" t="s">
        <v>40807</v>
      </c>
      <c r="F1835" t="s">
        <v>40808</v>
      </c>
      <c r="G1835" t="s">
        <v>40809</v>
      </c>
      <c r="H1835" t="s">
        <v>40810</v>
      </c>
      <c r="I1835" t="s">
        <v>40811</v>
      </c>
      <c r="J1835" t="s">
        <v>40812</v>
      </c>
      <c r="K1835" t="s">
        <v>40813</v>
      </c>
      <c r="L1835" t="s">
        <v>40814</v>
      </c>
      <c r="M1835" t="s">
        <v>40815</v>
      </c>
      <c r="N1835" t="s">
        <v>40816</v>
      </c>
      <c r="O1835" t="s">
        <v>40817</v>
      </c>
      <c r="P1835" t="s">
        <v>40818</v>
      </c>
      <c r="Q1835" t="s">
        <v>40819</v>
      </c>
      <c r="R1835" t="s">
        <v>40820</v>
      </c>
      <c r="S1835" t="s">
        <v>40821</v>
      </c>
      <c r="T1835" t="s">
        <v>40822</v>
      </c>
      <c r="U1835" t="s">
        <v>40823</v>
      </c>
      <c r="V1835" t="s">
        <v>40824</v>
      </c>
      <c r="W1835" t="s">
        <v>40825</v>
      </c>
      <c r="X1835" t="s">
        <v>40826</v>
      </c>
      <c r="Y1835" t="s">
        <v>40827</v>
      </c>
    </row>
    <row r="1836" spans="1:25" x14ac:dyDescent="0.3">
      <c r="A1836">
        <v>91750</v>
      </c>
      <c r="B1836" t="s">
        <v>40828</v>
      </c>
      <c r="C1836" t="s">
        <v>40829</v>
      </c>
      <c r="D1836" t="s">
        <v>40830</v>
      </c>
      <c r="E1836" t="s">
        <v>40831</v>
      </c>
      <c r="F1836" t="s">
        <v>40832</v>
      </c>
      <c r="G1836" t="s">
        <v>40833</v>
      </c>
      <c r="H1836" t="s">
        <v>40834</v>
      </c>
      <c r="I1836" t="s">
        <v>40835</v>
      </c>
      <c r="J1836" t="s">
        <v>40836</v>
      </c>
      <c r="K1836" t="s">
        <v>40837</v>
      </c>
      <c r="L1836" t="s">
        <v>40838</v>
      </c>
      <c r="M1836" t="s">
        <v>40839</v>
      </c>
      <c r="N1836" t="s">
        <v>40840</v>
      </c>
      <c r="O1836" t="s">
        <v>40841</v>
      </c>
      <c r="P1836" t="s">
        <v>40842</v>
      </c>
      <c r="Q1836" t="s">
        <v>40843</v>
      </c>
      <c r="R1836" t="s">
        <v>40844</v>
      </c>
      <c r="S1836" t="s">
        <v>40845</v>
      </c>
      <c r="T1836" t="s">
        <v>40846</v>
      </c>
      <c r="U1836" t="s">
        <v>40847</v>
      </c>
      <c r="V1836" t="s">
        <v>40848</v>
      </c>
      <c r="W1836" t="s">
        <v>40849</v>
      </c>
      <c r="X1836" t="s">
        <v>40850</v>
      </c>
      <c r="Y1836" t="s">
        <v>40851</v>
      </c>
    </row>
    <row r="1837" spans="1:25" x14ac:dyDescent="0.3">
      <c r="A1837">
        <v>91800</v>
      </c>
      <c r="B1837" t="s">
        <v>40852</v>
      </c>
      <c r="C1837" t="s">
        <v>40853</v>
      </c>
      <c r="D1837" t="s">
        <v>40854</v>
      </c>
      <c r="E1837" t="s">
        <v>40855</v>
      </c>
      <c r="F1837" t="s">
        <v>40856</v>
      </c>
      <c r="G1837" t="s">
        <v>40857</v>
      </c>
      <c r="H1837" t="s">
        <v>40858</v>
      </c>
      <c r="I1837" t="s">
        <v>40859</v>
      </c>
      <c r="J1837" t="s">
        <v>40860</v>
      </c>
      <c r="K1837" t="s">
        <v>40861</v>
      </c>
      <c r="L1837" t="s">
        <v>40862</v>
      </c>
      <c r="M1837" t="s">
        <v>40863</v>
      </c>
      <c r="N1837" t="s">
        <v>40864</v>
      </c>
      <c r="O1837" t="s">
        <v>40865</v>
      </c>
      <c r="P1837" t="s">
        <v>40866</v>
      </c>
      <c r="Q1837" t="s">
        <v>40867</v>
      </c>
      <c r="R1837" t="s">
        <v>40868</v>
      </c>
      <c r="S1837" t="s">
        <v>40869</v>
      </c>
      <c r="T1837" t="s">
        <v>40870</v>
      </c>
      <c r="U1837" t="s">
        <v>40871</v>
      </c>
      <c r="V1837" t="s">
        <v>40872</v>
      </c>
      <c r="W1837" t="s">
        <v>40873</v>
      </c>
      <c r="X1837" t="s">
        <v>40874</v>
      </c>
      <c r="Y1837" t="s">
        <v>40875</v>
      </c>
    </row>
    <row r="1838" spans="1:25" x14ac:dyDescent="0.3">
      <c r="A1838">
        <v>91850</v>
      </c>
      <c r="B1838" t="s">
        <v>40876</v>
      </c>
      <c r="C1838" t="s">
        <v>40877</v>
      </c>
      <c r="D1838" t="s">
        <v>40878</v>
      </c>
      <c r="E1838" t="s">
        <v>40879</v>
      </c>
      <c r="F1838" t="s">
        <v>40880</v>
      </c>
      <c r="G1838" t="s">
        <v>40881</v>
      </c>
      <c r="H1838" t="s">
        <v>40882</v>
      </c>
      <c r="I1838" t="s">
        <v>40883</v>
      </c>
      <c r="J1838" t="s">
        <v>40884</v>
      </c>
      <c r="K1838" t="s">
        <v>40885</v>
      </c>
      <c r="L1838" t="s">
        <v>40886</v>
      </c>
      <c r="M1838" t="s">
        <v>40887</v>
      </c>
      <c r="N1838" t="s">
        <v>40888</v>
      </c>
      <c r="O1838" t="s">
        <v>40889</v>
      </c>
      <c r="P1838" t="s">
        <v>40890</v>
      </c>
      <c r="Q1838" t="s">
        <v>40891</v>
      </c>
      <c r="R1838" t="s">
        <v>40892</v>
      </c>
      <c r="S1838" t="s">
        <v>40893</v>
      </c>
      <c r="T1838" t="s">
        <v>40894</v>
      </c>
      <c r="U1838" t="s">
        <v>40895</v>
      </c>
      <c r="V1838" t="s">
        <v>40896</v>
      </c>
      <c r="W1838" t="s">
        <v>40897</v>
      </c>
      <c r="X1838" t="s">
        <v>40898</v>
      </c>
      <c r="Y1838" t="s">
        <v>40899</v>
      </c>
    </row>
    <row r="1839" spans="1:25" x14ac:dyDescent="0.3">
      <c r="A1839">
        <v>91900</v>
      </c>
      <c r="B1839" t="s">
        <v>40900</v>
      </c>
      <c r="C1839" t="s">
        <v>40901</v>
      </c>
      <c r="D1839" t="s">
        <v>40902</v>
      </c>
      <c r="E1839" t="s">
        <v>40903</v>
      </c>
      <c r="F1839" t="s">
        <v>40904</v>
      </c>
      <c r="G1839" t="s">
        <v>40905</v>
      </c>
      <c r="H1839" t="s">
        <v>40906</v>
      </c>
      <c r="I1839" t="s">
        <v>40907</v>
      </c>
      <c r="J1839" t="s">
        <v>40908</v>
      </c>
      <c r="K1839" t="s">
        <v>40909</v>
      </c>
      <c r="L1839" t="s">
        <v>40910</v>
      </c>
      <c r="M1839" t="s">
        <v>40911</v>
      </c>
      <c r="N1839" t="s">
        <v>40912</v>
      </c>
      <c r="O1839" t="s">
        <v>40913</v>
      </c>
      <c r="P1839" t="s">
        <v>40914</v>
      </c>
      <c r="Q1839" t="s">
        <v>40915</v>
      </c>
      <c r="R1839" t="s">
        <v>40916</v>
      </c>
      <c r="S1839" t="s">
        <v>40917</v>
      </c>
      <c r="T1839" t="s">
        <v>40918</v>
      </c>
      <c r="U1839" t="s">
        <v>40919</v>
      </c>
      <c r="V1839" t="s">
        <v>40920</v>
      </c>
      <c r="W1839" t="s">
        <v>40921</v>
      </c>
      <c r="X1839" t="s">
        <v>40922</v>
      </c>
      <c r="Y1839" t="s">
        <v>40923</v>
      </c>
    </row>
    <row r="1840" spans="1:25" x14ac:dyDescent="0.3">
      <c r="A1840">
        <v>91950</v>
      </c>
      <c r="B1840" t="s">
        <v>40924</v>
      </c>
      <c r="C1840" t="s">
        <v>40925</v>
      </c>
      <c r="D1840" t="s">
        <v>40926</v>
      </c>
      <c r="E1840" t="s">
        <v>40927</v>
      </c>
      <c r="F1840" t="s">
        <v>40928</v>
      </c>
      <c r="G1840" t="s">
        <v>40929</v>
      </c>
      <c r="H1840" t="s">
        <v>40930</v>
      </c>
      <c r="I1840" t="s">
        <v>40931</v>
      </c>
      <c r="J1840" t="s">
        <v>40932</v>
      </c>
      <c r="K1840" t="s">
        <v>40933</v>
      </c>
      <c r="L1840" t="s">
        <v>40934</v>
      </c>
      <c r="M1840" t="s">
        <v>40935</v>
      </c>
      <c r="N1840" t="s">
        <v>40936</v>
      </c>
      <c r="O1840" t="s">
        <v>40937</v>
      </c>
      <c r="P1840" t="s">
        <v>40938</v>
      </c>
      <c r="Q1840" t="s">
        <v>40939</v>
      </c>
      <c r="R1840" t="s">
        <v>40940</v>
      </c>
      <c r="S1840" t="s">
        <v>40941</v>
      </c>
      <c r="T1840" t="s">
        <v>40942</v>
      </c>
      <c r="U1840" t="s">
        <v>40943</v>
      </c>
      <c r="V1840" t="s">
        <v>40944</v>
      </c>
      <c r="W1840" t="s">
        <v>40945</v>
      </c>
      <c r="X1840" t="s">
        <v>40946</v>
      </c>
      <c r="Y1840" t="s">
        <v>40947</v>
      </c>
    </row>
    <row r="1841" spans="1:25" x14ac:dyDescent="0.3">
      <c r="A1841">
        <v>92000</v>
      </c>
      <c r="B1841" t="s">
        <v>40948</v>
      </c>
      <c r="C1841" t="s">
        <v>40949</v>
      </c>
      <c r="D1841" t="s">
        <v>40950</v>
      </c>
      <c r="E1841" t="s">
        <v>40951</v>
      </c>
      <c r="F1841" t="s">
        <v>40952</v>
      </c>
      <c r="G1841" t="s">
        <v>40953</v>
      </c>
      <c r="H1841" t="s">
        <v>40954</v>
      </c>
      <c r="I1841" t="s">
        <v>40955</v>
      </c>
      <c r="J1841" t="s">
        <v>40956</v>
      </c>
      <c r="K1841" t="s">
        <v>40957</v>
      </c>
      <c r="L1841" t="s">
        <v>40958</v>
      </c>
      <c r="M1841" t="s">
        <v>40959</v>
      </c>
      <c r="N1841" t="s">
        <v>40960</v>
      </c>
      <c r="O1841" t="s">
        <v>40961</v>
      </c>
      <c r="P1841" t="s">
        <v>40962</v>
      </c>
      <c r="Q1841" t="s">
        <v>40963</v>
      </c>
      <c r="R1841" t="s">
        <v>40964</v>
      </c>
      <c r="S1841" t="s">
        <v>40965</v>
      </c>
      <c r="T1841" t="s">
        <v>40966</v>
      </c>
      <c r="U1841" t="s">
        <v>40967</v>
      </c>
      <c r="V1841" t="s">
        <v>40968</v>
      </c>
      <c r="W1841" t="s">
        <v>40969</v>
      </c>
      <c r="X1841" t="s">
        <v>40970</v>
      </c>
      <c r="Y1841" t="s">
        <v>40971</v>
      </c>
    </row>
    <row r="1842" spans="1:25" x14ac:dyDescent="0.3">
      <c r="A1842">
        <v>92050</v>
      </c>
      <c r="B1842" t="s">
        <v>40972</v>
      </c>
      <c r="C1842" t="s">
        <v>40973</v>
      </c>
      <c r="D1842" t="s">
        <v>40974</v>
      </c>
      <c r="E1842" t="s">
        <v>40975</v>
      </c>
      <c r="F1842" t="s">
        <v>40976</v>
      </c>
      <c r="G1842" t="s">
        <v>40977</v>
      </c>
      <c r="H1842" t="s">
        <v>40978</v>
      </c>
      <c r="I1842" t="s">
        <v>40979</v>
      </c>
      <c r="J1842" t="s">
        <v>40980</v>
      </c>
      <c r="K1842" t="s">
        <v>40981</v>
      </c>
      <c r="L1842" t="s">
        <v>40982</v>
      </c>
      <c r="M1842" t="s">
        <v>40983</v>
      </c>
      <c r="N1842" t="s">
        <v>40984</v>
      </c>
      <c r="O1842" t="s">
        <v>40985</v>
      </c>
      <c r="P1842" t="s">
        <v>40986</v>
      </c>
      <c r="Q1842" t="s">
        <v>40987</v>
      </c>
      <c r="R1842" t="s">
        <v>40988</v>
      </c>
      <c r="S1842" t="s">
        <v>40989</v>
      </c>
      <c r="T1842" t="s">
        <v>40990</v>
      </c>
      <c r="U1842" t="s">
        <v>40991</v>
      </c>
      <c r="V1842" t="s">
        <v>40992</v>
      </c>
      <c r="W1842" t="s">
        <v>40993</v>
      </c>
      <c r="X1842" t="s">
        <v>40994</v>
      </c>
      <c r="Y1842" t="s">
        <v>40995</v>
      </c>
    </row>
    <row r="1843" spans="1:25" x14ac:dyDescent="0.3">
      <c r="A1843">
        <v>92100</v>
      </c>
      <c r="B1843" t="s">
        <v>40996</v>
      </c>
      <c r="C1843" t="s">
        <v>40997</v>
      </c>
      <c r="D1843" t="s">
        <v>40998</v>
      </c>
      <c r="E1843" t="s">
        <v>40999</v>
      </c>
      <c r="F1843" t="s">
        <v>41000</v>
      </c>
      <c r="G1843" t="s">
        <v>41001</v>
      </c>
      <c r="H1843" t="s">
        <v>41002</v>
      </c>
      <c r="I1843" t="s">
        <v>41003</v>
      </c>
      <c r="J1843" t="s">
        <v>41004</v>
      </c>
      <c r="K1843" t="s">
        <v>41005</v>
      </c>
      <c r="L1843" t="s">
        <v>41006</v>
      </c>
      <c r="M1843" t="s">
        <v>41007</v>
      </c>
      <c r="N1843" t="s">
        <v>41008</v>
      </c>
      <c r="O1843" t="s">
        <v>41009</v>
      </c>
      <c r="P1843" t="s">
        <v>41010</v>
      </c>
      <c r="Q1843" t="s">
        <v>41011</v>
      </c>
      <c r="R1843" t="s">
        <v>41012</v>
      </c>
      <c r="S1843" t="s">
        <v>41013</v>
      </c>
      <c r="T1843" t="s">
        <v>41014</v>
      </c>
      <c r="U1843" t="s">
        <v>41015</v>
      </c>
      <c r="V1843" t="s">
        <v>41016</v>
      </c>
      <c r="W1843" t="s">
        <v>41017</v>
      </c>
      <c r="X1843" t="s">
        <v>41018</v>
      </c>
      <c r="Y1843" t="s">
        <v>41019</v>
      </c>
    </row>
    <row r="1844" spans="1:25" x14ac:dyDescent="0.3">
      <c r="A1844">
        <v>92150</v>
      </c>
      <c r="B1844" t="s">
        <v>41020</v>
      </c>
      <c r="C1844" t="s">
        <v>41021</v>
      </c>
      <c r="D1844" t="s">
        <v>41022</v>
      </c>
      <c r="E1844" t="s">
        <v>41023</v>
      </c>
      <c r="F1844" t="s">
        <v>41024</v>
      </c>
      <c r="G1844" t="s">
        <v>41025</v>
      </c>
      <c r="H1844" t="s">
        <v>41026</v>
      </c>
      <c r="I1844" t="s">
        <v>41027</v>
      </c>
      <c r="J1844" t="s">
        <v>41028</v>
      </c>
      <c r="K1844" t="s">
        <v>41029</v>
      </c>
      <c r="L1844" t="s">
        <v>41030</v>
      </c>
      <c r="M1844" t="s">
        <v>41031</v>
      </c>
      <c r="N1844" t="s">
        <v>41032</v>
      </c>
      <c r="O1844" t="s">
        <v>41033</v>
      </c>
      <c r="P1844" t="s">
        <v>41034</v>
      </c>
      <c r="Q1844" t="s">
        <v>41035</v>
      </c>
      <c r="R1844" t="s">
        <v>41036</v>
      </c>
      <c r="S1844" t="s">
        <v>41037</v>
      </c>
      <c r="T1844" t="s">
        <v>41038</v>
      </c>
      <c r="U1844" t="s">
        <v>41039</v>
      </c>
      <c r="V1844" t="s">
        <v>41040</v>
      </c>
      <c r="W1844" t="s">
        <v>41041</v>
      </c>
      <c r="X1844" t="s">
        <v>41042</v>
      </c>
      <c r="Y1844" t="s">
        <v>41043</v>
      </c>
    </row>
    <row r="1845" spans="1:25" x14ac:dyDescent="0.3">
      <c r="A1845">
        <v>92200</v>
      </c>
      <c r="B1845" t="s">
        <v>41044</v>
      </c>
      <c r="C1845" t="s">
        <v>41045</v>
      </c>
      <c r="D1845" t="s">
        <v>41046</v>
      </c>
      <c r="E1845" t="s">
        <v>41047</v>
      </c>
      <c r="F1845" t="s">
        <v>41048</v>
      </c>
      <c r="G1845" t="s">
        <v>41049</v>
      </c>
      <c r="H1845" t="s">
        <v>41050</v>
      </c>
      <c r="I1845" t="s">
        <v>41051</v>
      </c>
      <c r="J1845" t="s">
        <v>41052</v>
      </c>
      <c r="K1845" t="s">
        <v>41053</v>
      </c>
      <c r="L1845" t="s">
        <v>41054</v>
      </c>
      <c r="M1845" t="s">
        <v>41055</v>
      </c>
      <c r="N1845" t="s">
        <v>41056</v>
      </c>
      <c r="O1845" t="s">
        <v>41057</v>
      </c>
      <c r="P1845" t="s">
        <v>41058</v>
      </c>
      <c r="Q1845" t="s">
        <v>41059</v>
      </c>
      <c r="R1845" t="s">
        <v>41060</v>
      </c>
      <c r="S1845" t="s">
        <v>41061</v>
      </c>
      <c r="T1845" t="s">
        <v>41062</v>
      </c>
      <c r="U1845" t="s">
        <v>41063</v>
      </c>
      <c r="V1845" t="s">
        <v>41064</v>
      </c>
      <c r="W1845" t="s">
        <v>41065</v>
      </c>
      <c r="X1845" t="s">
        <v>41066</v>
      </c>
      <c r="Y1845" t="s">
        <v>41067</v>
      </c>
    </row>
    <row r="1846" spans="1:25" x14ac:dyDescent="0.3">
      <c r="A1846">
        <v>92250</v>
      </c>
      <c r="B1846" t="s">
        <v>41068</v>
      </c>
      <c r="C1846" t="s">
        <v>41069</v>
      </c>
      <c r="D1846" t="s">
        <v>41070</v>
      </c>
      <c r="E1846" t="s">
        <v>41071</v>
      </c>
      <c r="F1846" t="s">
        <v>41072</v>
      </c>
      <c r="G1846" t="s">
        <v>41073</v>
      </c>
      <c r="H1846" t="s">
        <v>41074</v>
      </c>
      <c r="I1846" t="s">
        <v>41075</v>
      </c>
      <c r="J1846" t="s">
        <v>41076</v>
      </c>
      <c r="K1846" t="s">
        <v>41077</v>
      </c>
      <c r="L1846" t="s">
        <v>41078</v>
      </c>
      <c r="M1846" t="s">
        <v>41079</v>
      </c>
      <c r="N1846" t="s">
        <v>41080</v>
      </c>
      <c r="O1846" t="s">
        <v>41081</v>
      </c>
      <c r="P1846" t="s">
        <v>41082</v>
      </c>
      <c r="Q1846" t="s">
        <v>41083</v>
      </c>
      <c r="R1846" t="s">
        <v>41084</v>
      </c>
      <c r="S1846" t="s">
        <v>41085</v>
      </c>
      <c r="T1846" t="s">
        <v>41086</v>
      </c>
      <c r="U1846" t="s">
        <v>41087</v>
      </c>
      <c r="V1846" t="s">
        <v>41088</v>
      </c>
      <c r="W1846" t="s">
        <v>41089</v>
      </c>
      <c r="X1846" t="s">
        <v>41090</v>
      </c>
      <c r="Y1846" t="s">
        <v>41091</v>
      </c>
    </row>
    <row r="1847" spans="1:25" x14ac:dyDescent="0.3">
      <c r="A1847">
        <v>92300</v>
      </c>
      <c r="B1847" t="s">
        <v>41092</v>
      </c>
      <c r="C1847" t="s">
        <v>41093</v>
      </c>
      <c r="D1847" t="s">
        <v>41094</v>
      </c>
      <c r="E1847" t="s">
        <v>41095</v>
      </c>
      <c r="F1847" t="s">
        <v>41096</v>
      </c>
      <c r="G1847" t="s">
        <v>41097</v>
      </c>
      <c r="H1847" t="s">
        <v>41098</v>
      </c>
      <c r="I1847" t="s">
        <v>41099</v>
      </c>
      <c r="J1847" t="s">
        <v>41100</v>
      </c>
      <c r="K1847" t="s">
        <v>41101</v>
      </c>
      <c r="L1847" t="s">
        <v>41102</v>
      </c>
      <c r="M1847" t="s">
        <v>41103</v>
      </c>
      <c r="N1847" t="s">
        <v>41104</v>
      </c>
      <c r="O1847" t="s">
        <v>41105</v>
      </c>
      <c r="P1847" t="s">
        <v>41106</v>
      </c>
      <c r="Q1847" t="s">
        <v>41107</v>
      </c>
      <c r="R1847" t="s">
        <v>41108</v>
      </c>
      <c r="S1847" t="s">
        <v>41109</v>
      </c>
      <c r="T1847" t="s">
        <v>41110</v>
      </c>
      <c r="U1847" t="s">
        <v>41111</v>
      </c>
      <c r="V1847" t="s">
        <v>41112</v>
      </c>
      <c r="W1847" t="s">
        <v>41113</v>
      </c>
      <c r="X1847" t="s">
        <v>41114</v>
      </c>
      <c r="Y1847" t="s">
        <v>41115</v>
      </c>
    </row>
    <row r="1848" spans="1:25" x14ac:dyDescent="0.3">
      <c r="A1848">
        <v>92350</v>
      </c>
      <c r="B1848" t="s">
        <v>41116</v>
      </c>
      <c r="C1848" t="s">
        <v>41117</v>
      </c>
      <c r="D1848" t="s">
        <v>41118</v>
      </c>
      <c r="E1848" t="s">
        <v>41119</v>
      </c>
      <c r="F1848" t="s">
        <v>41120</v>
      </c>
      <c r="G1848" t="s">
        <v>41121</v>
      </c>
      <c r="H1848" t="s">
        <v>41122</v>
      </c>
      <c r="I1848" t="s">
        <v>41123</v>
      </c>
      <c r="J1848" t="s">
        <v>41124</v>
      </c>
      <c r="K1848" t="s">
        <v>41125</v>
      </c>
      <c r="L1848" t="s">
        <v>41126</v>
      </c>
      <c r="M1848" t="s">
        <v>41127</v>
      </c>
      <c r="N1848" t="s">
        <v>41128</v>
      </c>
      <c r="O1848" t="s">
        <v>41129</v>
      </c>
      <c r="P1848" t="s">
        <v>41130</v>
      </c>
      <c r="Q1848" t="s">
        <v>41131</v>
      </c>
      <c r="R1848" t="s">
        <v>41132</v>
      </c>
      <c r="S1848" t="s">
        <v>41133</v>
      </c>
      <c r="T1848" t="s">
        <v>41134</v>
      </c>
      <c r="U1848" t="s">
        <v>41135</v>
      </c>
      <c r="V1848" t="s">
        <v>41136</v>
      </c>
      <c r="W1848" t="s">
        <v>41137</v>
      </c>
      <c r="X1848" t="s">
        <v>41138</v>
      </c>
      <c r="Y1848" t="s">
        <v>41139</v>
      </c>
    </row>
    <row r="1849" spans="1:25" x14ac:dyDescent="0.3">
      <c r="A1849">
        <v>92400</v>
      </c>
      <c r="B1849" t="s">
        <v>41140</v>
      </c>
      <c r="C1849" t="s">
        <v>41141</v>
      </c>
      <c r="D1849" t="s">
        <v>41142</v>
      </c>
      <c r="E1849" t="s">
        <v>41143</v>
      </c>
      <c r="F1849" t="s">
        <v>41144</v>
      </c>
      <c r="G1849" t="s">
        <v>41145</v>
      </c>
      <c r="H1849" t="s">
        <v>41146</v>
      </c>
      <c r="I1849" t="s">
        <v>41147</v>
      </c>
      <c r="J1849" t="s">
        <v>41148</v>
      </c>
      <c r="K1849" t="s">
        <v>41149</v>
      </c>
      <c r="L1849" t="s">
        <v>41150</v>
      </c>
      <c r="M1849" t="s">
        <v>41151</v>
      </c>
      <c r="N1849" t="s">
        <v>41152</v>
      </c>
      <c r="O1849" t="s">
        <v>41153</v>
      </c>
      <c r="P1849">
        <f>-832.891454005133 -8.44287759779445 -232.696240411209</f>
        <v>-1074.0305720141364</v>
      </c>
      <c r="Q1849" t="s">
        <v>41154</v>
      </c>
      <c r="R1849" t="s">
        <v>41155</v>
      </c>
      <c r="S1849" t="s">
        <v>41156</v>
      </c>
      <c r="T1849" t="s">
        <v>41157</v>
      </c>
      <c r="U1849" t="s">
        <v>41158</v>
      </c>
      <c r="V1849" t="s">
        <v>41159</v>
      </c>
      <c r="W1849" t="s">
        <v>41160</v>
      </c>
      <c r="X1849" t="s">
        <v>41161</v>
      </c>
      <c r="Y1849" t="s">
        <v>41162</v>
      </c>
    </row>
    <row r="1850" spans="1:25" x14ac:dyDescent="0.3">
      <c r="A1850">
        <v>92450</v>
      </c>
      <c r="B1850" t="s">
        <v>41163</v>
      </c>
      <c r="C1850" t="s">
        <v>41164</v>
      </c>
      <c r="D1850" t="s">
        <v>41165</v>
      </c>
      <c r="E1850" t="s">
        <v>41166</v>
      </c>
      <c r="F1850" t="s">
        <v>41167</v>
      </c>
      <c r="G1850" t="s">
        <v>41168</v>
      </c>
      <c r="H1850" t="s">
        <v>41169</v>
      </c>
      <c r="I1850" t="s">
        <v>41170</v>
      </c>
      <c r="J1850" t="s">
        <v>41171</v>
      </c>
      <c r="K1850" t="s">
        <v>41172</v>
      </c>
      <c r="L1850" t="s">
        <v>41173</v>
      </c>
      <c r="M1850" t="s">
        <v>41174</v>
      </c>
      <c r="N1850" t="s">
        <v>41175</v>
      </c>
      <c r="O1850" t="s">
        <v>41176</v>
      </c>
      <c r="P1850">
        <f>-829.468978899783 -14.6245261630227 -231.757116486226</f>
        <v>-1075.8506215490318</v>
      </c>
      <c r="Q1850" t="s">
        <v>41177</v>
      </c>
      <c r="R1850" t="s">
        <v>41178</v>
      </c>
      <c r="S1850" t="s">
        <v>41179</v>
      </c>
      <c r="T1850" t="s">
        <v>41180</v>
      </c>
      <c r="U1850" t="s">
        <v>41181</v>
      </c>
      <c r="V1850" t="s">
        <v>41182</v>
      </c>
      <c r="W1850" t="s">
        <v>41183</v>
      </c>
      <c r="X1850" t="s">
        <v>41184</v>
      </c>
      <c r="Y1850" t="s">
        <v>41185</v>
      </c>
    </row>
    <row r="1851" spans="1:25" x14ac:dyDescent="0.3">
      <c r="A1851">
        <v>92500</v>
      </c>
      <c r="B1851" t="s">
        <v>41186</v>
      </c>
      <c r="C1851" t="s">
        <v>41187</v>
      </c>
      <c r="D1851" t="s">
        <v>41188</v>
      </c>
      <c r="E1851" t="s">
        <v>41189</v>
      </c>
      <c r="F1851" t="s">
        <v>41190</v>
      </c>
      <c r="G1851" t="s">
        <v>41191</v>
      </c>
      <c r="H1851" t="s">
        <v>41192</v>
      </c>
      <c r="I1851" t="s">
        <v>41193</v>
      </c>
      <c r="J1851" t="s">
        <v>41194</v>
      </c>
      <c r="K1851" t="s">
        <v>41195</v>
      </c>
      <c r="L1851" t="s">
        <v>41196</v>
      </c>
      <c r="M1851" t="s">
        <v>41197</v>
      </c>
      <c r="N1851" t="s">
        <v>41198</v>
      </c>
      <c r="O1851">
        <f>-809.414253471519 -2.05536747350629 -510.077462893738</f>
        <v>-1321.5470838387632</v>
      </c>
      <c r="P1851">
        <f>-823.175708880576 -25.4205328712301 -229.287068965703</f>
        <v>-1077.8833107175092</v>
      </c>
      <c r="Q1851" t="s">
        <v>41199</v>
      </c>
      <c r="R1851" t="s">
        <v>41200</v>
      </c>
      <c r="S1851" t="s">
        <v>41201</v>
      </c>
      <c r="T1851" t="s">
        <v>41202</v>
      </c>
      <c r="U1851" t="s">
        <v>41203</v>
      </c>
      <c r="V1851" t="s">
        <v>41204</v>
      </c>
      <c r="W1851" t="s">
        <v>41205</v>
      </c>
      <c r="X1851" t="s">
        <v>41206</v>
      </c>
      <c r="Y1851" t="s">
        <v>41207</v>
      </c>
    </row>
    <row r="1852" spans="1:25" x14ac:dyDescent="0.3">
      <c r="A1852">
        <v>92550</v>
      </c>
      <c r="B1852" t="s">
        <v>41208</v>
      </c>
      <c r="C1852" t="s">
        <v>41209</v>
      </c>
      <c r="D1852" t="s">
        <v>41210</v>
      </c>
      <c r="E1852" t="s">
        <v>41211</v>
      </c>
      <c r="F1852" t="s">
        <v>41212</v>
      </c>
      <c r="G1852" t="s">
        <v>41213</v>
      </c>
      <c r="H1852" t="s">
        <v>41214</v>
      </c>
      <c r="I1852" t="s">
        <v>41215</v>
      </c>
      <c r="J1852" t="s">
        <v>41216</v>
      </c>
      <c r="K1852" t="s">
        <v>41217</v>
      </c>
      <c r="L1852" t="s">
        <v>41218</v>
      </c>
      <c r="M1852" t="s">
        <v>41219</v>
      </c>
      <c r="N1852" t="s">
        <v>41220</v>
      </c>
      <c r="O1852">
        <f>-807.033456621291 -8.08210397897869 -508.853295619829</f>
        <v>-1323.9688562200986</v>
      </c>
      <c r="P1852">
        <f>-820.276567150573 -29.6805988712308 -227.89651877085</f>
        <v>-1077.8536847926539</v>
      </c>
      <c r="Q1852" t="s">
        <v>41221</v>
      </c>
      <c r="R1852" t="s">
        <v>41222</v>
      </c>
      <c r="S1852" t="s">
        <v>41223</v>
      </c>
      <c r="T1852" t="s">
        <v>41224</v>
      </c>
      <c r="U1852" t="s">
        <v>41225</v>
      </c>
      <c r="V1852" t="s">
        <v>41226</v>
      </c>
      <c r="W1852" t="s">
        <v>41227</v>
      </c>
      <c r="X1852" t="s">
        <v>41228</v>
      </c>
      <c r="Y1852" t="s">
        <v>41229</v>
      </c>
    </row>
    <row r="1853" spans="1:25" x14ac:dyDescent="0.3">
      <c r="A1853">
        <v>92600</v>
      </c>
      <c r="B1853" t="s">
        <v>41230</v>
      </c>
      <c r="C1853" t="s">
        <v>41231</v>
      </c>
      <c r="D1853" t="s">
        <v>41232</v>
      </c>
      <c r="E1853" t="s">
        <v>41233</v>
      </c>
      <c r="F1853" t="s">
        <v>41234</v>
      </c>
      <c r="G1853" t="s">
        <v>41235</v>
      </c>
      <c r="H1853" t="s">
        <v>41236</v>
      </c>
      <c r="I1853" t="s">
        <v>41237</v>
      </c>
      <c r="J1853" t="s">
        <v>41238</v>
      </c>
      <c r="K1853" t="s">
        <v>41239</v>
      </c>
      <c r="L1853" t="s">
        <v>41240</v>
      </c>
      <c r="M1853" t="s">
        <v>41241</v>
      </c>
      <c r="N1853" t="s">
        <v>41242</v>
      </c>
      <c r="O1853">
        <f>-803.590330344682 -18.2856059386511 -506.274418216892</f>
        <v>-1328.1503545002251</v>
      </c>
      <c r="P1853">
        <f>-813.690569162165 -35.4079138690561 -224.879033511573</f>
        <v>-1073.9775165427941</v>
      </c>
      <c r="Q1853" t="s">
        <v>41243</v>
      </c>
      <c r="R1853" t="s">
        <v>41244</v>
      </c>
      <c r="S1853" t="s">
        <v>41245</v>
      </c>
      <c r="T1853" t="s">
        <v>41246</v>
      </c>
      <c r="U1853" t="s">
        <v>41247</v>
      </c>
      <c r="V1853" t="s">
        <v>41248</v>
      </c>
      <c r="W1853" t="s">
        <v>41249</v>
      </c>
      <c r="X1853" t="s">
        <v>41250</v>
      </c>
      <c r="Y1853" t="s">
        <v>41251</v>
      </c>
    </row>
    <row r="1854" spans="1:25" x14ac:dyDescent="0.3">
      <c r="A1854">
        <v>92650</v>
      </c>
      <c r="B1854" t="s">
        <v>41252</v>
      </c>
      <c r="C1854" t="s">
        <v>41253</v>
      </c>
      <c r="D1854" t="s">
        <v>41254</v>
      </c>
      <c r="E1854" t="s">
        <v>41255</v>
      </c>
      <c r="F1854" t="s">
        <v>41256</v>
      </c>
      <c r="G1854" t="s">
        <v>41257</v>
      </c>
      <c r="H1854" t="s">
        <v>41258</v>
      </c>
      <c r="I1854" t="s">
        <v>41259</v>
      </c>
      <c r="J1854" t="s">
        <v>41260</v>
      </c>
      <c r="K1854" t="s">
        <v>41261</v>
      </c>
      <c r="L1854" t="s">
        <v>41262</v>
      </c>
      <c r="M1854" t="s">
        <v>41263</v>
      </c>
      <c r="N1854" t="s">
        <v>41264</v>
      </c>
      <c r="O1854">
        <f>-802.169978332079 -22.654907539282 -504.753409900775</f>
        <v>-1329.578295772136</v>
      </c>
      <c r="P1854">
        <f>-810.132050019317 -37.0241427444475 -223.135480233769</f>
        <v>-1070.2916729975336</v>
      </c>
      <c r="Q1854" t="s">
        <v>41265</v>
      </c>
      <c r="R1854" t="s">
        <v>41266</v>
      </c>
      <c r="S1854" t="s">
        <v>41267</v>
      </c>
      <c r="T1854" t="s">
        <v>41268</v>
      </c>
      <c r="U1854" t="s">
        <v>41269</v>
      </c>
      <c r="V1854" t="s">
        <v>41270</v>
      </c>
      <c r="W1854" t="s">
        <v>41271</v>
      </c>
      <c r="X1854" t="s">
        <v>41272</v>
      </c>
      <c r="Y1854" t="s">
        <v>41273</v>
      </c>
    </row>
    <row r="1855" spans="1:25" x14ac:dyDescent="0.3">
      <c r="A1855">
        <v>92700</v>
      </c>
      <c r="B1855" t="s">
        <v>41274</v>
      </c>
      <c r="C1855" t="s">
        <v>41275</v>
      </c>
      <c r="D1855" t="s">
        <v>41276</v>
      </c>
      <c r="E1855" t="s">
        <v>41277</v>
      </c>
      <c r="F1855" t="s">
        <v>41278</v>
      </c>
      <c r="G1855" t="s">
        <v>41279</v>
      </c>
      <c r="H1855" t="s">
        <v>41280</v>
      </c>
      <c r="I1855" t="s">
        <v>41281</v>
      </c>
      <c r="J1855" t="s">
        <v>41282</v>
      </c>
      <c r="K1855" t="s">
        <v>41283</v>
      </c>
      <c r="L1855" t="s">
        <v>41284</v>
      </c>
      <c r="M1855" t="s">
        <v>41285</v>
      </c>
      <c r="N1855" t="s">
        <v>41286</v>
      </c>
      <c r="O1855">
        <f>-798.080830000794 -33.5208460662514 -500.993944612624</f>
        <v>-1332.5956206796693</v>
      </c>
      <c r="P1855">
        <f>-804.696399493602 -41.5902543358782 -219.090210183186</f>
        <v>-1065.3768640126661</v>
      </c>
      <c r="Q1855" t="s">
        <v>41287</v>
      </c>
      <c r="R1855" t="s">
        <v>41288</v>
      </c>
      <c r="S1855" t="s">
        <v>41289</v>
      </c>
      <c r="T1855" t="s">
        <v>41290</v>
      </c>
      <c r="U1855" t="s">
        <v>41291</v>
      </c>
      <c r="V1855" t="s">
        <v>41292</v>
      </c>
      <c r="W1855" t="s">
        <v>41293</v>
      </c>
      <c r="X1855" t="s">
        <v>41294</v>
      </c>
      <c r="Y1855" t="s">
        <v>41295</v>
      </c>
    </row>
    <row r="1856" spans="1:25" x14ac:dyDescent="0.3">
      <c r="A1856">
        <v>92750</v>
      </c>
      <c r="B1856" t="s">
        <v>41296</v>
      </c>
      <c r="C1856" t="s">
        <v>41297</v>
      </c>
      <c r="D1856" t="s">
        <v>41298</v>
      </c>
      <c r="E1856" t="s">
        <v>41299</v>
      </c>
      <c r="F1856" t="s">
        <v>41300</v>
      </c>
      <c r="G1856" t="s">
        <v>41301</v>
      </c>
      <c r="H1856" t="s">
        <v>41302</v>
      </c>
      <c r="I1856" t="s">
        <v>41303</v>
      </c>
      <c r="J1856" t="s">
        <v>41304</v>
      </c>
      <c r="K1856" t="s">
        <v>41305</v>
      </c>
      <c r="L1856" t="s">
        <v>41306</v>
      </c>
      <c r="M1856" t="s">
        <v>41307</v>
      </c>
      <c r="N1856" t="s">
        <v>41308</v>
      </c>
      <c r="O1856">
        <f>-795.436809668043 -39.501846228593 -498.980904583903</f>
        <v>-1333.9195604805391</v>
      </c>
      <c r="P1856">
        <f>-803.405172208333 -44.3327094002395 -217.038095169512</f>
        <v>-1064.7759767780847</v>
      </c>
      <c r="Q1856" t="s">
        <v>41309</v>
      </c>
      <c r="R1856" t="s">
        <v>41310</v>
      </c>
      <c r="S1856" t="s">
        <v>41311</v>
      </c>
      <c r="T1856" t="s">
        <v>41312</v>
      </c>
      <c r="U1856" t="s">
        <v>41313</v>
      </c>
      <c r="V1856" t="s">
        <v>41314</v>
      </c>
      <c r="W1856" t="s">
        <v>41315</v>
      </c>
      <c r="X1856" t="s">
        <v>41316</v>
      </c>
      <c r="Y1856" t="s">
        <v>41317</v>
      </c>
    </row>
    <row r="1857" spans="1:25" x14ac:dyDescent="0.3">
      <c r="A1857">
        <v>92800</v>
      </c>
      <c r="B1857" t="s">
        <v>41318</v>
      </c>
      <c r="C1857" t="s">
        <v>41319</v>
      </c>
      <c r="D1857" t="s">
        <v>41320</v>
      </c>
      <c r="E1857" t="s">
        <v>41321</v>
      </c>
      <c r="F1857" t="s">
        <v>41322</v>
      </c>
      <c r="G1857" t="s">
        <v>41323</v>
      </c>
      <c r="H1857" t="s">
        <v>41324</v>
      </c>
      <c r="I1857" t="s">
        <v>41325</v>
      </c>
      <c r="J1857" t="s">
        <v>41326</v>
      </c>
      <c r="K1857" t="s">
        <v>41327</v>
      </c>
      <c r="L1857" t="s">
        <v>41328</v>
      </c>
      <c r="M1857" t="s">
        <v>41329</v>
      </c>
      <c r="N1857" t="s">
        <v>41330</v>
      </c>
      <c r="O1857">
        <f>-789.421909559985 -51.5905468361989 -494.692203300623</f>
        <v>-1335.7046596968069</v>
      </c>
      <c r="P1857">
        <f>-802.325461703927 -51.6052229515547 -212.890742821306</f>
        <v>-1066.8214274767877</v>
      </c>
      <c r="Q1857" t="s">
        <v>41331</v>
      </c>
      <c r="R1857" t="s">
        <v>41332</v>
      </c>
      <c r="S1857" t="s">
        <v>41333</v>
      </c>
      <c r="T1857" t="s">
        <v>41334</v>
      </c>
      <c r="U1857" t="s">
        <v>41335</v>
      </c>
      <c r="V1857" t="s">
        <v>41336</v>
      </c>
      <c r="W1857" t="s">
        <v>41337</v>
      </c>
      <c r="X1857" t="s">
        <v>41338</v>
      </c>
      <c r="Y1857" t="s">
        <v>41339</v>
      </c>
    </row>
    <row r="1858" spans="1:25" x14ac:dyDescent="0.3">
      <c r="A1858">
        <v>92850</v>
      </c>
      <c r="B1858" t="s">
        <v>41340</v>
      </c>
      <c r="C1858" t="s">
        <v>41341</v>
      </c>
      <c r="D1858" t="s">
        <v>41342</v>
      </c>
      <c r="E1858" t="s">
        <v>41343</v>
      </c>
      <c r="F1858" t="s">
        <v>41344</v>
      </c>
      <c r="G1858" t="s">
        <v>41345</v>
      </c>
      <c r="H1858" t="s">
        <v>41346</v>
      </c>
      <c r="I1858" t="s">
        <v>41347</v>
      </c>
      <c r="J1858" t="s">
        <v>41348</v>
      </c>
      <c r="K1858" t="s">
        <v>41349</v>
      </c>
      <c r="L1858" t="s">
        <v>41350</v>
      </c>
      <c r="M1858" t="s">
        <v>41351</v>
      </c>
      <c r="N1858" t="s">
        <v>41352</v>
      </c>
      <c r="O1858">
        <f>-786.691441270826 -57.7168293178963 -493.29699616125</f>
        <v>-1337.7052667499722</v>
      </c>
      <c r="P1858">
        <f>-802.542780592832 -56.1329916224538 -211.650382396429</f>
        <v>-1070.3261546117146</v>
      </c>
      <c r="Q1858" t="s">
        <v>41353</v>
      </c>
      <c r="R1858" t="s">
        <v>41354</v>
      </c>
      <c r="S1858" t="s">
        <v>41355</v>
      </c>
      <c r="T1858" t="s">
        <v>41356</v>
      </c>
      <c r="U1858" t="s">
        <v>41357</v>
      </c>
      <c r="V1858" t="s">
        <v>41358</v>
      </c>
      <c r="W1858" t="s">
        <v>41359</v>
      </c>
      <c r="X1858" t="s">
        <v>41360</v>
      </c>
      <c r="Y1858" t="s">
        <v>41361</v>
      </c>
    </row>
    <row r="1859" spans="1:25" x14ac:dyDescent="0.3">
      <c r="A1859">
        <v>92900</v>
      </c>
      <c r="B1859" t="s">
        <v>41362</v>
      </c>
      <c r="C1859" t="s">
        <v>41363</v>
      </c>
      <c r="D1859" t="s">
        <v>41364</v>
      </c>
      <c r="E1859" t="s">
        <v>41365</v>
      </c>
      <c r="F1859" t="s">
        <v>41366</v>
      </c>
      <c r="G1859" t="s">
        <v>41367</v>
      </c>
      <c r="H1859" t="s">
        <v>41368</v>
      </c>
      <c r="I1859" t="s">
        <v>41369</v>
      </c>
      <c r="J1859" t="s">
        <v>41370</v>
      </c>
      <c r="K1859" t="s">
        <v>41371</v>
      </c>
      <c r="L1859" t="s">
        <v>41372</v>
      </c>
      <c r="M1859" t="s">
        <v>41373</v>
      </c>
      <c r="N1859" t="s">
        <v>41374</v>
      </c>
      <c r="O1859">
        <f>-777.509142343591 -63.2945101912808 -493.793246903627</f>
        <v>-1334.5968994384987</v>
      </c>
      <c r="P1859">
        <f>-799.464756623999 -60.066602731388 -212.570691518701</f>
        <v>-1072.102050874088</v>
      </c>
      <c r="Q1859" t="s">
        <v>41375</v>
      </c>
      <c r="R1859" t="s">
        <v>41376</v>
      </c>
      <c r="S1859" t="s">
        <v>41377</v>
      </c>
      <c r="T1859" t="s">
        <v>41378</v>
      </c>
      <c r="U1859" t="s">
        <v>41379</v>
      </c>
      <c r="V1859" t="s">
        <v>41380</v>
      </c>
      <c r="W1859" t="s">
        <v>41381</v>
      </c>
      <c r="X1859" t="s">
        <v>41382</v>
      </c>
      <c r="Y1859" t="s">
        <v>41383</v>
      </c>
    </row>
    <row r="1860" spans="1:25" x14ac:dyDescent="0.3">
      <c r="A1860">
        <v>92950</v>
      </c>
      <c r="B1860" t="s">
        <v>41384</v>
      </c>
      <c r="C1860" t="s">
        <v>41385</v>
      </c>
      <c r="D1860" t="s">
        <v>41386</v>
      </c>
      <c r="E1860" t="s">
        <v>41387</v>
      </c>
      <c r="F1860" t="s">
        <v>41388</v>
      </c>
      <c r="G1860" t="s">
        <v>41389</v>
      </c>
      <c r="H1860" t="s">
        <v>41390</v>
      </c>
      <c r="I1860" t="s">
        <v>41391</v>
      </c>
      <c r="J1860" t="s">
        <v>41392</v>
      </c>
      <c r="K1860" t="s">
        <v>41393</v>
      </c>
      <c r="L1860" t="s">
        <v>41394</v>
      </c>
      <c r="M1860" t="s">
        <v>41395</v>
      </c>
      <c r="N1860" t="s">
        <v>41396</v>
      </c>
      <c r="O1860">
        <f>-772.352925324666 -61.7980208504985 -495.543812778558</f>
        <v>-1329.6947589537224</v>
      </c>
      <c r="P1860">
        <f>-797.195050996664 -58.7829632358098 -214.559261541941</f>
        <v>-1070.5372757744149</v>
      </c>
      <c r="Q1860" t="s">
        <v>41397</v>
      </c>
      <c r="R1860" t="s">
        <v>41398</v>
      </c>
      <c r="S1860" t="s">
        <v>41399</v>
      </c>
      <c r="T1860" t="s">
        <v>41400</v>
      </c>
      <c r="U1860" t="s">
        <v>41401</v>
      </c>
      <c r="V1860" t="s">
        <v>41402</v>
      </c>
      <c r="W1860" t="s">
        <v>41403</v>
      </c>
      <c r="X1860" t="s">
        <v>41404</v>
      </c>
      <c r="Y1860" t="s">
        <v>41405</v>
      </c>
    </row>
    <row r="1861" spans="1:25" x14ac:dyDescent="0.3">
      <c r="A1861">
        <v>93000</v>
      </c>
      <c r="B1861" t="s">
        <v>41406</v>
      </c>
      <c r="C1861" t="s">
        <v>41407</v>
      </c>
      <c r="D1861" t="s">
        <v>41408</v>
      </c>
      <c r="E1861" t="s">
        <v>41409</v>
      </c>
      <c r="F1861" t="s">
        <v>41410</v>
      </c>
      <c r="G1861" t="s">
        <v>41411</v>
      </c>
      <c r="H1861" t="s">
        <v>41412</v>
      </c>
      <c r="I1861" t="s">
        <v>41413</v>
      </c>
      <c r="J1861" t="s">
        <v>41414</v>
      </c>
      <c r="K1861" t="s">
        <v>41415</v>
      </c>
      <c r="L1861" t="s">
        <v>41416</v>
      </c>
      <c r="M1861" t="s">
        <v>41417</v>
      </c>
      <c r="N1861" t="s">
        <v>41418</v>
      </c>
      <c r="O1861">
        <f>-771.335661899693 -59.8160580856909 -497.42343905881</f>
        <v>-1328.5751590441939</v>
      </c>
      <c r="P1861">
        <f>-798.047966166878 -56.8912152277348 -216.609345704012</f>
        <v>-1071.5485270986248</v>
      </c>
      <c r="Q1861" t="s">
        <v>41419</v>
      </c>
      <c r="R1861" t="s">
        <v>41420</v>
      </c>
      <c r="S1861" t="s">
        <v>41421</v>
      </c>
      <c r="T1861" t="s">
        <v>41422</v>
      </c>
      <c r="U1861" t="s">
        <v>41423</v>
      </c>
      <c r="V1861" t="s">
        <v>41424</v>
      </c>
      <c r="W1861" t="s">
        <v>41425</v>
      </c>
      <c r="X1861" t="s">
        <v>41426</v>
      </c>
      <c r="Y1861" t="s">
        <v>41427</v>
      </c>
    </row>
    <row r="1862" spans="1:25" x14ac:dyDescent="0.3">
      <c r="A1862">
        <v>93050</v>
      </c>
      <c r="B1862" t="s">
        <v>41428</v>
      </c>
      <c r="C1862" t="s">
        <v>41429</v>
      </c>
      <c r="D1862" t="s">
        <v>41430</v>
      </c>
      <c r="E1862" t="s">
        <v>41431</v>
      </c>
      <c r="F1862" t="s">
        <v>41432</v>
      </c>
      <c r="G1862" t="s">
        <v>41433</v>
      </c>
      <c r="H1862" t="s">
        <v>41434</v>
      </c>
      <c r="I1862" t="s">
        <v>41435</v>
      </c>
      <c r="J1862" t="s">
        <v>41436</v>
      </c>
      <c r="K1862" t="s">
        <v>41437</v>
      </c>
      <c r="L1862" t="s">
        <v>41438</v>
      </c>
      <c r="M1862" t="s">
        <v>41439</v>
      </c>
      <c r="N1862" t="s">
        <v>41440</v>
      </c>
      <c r="O1862">
        <f>-774.302342346445 -57.9025183570868 -496.612876229176</f>
        <v>-1328.8177369327077</v>
      </c>
      <c r="P1862">
        <f>-800.276719193114 -53.725731229888 -215.745411927239</f>
        <v>-1069.7478623502409</v>
      </c>
      <c r="Q1862" t="s">
        <v>41441</v>
      </c>
      <c r="R1862" t="s">
        <v>41442</v>
      </c>
      <c r="S1862" t="s">
        <v>41443</v>
      </c>
      <c r="T1862" t="s">
        <v>41444</v>
      </c>
      <c r="U1862" t="s">
        <v>41445</v>
      </c>
      <c r="V1862" t="s">
        <v>41446</v>
      </c>
      <c r="W1862" t="s">
        <v>41447</v>
      </c>
      <c r="X1862" t="s">
        <v>41448</v>
      </c>
      <c r="Y1862" t="s">
        <v>41449</v>
      </c>
    </row>
    <row r="1863" spans="1:25" x14ac:dyDescent="0.3">
      <c r="A1863">
        <v>93100</v>
      </c>
      <c r="B1863" t="s">
        <v>41450</v>
      </c>
      <c r="C1863" t="s">
        <v>41451</v>
      </c>
      <c r="D1863" t="s">
        <v>41452</v>
      </c>
      <c r="E1863" t="s">
        <v>41453</v>
      </c>
      <c r="F1863" t="s">
        <v>41454</v>
      </c>
      <c r="G1863" t="s">
        <v>41455</v>
      </c>
      <c r="H1863" t="s">
        <v>41456</v>
      </c>
      <c r="I1863" t="s">
        <v>41457</v>
      </c>
      <c r="J1863" t="s">
        <v>41458</v>
      </c>
      <c r="K1863" t="s">
        <v>41459</v>
      </c>
      <c r="L1863" t="s">
        <v>41460</v>
      </c>
      <c r="M1863" t="s">
        <v>41461</v>
      </c>
      <c r="N1863" t="s">
        <v>41462</v>
      </c>
      <c r="O1863">
        <f>-783.486397992132 -49.5953942962371 -492.44738471527</f>
        <v>-1325.5291770036392</v>
      </c>
      <c r="P1863">
        <f>-804.75072878764 -40.3028364373147 -211.306744104137</f>
        <v>-1056.3603093290917</v>
      </c>
      <c r="Q1863" t="s">
        <v>41463</v>
      </c>
      <c r="R1863" t="s">
        <v>41464</v>
      </c>
      <c r="S1863" t="s">
        <v>41465</v>
      </c>
      <c r="T1863" t="s">
        <v>41466</v>
      </c>
      <c r="U1863" t="s">
        <v>41467</v>
      </c>
      <c r="V1863" t="s">
        <v>41468</v>
      </c>
      <c r="W1863" t="s">
        <v>41469</v>
      </c>
      <c r="X1863" t="s">
        <v>41470</v>
      </c>
      <c r="Y1863" t="s">
        <v>41471</v>
      </c>
    </row>
    <row r="1864" spans="1:25" x14ac:dyDescent="0.3">
      <c r="A1864">
        <v>93150</v>
      </c>
      <c r="B1864" t="s">
        <v>41472</v>
      </c>
      <c r="C1864" t="s">
        <v>41473</v>
      </c>
      <c r="D1864" t="s">
        <v>41474</v>
      </c>
      <c r="E1864" t="s">
        <v>41475</v>
      </c>
      <c r="F1864" t="s">
        <v>41476</v>
      </c>
      <c r="G1864" t="s">
        <v>41477</v>
      </c>
      <c r="H1864" t="s">
        <v>41478</v>
      </c>
      <c r="I1864" t="s">
        <v>41479</v>
      </c>
      <c r="J1864" t="s">
        <v>41480</v>
      </c>
      <c r="K1864" t="s">
        <v>41481</v>
      </c>
      <c r="L1864" t="s">
        <v>41482</v>
      </c>
      <c r="M1864" t="s">
        <v>41483</v>
      </c>
      <c r="N1864" t="s">
        <v>41484</v>
      </c>
      <c r="O1864">
        <f>-788.184162575959 -41.4975822567578 -489.366765252383</f>
        <v>-1319.0485100850999</v>
      </c>
      <c r="P1864">
        <f>-806.750312607507 -28.5677130912709 -208.178766889062</f>
        <v>-1043.49679258784</v>
      </c>
      <c r="Q1864" t="s">
        <v>41485</v>
      </c>
      <c r="R1864" t="s">
        <v>41486</v>
      </c>
      <c r="S1864" t="s">
        <v>41487</v>
      </c>
      <c r="T1864" t="s">
        <v>41488</v>
      </c>
      <c r="U1864" t="s">
        <v>41489</v>
      </c>
      <c r="V1864" t="s">
        <v>41490</v>
      </c>
      <c r="W1864" t="s">
        <v>41491</v>
      </c>
      <c r="X1864" t="s">
        <v>41492</v>
      </c>
      <c r="Y1864" t="s">
        <v>41493</v>
      </c>
    </row>
    <row r="1865" spans="1:25" x14ac:dyDescent="0.3">
      <c r="A1865">
        <v>93200</v>
      </c>
      <c r="B1865" t="s">
        <v>41494</v>
      </c>
      <c r="C1865" t="s">
        <v>41495</v>
      </c>
      <c r="D1865" t="s">
        <v>41496</v>
      </c>
      <c r="E1865" t="s">
        <v>41497</v>
      </c>
      <c r="F1865" t="s">
        <v>41498</v>
      </c>
      <c r="G1865" t="s">
        <v>41499</v>
      </c>
      <c r="H1865" t="s">
        <v>41500</v>
      </c>
      <c r="I1865" t="s">
        <v>41501</v>
      </c>
      <c r="J1865" t="s">
        <v>41502</v>
      </c>
      <c r="K1865" t="s">
        <v>41503</v>
      </c>
      <c r="L1865" t="s">
        <v>41504</v>
      </c>
      <c r="M1865" t="s">
        <v>41505</v>
      </c>
      <c r="N1865" t="s">
        <v>41506</v>
      </c>
      <c r="O1865">
        <f>-796.528160075037 -26.735647507697 -483.228162908449</f>
        <v>-1306.4919704911831</v>
      </c>
      <c r="P1865">
        <f>-812.322545366902 -4.45486219337249 -202.456562686798</f>
        <v>-1019.2339702470724</v>
      </c>
      <c r="Q1865" t="s">
        <v>41507</v>
      </c>
      <c r="R1865" t="s">
        <v>41508</v>
      </c>
      <c r="S1865" t="s">
        <v>41509</v>
      </c>
      <c r="T1865" t="s">
        <v>41510</v>
      </c>
      <c r="U1865" t="s">
        <v>41511</v>
      </c>
      <c r="V1865" t="s">
        <v>41512</v>
      </c>
      <c r="W1865" t="s">
        <v>41513</v>
      </c>
      <c r="X1865" t="s">
        <v>41514</v>
      </c>
      <c r="Y1865" t="s">
        <v>41515</v>
      </c>
    </row>
    <row r="1866" spans="1:25" x14ac:dyDescent="0.3">
      <c r="A1866">
        <v>93250</v>
      </c>
      <c r="B1866" t="s">
        <v>41516</v>
      </c>
      <c r="C1866" t="s">
        <v>41517</v>
      </c>
      <c r="D1866" t="s">
        <v>41518</v>
      </c>
      <c r="E1866" t="s">
        <v>41519</v>
      </c>
      <c r="F1866" t="s">
        <v>41520</v>
      </c>
      <c r="G1866" t="s">
        <v>41521</v>
      </c>
      <c r="H1866" t="s">
        <v>41522</v>
      </c>
      <c r="I1866" t="s">
        <v>41523</v>
      </c>
      <c r="J1866" t="s">
        <v>41524</v>
      </c>
      <c r="K1866" t="s">
        <v>41525</v>
      </c>
      <c r="L1866" t="s">
        <v>41526</v>
      </c>
      <c r="M1866" t="s">
        <v>41527</v>
      </c>
      <c r="N1866" t="s">
        <v>41528</v>
      </c>
      <c r="O1866">
        <f>-800.972894774329 -21.0507324037869 -481.64478299752</f>
        <v>-1303.6684101756359</v>
      </c>
      <c r="P1866" t="s">
        <v>41529</v>
      </c>
      <c r="Q1866" t="s">
        <v>41530</v>
      </c>
      <c r="R1866" t="s">
        <v>41531</v>
      </c>
      <c r="S1866" t="s">
        <v>41532</v>
      </c>
      <c r="T1866" t="s">
        <v>41533</v>
      </c>
      <c r="U1866" t="s">
        <v>41534</v>
      </c>
      <c r="V1866" t="s">
        <v>41535</v>
      </c>
      <c r="W1866" t="s">
        <v>41536</v>
      </c>
      <c r="X1866" t="s">
        <v>41537</v>
      </c>
      <c r="Y1866" t="s">
        <v>41538</v>
      </c>
    </row>
    <row r="1867" spans="1:25" x14ac:dyDescent="0.3">
      <c r="A1867">
        <v>93300</v>
      </c>
      <c r="B1867" t="s">
        <v>41539</v>
      </c>
      <c r="C1867" t="s">
        <v>41540</v>
      </c>
      <c r="D1867" t="s">
        <v>41541</v>
      </c>
      <c r="E1867" t="s">
        <v>41542</v>
      </c>
      <c r="F1867" t="s">
        <v>41543</v>
      </c>
      <c r="G1867" t="s">
        <v>41544</v>
      </c>
      <c r="H1867" t="s">
        <v>41545</v>
      </c>
      <c r="I1867" t="s">
        <v>41546</v>
      </c>
      <c r="J1867" t="s">
        <v>41547</v>
      </c>
      <c r="K1867" t="s">
        <v>41548</v>
      </c>
      <c r="L1867" t="s">
        <v>41549</v>
      </c>
      <c r="M1867" t="s">
        <v>41550</v>
      </c>
      <c r="N1867" t="s">
        <v>41551</v>
      </c>
      <c r="O1867">
        <f>-806.694308960919 -7.0354205860217 -479.984346461834</f>
        <v>-1293.7140760087746</v>
      </c>
      <c r="P1867" t="s">
        <v>41552</v>
      </c>
      <c r="Q1867" t="s">
        <v>41553</v>
      </c>
      <c r="R1867" t="s">
        <v>41554</v>
      </c>
      <c r="S1867" t="s">
        <v>41555</v>
      </c>
      <c r="T1867" t="s">
        <v>41556</v>
      </c>
      <c r="U1867" t="s">
        <v>41557</v>
      </c>
      <c r="V1867" t="s">
        <v>41558</v>
      </c>
      <c r="W1867" t="s">
        <v>41559</v>
      </c>
      <c r="X1867" t="s">
        <v>41560</v>
      </c>
      <c r="Y1867" t="s">
        <v>41561</v>
      </c>
    </row>
    <row r="1868" spans="1:25" x14ac:dyDescent="0.3">
      <c r="A1868">
        <v>93350</v>
      </c>
      <c r="B1868" t="s">
        <v>41562</v>
      </c>
      <c r="C1868" t="s">
        <v>41563</v>
      </c>
      <c r="D1868" t="s">
        <v>41564</v>
      </c>
      <c r="E1868" t="s">
        <v>41565</v>
      </c>
      <c r="F1868" t="s">
        <v>41566</v>
      </c>
      <c r="G1868" t="s">
        <v>41567</v>
      </c>
      <c r="H1868" t="s">
        <v>41568</v>
      </c>
      <c r="I1868" t="s">
        <v>41569</v>
      </c>
      <c r="J1868" t="s">
        <v>41570</v>
      </c>
      <c r="K1868" t="s">
        <v>41571</v>
      </c>
      <c r="L1868" t="s">
        <v>41572</v>
      </c>
      <c r="M1868" t="s">
        <v>41573</v>
      </c>
      <c r="N1868" t="s">
        <v>41574</v>
      </c>
      <c r="O1868">
        <f>-808.835927992673 -0.357445617240955 -479.737149802139</f>
        <v>-1288.9305234120529</v>
      </c>
      <c r="P1868" t="s">
        <v>41575</v>
      </c>
      <c r="Q1868" t="s">
        <v>41576</v>
      </c>
      <c r="R1868" t="s">
        <v>41577</v>
      </c>
      <c r="S1868" t="s">
        <v>41578</v>
      </c>
      <c r="T1868" t="s">
        <v>41579</v>
      </c>
      <c r="U1868" t="s">
        <v>41580</v>
      </c>
      <c r="V1868" t="s">
        <v>41581</v>
      </c>
      <c r="W1868" t="s">
        <v>41582</v>
      </c>
      <c r="X1868" t="s">
        <v>41583</v>
      </c>
      <c r="Y1868" t="s">
        <v>41584</v>
      </c>
    </row>
    <row r="1869" spans="1:25" x14ac:dyDescent="0.3">
      <c r="A1869">
        <v>93400</v>
      </c>
      <c r="B1869" t="s">
        <v>41585</v>
      </c>
      <c r="C1869" t="s">
        <v>41586</v>
      </c>
      <c r="D1869" t="s">
        <v>41587</v>
      </c>
      <c r="E1869" t="s">
        <v>41588</v>
      </c>
      <c r="F1869" t="s">
        <v>41589</v>
      </c>
      <c r="G1869" t="s">
        <v>41590</v>
      </c>
      <c r="H1869" t="s">
        <v>41591</v>
      </c>
      <c r="I1869" t="s">
        <v>41592</v>
      </c>
      <c r="J1869" t="s">
        <v>41593</v>
      </c>
      <c r="K1869" t="s">
        <v>41594</v>
      </c>
      <c r="L1869" t="s">
        <v>41595</v>
      </c>
      <c r="M1869" t="s">
        <v>41596</v>
      </c>
      <c r="N1869" t="s">
        <v>41597</v>
      </c>
      <c r="O1869" t="s">
        <v>41598</v>
      </c>
      <c r="P1869" t="s">
        <v>41599</v>
      </c>
      <c r="Q1869" t="s">
        <v>41600</v>
      </c>
      <c r="R1869" t="s">
        <v>41601</v>
      </c>
      <c r="S1869" t="s">
        <v>41602</v>
      </c>
      <c r="T1869" t="s">
        <v>41603</v>
      </c>
      <c r="U1869" t="s">
        <v>41604</v>
      </c>
      <c r="V1869" t="s">
        <v>41605</v>
      </c>
      <c r="W1869" t="s">
        <v>41606</v>
      </c>
      <c r="X1869" t="s">
        <v>41607</v>
      </c>
      <c r="Y1869" t="s">
        <v>41608</v>
      </c>
    </row>
    <row r="1870" spans="1:25" x14ac:dyDescent="0.3">
      <c r="A1870">
        <v>93450</v>
      </c>
      <c r="B1870" t="s">
        <v>41609</v>
      </c>
      <c r="C1870" t="s">
        <v>41610</v>
      </c>
      <c r="D1870" t="s">
        <v>41611</v>
      </c>
      <c r="E1870" t="s">
        <v>41612</v>
      </c>
      <c r="F1870" t="s">
        <v>41613</v>
      </c>
      <c r="G1870" t="s">
        <v>41614</v>
      </c>
      <c r="H1870" t="s">
        <v>41615</v>
      </c>
      <c r="I1870" t="s">
        <v>41616</v>
      </c>
      <c r="J1870" t="s">
        <v>41617</v>
      </c>
      <c r="K1870" t="s">
        <v>41618</v>
      </c>
      <c r="L1870" t="s">
        <v>41619</v>
      </c>
      <c r="M1870" t="s">
        <v>41620</v>
      </c>
      <c r="N1870" t="s">
        <v>41621</v>
      </c>
      <c r="O1870" t="s">
        <v>41622</v>
      </c>
      <c r="P1870" t="s">
        <v>41623</v>
      </c>
      <c r="Q1870" t="s">
        <v>41624</v>
      </c>
      <c r="R1870" t="s">
        <v>41625</v>
      </c>
      <c r="S1870" t="s">
        <v>41626</v>
      </c>
      <c r="T1870" t="s">
        <v>41627</v>
      </c>
      <c r="U1870" t="s">
        <v>41628</v>
      </c>
      <c r="V1870" t="s">
        <v>41629</v>
      </c>
      <c r="W1870" t="s">
        <v>41630</v>
      </c>
      <c r="X1870" t="s">
        <v>41631</v>
      </c>
      <c r="Y1870" t="s">
        <v>41632</v>
      </c>
    </row>
    <row r="1871" spans="1:25" x14ac:dyDescent="0.3">
      <c r="A1871">
        <v>93500</v>
      </c>
      <c r="B1871" t="s">
        <v>41633</v>
      </c>
      <c r="C1871" t="s">
        <v>41634</v>
      </c>
      <c r="D1871" t="s">
        <v>41635</v>
      </c>
      <c r="E1871" t="s">
        <v>41636</v>
      </c>
      <c r="F1871" t="s">
        <v>41637</v>
      </c>
      <c r="G1871" t="s">
        <v>41638</v>
      </c>
      <c r="H1871" t="s">
        <v>41639</v>
      </c>
      <c r="I1871" t="s">
        <v>41640</v>
      </c>
      <c r="J1871" t="s">
        <v>41641</v>
      </c>
      <c r="K1871" t="s">
        <v>41642</v>
      </c>
      <c r="L1871" t="s">
        <v>41643</v>
      </c>
      <c r="M1871" t="s">
        <v>41644</v>
      </c>
      <c r="N1871" t="s">
        <v>41645</v>
      </c>
      <c r="O1871" t="s">
        <v>41646</v>
      </c>
      <c r="P1871" t="s">
        <v>41647</v>
      </c>
      <c r="Q1871" t="s">
        <v>41648</v>
      </c>
      <c r="R1871" t="s">
        <v>41649</v>
      </c>
      <c r="S1871" t="s">
        <v>41650</v>
      </c>
      <c r="T1871" t="s">
        <v>41651</v>
      </c>
      <c r="U1871" t="s">
        <v>41652</v>
      </c>
      <c r="V1871" t="s">
        <v>41653</v>
      </c>
      <c r="W1871" t="s">
        <v>41654</v>
      </c>
      <c r="X1871" t="s">
        <v>41655</v>
      </c>
      <c r="Y1871" t="s">
        <v>41656</v>
      </c>
    </row>
    <row r="1872" spans="1:25" x14ac:dyDescent="0.3">
      <c r="A1872">
        <v>93550</v>
      </c>
      <c r="B1872" t="s">
        <v>41657</v>
      </c>
      <c r="C1872" t="s">
        <v>41658</v>
      </c>
      <c r="D1872" t="s">
        <v>41659</v>
      </c>
      <c r="E1872" t="s">
        <v>41660</v>
      </c>
      <c r="F1872" t="s">
        <v>41661</v>
      </c>
      <c r="G1872" t="s">
        <v>41662</v>
      </c>
      <c r="H1872" t="s">
        <v>41663</v>
      </c>
      <c r="I1872" t="s">
        <v>41664</v>
      </c>
      <c r="J1872" t="s">
        <v>41665</v>
      </c>
      <c r="K1872" t="s">
        <v>41666</v>
      </c>
      <c r="L1872" t="s">
        <v>41667</v>
      </c>
      <c r="M1872" t="s">
        <v>41668</v>
      </c>
      <c r="N1872" t="s">
        <v>41669</v>
      </c>
      <c r="O1872" t="s">
        <v>41670</v>
      </c>
      <c r="P1872" t="s">
        <v>41671</v>
      </c>
      <c r="Q1872" t="s">
        <v>41672</v>
      </c>
      <c r="R1872" t="s">
        <v>41673</v>
      </c>
      <c r="S1872" t="s">
        <v>41674</v>
      </c>
      <c r="T1872" t="s">
        <v>41675</v>
      </c>
      <c r="U1872" t="s">
        <v>41676</v>
      </c>
      <c r="V1872" t="s">
        <v>41677</v>
      </c>
      <c r="W1872" t="s">
        <v>41678</v>
      </c>
      <c r="X1872" t="s">
        <v>41679</v>
      </c>
      <c r="Y1872" t="s">
        <v>41680</v>
      </c>
    </row>
    <row r="1873" spans="1:25" x14ac:dyDescent="0.3">
      <c r="A1873">
        <v>93600</v>
      </c>
      <c r="B1873" t="s">
        <v>41681</v>
      </c>
      <c r="C1873" t="s">
        <v>41682</v>
      </c>
      <c r="D1873" t="s">
        <v>41683</v>
      </c>
      <c r="E1873" t="s">
        <v>41684</v>
      </c>
      <c r="F1873" t="s">
        <v>41685</v>
      </c>
      <c r="G1873" t="s">
        <v>41686</v>
      </c>
      <c r="H1873" t="s">
        <v>41687</v>
      </c>
      <c r="I1873" t="s">
        <v>41688</v>
      </c>
      <c r="J1873" t="s">
        <v>41689</v>
      </c>
      <c r="K1873" t="s">
        <v>41690</v>
      </c>
      <c r="L1873" t="s">
        <v>41691</v>
      </c>
      <c r="M1873" t="s">
        <v>41692</v>
      </c>
      <c r="N1873" t="s">
        <v>41693</v>
      </c>
      <c r="O1873" t="s">
        <v>41694</v>
      </c>
      <c r="P1873" t="s">
        <v>41695</v>
      </c>
      <c r="Q1873" t="s">
        <v>41696</v>
      </c>
      <c r="R1873" t="s">
        <v>41697</v>
      </c>
      <c r="S1873" t="s">
        <v>41698</v>
      </c>
      <c r="T1873" t="s">
        <v>41699</v>
      </c>
      <c r="U1873" t="s">
        <v>41700</v>
      </c>
      <c r="V1873" t="s">
        <v>41701</v>
      </c>
      <c r="W1873" t="s">
        <v>41702</v>
      </c>
      <c r="X1873" t="s">
        <v>41703</v>
      </c>
      <c r="Y1873" t="s">
        <v>41704</v>
      </c>
    </row>
    <row r="1874" spans="1:25" x14ac:dyDescent="0.3">
      <c r="A1874">
        <v>93650</v>
      </c>
      <c r="B1874" t="s">
        <v>41705</v>
      </c>
      <c r="C1874" t="s">
        <v>41706</v>
      </c>
      <c r="D1874" t="s">
        <v>41707</v>
      </c>
      <c r="E1874" t="s">
        <v>41708</v>
      </c>
      <c r="F1874" t="s">
        <v>41709</v>
      </c>
      <c r="G1874" t="s">
        <v>41710</v>
      </c>
      <c r="H1874" t="s">
        <v>41711</v>
      </c>
      <c r="I1874" t="s">
        <v>41712</v>
      </c>
      <c r="J1874" t="s">
        <v>41713</v>
      </c>
      <c r="K1874" t="s">
        <v>41714</v>
      </c>
      <c r="L1874" t="s">
        <v>41715</v>
      </c>
      <c r="M1874" t="s">
        <v>41716</v>
      </c>
      <c r="N1874" t="s">
        <v>41717</v>
      </c>
      <c r="O1874" t="s">
        <v>41718</v>
      </c>
      <c r="P1874" t="s">
        <v>41719</v>
      </c>
      <c r="Q1874" t="s">
        <v>41720</v>
      </c>
      <c r="R1874" t="s">
        <v>41721</v>
      </c>
      <c r="S1874" t="s">
        <v>41722</v>
      </c>
      <c r="T1874" t="s">
        <v>41723</v>
      </c>
      <c r="U1874" t="s">
        <v>41724</v>
      </c>
      <c r="V1874" t="s">
        <v>41725</v>
      </c>
      <c r="W1874" t="s">
        <v>41726</v>
      </c>
      <c r="X1874" t="s">
        <v>41727</v>
      </c>
      <c r="Y1874" t="s">
        <v>41728</v>
      </c>
    </row>
    <row r="1875" spans="1:25" x14ac:dyDescent="0.3">
      <c r="A1875">
        <v>93700</v>
      </c>
      <c r="B1875" t="s">
        <v>41729</v>
      </c>
      <c r="C1875" t="s">
        <v>41730</v>
      </c>
      <c r="D1875" t="s">
        <v>41731</v>
      </c>
      <c r="E1875" t="s">
        <v>41732</v>
      </c>
      <c r="F1875" t="s">
        <v>41733</v>
      </c>
      <c r="G1875" t="s">
        <v>41734</v>
      </c>
      <c r="H1875" t="s">
        <v>41735</v>
      </c>
      <c r="I1875" t="s">
        <v>41736</v>
      </c>
      <c r="J1875" t="s">
        <v>41737</v>
      </c>
      <c r="K1875" t="s">
        <v>41738</v>
      </c>
      <c r="L1875" t="s">
        <v>41739</v>
      </c>
      <c r="M1875" t="s">
        <v>41740</v>
      </c>
      <c r="N1875" t="s">
        <v>41741</v>
      </c>
      <c r="O1875" t="s">
        <v>41742</v>
      </c>
      <c r="P1875" t="s">
        <v>41743</v>
      </c>
      <c r="Q1875" t="s">
        <v>41744</v>
      </c>
      <c r="R1875" t="s">
        <v>41745</v>
      </c>
      <c r="S1875" t="s">
        <v>41746</v>
      </c>
      <c r="T1875" t="s">
        <v>41747</v>
      </c>
      <c r="U1875" t="s">
        <v>41748</v>
      </c>
      <c r="V1875" t="s">
        <v>41749</v>
      </c>
      <c r="W1875" t="s">
        <v>41750</v>
      </c>
      <c r="X1875" t="s">
        <v>41751</v>
      </c>
      <c r="Y1875" t="s">
        <v>41752</v>
      </c>
    </row>
    <row r="1876" spans="1:25" x14ac:dyDescent="0.3">
      <c r="A1876">
        <v>93750</v>
      </c>
      <c r="B1876" t="s">
        <v>41753</v>
      </c>
      <c r="C1876" t="s">
        <v>41754</v>
      </c>
      <c r="D1876" t="s">
        <v>41755</v>
      </c>
      <c r="E1876" t="s">
        <v>41756</v>
      </c>
      <c r="F1876" t="s">
        <v>41757</v>
      </c>
      <c r="G1876" t="s">
        <v>41758</v>
      </c>
      <c r="H1876" t="s">
        <v>41759</v>
      </c>
      <c r="I1876" t="s">
        <v>41760</v>
      </c>
      <c r="J1876" t="s">
        <v>41761</v>
      </c>
      <c r="K1876" t="s">
        <v>41762</v>
      </c>
      <c r="L1876" t="s">
        <v>41763</v>
      </c>
      <c r="M1876" t="s">
        <v>41764</v>
      </c>
      <c r="N1876" t="s">
        <v>41765</v>
      </c>
      <c r="O1876" t="s">
        <v>41766</v>
      </c>
      <c r="P1876" t="s">
        <v>41767</v>
      </c>
      <c r="Q1876" t="s">
        <v>41768</v>
      </c>
      <c r="R1876" t="s">
        <v>41769</v>
      </c>
      <c r="S1876" t="s">
        <v>41770</v>
      </c>
      <c r="T1876" t="s">
        <v>41771</v>
      </c>
      <c r="U1876" t="s">
        <v>41772</v>
      </c>
      <c r="V1876" t="s">
        <v>41773</v>
      </c>
      <c r="W1876" t="s">
        <v>41774</v>
      </c>
      <c r="X1876" t="s">
        <v>41775</v>
      </c>
      <c r="Y1876" t="s">
        <v>41776</v>
      </c>
    </row>
    <row r="1877" spans="1:25" x14ac:dyDescent="0.3">
      <c r="A1877">
        <v>93800</v>
      </c>
      <c r="B1877" t="s">
        <v>41777</v>
      </c>
      <c r="C1877" t="s">
        <v>41778</v>
      </c>
      <c r="D1877" t="s">
        <v>41779</v>
      </c>
      <c r="E1877" t="s">
        <v>41780</v>
      </c>
      <c r="F1877" t="s">
        <v>41781</v>
      </c>
      <c r="G1877" t="s">
        <v>41782</v>
      </c>
      <c r="H1877" t="s">
        <v>41783</v>
      </c>
      <c r="I1877" t="s">
        <v>41784</v>
      </c>
      <c r="J1877" t="s">
        <v>41785</v>
      </c>
      <c r="K1877" t="s">
        <v>41786</v>
      </c>
      <c r="L1877" t="s">
        <v>41787</v>
      </c>
      <c r="M1877" t="s">
        <v>41788</v>
      </c>
      <c r="N1877" t="s">
        <v>41789</v>
      </c>
      <c r="O1877" t="s">
        <v>41790</v>
      </c>
      <c r="P1877" t="s">
        <v>41791</v>
      </c>
      <c r="Q1877" t="s">
        <v>41792</v>
      </c>
      <c r="R1877" t="s">
        <v>41793</v>
      </c>
      <c r="S1877" t="s">
        <v>41794</v>
      </c>
      <c r="T1877" t="s">
        <v>41795</v>
      </c>
      <c r="U1877" t="s">
        <v>41796</v>
      </c>
      <c r="V1877" t="s">
        <v>41797</v>
      </c>
      <c r="W1877" t="s">
        <v>41798</v>
      </c>
      <c r="X1877" t="s">
        <v>41799</v>
      </c>
      <c r="Y1877" t="s">
        <v>41800</v>
      </c>
    </row>
    <row r="1878" spans="1:25" x14ac:dyDescent="0.3">
      <c r="A1878">
        <v>93850</v>
      </c>
      <c r="B1878" t="s">
        <v>41801</v>
      </c>
      <c r="C1878" t="s">
        <v>41802</v>
      </c>
      <c r="D1878" t="s">
        <v>41803</v>
      </c>
      <c r="E1878" t="s">
        <v>41804</v>
      </c>
      <c r="F1878" t="s">
        <v>41805</v>
      </c>
      <c r="G1878" t="s">
        <v>41806</v>
      </c>
      <c r="H1878" t="s">
        <v>41807</v>
      </c>
      <c r="I1878" t="s">
        <v>41808</v>
      </c>
      <c r="J1878" t="s">
        <v>41809</v>
      </c>
      <c r="K1878" t="s">
        <v>41810</v>
      </c>
      <c r="L1878" t="s">
        <v>41811</v>
      </c>
      <c r="M1878" t="s">
        <v>41812</v>
      </c>
      <c r="N1878" t="s">
        <v>41813</v>
      </c>
      <c r="O1878" t="s">
        <v>41814</v>
      </c>
      <c r="P1878" t="s">
        <v>41815</v>
      </c>
      <c r="Q1878" t="s">
        <v>41816</v>
      </c>
      <c r="R1878" t="s">
        <v>41817</v>
      </c>
      <c r="S1878" t="s">
        <v>41818</v>
      </c>
      <c r="T1878" t="s">
        <v>41819</v>
      </c>
      <c r="U1878" t="s">
        <v>41820</v>
      </c>
      <c r="V1878" t="s">
        <v>41821</v>
      </c>
      <c r="W1878" t="s">
        <v>41822</v>
      </c>
      <c r="X1878" t="s">
        <v>41823</v>
      </c>
      <c r="Y1878" t="s">
        <v>41824</v>
      </c>
    </row>
    <row r="1879" spans="1:25" x14ac:dyDescent="0.3">
      <c r="A1879">
        <v>93900</v>
      </c>
      <c r="B1879" t="s">
        <v>41825</v>
      </c>
      <c r="C1879" t="s">
        <v>41826</v>
      </c>
      <c r="D1879" t="s">
        <v>41827</v>
      </c>
      <c r="E1879" t="s">
        <v>41828</v>
      </c>
      <c r="F1879" t="s">
        <v>41829</v>
      </c>
      <c r="G1879" t="s">
        <v>41830</v>
      </c>
      <c r="H1879" t="s">
        <v>41831</v>
      </c>
      <c r="I1879" t="s">
        <v>41832</v>
      </c>
      <c r="J1879" t="s">
        <v>41833</v>
      </c>
      <c r="K1879" t="s">
        <v>41834</v>
      </c>
      <c r="L1879" t="s">
        <v>41835</v>
      </c>
      <c r="M1879" t="s">
        <v>41836</v>
      </c>
      <c r="N1879" t="s">
        <v>41837</v>
      </c>
      <c r="O1879" t="s">
        <v>41838</v>
      </c>
      <c r="P1879" t="s">
        <v>41839</v>
      </c>
      <c r="Q1879" t="s">
        <v>41840</v>
      </c>
      <c r="R1879" t="s">
        <v>41841</v>
      </c>
      <c r="S1879" t="s">
        <v>41842</v>
      </c>
      <c r="T1879" t="s">
        <v>41843</v>
      </c>
      <c r="U1879" t="s">
        <v>41844</v>
      </c>
      <c r="V1879" t="s">
        <v>41845</v>
      </c>
      <c r="W1879" t="s">
        <v>41846</v>
      </c>
      <c r="X1879" t="s">
        <v>41847</v>
      </c>
      <c r="Y1879" t="s">
        <v>41848</v>
      </c>
    </row>
    <row r="1880" spans="1:25" x14ac:dyDescent="0.3">
      <c r="A1880">
        <v>93950</v>
      </c>
      <c r="B1880" t="s">
        <v>41849</v>
      </c>
      <c r="C1880" t="s">
        <v>41850</v>
      </c>
      <c r="D1880" t="s">
        <v>41851</v>
      </c>
      <c r="E1880" t="s">
        <v>41852</v>
      </c>
      <c r="F1880" t="s">
        <v>41853</v>
      </c>
      <c r="G1880" t="s">
        <v>41854</v>
      </c>
      <c r="H1880" t="s">
        <v>41855</v>
      </c>
      <c r="I1880" t="s">
        <v>41856</v>
      </c>
      <c r="J1880" t="s">
        <v>41857</v>
      </c>
      <c r="K1880" t="s">
        <v>41858</v>
      </c>
      <c r="L1880" t="s">
        <v>41859</v>
      </c>
      <c r="M1880" t="s">
        <v>41860</v>
      </c>
      <c r="N1880" t="s">
        <v>41861</v>
      </c>
      <c r="O1880" t="s">
        <v>41862</v>
      </c>
      <c r="P1880" t="s">
        <v>41863</v>
      </c>
      <c r="Q1880" t="s">
        <v>41864</v>
      </c>
      <c r="R1880" t="s">
        <v>41865</v>
      </c>
      <c r="S1880" t="s">
        <v>41866</v>
      </c>
      <c r="T1880" t="s">
        <v>41867</v>
      </c>
      <c r="U1880" t="s">
        <v>41868</v>
      </c>
      <c r="V1880" t="s">
        <v>41869</v>
      </c>
      <c r="W1880" t="s">
        <v>41870</v>
      </c>
      <c r="X1880" t="s">
        <v>41871</v>
      </c>
      <c r="Y1880" t="s">
        <v>41872</v>
      </c>
    </row>
    <row r="1881" spans="1:25" x14ac:dyDescent="0.3">
      <c r="A1881">
        <v>94000</v>
      </c>
      <c r="B1881" t="s">
        <v>41873</v>
      </c>
      <c r="C1881" t="s">
        <v>41874</v>
      </c>
      <c r="D1881" t="s">
        <v>41875</v>
      </c>
      <c r="E1881" t="s">
        <v>41876</v>
      </c>
      <c r="F1881" t="s">
        <v>41877</v>
      </c>
      <c r="G1881" t="s">
        <v>41878</v>
      </c>
      <c r="H1881" t="s">
        <v>41879</v>
      </c>
      <c r="I1881" t="s">
        <v>41880</v>
      </c>
      <c r="J1881" t="s">
        <v>41881</v>
      </c>
      <c r="K1881" t="s">
        <v>41882</v>
      </c>
      <c r="L1881" t="s">
        <v>41883</v>
      </c>
      <c r="M1881" t="s">
        <v>41884</v>
      </c>
      <c r="N1881" t="s">
        <v>41885</v>
      </c>
      <c r="O1881" t="s">
        <v>41886</v>
      </c>
      <c r="P1881" t="s">
        <v>41887</v>
      </c>
      <c r="Q1881" t="s">
        <v>41888</v>
      </c>
      <c r="R1881" t="s">
        <v>41889</v>
      </c>
      <c r="S1881" t="s">
        <v>41890</v>
      </c>
      <c r="T1881" t="s">
        <v>41891</v>
      </c>
      <c r="U1881" t="s">
        <v>41892</v>
      </c>
      <c r="V1881" t="s">
        <v>41893</v>
      </c>
      <c r="W1881" t="s">
        <v>41894</v>
      </c>
      <c r="X1881" t="s">
        <v>41895</v>
      </c>
      <c r="Y1881" t="s">
        <v>41896</v>
      </c>
    </row>
    <row r="1882" spans="1:25" x14ac:dyDescent="0.3">
      <c r="A1882">
        <v>94050</v>
      </c>
      <c r="B1882" t="s">
        <v>41897</v>
      </c>
      <c r="C1882" t="s">
        <v>41898</v>
      </c>
      <c r="D1882" t="s">
        <v>41899</v>
      </c>
      <c r="E1882" t="s">
        <v>41900</v>
      </c>
      <c r="F1882" t="s">
        <v>41901</v>
      </c>
      <c r="G1882" t="s">
        <v>41902</v>
      </c>
      <c r="H1882" t="s">
        <v>41903</v>
      </c>
      <c r="I1882" t="s">
        <v>41904</v>
      </c>
      <c r="J1882" t="s">
        <v>41905</v>
      </c>
      <c r="K1882" t="s">
        <v>41906</v>
      </c>
      <c r="L1882" t="s">
        <v>41907</v>
      </c>
      <c r="M1882" t="s">
        <v>41908</v>
      </c>
      <c r="N1882" t="s">
        <v>41909</v>
      </c>
      <c r="O1882" t="s">
        <v>41910</v>
      </c>
      <c r="P1882" t="s">
        <v>41911</v>
      </c>
      <c r="Q1882" t="s">
        <v>41912</v>
      </c>
      <c r="R1882" t="s">
        <v>41913</v>
      </c>
      <c r="S1882" t="s">
        <v>41914</v>
      </c>
      <c r="T1882" t="s">
        <v>41915</v>
      </c>
      <c r="U1882" t="s">
        <v>41916</v>
      </c>
      <c r="V1882" t="s">
        <v>41917</v>
      </c>
      <c r="W1882" t="s">
        <v>41918</v>
      </c>
      <c r="X1882" t="s">
        <v>41919</v>
      </c>
      <c r="Y1882" t="s">
        <v>41920</v>
      </c>
    </row>
    <row r="1883" spans="1:25" x14ac:dyDescent="0.3">
      <c r="A1883">
        <v>94100</v>
      </c>
      <c r="B1883" t="s">
        <v>41921</v>
      </c>
      <c r="C1883" t="s">
        <v>41922</v>
      </c>
      <c r="D1883" t="s">
        <v>41923</v>
      </c>
      <c r="E1883" t="s">
        <v>41924</v>
      </c>
      <c r="F1883" t="s">
        <v>41925</v>
      </c>
      <c r="G1883" t="s">
        <v>41926</v>
      </c>
      <c r="H1883" t="s">
        <v>41927</v>
      </c>
      <c r="I1883" t="s">
        <v>41928</v>
      </c>
      <c r="J1883" t="s">
        <v>41929</v>
      </c>
      <c r="K1883" t="s">
        <v>41930</v>
      </c>
      <c r="L1883" t="s">
        <v>41931</v>
      </c>
      <c r="M1883" t="s">
        <v>41932</v>
      </c>
      <c r="N1883" t="s">
        <v>41933</v>
      </c>
      <c r="O1883" t="s">
        <v>41934</v>
      </c>
      <c r="P1883" t="s">
        <v>41935</v>
      </c>
      <c r="Q1883" t="s">
        <v>41936</v>
      </c>
      <c r="R1883" t="s">
        <v>41937</v>
      </c>
      <c r="S1883" t="s">
        <v>41938</v>
      </c>
      <c r="T1883" t="s">
        <v>41939</v>
      </c>
      <c r="U1883" t="s">
        <v>41940</v>
      </c>
      <c r="V1883" t="s">
        <v>41941</v>
      </c>
      <c r="W1883" t="s">
        <v>41942</v>
      </c>
      <c r="X1883" t="s">
        <v>41943</v>
      </c>
      <c r="Y1883" t="s">
        <v>41944</v>
      </c>
    </row>
    <row r="1884" spans="1:25" x14ac:dyDescent="0.3">
      <c r="A1884">
        <v>94150</v>
      </c>
      <c r="B1884" t="s">
        <v>41945</v>
      </c>
      <c r="C1884" t="s">
        <v>41946</v>
      </c>
      <c r="D1884" t="s">
        <v>41947</v>
      </c>
      <c r="E1884" t="s">
        <v>41948</v>
      </c>
      <c r="F1884" t="s">
        <v>41949</v>
      </c>
      <c r="G1884" t="s">
        <v>41950</v>
      </c>
      <c r="H1884" t="s">
        <v>41951</v>
      </c>
      <c r="I1884" t="s">
        <v>41952</v>
      </c>
      <c r="J1884" t="s">
        <v>41953</v>
      </c>
      <c r="K1884" t="s">
        <v>41954</v>
      </c>
      <c r="L1884" t="s">
        <v>41955</v>
      </c>
      <c r="M1884" t="s">
        <v>41956</v>
      </c>
      <c r="N1884" t="s">
        <v>41957</v>
      </c>
      <c r="O1884" t="s">
        <v>41958</v>
      </c>
      <c r="P1884" t="s">
        <v>41959</v>
      </c>
      <c r="Q1884" t="s">
        <v>41960</v>
      </c>
      <c r="R1884" t="s">
        <v>41961</v>
      </c>
      <c r="S1884" t="s">
        <v>41962</v>
      </c>
      <c r="T1884" t="s">
        <v>41963</v>
      </c>
      <c r="U1884" t="s">
        <v>41964</v>
      </c>
      <c r="V1884" t="s">
        <v>41965</v>
      </c>
      <c r="W1884" t="s">
        <v>41966</v>
      </c>
      <c r="X1884" t="s">
        <v>41967</v>
      </c>
      <c r="Y1884" t="s">
        <v>41968</v>
      </c>
    </row>
    <row r="1885" spans="1:25" x14ac:dyDescent="0.3">
      <c r="A1885">
        <v>94200</v>
      </c>
      <c r="B1885" t="s">
        <v>41969</v>
      </c>
      <c r="C1885" t="s">
        <v>41970</v>
      </c>
      <c r="D1885" t="s">
        <v>41971</v>
      </c>
      <c r="E1885" t="s">
        <v>41972</v>
      </c>
      <c r="F1885" t="s">
        <v>41973</v>
      </c>
      <c r="G1885" t="s">
        <v>41974</v>
      </c>
      <c r="H1885" t="s">
        <v>41975</v>
      </c>
      <c r="I1885" t="s">
        <v>41976</v>
      </c>
      <c r="J1885" t="s">
        <v>41977</v>
      </c>
      <c r="K1885" t="s">
        <v>41978</v>
      </c>
      <c r="L1885" t="s">
        <v>41979</v>
      </c>
      <c r="M1885" t="s">
        <v>41980</v>
      </c>
      <c r="N1885" t="s">
        <v>41981</v>
      </c>
      <c r="O1885" t="s">
        <v>41982</v>
      </c>
      <c r="P1885" t="s">
        <v>41983</v>
      </c>
      <c r="Q1885" t="s">
        <v>41984</v>
      </c>
      <c r="R1885" t="s">
        <v>41985</v>
      </c>
      <c r="S1885" t="s">
        <v>41986</v>
      </c>
      <c r="T1885" t="s">
        <v>41987</v>
      </c>
      <c r="U1885" t="s">
        <v>41988</v>
      </c>
      <c r="V1885" t="s">
        <v>41989</v>
      </c>
      <c r="W1885" t="s">
        <v>41990</v>
      </c>
      <c r="X1885" t="s">
        <v>41991</v>
      </c>
      <c r="Y1885" t="s">
        <v>41992</v>
      </c>
    </row>
    <row r="1886" spans="1:25" x14ac:dyDescent="0.3">
      <c r="A1886">
        <v>94250</v>
      </c>
      <c r="B1886" t="s">
        <v>41993</v>
      </c>
      <c r="C1886" t="s">
        <v>41994</v>
      </c>
      <c r="D1886" t="s">
        <v>41995</v>
      </c>
      <c r="E1886" t="s">
        <v>41996</v>
      </c>
      <c r="F1886" t="s">
        <v>41997</v>
      </c>
      <c r="G1886" t="s">
        <v>41998</v>
      </c>
      <c r="H1886" t="s">
        <v>41999</v>
      </c>
      <c r="I1886" t="s">
        <v>42000</v>
      </c>
      <c r="J1886" t="s">
        <v>42001</v>
      </c>
      <c r="K1886" t="s">
        <v>42002</v>
      </c>
      <c r="L1886" t="s">
        <v>42003</v>
      </c>
      <c r="M1886" t="s">
        <v>42004</v>
      </c>
      <c r="N1886" t="s">
        <v>42005</v>
      </c>
      <c r="O1886" t="s">
        <v>42006</v>
      </c>
      <c r="P1886" t="s">
        <v>42007</v>
      </c>
      <c r="Q1886" t="s">
        <v>42008</v>
      </c>
      <c r="R1886" t="s">
        <v>42009</v>
      </c>
      <c r="S1886" t="s">
        <v>42010</v>
      </c>
      <c r="T1886" t="s">
        <v>42011</v>
      </c>
      <c r="U1886" t="s">
        <v>42012</v>
      </c>
      <c r="V1886" t="s">
        <v>42013</v>
      </c>
      <c r="W1886" t="s">
        <v>42014</v>
      </c>
      <c r="X1886" t="s">
        <v>42015</v>
      </c>
      <c r="Y1886" t="s">
        <v>42016</v>
      </c>
    </row>
    <row r="1887" spans="1:25" x14ac:dyDescent="0.3">
      <c r="A1887">
        <v>94300</v>
      </c>
      <c r="B1887" t="s">
        <v>42017</v>
      </c>
      <c r="C1887" t="s">
        <v>42018</v>
      </c>
      <c r="D1887" t="s">
        <v>42019</v>
      </c>
      <c r="E1887" t="s">
        <v>42020</v>
      </c>
      <c r="F1887" t="s">
        <v>42021</v>
      </c>
      <c r="G1887" t="s">
        <v>42022</v>
      </c>
      <c r="H1887" t="s">
        <v>42023</v>
      </c>
      <c r="I1887" t="s">
        <v>42024</v>
      </c>
      <c r="J1887" t="s">
        <v>42025</v>
      </c>
      <c r="K1887" t="s">
        <v>42026</v>
      </c>
      <c r="L1887" t="s">
        <v>42027</v>
      </c>
      <c r="M1887" t="s">
        <v>42028</v>
      </c>
      <c r="N1887" t="s">
        <v>42029</v>
      </c>
      <c r="O1887" t="s">
        <v>42030</v>
      </c>
      <c r="P1887" t="s">
        <v>42031</v>
      </c>
      <c r="Q1887" t="s">
        <v>42032</v>
      </c>
      <c r="R1887" t="s">
        <v>42033</v>
      </c>
      <c r="S1887" t="s">
        <v>42034</v>
      </c>
      <c r="T1887" t="s">
        <v>42035</v>
      </c>
      <c r="U1887" t="s">
        <v>42036</v>
      </c>
      <c r="V1887" t="s">
        <v>42037</v>
      </c>
      <c r="W1887" t="s">
        <v>42038</v>
      </c>
      <c r="X1887" t="s">
        <v>42039</v>
      </c>
      <c r="Y1887" t="s">
        <v>42040</v>
      </c>
    </row>
    <row r="1888" spans="1:25" x14ac:dyDescent="0.3">
      <c r="A1888">
        <v>94350</v>
      </c>
      <c r="B1888" t="s">
        <v>42041</v>
      </c>
      <c r="C1888" t="s">
        <v>42042</v>
      </c>
      <c r="D1888" t="s">
        <v>42043</v>
      </c>
      <c r="E1888" t="s">
        <v>42044</v>
      </c>
      <c r="F1888" t="s">
        <v>42045</v>
      </c>
      <c r="G1888" t="s">
        <v>42046</v>
      </c>
      <c r="H1888" t="s">
        <v>42047</v>
      </c>
      <c r="I1888" t="s">
        <v>42048</v>
      </c>
      <c r="J1888" t="s">
        <v>42049</v>
      </c>
      <c r="K1888" t="s">
        <v>42050</v>
      </c>
      <c r="L1888" t="s">
        <v>42051</v>
      </c>
      <c r="M1888" t="s">
        <v>42052</v>
      </c>
      <c r="N1888" t="s">
        <v>42053</v>
      </c>
      <c r="O1888" t="s">
        <v>42054</v>
      </c>
      <c r="P1888" t="s">
        <v>42055</v>
      </c>
      <c r="Q1888" t="s">
        <v>42056</v>
      </c>
      <c r="R1888" t="s">
        <v>42057</v>
      </c>
      <c r="S1888" t="s">
        <v>42058</v>
      </c>
      <c r="T1888" t="s">
        <v>42059</v>
      </c>
      <c r="U1888" t="s">
        <v>42060</v>
      </c>
      <c r="V1888" t="s">
        <v>42061</v>
      </c>
      <c r="W1888" t="s">
        <v>42062</v>
      </c>
      <c r="X1888" t="s">
        <v>42063</v>
      </c>
      <c r="Y1888" t="s">
        <v>42064</v>
      </c>
    </row>
    <row r="1889" spans="1:25" x14ac:dyDescent="0.3">
      <c r="A1889">
        <v>94400</v>
      </c>
      <c r="B1889" t="s">
        <v>42065</v>
      </c>
      <c r="C1889" t="s">
        <v>42066</v>
      </c>
      <c r="D1889" t="s">
        <v>42067</v>
      </c>
      <c r="E1889" t="s">
        <v>42068</v>
      </c>
      <c r="F1889" t="s">
        <v>42069</v>
      </c>
      <c r="G1889" t="s">
        <v>42070</v>
      </c>
      <c r="H1889" t="s">
        <v>42071</v>
      </c>
      <c r="I1889" t="s">
        <v>42072</v>
      </c>
      <c r="J1889" t="s">
        <v>42073</v>
      </c>
      <c r="K1889" t="s">
        <v>42074</v>
      </c>
      <c r="L1889" t="s">
        <v>42075</v>
      </c>
      <c r="M1889" t="s">
        <v>42076</v>
      </c>
      <c r="N1889" t="s">
        <v>42077</v>
      </c>
      <c r="O1889" t="s">
        <v>42078</v>
      </c>
      <c r="P1889" t="s">
        <v>42079</v>
      </c>
      <c r="Q1889" t="s">
        <v>42080</v>
      </c>
      <c r="R1889" t="s">
        <v>42081</v>
      </c>
      <c r="S1889" t="s">
        <v>42082</v>
      </c>
      <c r="T1889" t="s">
        <v>42083</v>
      </c>
      <c r="U1889" t="s">
        <v>42084</v>
      </c>
      <c r="V1889" t="s">
        <v>42085</v>
      </c>
      <c r="W1889" t="s">
        <v>42086</v>
      </c>
      <c r="X1889" t="s">
        <v>42087</v>
      </c>
      <c r="Y1889" t="s">
        <v>42088</v>
      </c>
    </row>
    <row r="1890" spans="1:25" x14ac:dyDescent="0.3">
      <c r="A1890">
        <v>94450</v>
      </c>
      <c r="B1890" t="s">
        <v>42089</v>
      </c>
      <c r="C1890" t="s">
        <v>42090</v>
      </c>
      <c r="D1890" t="s">
        <v>42091</v>
      </c>
      <c r="E1890" t="s">
        <v>42092</v>
      </c>
      <c r="F1890" t="s">
        <v>42093</v>
      </c>
      <c r="G1890" t="s">
        <v>42094</v>
      </c>
      <c r="H1890" t="s">
        <v>42095</v>
      </c>
      <c r="I1890" t="s">
        <v>42096</v>
      </c>
      <c r="J1890" t="s">
        <v>42097</v>
      </c>
      <c r="K1890" t="s">
        <v>42098</v>
      </c>
      <c r="L1890" t="s">
        <v>42099</v>
      </c>
      <c r="M1890" t="s">
        <v>42100</v>
      </c>
      <c r="N1890" t="s">
        <v>42101</v>
      </c>
      <c r="O1890" t="s">
        <v>42102</v>
      </c>
      <c r="P1890" t="s">
        <v>42103</v>
      </c>
      <c r="Q1890" t="s">
        <v>42104</v>
      </c>
      <c r="R1890" t="s">
        <v>42105</v>
      </c>
      <c r="S1890" t="s">
        <v>42106</v>
      </c>
      <c r="T1890" t="s">
        <v>42107</v>
      </c>
      <c r="U1890" t="s">
        <v>42108</v>
      </c>
      <c r="V1890" t="s">
        <v>42109</v>
      </c>
      <c r="W1890" t="s">
        <v>42110</v>
      </c>
      <c r="X1890" t="s">
        <v>42111</v>
      </c>
      <c r="Y1890" t="s">
        <v>42112</v>
      </c>
    </row>
    <row r="1891" spans="1:25" x14ac:dyDescent="0.3">
      <c r="A1891">
        <v>94500</v>
      </c>
      <c r="B1891" t="s">
        <v>42113</v>
      </c>
      <c r="C1891" t="s">
        <v>42114</v>
      </c>
      <c r="D1891" t="s">
        <v>42115</v>
      </c>
      <c r="E1891" t="s">
        <v>42116</v>
      </c>
      <c r="F1891" t="s">
        <v>42117</v>
      </c>
      <c r="G1891" t="s">
        <v>42118</v>
      </c>
      <c r="H1891" t="s">
        <v>42119</v>
      </c>
      <c r="I1891" t="s">
        <v>42120</v>
      </c>
      <c r="J1891" t="s">
        <v>42121</v>
      </c>
      <c r="K1891" t="s">
        <v>42122</v>
      </c>
      <c r="L1891" t="s">
        <v>42123</v>
      </c>
      <c r="M1891" t="s">
        <v>42124</v>
      </c>
      <c r="N1891" t="s">
        <v>42125</v>
      </c>
      <c r="O1891" t="s">
        <v>42126</v>
      </c>
      <c r="P1891" t="s">
        <v>42127</v>
      </c>
      <c r="Q1891" t="s">
        <v>42128</v>
      </c>
      <c r="R1891" t="s">
        <v>42129</v>
      </c>
      <c r="S1891" t="s">
        <v>42130</v>
      </c>
      <c r="T1891" t="s">
        <v>42131</v>
      </c>
      <c r="U1891" t="s">
        <v>42132</v>
      </c>
      <c r="V1891" t="s">
        <v>42133</v>
      </c>
      <c r="W1891" t="s">
        <v>42134</v>
      </c>
      <c r="X1891" t="s">
        <v>42135</v>
      </c>
      <c r="Y1891" t="s">
        <v>42136</v>
      </c>
    </row>
    <row r="1892" spans="1:25" x14ac:dyDescent="0.3">
      <c r="A1892">
        <v>94550</v>
      </c>
      <c r="B1892" t="s">
        <v>42137</v>
      </c>
      <c r="C1892" t="s">
        <v>42138</v>
      </c>
      <c r="D1892" t="s">
        <v>42139</v>
      </c>
      <c r="E1892" t="s">
        <v>42140</v>
      </c>
      <c r="F1892" t="s">
        <v>42141</v>
      </c>
      <c r="G1892" t="s">
        <v>42142</v>
      </c>
      <c r="H1892" t="s">
        <v>42143</v>
      </c>
      <c r="I1892" t="s">
        <v>42144</v>
      </c>
      <c r="J1892" t="s">
        <v>42145</v>
      </c>
      <c r="K1892" t="s">
        <v>42146</v>
      </c>
      <c r="L1892" t="s">
        <v>42147</v>
      </c>
      <c r="M1892" t="s">
        <v>42148</v>
      </c>
      <c r="N1892" t="s">
        <v>42149</v>
      </c>
      <c r="O1892" t="s">
        <v>42150</v>
      </c>
      <c r="P1892" t="s">
        <v>42151</v>
      </c>
      <c r="Q1892" t="s">
        <v>42152</v>
      </c>
      <c r="R1892" t="s">
        <v>42153</v>
      </c>
      <c r="S1892" t="s">
        <v>42154</v>
      </c>
      <c r="T1892" t="s">
        <v>42155</v>
      </c>
      <c r="U1892" t="s">
        <v>42156</v>
      </c>
      <c r="V1892" t="s">
        <v>42157</v>
      </c>
      <c r="W1892" t="s">
        <v>42158</v>
      </c>
      <c r="X1892" t="s">
        <v>42159</v>
      </c>
      <c r="Y1892" t="s">
        <v>42160</v>
      </c>
    </row>
    <row r="1893" spans="1:25" x14ac:dyDescent="0.3">
      <c r="A1893">
        <v>94600</v>
      </c>
      <c r="B1893" t="s">
        <v>42161</v>
      </c>
      <c r="C1893" t="s">
        <v>42162</v>
      </c>
      <c r="D1893" t="s">
        <v>42163</v>
      </c>
      <c r="E1893" t="s">
        <v>42164</v>
      </c>
      <c r="F1893" t="s">
        <v>42165</v>
      </c>
      <c r="G1893" t="s">
        <v>42166</v>
      </c>
      <c r="H1893" t="s">
        <v>42167</v>
      </c>
      <c r="I1893" t="s">
        <v>42168</v>
      </c>
      <c r="J1893" t="s">
        <v>42169</v>
      </c>
      <c r="K1893" t="s">
        <v>42170</v>
      </c>
      <c r="L1893" t="s">
        <v>42171</v>
      </c>
      <c r="M1893" t="s">
        <v>42172</v>
      </c>
      <c r="N1893" t="s">
        <v>42173</v>
      </c>
      <c r="O1893" t="s">
        <v>42174</v>
      </c>
      <c r="P1893" t="s">
        <v>42175</v>
      </c>
      <c r="Q1893" t="s">
        <v>42176</v>
      </c>
      <c r="R1893" t="s">
        <v>42177</v>
      </c>
      <c r="S1893" t="s">
        <v>42178</v>
      </c>
      <c r="T1893" t="s">
        <v>42179</v>
      </c>
      <c r="U1893" t="s">
        <v>42180</v>
      </c>
      <c r="V1893" t="s">
        <v>42181</v>
      </c>
      <c r="W1893" t="s">
        <v>42182</v>
      </c>
      <c r="X1893" t="s">
        <v>42183</v>
      </c>
      <c r="Y1893" t="s">
        <v>42184</v>
      </c>
    </row>
    <row r="1894" spans="1:25" x14ac:dyDescent="0.3">
      <c r="A1894">
        <v>94650</v>
      </c>
      <c r="B1894" t="s">
        <v>42185</v>
      </c>
      <c r="C1894" t="s">
        <v>42186</v>
      </c>
      <c r="D1894" t="s">
        <v>42187</v>
      </c>
      <c r="E1894" t="s">
        <v>42188</v>
      </c>
      <c r="F1894" t="s">
        <v>42189</v>
      </c>
      <c r="G1894" t="s">
        <v>42190</v>
      </c>
      <c r="H1894" t="s">
        <v>42191</v>
      </c>
      <c r="I1894" t="s">
        <v>42192</v>
      </c>
      <c r="J1894" t="s">
        <v>42193</v>
      </c>
      <c r="K1894" t="s">
        <v>42194</v>
      </c>
      <c r="L1894" t="s">
        <v>42195</v>
      </c>
      <c r="M1894" t="s">
        <v>42196</v>
      </c>
      <c r="N1894" t="s">
        <v>42197</v>
      </c>
      <c r="O1894" t="s">
        <v>42198</v>
      </c>
      <c r="P1894" t="s">
        <v>42199</v>
      </c>
      <c r="Q1894" t="s">
        <v>42200</v>
      </c>
      <c r="R1894" t="s">
        <v>42201</v>
      </c>
      <c r="S1894" t="s">
        <v>42202</v>
      </c>
      <c r="T1894" t="s">
        <v>42203</v>
      </c>
      <c r="U1894" t="s">
        <v>42204</v>
      </c>
      <c r="V1894" t="s">
        <v>42205</v>
      </c>
      <c r="W1894" t="s">
        <v>42206</v>
      </c>
      <c r="X1894" t="s">
        <v>42207</v>
      </c>
      <c r="Y1894" t="s">
        <v>42208</v>
      </c>
    </row>
    <row r="1895" spans="1:25" x14ac:dyDescent="0.3">
      <c r="A1895">
        <v>94700</v>
      </c>
      <c r="B1895" t="s">
        <v>42209</v>
      </c>
      <c r="C1895" t="s">
        <v>42210</v>
      </c>
      <c r="D1895" t="s">
        <v>42211</v>
      </c>
      <c r="E1895" t="s">
        <v>42212</v>
      </c>
      <c r="F1895" t="s">
        <v>42213</v>
      </c>
      <c r="G1895" t="s">
        <v>42214</v>
      </c>
      <c r="H1895" t="s">
        <v>42215</v>
      </c>
      <c r="I1895" t="s">
        <v>42216</v>
      </c>
      <c r="J1895" t="s">
        <v>42217</v>
      </c>
      <c r="K1895" t="s">
        <v>42218</v>
      </c>
      <c r="L1895" t="s">
        <v>42219</v>
      </c>
      <c r="M1895" t="s">
        <v>42220</v>
      </c>
      <c r="N1895" t="s">
        <v>42221</v>
      </c>
      <c r="O1895" t="s">
        <v>42222</v>
      </c>
      <c r="P1895" t="s">
        <v>42223</v>
      </c>
      <c r="Q1895" t="s">
        <v>42224</v>
      </c>
      <c r="R1895" t="s">
        <v>42225</v>
      </c>
      <c r="S1895" t="s">
        <v>42226</v>
      </c>
      <c r="T1895" t="s">
        <v>42227</v>
      </c>
      <c r="U1895" t="s">
        <v>42228</v>
      </c>
      <c r="V1895" t="s">
        <v>42229</v>
      </c>
      <c r="W1895" t="s">
        <v>42230</v>
      </c>
      <c r="X1895" t="s">
        <v>42231</v>
      </c>
      <c r="Y1895" t="s">
        <v>42232</v>
      </c>
    </row>
    <row r="1896" spans="1:25" x14ac:dyDescent="0.3">
      <c r="A1896">
        <v>94750</v>
      </c>
      <c r="B1896" t="s">
        <v>42233</v>
      </c>
      <c r="C1896" t="s">
        <v>42234</v>
      </c>
      <c r="D1896" t="s">
        <v>42235</v>
      </c>
      <c r="E1896" t="s">
        <v>42236</v>
      </c>
      <c r="F1896" t="s">
        <v>42237</v>
      </c>
      <c r="G1896" t="s">
        <v>42238</v>
      </c>
      <c r="H1896" t="s">
        <v>42239</v>
      </c>
      <c r="I1896" t="s">
        <v>42240</v>
      </c>
      <c r="J1896" t="s">
        <v>42241</v>
      </c>
      <c r="K1896" t="s">
        <v>42242</v>
      </c>
      <c r="L1896" t="s">
        <v>42243</v>
      </c>
      <c r="M1896" t="s">
        <v>42244</v>
      </c>
      <c r="N1896" t="s">
        <v>42245</v>
      </c>
      <c r="O1896" t="s">
        <v>42246</v>
      </c>
      <c r="P1896" t="s">
        <v>42247</v>
      </c>
      <c r="Q1896" t="s">
        <v>42248</v>
      </c>
      <c r="R1896" t="s">
        <v>42249</v>
      </c>
      <c r="S1896" t="s">
        <v>42250</v>
      </c>
      <c r="T1896" t="s">
        <v>42251</v>
      </c>
      <c r="U1896" t="s">
        <v>42252</v>
      </c>
      <c r="V1896" t="s">
        <v>42253</v>
      </c>
      <c r="W1896" t="s">
        <v>42254</v>
      </c>
      <c r="X1896" t="s">
        <v>42255</v>
      </c>
      <c r="Y1896" t="s">
        <v>42256</v>
      </c>
    </row>
    <row r="1897" spans="1:25" x14ac:dyDescent="0.3">
      <c r="A1897">
        <v>94800</v>
      </c>
      <c r="B1897" t="s">
        <v>42257</v>
      </c>
      <c r="C1897" t="s">
        <v>42258</v>
      </c>
      <c r="D1897" t="s">
        <v>42259</v>
      </c>
      <c r="E1897" t="s">
        <v>42260</v>
      </c>
      <c r="F1897" t="s">
        <v>42261</v>
      </c>
      <c r="G1897" t="s">
        <v>42262</v>
      </c>
      <c r="H1897" t="s">
        <v>42263</v>
      </c>
      <c r="I1897" t="s">
        <v>42264</v>
      </c>
      <c r="J1897" t="s">
        <v>42265</v>
      </c>
      <c r="K1897" t="s">
        <v>42266</v>
      </c>
      <c r="L1897" t="s">
        <v>42267</v>
      </c>
      <c r="M1897" t="s">
        <v>42268</v>
      </c>
      <c r="N1897" t="s">
        <v>42269</v>
      </c>
      <c r="O1897" t="s">
        <v>42270</v>
      </c>
      <c r="P1897" t="s">
        <v>42271</v>
      </c>
      <c r="Q1897" t="s">
        <v>42272</v>
      </c>
      <c r="R1897" t="s">
        <v>42273</v>
      </c>
      <c r="S1897" t="s">
        <v>42274</v>
      </c>
      <c r="T1897" t="s">
        <v>42275</v>
      </c>
      <c r="U1897" t="s">
        <v>42276</v>
      </c>
      <c r="V1897" t="s">
        <v>42277</v>
      </c>
      <c r="W1897" t="s">
        <v>42278</v>
      </c>
      <c r="X1897" t="s">
        <v>42279</v>
      </c>
      <c r="Y1897" t="s">
        <v>42280</v>
      </c>
    </row>
    <row r="1898" spans="1:25" x14ac:dyDescent="0.3">
      <c r="A1898">
        <v>94850</v>
      </c>
      <c r="B1898" t="s">
        <v>42281</v>
      </c>
      <c r="C1898" t="s">
        <v>42282</v>
      </c>
      <c r="D1898" t="s">
        <v>42283</v>
      </c>
      <c r="E1898" t="s">
        <v>42284</v>
      </c>
      <c r="F1898" t="s">
        <v>42285</v>
      </c>
      <c r="G1898" t="s">
        <v>42286</v>
      </c>
      <c r="H1898" t="s">
        <v>42287</v>
      </c>
      <c r="I1898" t="s">
        <v>42288</v>
      </c>
      <c r="J1898" t="s">
        <v>42289</v>
      </c>
      <c r="K1898" t="s">
        <v>42290</v>
      </c>
      <c r="L1898" t="s">
        <v>42291</v>
      </c>
      <c r="M1898" t="s">
        <v>42292</v>
      </c>
      <c r="N1898" t="s">
        <v>42293</v>
      </c>
      <c r="O1898" t="s">
        <v>42294</v>
      </c>
      <c r="P1898" t="s">
        <v>42295</v>
      </c>
      <c r="Q1898" t="s">
        <v>42296</v>
      </c>
      <c r="R1898" t="s">
        <v>42297</v>
      </c>
      <c r="S1898" t="s">
        <v>42298</v>
      </c>
      <c r="T1898" t="s">
        <v>42299</v>
      </c>
      <c r="U1898" t="s">
        <v>42300</v>
      </c>
      <c r="V1898" t="s">
        <v>42301</v>
      </c>
      <c r="W1898" t="s">
        <v>42302</v>
      </c>
      <c r="X1898" t="s">
        <v>42303</v>
      </c>
      <c r="Y1898" t="s">
        <v>42304</v>
      </c>
    </row>
    <row r="1899" spans="1:25" x14ac:dyDescent="0.3">
      <c r="A1899">
        <v>94900</v>
      </c>
      <c r="B1899" t="s">
        <v>42305</v>
      </c>
      <c r="C1899" t="s">
        <v>42306</v>
      </c>
      <c r="D1899" t="s">
        <v>42307</v>
      </c>
      <c r="E1899" t="s">
        <v>42308</v>
      </c>
      <c r="F1899" t="s">
        <v>42309</v>
      </c>
      <c r="G1899" t="s">
        <v>42310</v>
      </c>
      <c r="H1899" t="s">
        <v>42311</v>
      </c>
      <c r="I1899" t="s">
        <v>42312</v>
      </c>
      <c r="J1899" t="s">
        <v>42313</v>
      </c>
      <c r="K1899" t="s">
        <v>42314</v>
      </c>
      <c r="L1899" t="s">
        <v>42315</v>
      </c>
      <c r="M1899" t="s">
        <v>42316</v>
      </c>
      <c r="N1899" t="s">
        <v>42317</v>
      </c>
      <c r="O1899" t="s">
        <v>42318</v>
      </c>
      <c r="P1899" t="s">
        <v>42319</v>
      </c>
      <c r="Q1899" t="s">
        <v>42320</v>
      </c>
      <c r="R1899" t="s">
        <v>42321</v>
      </c>
      <c r="S1899" t="s">
        <v>42322</v>
      </c>
      <c r="T1899" t="s">
        <v>42323</v>
      </c>
      <c r="U1899" t="s">
        <v>42324</v>
      </c>
      <c r="V1899" t="s">
        <v>42325</v>
      </c>
      <c r="W1899" t="s">
        <v>42326</v>
      </c>
      <c r="X1899" t="s">
        <v>42327</v>
      </c>
      <c r="Y1899" t="s">
        <v>42328</v>
      </c>
    </row>
    <row r="1900" spans="1:25" x14ac:dyDescent="0.3">
      <c r="A1900">
        <v>94950</v>
      </c>
      <c r="B1900" t="s">
        <v>42329</v>
      </c>
      <c r="C1900" t="s">
        <v>42330</v>
      </c>
      <c r="D1900" t="s">
        <v>42331</v>
      </c>
      <c r="E1900" t="s">
        <v>42332</v>
      </c>
      <c r="F1900" t="s">
        <v>42333</v>
      </c>
      <c r="G1900" t="s">
        <v>42334</v>
      </c>
      <c r="H1900" t="s">
        <v>42335</v>
      </c>
      <c r="I1900" t="s">
        <v>42336</v>
      </c>
      <c r="J1900" t="s">
        <v>42337</v>
      </c>
      <c r="K1900" t="s">
        <v>42338</v>
      </c>
      <c r="L1900" t="s">
        <v>42339</v>
      </c>
      <c r="M1900" t="s">
        <v>42340</v>
      </c>
      <c r="N1900" t="s">
        <v>42341</v>
      </c>
      <c r="O1900" t="s">
        <v>42342</v>
      </c>
      <c r="P1900" t="s">
        <v>42343</v>
      </c>
      <c r="Q1900" t="s">
        <v>42344</v>
      </c>
      <c r="R1900" t="s">
        <v>42345</v>
      </c>
      <c r="S1900" t="s">
        <v>42346</v>
      </c>
      <c r="T1900" t="s">
        <v>42347</v>
      </c>
      <c r="U1900" t="s">
        <v>42348</v>
      </c>
      <c r="V1900" t="s">
        <v>42349</v>
      </c>
      <c r="W1900" t="s">
        <v>42350</v>
      </c>
      <c r="X1900" t="s">
        <v>42351</v>
      </c>
      <c r="Y1900" t="s">
        <v>42352</v>
      </c>
    </row>
    <row r="1901" spans="1:25" x14ac:dyDescent="0.3">
      <c r="A1901">
        <v>95000</v>
      </c>
      <c r="B1901" t="s">
        <v>42353</v>
      </c>
      <c r="C1901" t="s">
        <v>42354</v>
      </c>
      <c r="D1901" t="s">
        <v>42355</v>
      </c>
      <c r="E1901" t="s">
        <v>42356</v>
      </c>
      <c r="F1901" t="s">
        <v>42357</v>
      </c>
      <c r="G1901" t="s">
        <v>42358</v>
      </c>
      <c r="H1901" t="s">
        <v>42359</v>
      </c>
      <c r="I1901" t="s">
        <v>42360</v>
      </c>
      <c r="J1901" t="s">
        <v>42361</v>
      </c>
      <c r="K1901" t="s">
        <v>42362</v>
      </c>
      <c r="L1901" t="s">
        <v>42363</v>
      </c>
      <c r="M1901" t="s">
        <v>42364</v>
      </c>
      <c r="N1901" t="s">
        <v>42365</v>
      </c>
      <c r="O1901" t="s">
        <v>42366</v>
      </c>
      <c r="P1901" t="s">
        <v>42367</v>
      </c>
      <c r="Q1901" t="s">
        <v>42368</v>
      </c>
      <c r="R1901" t="s">
        <v>42369</v>
      </c>
      <c r="S1901" t="s">
        <v>42370</v>
      </c>
      <c r="T1901" t="s">
        <v>42371</v>
      </c>
      <c r="U1901" t="s">
        <v>42372</v>
      </c>
      <c r="V1901" t="s">
        <v>42373</v>
      </c>
      <c r="W1901" t="s">
        <v>42374</v>
      </c>
      <c r="X1901" t="s">
        <v>42375</v>
      </c>
      <c r="Y1901" t="s">
        <v>42376</v>
      </c>
    </row>
    <row r="1902" spans="1:25" x14ac:dyDescent="0.3">
      <c r="A1902">
        <v>95050</v>
      </c>
      <c r="B1902" t="s">
        <v>42377</v>
      </c>
      <c r="C1902" t="s">
        <v>42378</v>
      </c>
      <c r="D1902" t="s">
        <v>42379</v>
      </c>
      <c r="E1902" t="s">
        <v>42380</v>
      </c>
      <c r="F1902" t="s">
        <v>42381</v>
      </c>
      <c r="G1902" t="s">
        <v>42382</v>
      </c>
      <c r="H1902" t="s">
        <v>42383</v>
      </c>
      <c r="I1902" t="s">
        <v>42384</v>
      </c>
      <c r="J1902" t="s">
        <v>42385</v>
      </c>
      <c r="K1902" t="s">
        <v>42386</v>
      </c>
      <c r="L1902" t="s">
        <v>42387</v>
      </c>
      <c r="M1902" t="s">
        <v>42388</v>
      </c>
      <c r="N1902" t="s">
        <v>42389</v>
      </c>
      <c r="O1902" t="s">
        <v>42390</v>
      </c>
      <c r="P1902" t="s">
        <v>42391</v>
      </c>
      <c r="Q1902" t="s">
        <v>42392</v>
      </c>
      <c r="R1902" t="s">
        <v>42393</v>
      </c>
      <c r="S1902" t="s">
        <v>42394</v>
      </c>
      <c r="T1902" t="s">
        <v>42395</v>
      </c>
      <c r="U1902" t="s">
        <v>42396</v>
      </c>
      <c r="V1902" t="s">
        <v>42397</v>
      </c>
      <c r="W1902" t="s">
        <v>42398</v>
      </c>
      <c r="X1902" t="s">
        <v>42399</v>
      </c>
      <c r="Y1902" t="s">
        <v>42400</v>
      </c>
    </row>
    <row r="1903" spans="1:25" x14ac:dyDescent="0.3">
      <c r="A1903">
        <v>95100</v>
      </c>
      <c r="B1903" t="s">
        <v>42401</v>
      </c>
      <c r="C1903" t="s">
        <v>42402</v>
      </c>
      <c r="D1903" t="s">
        <v>42403</v>
      </c>
      <c r="E1903" t="s">
        <v>42404</v>
      </c>
      <c r="F1903" t="s">
        <v>42405</v>
      </c>
      <c r="G1903" t="s">
        <v>42406</v>
      </c>
      <c r="H1903" t="s">
        <v>42407</v>
      </c>
      <c r="I1903" t="s">
        <v>42408</v>
      </c>
      <c r="J1903" t="s">
        <v>42409</v>
      </c>
      <c r="K1903" t="s">
        <v>42410</v>
      </c>
      <c r="L1903" t="s">
        <v>42411</v>
      </c>
      <c r="M1903" t="s">
        <v>42412</v>
      </c>
      <c r="N1903" t="s">
        <v>42413</v>
      </c>
      <c r="O1903" t="s">
        <v>42414</v>
      </c>
      <c r="P1903" t="s">
        <v>42415</v>
      </c>
      <c r="Q1903" t="s">
        <v>42416</v>
      </c>
      <c r="R1903" t="s">
        <v>42417</v>
      </c>
      <c r="S1903" t="s">
        <v>42418</v>
      </c>
      <c r="T1903" t="s">
        <v>42419</v>
      </c>
      <c r="U1903" t="s">
        <v>42420</v>
      </c>
      <c r="V1903" t="s">
        <v>42421</v>
      </c>
      <c r="W1903" t="s">
        <v>42422</v>
      </c>
      <c r="X1903" t="s">
        <v>42423</v>
      </c>
      <c r="Y1903" t="s">
        <v>42424</v>
      </c>
    </row>
    <row r="1904" spans="1:25" x14ac:dyDescent="0.3">
      <c r="A1904">
        <v>95150</v>
      </c>
      <c r="B1904" t="s">
        <v>42425</v>
      </c>
      <c r="C1904" t="s">
        <v>42426</v>
      </c>
      <c r="D1904" t="s">
        <v>42427</v>
      </c>
      <c r="E1904" t="s">
        <v>42428</v>
      </c>
      <c r="F1904" t="s">
        <v>42429</v>
      </c>
      <c r="G1904" t="s">
        <v>42430</v>
      </c>
      <c r="H1904" t="s">
        <v>42431</v>
      </c>
      <c r="I1904" t="s">
        <v>42432</v>
      </c>
      <c r="J1904" t="s">
        <v>42433</v>
      </c>
      <c r="K1904" t="s">
        <v>42434</v>
      </c>
      <c r="L1904" t="s">
        <v>42435</v>
      </c>
      <c r="M1904" t="s">
        <v>42436</v>
      </c>
      <c r="N1904" t="s">
        <v>42437</v>
      </c>
      <c r="O1904" t="s">
        <v>42438</v>
      </c>
      <c r="P1904" t="s">
        <v>42439</v>
      </c>
      <c r="Q1904" t="s">
        <v>42440</v>
      </c>
      <c r="R1904" t="s">
        <v>42441</v>
      </c>
      <c r="S1904" t="s">
        <v>42442</v>
      </c>
      <c r="T1904" t="s">
        <v>42443</v>
      </c>
      <c r="U1904" t="s">
        <v>42444</v>
      </c>
      <c r="V1904" t="s">
        <v>42445</v>
      </c>
      <c r="W1904" t="s">
        <v>42446</v>
      </c>
      <c r="X1904" t="s">
        <v>42447</v>
      </c>
      <c r="Y1904" t="s">
        <v>42448</v>
      </c>
    </row>
    <row r="1905" spans="1:25" x14ac:dyDescent="0.3">
      <c r="A1905">
        <v>95200</v>
      </c>
      <c r="B1905" t="s">
        <v>42449</v>
      </c>
      <c r="C1905" t="s">
        <v>42450</v>
      </c>
      <c r="D1905" t="s">
        <v>42451</v>
      </c>
      <c r="E1905" t="s">
        <v>42452</v>
      </c>
      <c r="F1905" t="s">
        <v>42453</v>
      </c>
      <c r="G1905" t="s">
        <v>42454</v>
      </c>
      <c r="H1905" t="s">
        <v>42455</v>
      </c>
      <c r="I1905" t="s">
        <v>42456</v>
      </c>
      <c r="J1905" t="s">
        <v>42457</v>
      </c>
      <c r="K1905" t="s">
        <v>42458</v>
      </c>
      <c r="L1905" t="s">
        <v>42459</v>
      </c>
      <c r="M1905" t="s">
        <v>42460</v>
      </c>
      <c r="N1905" t="s">
        <v>42461</v>
      </c>
      <c r="O1905" t="s">
        <v>42462</v>
      </c>
      <c r="P1905" t="s">
        <v>42463</v>
      </c>
      <c r="Q1905" t="s">
        <v>42464</v>
      </c>
      <c r="R1905" t="s">
        <v>42465</v>
      </c>
      <c r="S1905" t="s">
        <v>42466</v>
      </c>
      <c r="T1905" t="s">
        <v>42467</v>
      </c>
      <c r="U1905" t="s">
        <v>42468</v>
      </c>
      <c r="V1905" t="s">
        <v>42469</v>
      </c>
      <c r="W1905" t="s">
        <v>42470</v>
      </c>
      <c r="X1905" t="s">
        <v>42471</v>
      </c>
      <c r="Y1905" t="s">
        <v>42472</v>
      </c>
    </row>
    <row r="1906" spans="1:25" x14ac:dyDescent="0.3">
      <c r="A1906">
        <v>95250</v>
      </c>
      <c r="B1906" t="s">
        <v>42473</v>
      </c>
      <c r="C1906" t="s">
        <v>42474</v>
      </c>
      <c r="D1906" t="s">
        <v>42475</v>
      </c>
      <c r="E1906" t="s">
        <v>42476</v>
      </c>
      <c r="F1906" t="s">
        <v>42477</v>
      </c>
      <c r="G1906" t="s">
        <v>42478</v>
      </c>
      <c r="H1906" t="s">
        <v>42479</v>
      </c>
      <c r="I1906" t="s">
        <v>42480</v>
      </c>
      <c r="J1906" t="s">
        <v>42481</v>
      </c>
      <c r="K1906" t="s">
        <v>42482</v>
      </c>
      <c r="L1906" t="s">
        <v>42483</v>
      </c>
      <c r="M1906" t="s">
        <v>42484</v>
      </c>
      <c r="N1906" t="s">
        <v>42485</v>
      </c>
      <c r="O1906" t="s">
        <v>42486</v>
      </c>
      <c r="P1906" t="s">
        <v>42487</v>
      </c>
      <c r="Q1906" t="s">
        <v>42488</v>
      </c>
      <c r="R1906" t="s">
        <v>42489</v>
      </c>
      <c r="S1906" t="s">
        <v>42490</v>
      </c>
      <c r="T1906" t="s">
        <v>42491</v>
      </c>
      <c r="U1906" t="s">
        <v>42492</v>
      </c>
      <c r="V1906" t="s">
        <v>42493</v>
      </c>
      <c r="W1906" t="s">
        <v>42494</v>
      </c>
      <c r="X1906" t="s">
        <v>42495</v>
      </c>
      <c r="Y1906" t="s">
        <v>42496</v>
      </c>
    </row>
    <row r="1907" spans="1:25" x14ac:dyDescent="0.3">
      <c r="A1907">
        <v>95300</v>
      </c>
      <c r="B1907" t="s">
        <v>42497</v>
      </c>
      <c r="C1907" t="s">
        <v>42498</v>
      </c>
      <c r="D1907" t="s">
        <v>42499</v>
      </c>
      <c r="E1907" t="s">
        <v>42500</v>
      </c>
      <c r="F1907" t="s">
        <v>42501</v>
      </c>
      <c r="G1907" t="s">
        <v>42502</v>
      </c>
      <c r="H1907" t="s">
        <v>42503</v>
      </c>
      <c r="I1907" t="s">
        <v>42504</v>
      </c>
      <c r="J1907" t="s">
        <v>42505</v>
      </c>
      <c r="K1907" t="s">
        <v>42506</v>
      </c>
      <c r="L1907" t="s">
        <v>42507</v>
      </c>
      <c r="M1907" t="s">
        <v>42508</v>
      </c>
      <c r="N1907" t="s">
        <v>42509</v>
      </c>
      <c r="O1907" t="s">
        <v>42510</v>
      </c>
      <c r="P1907" t="s">
        <v>42511</v>
      </c>
      <c r="Q1907" t="s">
        <v>42512</v>
      </c>
      <c r="R1907" t="s">
        <v>42513</v>
      </c>
      <c r="S1907" t="s">
        <v>42514</v>
      </c>
      <c r="T1907" t="s">
        <v>42515</v>
      </c>
      <c r="U1907" t="s">
        <v>42516</v>
      </c>
      <c r="V1907" t="s">
        <v>42517</v>
      </c>
      <c r="W1907" t="s">
        <v>42518</v>
      </c>
      <c r="X1907" t="s">
        <v>42519</v>
      </c>
      <c r="Y1907" t="s">
        <v>42520</v>
      </c>
    </row>
    <row r="1908" spans="1:25" x14ac:dyDescent="0.3">
      <c r="A1908">
        <v>95350</v>
      </c>
      <c r="B1908" t="s">
        <v>42521</v>
      </c>
      <c r="C1908" t="s">
        <v>42522</v>
      </c>
      <c r="D1908" t="s">
        <v>42523</v>
      </c>
      <c r="E1908" t="s">
        <v>42524</v>
      </c>
      <c r="F1908" t="s">
        <v>42525</v>
      </c>
      <c r="G1908" t="s">
        <v>42526</v>
      </c>
      <c r="H1908" t="s">
        <v>42527</v>
      </c>
      <c r="I1908" t="s">
        <v>42528</v>
      </c>
      <c r="J1908" t="s">
        <v>42529</v>
      </c>
      <c r="K1908" t="s">
        <v>42530</v>
      </c>
      <c r="L1908" t="s">
        <v>42531</v>
      </c>
      <c r="M1908" t="s">
        <v>42532</v>
      </c>
      <c r="N1908" t="s">
        <v>42533</v>
      </c>
      <c r="O1908" t="s">
        <v>42534</v>
      </c>
      <c r="P1908" t="s">
        <v>42535</v>
      </c>
      <c r="Q1908" t="s">
        <v>42536</v>
      </c>
      <c r="R1908" t="s">
        <v>42537</v>
      </c>
      <c r="S1908" t="s">
        <v>42538</v>
      </c>
      <c r="T1908" t="s">
        <v>42539</v>
      </c>
      <c r="U1908" t="s">
        <v>42540</v>
      </c>
      <c r="V1908" t="s">
        <v>42541</v>
      </c>
      <c r="W1908" t="s">
        <v>42542</v>
      </c>
      <c r="X1908" t="s">
        <v>42543</v>
      </c>
      <c r="Y1908" t="s">
        <v>42544</v>
      </c>
    </row>
    <row r="1909" spans="1:25" x14ac:dyDescent="0.3">
      <c r="A1909">
        <v>95400</v>
      </c>
      <c r="B1909" t="s">
        <v>42545</v>
      </c>
      <c r="C1909" t="s">
        <v>42546</v>
      </c>
      <c r="D1909" t="s">
        <v>42547</v>
      </c>
      <c r="E1909" t="s">
        <v>42548</v>
      </c>
      <c r="F1909" t="s">
        <v>42549</v>
      </c>
      <c r="G1909" t="s">
        <v>42550</v>
      </c>
      <c r="H1909" t="s">
        <v>42551</v>
      </c>
      <c r="I1909" t="s">
        <v>42552</v>
      </c>
      <c r="J1909" t="s">
        <v>42553</v>
      </c>
      <c r="K1909" t="s">
        <v>42554</v>
      </c>
      <c r="L1909" t="s">
        <v>42555</v>
      </c>
      <c r="M1909" t="s">
        <v>42556</v>
      </c>
      <c r="N1909" t="s">
        <v>42557</v>
      </c>
      <c r="O1909" t="s">
        <v>42558</v>
      </c>
      <c r="P1909" t="s">
        <v>42559</v>
      </c>
      <c r="Q1909" t="s">
        <v>42560</v>
      </c>
      <c r="R1909" t="s">
        <v>42561</v>
      </c>
      <c r="S1909" t="s">
        <v>42562</v>
      </c>
      <c r="T1909" t="s">
        <v>42563</v>
      </c>
      <c r="U1909" t="s">
        <v>42564</v>
      </c>
      <c r="V1909" t="s">
        <v>42565</v>
      </c>
      <c r="W1909" t="s">
        <v>42566</v>
      </c>
      <c r="X1909" t="s">
        <v>42567</v>
      </c>
      <c r="Y1909" t="s">
        <v>42568</v>
      </c>
    </row>
    <row r="1910" spans="1:25" x14ac:dyDescent="0.3">
      <c r="A1910">
        <v>95450</v>
      </c>
      <c r="B1910" t="s">
        <v>42569</v>
      </c>
      <c r="C1910" t="s">
        <v>42570</v>
      </c>
      <c r="D1910" t="s">
        <v>42571</v>
      </c>
      <c r="E1910" t="s">
        <v>42572</v>
      </c>
      <c r="F1910" t="s">
        <v>42573</v>
      </c>
      <c r="G1910" t="s">
        <v>42574</v>
      </c>
      <c r="H1910" t="s">
        <v>42575</v>
      </c>
      <c r="I1910" t="s">
        <v>42576</v>
      </c>
      <c r="J1910" t="s">
        <v>42577</v>
      </c>
      <c r="K1910" t="s">
        <v>42578</v>
      </c>
      <c r="L1910" t="s">
        <v>42579</v>
      </c>
      <c r="M1910" t="s">
        <v>42580</v>
      </c>
      <c r="N1910" t="s">
        <v>42581</v>
      </c>
      <c r="O1910" t="s">
        <v>42582</v>
      </c>
      <c r="P1910" t="s">
        <v>42583</v>
      </c>
      <c r="Q1910" t="s">
        <v>42584</v>
      </c>
      <c r="R1910" t="s">
        <v>42585</v>
      </c>
      <c r="S1910" t="s">
        <v>42586</v>
      </c>
      <c r="T1910" t="s">
        <v>42587</v>
      </c>
      <c r="U1910" t="s">
        <v>42588</v>
      </c>
      <c r="V1910" t="s">
        <v>42589</v>
      </c>
      <c r="W1910" t="s">
        <v>42590</v>
      </c>
      <c r="X1910" t="s">
        <v>42591</v>
      </c>
      <c r="Y1910" t="s">
        <v>42592</v>
      </c>
    </row>
    <row r="1911" spans="1:25" x14ac:dyDescent="0.3">
      <c r="A1911">
        <v>95500</v>
      </c>
      <c r="B1911" t="s">
        <v>42593</v>
      </c>
      <c r="C1911" t="s">
        <v>42594</v>
      </c>
      <c r="D1911" t="s">
        <v>42595</v>
      </c>
      <c r="E1911" t="s">
        <v>42596</v>
      </c>
      <c r="F1911" t="s">
        <v>42597</v>
      </c>
      <c r="G1911" t="s">
        <v>42598</v>
      </c>
      <c r="H1911" t="s">
        <v>42599</v>
      </c>
      <c r="I1911" t="s">
        <v>42600</v>
      </c>
      <c r="J1911" t="s">
        <v>42601</v>
      </c>
      <c r="K1911" t="s">
        <v>42602</v>
      </c>
      <c r="L1911" t="s">
        <v>42603</v>
      </c>
      <c r="M1911" t="s">
        <v>42604</v>
      </c>
      <c r="N1911" t="s">
        <v>42605</v>
      </c>
      <c r="O1911" t="s">
        <v>42606</v>
      </c>
      <c r="P1911" t="s">
        <v>42607</v>
      </c>
      <c r="Q1911" t="s">
        <v>42608</v>
      </c>
      <c r="R1911" t="s">
        <v>42609</v>
      </c>
      <c r="S1911" t="s">
        <v>42610</v>
      </c>
      <c r="T1911" t="s">
        <v>42611</v>
      </c>
      <c r="U1911" t="s">
        <v>42612</v>
      </c>
      <c r="V1911" t="s">
        <v>42613</v>
      </c>
      <c r="W1911" t="s">
        <v>42614</v>
      </c>
      <c r="X1911" t="s">
        <v>42615</v>
      </c>
      <c r="Y1911" t="s">
        <v>42616</v>
      </c>
    </row>
    <row r="1912" spans="1:25" x14ac:dyDescent="0.3">
      <c r="A1912">
        <v>95550</v>
      </c>
      <c r="B1912" t="s">
        <v>42617</v>
      </c>
      <c r="C1912" t="s">
        <v>42618</v>
      </c>
      <c r="D1912" t="s">
        <v>42619</v>
      </c>
      <c r="E1912" t="s">
        <v>42620</v>
      </c>
      <c r="F1912" t="s">
        <v>42621</v>
      </c>
      <c r="G1912" t="s">
        <v>42622</v>
      </c>
      <c r="H1912" t="s">
        <v>42623</v>
      </c>
      <c r="I1912" t="s">
        <v>42624</v>
      </c>
      <c r="J1912" t="s">
        <v>42625</v>
      </c>
      <c r="K1912" t="s">
        <v>42626</v>
      </c>
      <c r="L1912" t="s">
        <v>42627</v>
      </c>
      <c r="M1912" t="s">
        <v>42628</v>
      </c>
      <c r="N1912" t="s">
        <v>42629</v>
      </c>
      <c r="O1912" t="s">
        <v>42630</v>
      </c>
      <c r="P1912" t="s">
        <v>42631</v>
      </c>
      <c r="Q1912" t="s">
        <v>42632</v>
      </c>
      <c r="R1912" t="s">
        <v>42633</v>
      </c>
      <c r="S1912" t="s">
        <v>42634</v>
      </c>
      <c r="T1912" t="s">
        <v>42635</v>
      </c>
      <c r="U1912" t="s">
        <v>42636</v>
      </c>
      <c r="V1912" t="s">
        <v>42637</v>
      </c>
      <c r="W1912" t="s">
        <v>42638</v>
      </c>
      <c r="X1912" t="s">
        <v>42639</v>
      </c>
      <c r="Y1912" t="s">
        <v>42640</v>
      </c>
    </row>
    <row r="1913" spans="1:25" x14ac:dyDescent="0.3">
      <c r="A1913">
        <v>95600</v>
      </c>
      <c r="B1913" t="s">
        <v>42641</v>
      </c>
      <c r="C1913" t="s">
        <v>42642</v>
      </c>
      <c r="D1913" t="s">
        <v>42643</v>
      </c>
      <c r="E1913" t="s">
        <v>42644</v>
      </c>
      <c r="F1913" t="s">
        <v>42645</v>
      </c>
      <c r="G1913" t="s">
        <v>42646</v>
      </c>
      <c r="H1913" t="s">
        <v>42647</v>
      </c>
      <c r="I1913" t="s">
        <v>42648</v>
      </c>
      <c r="J1913" t="s">
        <v>42649</v>
      </c>
      <c r="K1913" t="s">
        <v>42650</v>
      </c>
      <c r="L1913" t="s">
        <v>42651</v>
      </c>
      <c r="M1913" t="s">
        <v>42652</v>
      </c>
      <c r="N1913" t="s">
        <v>42653</v>
      </c>
      <c r="O1913" t="s">
        <v>42654</v>
      </c>
      <c r="P1913" t="s">
        <v>42655</v>
      </c>
      <c r="Q1913" t="s">
        <v>42656</v>
      </c>
      <c r="R1913" t="s">
        <v>42657</v>
      </c>
      <c r="S1913" t="s">
        <v>42658</v>
      </c>
      <c r="T1913" t="s">
        <v>42659</v>
      </c>
      <c r="U1913" t="s">
        <v>42660</v>
      </c>
      <c r="V1913" t="s">
        <v>42661</v>
      </c>
      <c r="W1913" t="s">
        <v>42662</v>
      </c>
      <c r="X1913" t="s">
        <v>42663</v>
      </c>
      <c r="Y1913" t="s">
        <v>42664</v>
      </c>
    </row>
    <row r="1914" spans="1:25" x14ac:dyDescent="0.3">
      <c r="A1914">
        <v>95650</v>
      </c>
      <c r="B1914" t="s">
        <v>42665</v>
      </c>
      <c r="C1914" t="s">
        <v>42666</v>
      </c>
      <c r="D1914" t="s">
        <v>42667</v>
      </c>
      <c r="E1914" t="s">
        <v>42668</v>
      </c>
      <c r="F1914" t="s">
        <v>42669</v>
      </c>
      <c r="G1914" t="s">
        <v>42670</v>
      </c>
      <c r="H1914" t="s">
        <v>42671</v>
      </c>
      <c r="I1914" t="s">
        <v>42672</v>
      </c>
      <c r="J1914" t="s">
        <v>42673</v>
      </c>
      <c r="K1914" t="s">
        <v>42674</v>
      </c>
      <c r="L1914" t="s">
        <v>42675</v>
      </c>
      <c r="M1914" t="s">
        <v>42676</v>
      </c>
      <c r="N1914" t="s">
        <v>42677</v>
      </c>
      <c r="O1914" t="s">
        <v>42678</v>
      </c>
      <c r="P1914" t="s">
        <v>42679</v>
      </c>
      <c r="Q1914" t="s">
        <v>42680</v>
      </c>
      <c r="R1914" t="s">
        <v>42681</v>
      </c>
      <c r="S1914" t="s">
        <v>42682</v>
      </c>
      <c r="T1914" t="s">
        <v>42683</v>
      </c>
      <c r="U1914" t="s">
        <v>42684</v>
      </c>
      <c r="V1914" t="s">
        <v>42685</v>
      </c>
      <c r="W1914" t="s">
        <v>42686</v>
      </c>
      <c r="X1914" t="s">
        <v>42687</v>
      </c>
      <c r="Y1914" t="s">
        <v>42688</v>
      </c>
    </row>
    <row r="1915" spans="1:25" x14ac:dyDescent="0.3">
      <c r="A1915">
        <v>95700</v>
      </c>
      <c r="B1915" t="s">
        <v>42689</v>
      </c>
      <c r="C1915" t="s">
        <v>42690</v>
      </c>
      <c r="D1915" t="s">
        <v>42691</v>
      </c>
      <c r="E1915" t="s">
        <v>42692</v>
      </c>
      <c r="F1915" t="s">
        <v>42693</v>
      </c>
      <c r="G1915" t="s">
        <v>42694</v>
      </c>
      <c r="H1915" t="s">
        <v>42695</v>
      </c>
      <c r="I1915" t="s">
        <v>42696</v>
      </c>
      <c r="J1915" t="s">
        <v>42697</v>
      </c>
      <c r="K1915" t="s">
        <v>42698</v>
      </c>
      <c r="L1915" t="s">
        <v>42699</v>
      </c>
      <c r="M1915" t="s">
        <v>42700</v>
      </c>
      <c r="N1915" t="s">
        <v>42701</v>
      </c>
      <c r="O1915" t="s">
        <v>42702</v>
      </c>
      <c r="P1915" t="s">
        <v>42703</v>
      </c>
      <c r="Q1915" t="s">
        <v>42704</v>
      </c>
      <c r="R1915" t="s">
        <v>42705</v>
      </c>
      <c r="S1915" t="s">
        <v>42706</v>
      </c>
      <c r="T1915" t="s">
        <v>42707</v>
      </c>
      <c r="U1915" t="s">
        <v>42708</v>
      </c>
      <c r="V1915" t="s">
        <v>42709</v>
      </c>
      <c r="W1915" t="s">
        <v>42710</v>
      </c>
      <c r="X1915" t="s">
        <v>42711</v>
      </c>
      <c r="Y1915" t="s">
        <v>42712</v>
      </c>
    </row>
    <row r="1916" spans="1:25" x14ac:dyDescent="0.3">
      <c r="A1916">
        <v>95750</v>
      </c>
      <c r="B1916" t="s">
        <v>42713</v>
      </c>
      <c r="C1916" t="s">
        <v>42714</v>
      </c>
      <c r="D1916" t="s">
        <v>42715</v>
      </c>
      <c r="E1916" t="s">
        <v>42716</v>
      </c>
      <c r="F1916" t="s">
        <v>42717</v>
      </c>
      <c r="G1916" t="s">
        <v>42718</v>
      </c>
      <c r="H1916" t="s">
        <v>42719</v>
      </c>
      <c r="I1916" t="s">
        <v>42720</v>
      </c>
      <c r="J1916" t="s">
        <v>42721</v>
      </c>
      <c r="K1916" t="s">
        <v>42722</v>
      </c>
      <c r="L1916" t="s">
        <v>42723</v>
      </c>
      <c r="M1916" t="s">
        <v>42724</v>
      </c>
      <c r="N1916" t="s">
        <v>42725</v>
      </c>
      <c r="O1916" t="s">
        <v>42726</v>
      </c>
      <c r="P1916" t="s">
        <v>42727</v>
      </c>
      <c r="Q1916" t="s">
        <v>42728</v>
      </c>
      <c r="R1916" t="s">
        <v>42729</v>
      </c>
      <c r="S1916" t="s">
        <v>42730</v>
      </c>
      <c r="T1916" t="s">
        <v>42731</v>
      </c>
      <c r="U1916" t="s">
        <v>42732</v>
      </c>
      <c r="V1916" t="s">
        <v>42733</v>
      </c>
      <c r="W1916" t="s">
        <v>42734</v>
      </c>
      <c r="X1916" t="s">
        <v>42735</v>
      </c>
      <c r="Y1916" t="s">
        <v>42736</v>
      </c>
    </row>
    <row r="1917" spans="1:25" x14ac:dyDescent="0.3">
      <c r="A1917">
        <v>95800</v>
      </c>
      <c r="B1917" t="s">
        <v>42737</v>
      </c>
      <c r="C1917" t="s">
        <v>42738</v>
      </c>
      <c r="D1917" t="s">
        <v>42739</v>
      </c>
      <c r="E1917" t="s">
        <v>42740</v>
      </c>
      <c r="F1917" t="s">
        <v>42741</v>
      </c>
      <c r="G1917" t="s">
        <v>42742</v>
      </c>
      <c r="H1917" t="s">
        <v>42743</v>
      </c>
      <c r="I1917" t="s">
        <v>42744</v>
      </c>
      <c r="J1917" t="s">
        <v>42745</v>
      </c>
      <c r="K1917" t="s">
        <v>42746</v>
      </c>
      <c r="L1917" t="s">
        <v>42747</v>
      </c>
      <c r="M1917" t="s">
        <v>42748</v>
      </c>
      <c r="N1917" t="s">
        <v>42749</v>
      </c>
      <c r="O1917" t="s">
        <v>42750</v>
      </c>
      <c r="P1917" t="s">
        <v>42751</v>
      </c>
      <c r="Q1917" t="s">
        <v>42752</v>
      </c>
      <c r="R1917" t="s">
        <v>42753</v>
      </c>
      <c r="S1917" t="s">
        <v>42754</v>
      </c>
      <c r="T1917" t="s">
        <v>42755</v>
      </c>
      <c r="U1917" t="s">
        <v>42756</v>
      </c>
      <c r="V1917" t="s">
        <v>42757</v>
      </c>
      <c r="W1917" t="s">
        <v>42758</v>
      </c>
      <c r="X1917" t="s">
        <v>42759</v>
      </c>
      <c r="Y1917" t="s">
        <v>42760</v>
      </c>
    </row>
    <row r="1918" spans="1:25" x14ac:dyDescent="0.3">
      <c r="A1918">
        <v>95850</v>
      </c>
      <c r="B1918" t="s">
        <v>42761</v>
      </c>
      <c r="C1918" t="s">
        <v>42762</v>
      </c>
      <c r="D1918" t="s">
        <v>42763</v>
      </c>
      <c r="E1918" t="s">
        <v>42764</v>
      </c>
      <c r="F1918" t="s">
        <v>42765</v>
      </c>
      <c r="G1918" t="s">
        <v>42766</v>
      </c>
      <c r="H1918" t="s">
        <v>42767</v>
      </c>
      <c r="I1918" t="s">
        <v>42768</v>
      </c>
      <c r="J1918" t="s">
        <v>42769</v>
      </c>
      <c r="K1918" t="s">
        <v>42770</v>
      </c>
      <c r="L1918" t="s">
        <v>42771</v>
      </c>
      <c r="M1918" t="s">
        <v>42772</v>
      </c>
      <c r="N1918" t="s">
        <v>42773</v>
      </c>
      <c r="O1918" t="s">
        <v>42774</v>
      </c>
      <c r="P1918" t="s">
        <v>42775</v>
      </c>
      <c r="Q1918" t="s">
        <v>42776</v>
      </c>
      <c r="R1918" t="s">
        <v>42777</v>
      </c>
      <c r="S1918" t="s">
        <v>42778</v>
      </c>
      <c r="T1918" t="s">
        <v>42779</v>
      </c>
      <c r="U1918" t="s">
        <v>42780</v>
      </c>
      <c r="V1918" t="s">
        <v>42781</v>
      </c>
      <c r="W1918" t="s">
        <v>42782</v>
      </c>
      <c r="X1918" t="s">
        <v>42783</v>
      </c>
      <c r="Y1918" t="s">
        <v>42784</v>
      </c>
    </row>
    <row r="1919" spans="1:25" x14ac:dyDescent="0.3">
      <c r="A1919">
        <v>95900</v>
      </c>
      <c r="B1919" t="s">
        <v>42785</v>
      </c>
      <c r="C1919" t="s">
        <v>42786</v>
      </c>
      <c r="D1919" t="s">
        <v>42787</v>
      </c>
      <c r="E1919" t="s">
        <v>42788</v>
      </c>
      <c r="F1919" t="s">
        <v>42789</v>
      </c>
      <c r="G1919" t="s">
        <v>42790</v>
      </c>
      <c r="H1919" t="s">
        <v>42791</v>
      </c>
      <c r="I1919" t="s">
        <v>42792</v>
      </c>
      <c r="J1919" t="s">
        <v>42793</v>
      </c>
      <c r="K1919" t="s">
        <v>42794</v>
      </c>
      <c r="L1919" t="s">
        <v>42795</v>
      </c>
      <c r="M1919" t="s">
        <v>42796</v>
      </c>
      <c r="N1919" t="s">
        <v>42797</v>
      </c>
      <c r="O1919" t="s">
        <v>42798</v>
      </c>
      <c r="P1919" t="s">
        <v>42799</v>
      </c>
      <c r="Q1919" t="s">
        <v>42800</v>
      </c>
      <c r="R1919" t="s">
        <v>42801</v>
      </c>
      <c r="S1919" t="s">
        <v>42802</v>
      </c>
      <c r="T1919" t="s">
        <v>42803</v>
      </c>
      <c r="U1919" t="s">
        <v>42804</v>
      </c>
      <c r="V1919" t="s">
        <v>42805</v>
      </c>
      <c r="W1919" t="s">
        <v>42806</v>
      </c>
      <c r="X1919" t="s">
        <v>42807</v>
      </c>
      <c r="Y1919" t="s">
        <v>42808</v>
      </c>
    </row>
    <row r="1920" spans="1:25" x14ac:dyDescent="0.3">
      <c r="A1920">
        <v>95950</v>
      </c>
      <c r="B1920" t="s">
        <v>42809</v>
      </c>
      <c r="C1920" t="s">
        <v>42810</v>
      </c>
      <c r="D1920" t="s">
        <v>42811</v>
      </c>
      <c r="E1920" t="s">
        <v>42812</v>
      </c>
      <c r="F1920" t="s">
        <v>42813</v>
      </c>
      <c r="G1920" t="s">
        <v>42814</v>
      </c>
      <c r="H1920" t="s">
        <v>42815</v>
      </c>
      <c r="I1920" t="s">
        <v>42816</v>
      </c>
      <c r="J1920" t="s">
        <v>42817</v>
      </c>
      <c r="K1920" t="s">
        <v>42818</v>
      </c>
      <c r="L1920" t="s">
        <v>42819</v>
      </c>
      <c r="M1920" t="s">
        <v>42820</v>
      </c>
      <c r="N1920" t="s">
        <v>42821</v>
      </c>
      <c r="O1920" t="s">
        <v>42822</v>
      </c>
      <c r="P1920" t="s">
        <v>42823</v>
      </c>
      <c r="Q1920" t="s">
        <v>42824</v>
      </c>
      <c r="R1920" t="s">
        <v>42825</v>
      </c>
      <c r="S1920" t="s">
        <v>42826</v>
      </c>
      <c r="T1920" t="s">
        <v>42827</v>
      </c>
      <c r="U1920" t="s">
        <v>42828</v>
      </c>
      <c r="V1920" t="s">
        <v>42829</v>
      </c>
      <c r="W1920" t="s">
        <v>42830</v>
      </c>
      <c r="X1920" t="s">
        <v>42831</v>
      </c>
      <c r="Y1920" t="s">
        <v>42832</v>
      </c>
    </row>
    <row r="1921" spans="1:25" x14ac:dyDescent="0.3">
      <c r="A1921">
        <v>96000</v>
      </c>
      <c r="B1921" t="s">
        <v>42833</v>
      </c>
      <c r="C1921" t="s">
        <v>42834</v>
      </c>
      <c r="D1921" t="s">
        <v>42835</v>
      </c>
      <c r="E1921" t="s">
        <v>42836</v>
      </c>
      <c r="F1921" t="s">
        <v>42837</v>
      </c>
      <c r="G1921" t="s">
        <v>42838</v>
      </c>
      <c r="H1921" t="s">
        <v>42839</v>
      </c>
      <c r="I1921" t="s">
        <v>42840</v>
      </c>
      <c r="J1921" t="s">
        <v>42841</v>
      </c>
      <c r="K1921" t="s">
        <v>42842</v>
      </c>
      <c r="L1921" t="s">
        <v>42843</v>
      </c>
      <c r="M1921" t="s">
        <v>42844</v>
      </c>
      <c r="N1921" t="s">
        <v>42845</v>
      </c>
      <c r="O1921" t="s">
        <v>42846</v>
      </c>
      <c r="P1921" t="s">
        <v>42847</v>
      </c>
      <c r="Q1921" t="s">
        <v>42848</v>
      </c>
      <c r="R1921" t="s">
        <v>42849</v>
      </c>
      <c r="S1921" t="s">
        <v>42850</v>
      </c>
      <c r="T1921" t="s">
        <v>42851</v>
      </c>
      <c r="U1921" t="s">
        <v>42852</v>
      </c>
      <c r="V1921" t="s">
        <v>42853</v>
      </c>
      <c r="W1921" t="s">
        <v>42854</v>
      </c>
      <c r="X1921" t="s">
        <v>42855</v>
      </c>
      <c r="Y1921" t="s">
        <v>42856</v>
      </c>
    </row>
    <row r="1922" spans="1:25" x14ac:dyDescent="0.3">
      <c r="A1922">
        <v>96050</v>
      </c>
      <c r="B1922" t="s">
        <v>42857</v>
      </c>
      <c r="C1922" t="s">
        <v>42858</v>
      </c>
      <c r="D1922" t="s">
        <v>42859</v>
      </c>
      <c r="E1922" t="s">
        <v>42860</v>
      </c>
      <c r="F1922" t="s">
        <v>42861</v>
      </c>
      <c r="G1922" t="s">
        <v>42862</v>
      </c>
      <c r="H1922" t="s">
        <v>42863</v>
      </c>
      <c r="I1922" t="s">
        <v>42864</v>
      </c>
      <c r="J1922" t="s">
        <v>42865</v>
      </c>
      <c r="K1922" t="s">
        <v>42866</v>
      </c>
      <c r="L1922" t="s">
        <v>42867</v>
      </c>
      <c r="M1922" t="s">
        <v>42868</v>
      </c>
      <c r="N1922" t="s">
        <v>42869</v>
      </c>
      <c r="O1922" t="s">
        <v>42870</v>
      </c>
      <c r="P1922" t="s">
        <v>42871</v>
      </c>
      <c r="Q1922" t="s">
        <v>42872</v>
      </c>
      <c r="R1922" t="s">
        <v>42873</v>
      </c>
      <c r="S1922" t="s">
        <v>42874</v>
      </c>
      <c r="T1922" t="s">
        <v>42875</v>
      </c>
      <c r="U1922" t="s">
        <v>42876</v>
      </c>
      <c r="V1922" t="s">
        <v>42877</v>
      </c>
      <c r="W1922" t="s">
        <v>42878</v>
      </c>
      <c r="X1922" t="s">
        <v>42879</v>
      </c>
      <c r="Y1922" t="s">
        <v>42880</v>
      </c>
    </row>
    <row r="1923" spans="1:25" x14ac:dyDescent="0.3">
      <c r="A1923">
        <v>96100</v>
      </c>
      <c r="B1923" t="s">
        <v>42881</v>
      </c>
      <c r="C1923" t="s">
        <v>42882</v>
      </c>
      <c r="D1923" t="s">
        <v>42883</v>
      </c>
      <c r="E1923" t="s">
        <v>42884</v>
      </c>
      <c r="F1923" t="s">
        <v>42885</v>
      </c>
      <c r="G1923" t="s">
        <v>42886</v>
      </c>
      <c r="H1923" t="s">
        <v>42887</v>
      </c>
      <c r="I1923" t="s">
        <v>42888</v>
      </c>
      <c r="J1923" t="s">
        <v>42889</v>
      </c>
      <c r="K1923" t="s">
        <v>42890</v>
      </c>
      <c r="L1923" t="s">
        <v>42891</v>
      </c>
      <c r="M1923" t="s">
        <v>42892</v>
      </c>
      <c r="N1923" t="s">
        <v>42893</v>
      </c>
      <c r="O1923" t="s">
        <v>42894</v>
      </c>
      <c r="P1923" t="s">
        <v>42895</v>
      </c>
      <c r="Q1923" t="s">
        <v>42896</v>
      </c>
      <c r="R1923" t="s">
        <v>42897</v>
      </c>
      <c r="S1923" t="s">
        <v>42898</v>
      </c>
      <c r="T1923" t="s">
        <v>42899</v>
      </c>
      <c r="U1923" t="s">
        <v>42900</v>
      </c>
      <c r="V1923" t="s">
        <v>42901</v>
      </c>
      <c r="W1923" t="s">
        <v>42902</v>
      </c>
      <c r="X1923" t="s">
        <v>42903</v>
      </c>
      <c r="Y1923" t="s">
        <v>42904</v>
      </c>
    </row>
    <row r="1924" spans="1:25" x14ac:dyDescent="0.3">
      <c r="A1924">
        <v>96150</v>
      </c>
      <c r="B1924" t="s">
        <v>42905</v>
      </c>
      <c r="C1924" t="s">
        <v>42906</v>
      </c>
      <c r="D1924" t="s">
        <v>42907</v>
      </c>
      <c r="E1924" t="s">
        <v>42908</v>
      </c>
      <c r="F1924" t="s">
        <v>42909</v>
      </c>
      <c r="G1924" t="s">
        <v>42910</v>
      </c>
      <c r="H1924" t="s">
        <v>42911</v>
      </c>
      <c r="I1924" t="s">
        <v>42912</v>
      </c>
      <c r="J1924" t="s">
        <v>42913</v>
      </c>
      <c r="K1924" t="s">
        <v>42914</v>
      </c>
      <c r="L1924" t="s">
        <v>42915</v>
      </c>
      <c r="M1924" t="s">
        <v>42916</v>
      </c>
      <c r="N1924" t="s">
        <v>42917</v>
      </c>
      <c r="O1924" t="s">
        <v>42918</v>
      </c>
      <c r="P1924" t="s">
        <v>42919</v>
      </c>
      <c r="Q1924" t="s">
        <v>42920</v>
      </c>
      <c r="R1924" t="s">
        <v>42921</v>
      </c>
      <c r="S1924" t="s">
        <v>42922</v>
      </c>
      <c r="T1924" t="s">
        <v>42923</v>
      </c>
      <c r="U1924" t="s">
        <v>42924</v>
      </c>
      <c r="V1924" t="s">
        <v>42925</v>
      </c>
      <c r="W1924" t="s">
        <v>42926</v>
      </c>
      <c r="X1924" t="s">
        <v>42927</v>
      </c>
      <c r="Y1924" t="s">
        <v>42928</v>
      </c>
    </row>
    <row r="1925" spans="1:25" x14ac:dyDescent="0.3">
      <c r="A1925">
        <v>96200</v>
      </c>
      <c r="B1925" t="s">
        <v>42929</v>
      </c>
      <c r="C1925" t="s">
        <v>42930</v>
      </c>
      <c r="D1925" t="s">
        <v>42931</v>
      </c>
      <c r="E1925" t="s">
        <v>42932</v>
      </c>
      <c r="F1925" t="s">
        <v>42933</v>
      </c>
      <c r="G1925" t="s">
        <v>42934</v>
      </c>
      <c r="H1925" t="s">
        <v>42935</v>
      </c>
      <c r="I1925" t="s">
        <v>42936</v>
      </c>
      <c r="J1925" t="s">
        <v>42937</v>
      </c>
      <c r="K1925" t="s">
        <v>42938</v>
      </c>
      <c r="L1925" t="s">
        <v>42939</v>
      </c>
      <c r="M1925" t="s">
        <v>42940</v>
      </c>
      <c r="N1925" t="s">
        <v>42941</v>
      </c>
      <c r="O1925" t="s">
        <v>42942</v>
      </c>
      <c r="P1925" t="s">
        <v>42943</v>
      </c>
      <c r="Q1925" t="s">
        <v>42944</v>
      </c>
      <c r="R1925" t="s">
        <v>42945</v>
      </c>
      <c r="S1925" t="s">
        <v>42946</v>
      </c>
      <c r="T1925" t="s">
        <v>42947</v>
      </c>
      <c r="U1925" t="s">
        <v>42948</v>
      </c>
      <c r="V1925" t="s">
        <v>42949</v>
      </c>
      <c r="W1925" t="s">
        <v>42950</v>
      </c>
      <c r="X1925" t="s">
        <v>42951</v>
      </c>
      <c r="Y1925" t="s">
        <v>42952</v>
      </c>
    </row>
    <row r="1926" spans="1:25" x14ac:dyDescent="0.3">
      <c r="A1926">
        <v>96250</v>
      </c>
      <c r="B1926" t="s">
        <v>42953</v>
      </c>
      <c r="C1926" t="s">
        <v>42954</v>
      </c>
      <c r="D1926" t="s">
        <v>42955</v>
      </c>
      <c r="E1926" t="s">
        <v>42956</v>
      </c>
      <c r="F1926" t="s">
        <v>42957</v>
      </c>
      <c r="G1926" t="s">
        <v>42958</v>
      </c>
      <c r="H1926" t="s">
        <v>42959</v>
      </c>
      <c r="I1926" t="s">
        <v>42960</v>
      </c>
      <c r="J1926" t="s">
        <v>42961</v>
      </c>
      <c r="K1926" t="s">
        <v>42962</v>
      </c>
      <c r="L1926" t="s">
        <v>42963</v>
      </c>
      <c r="M1926" t="s">
        <v>42964</v>
      </c>
      <c r="N1926" t="s">
        <v>42965</v>
      </c>
      <c r="O1926" t="s">
        <v>42966</v>
      </c>
      <c r="P1926" t="s">
        <v>42967</v>
      </c>
      <c r="Q1926" t="s">
        <v>42968</v>
      </c>
      <c r="R1926" t="s">
        <v>42969</v>
      </c>
      <c r="S1926" t="s">
        <v>42970</v>
      </c>
      <c r="T1926" t="s">
        <v>42971</v>
      </c>
      <c r="U1926" t="s">
        <v>42972</v>
      </c>
      <c r="V1926" t="s">
        <v>42973</v>
      </c>
      <c r="W1926" t="s">
        <v>42974</v>
      </c>
      <c r="X1926" t="s">
        <v>42975</v>
      </c>
      <c r="Y1926" t="s">
        <v>42976</v>
      </c>
    </row>
    <row r="1927" spans="1:25" x14ac:dyDescent="0.3">
      <c r="A1927">
        <v>96300</v>
      </c>
      <c r="B1927" t="s">
        <v>42977</v>
      </c>
      <c r="C1927" t="s">
        <v>42978</v>
      </c>
      <c r="D1927" t="s">
        <v>42979</v>
      </c>
      <c r="E1927" t="s">
        <v>42980</v>
      </c>
      <c r="F1927" t="s">
        <v>42981</v>
      </c>
      <c r="G1927" t="s">
        <v>42982</v>
      </c>
      <c r="H1927" t="s">
        <v>42983</v>
      </c>
      <c r="I1927" t="s">
        <v>42984</v>
      </c>
      <c r="J1927" t="s">
        <v>42985</v>
      </c>
      <c r="K1927" t="s">
        <v>42986</v>
      </c>
      <c r="L1927" t="s">
        <v>42987</v>
      </c>
      <c r="M1927" t="s">
        <v>42988</v>
      </c>
      <c r="N1927" t="s">
        <v>42989</v>
      </c>
      <c r="O1927" t="s">
        <v>42990</v>
      </c>
      <c r="P1927" t="s">
        <v>42991</v>
      </c>
      <c r="Q1927" t="s">
        <v>42992</v>
      </c>
      <c r="R1927" t="s">
        <v>42993</v>
      </c>
      <c r="S1927" t="s">
        <v>42994</v>
      </c>
      <c r="T1927" t="s">
        <v>42995</v>
      </c>
      <c r="U1927" t="s">
        <v>42996</v>
      </c>
      <c r="V1927" t="s">
        <v>42997</v>
      </c>
      <c r="W1927" t="s">
        <v>42998</v>
      </c>
      <c r="X1927" t="s">
        <v>42999</v>
      </c>
      <c r="Y1927" t="s">
        <v>43000</v>
      </c>
    </row>
    <row r="1928" spans="1:25" x14ac:dyDescent="0.3">
      <c r="A1928">
        <v>96350</v>
      </c>
      <c r="B1928" t="s">
        <v>43001</v>
      </c>
      <c r="C1928" t="s">
        <v>43002</v>
      </c>
      <c r="D1928" t="s">
        <v>43003</v>
      </c>
      <c r="E1928" t="s">
        <v>43004</v>
      </c>
      <c r="F1928" t="s">
        <v>43005</v>
      </c>
      <c r="G1928" t="s">
        <v>43006</v>
      </c>
      <c r="H1928" t="s">
        <v>43007</v>
      </c>
      <c r="I1928" t="s">
        <v>43008</v>
      </c>
      <c r="J1928" t="s">
        <v>43009</v>
      </c>
      <c r="K1928" t="s">
        <v>43010</v>
      </c>
      <c r="L1928" t="s">
        <v>43011</v>
      </c>
      <c r="M1928" t="s">
        <v>43012</v>
      </c>
      <c r="N1928" t="s">
        <v>43013</v>
      </c>
      <c r="O1928" t="s">
        <v>43014</v>
      </c>
      <c r="P1928" t="s">
        <v>43015</v>
      </c>
      <c r="Q1928" t="s">
        <v>43016</v>
      </c>
      <c r="R1928" t="s">
        <v>43017</v>
      </c>
      <c r="S1928" t="s">
        <v>43018</v>
      </c>
      <c r="T1928" t="s">
        <v>43019</v>
      </c>
      <c r="U1928" t="s">
        <v>43020</v>
      </c>
      <c r="V1928" t="s">
        <v>43021</v>
      </c>
      <c r="W1928" t="s">
        <v>43022</v>
      </c>
      <c r="X1928" t="s">
        <v>43023</v>
      </c>
      <c r="Y1928" t="s">
        <v>43024</v>
      </c>
    </row>
    <row r="1929" spans="1:25" x14ac:dyDescent="0.3">
      <c r="A1929">
        <v>96400</v>
      </c>
      <c r="B1929" t="s">
        <v>43025</v>
      </c>
      <c r="C1929" t="s">
        <v>43026</v>
      </c>
      <c r="D1929" t="s">
        <v>43027</v>
      </c>
      <c r="E1929" t="s">
        <v>43028</v>
      </c>
      <c r="F1929" t="s">
        <v>43029</v>
      </c>
      <c r="G1929" t="s">
        <v>43030</v>
      </c>
      <c r="H1929" t="s">
        <v>43031</v>
      </c>
      <c r="I1929" t="s">
        <v>43032</v>
      </c>
      <c r="J1929" t="s">
        <v>43033</v>
      </c>
      <c r="K1929" t="s">
        <v>43034</v>
      </c>
      <c r="L1929" t="s">
        <v>43035</v>
      </c>
      <c r="M1929" t="s">
        <v>43036</v>
      </c>
      <c r="N1929" t="s">
        <v>43037</v>
      </c>
      <c r="O1929" t="s">
        <v>43038</v>
      </c>
      <c r="P1929" t="s">
        <v>43039</v>
      </c>
      <c r="Q1929" t="s">
        <v>43040</v>
      </c>
      <c r="R1929" t="s">
        <v>43041</v>
      </c>
      <c r="S1929" t="s">
        <v>43042</v>
      </c>
      <c r="T1929" t="s">
        <v>43043</v>
      </c>
      <c r="U1929" t="s">
        <v>43044</v>
      </c>
      <c r="V1929" t="s">
        <v>43045</v>
      </c>
      <c r="W1929" t="s">
        <v>43046</v>
      </c>
      <c r="X1929" t="s">
        <v>43047</v>
      </c>
      <c r="Y1929" t="s">
        <v>43048</v>
      </c>
    </row>
    <row r="1930" spans="1:25" x14ac:dyDescent="0.3">
      <c r="A1930">
        <v>96450</v>
      </c>
      <c r="B1930" t="s">
        <v>43049</v>
      </c>
      <c r="C1930" t="s">
        <v>43050</v>
      </c>
      <c r="D1930" t="s">
        <v>43051</v>
      </c>
      <c r="E1930" t="s">
        <v>43052</v>
      </c>
      <c r="F1930" t="s">
        <v>43053</v>
      </c>
      <c r="G1930" t="s">
        <v>43054</v>
      </c>
      <c r="H1930" t="s">
        <v>43055</v>
      </c>
      <c r="I1930" t="s">
        <v>43056</v>
      </c>
      <c r="J1930" t="s">
        <v>43057</v>
      </c>
      <c r="K1930" t="s">
        <v>43058</v>
      </c>
      <c r="L1930" t="s">
        <v>43059</v>
      </c>
      <c r="M1930" t="s">
        <v>43060</v>
      </c>
      <c r="N1930" t="s">
        <v>43061</v>
      </c>
      <c r="O1930" t="s">
        <v>43062</v>
      </c>
      <c r="P1930" t="s">
        <v>43063</v>
      </c>
      <c r="Q1930" t="s">
        <v>43064</v>
      </c>
      <c r="R1930" t="s">
        <v>43065</v>
      </c>
      <c r="S1930" t="s">
        <v>43066</v>
      </c>
      <c r="T1930" t="s">
        <v>43067</v>
      </c>
      <c r="U1930" t="s">
        <v>43068</v>
      </c>
      <c r="V1930" t="s">
        <v>43069</v>
      </c>
      <c r="W1930" t="s">
        <v>43070</v>
      </c>
      <c r="X1930" t="s">
        <v>43071</v>
      </c>
      <c r="Y1930" t="s">
        <v>43072</v>
      </c>
    </row>
    <row r="1931" spans="1:25" x14ac:dyDescent="0.3">
      <c r="A1931">
        <v>96500</v>
      </c>
      <c r="B1931" t="s">
        <v>43073</v>
      </c>
      <c r="C1931" t="s">
        <v>43074</v>
      </c>
      <c r="D1931" t="s">
        <v>43075</v>
      </c>
      <c r="E1931" t="s">
        <v>43076</v>
      </c>
      <c r="F1931" t="s">
        <v>43077</v>
      </c>
      <c r="G1931" t="s">
        <v>43078</v>
      </c>
      <c r="H1931" t="s">
        <v>43079</v>
      </c>
      <c r="I1931" t="s">
        <v>43080</v>
      </c>
      <c r="J1931" t="s">
        <v>43081</v>
      </c>
      <c r="K1931" t="s">
        <v>43082</v>
      </c>
      <c r="L1931" t="s">
        <v>43083</v>
      </c>
      <c r="M1931" t="s">
        <v>43084</v>
      </c>
      <c r="N1931" t="s">
        <v>43085</v>
      </c>
      <c r="O1931" t="s">
        <v>43086</v>
      </c>
      <c r="P1931" t="s">
        <v>43087</v>
      </c>
      <c r="Q1931" t="s">
        <v>43088</v>
      </c>
      <c r="R1931" t="s">
        <v>43089</v>
      </c>
      <c r="S1931" t="s">
        <v>43090</v>
      </c>
      <c r="T1931" t="s">
        <v>43091</v>
      </c>
      <c r="U1931" t="s">
        <v>43092</v>
      </c>
      <c r="V1931" t="s">
        <v>43093</v>
      </c>
      <c r="W1931" t="s">
        <v>43094</v>
      </c>
      <c r="X1931" t="s">
        <v>43095</v>
      </c>
      <c r="Y1931" t="s">
        <v>43096</v>
      </c>
    </row>
    <row r="1932" spans="1:25" x14ac:dyDescent="0.3">
      <c r="A1932">
        <v>96550</v>
      </c>
      <c r="B1932" t="s">
        <v>43097</v>
      </c>
      <c r="C1932" t="s">
        <v>43098</v>
      </c>
      <c r="D1932" t="s">
        <v>43099</v>
      </c>
      <c r="E1932" t="s">
        <v>43100</v>
      </c>
      <c r="F1932" t="s">
        <v>43101</v>
      </c>
      <c r="G1932" t="s">
        <v>43102</v>
      </c>
      <c r="H1932" t="s">
        <v>43103</v>
      </c>
      <c r="I1932" t="s">
        <v>43104</v>
      </c>
      <c r="J1932" t="s">
        <v>43105</v>
      </c>
      <c r="K1932" t="s">
        <v>43106</v>
      </c>
      <c r="L1932" t="s">
        <v>43107</v>
      </c>
      <c r="M1932" t="s">
        <v>43108</v>
      </c>
      <c r="N1932" t="s">
        <v>43109</v>
      </c>
      <c r="O1932" t="s">
        <v>43110</v>
      </c>
      <c r="P1932" t="s">
        <v>43111</v>
      </c>
      <c r="Q1932" t="s">
        <v>43112</v>
      </c>
      <c r="R1932" t="s">
        <v>43113</v>
      </c>
      <c r="S1932" t="s">
        <v>43114</v>
      </c>
      <c r="T1932" t="s">
        <v>43115</v>
      </c>
      <c r="U1932" t="s">
        <v>43116</v>
      </c>
      <c r="V1932" t="s">
        <v>43117</v>
      </c>
      <c r="W1932" t="s">
        <v>43118</v>
      </c>
      <c r="X1932" t="s">
        <v>43119</v>
      </c>
      <c r="Y1932" t="s">
        <v>43120</v>
      </c>
    </row>
    <row r="1933" spans="1:25" x14ac:dyDescent="0.3">
      <c r="A1933">
        <v>96600</v>
      </c>
      <c r="B1933" t="s">
        <v>43121</v>
      </c>
      <c r="C1933" t="s">
        <v>43122</v>
      </c>
      <c r="D1933" t="s">
        <v>43123</v>
      </c>
      <c r="E1933" t="s">
        <v>43124</v>
      </c>
      <c r="F1933" t="s">
        <v>43125</v>
      </c>
      <c r="G1933" t="s">
        <v>43126</v>
      </c>
      <c r="H1933" t="s">
        <v>43127</v>
      </c>
      <c r="I1933" t="s">
        <v>43128</v>
      </c>
      <c r="J1933" t="s">
        <v>43129</v>
      </c>
      <c r="K1933" t="s">
        <v>43130</v>
      </c>
      <c r="L1933" t="s">
        <v>43131</v>
      </c>
      <c r="M1933" t="s">
        <v>43132</v>
      </c>
      <c r="N1933" t="s">
        <v>43133</v>
      </c>
      <c r="O1933" t="s">
        <v>43134</v>
      </c>
      <c r="P1933" t="s">
        <v>43135</v>
      </c>
      <c r="Q1933" t="s">
        <v>43136</v>
      </c>
      <c r="R1933" t="s">
        <v>43137</v>
      </c>
      <c r="S1933" t="s">
        <v>43138</v>
      </c>
      <c r="T1933" t="s">
        <v>43139</v>
      </c>
      <c r="U1933" t="s">
        <v>43140</v>
      </c>
      <c r="V1933" t="s">
        <v>43141</v>
      </c>
      <c r="W1933" t="s">
        <v>43142</v>
      </c>
      <c r="X1933" t="s">
        <v>43143</v>
      </c>
      <c r="Y1933" t="s">
        <v>43144</v>
      </c>
    </row>
    <row r="1934" spans="1:25" x14ac:dyDescent="0.3">
      <c r="A1934">
        <v>96650</v>
      </c>
      <c r="B1934" t="s">
        <v>43145</v>
      </c>
      <c r="C1934" t="s">
        <v>43146</v>
      </c>
      <c r="D1934" t="s">
        <v>43147</v>
      </c>
      <c r="E1934" t="s">
        <v>43148</v>
      </c>
      <c r="F1934" t="s">
        <v>43149</v>
      </c>
      <c r="G1934" t="s">
        <v>43150</v>
      </c>
      <c r="H1934" t="s">
        <v>43151</v>
      </c>
      <c r="I1934" t="s">
        <v>43152</v>
      </c>
      <c r="J1934" t="s">
        <v>43153</v>
      </c>
      <c r="K1934" t="s">
        <v>43154</v>
      </c>
      <c r="L1934" t="s">
        <v>43155</v>
      </c>
      <c r="M1934" t="s">
        <v>43156</v>
      </c>
      <c r="N1934" t="s">
        <v>43157</v>
      </c>
      <c r="O1934" t="s">
        <v>43158</v>
      </c>
      <c r="P1934" t="s">
        <v>43159</v>
      </c>
      <c r="Q1934" t="s">
        <v>43160</v>
      </c>
      <c r="R1934" t="s">
        <v>43161</v>
      </c>
      <c r="S1934" t="s">
        <v>43162</v>
      </c>
      <c r="T1934" t="s">
        <v>43163</v>
      </c>
      <c r="U1934" t="s">
        <v>43164</v>
      </c>
      <c r="V1934" t="s">
        <v>43165</v>
      </c>
      <c r="W1934" t="s">
        <v>43166</v>
      </c>
      <c r="X1934" t="s">
        <v>43167</v>
      </c>
      <c r="Y1934" t="s">
        <v>43168</v>
      </c>
    </row>
    <row r="1935" spans="1:25" x14ac:dyDescent="0.3">
      <c r="A1935">
        <v>96700</v>
      </c>
      <c r="B1935" t="s">
        <v>43169</v>
      </c>
      <c r="C1935" t="s">
        <v>43170</v>
      </c>
      <c r="D1935" t="s">
        <v>43171</v>
      </c>
      <c r="E1935" t="s">
        <v>43172</v>
      </c>
      <c r="F1935" t="s">
        <v>43173</v>
      </c>
      <c r="G1935" t="s">
        <v>43174</v>
      </c>
      <c r="H1935" t="s">
        <v>43175</v>
      </c>
      <c r="I1935" t="s">
        <v>43176</v>
      </c>
      <c r="J1935" t="s">
        <v>43177</v>
      </c>
      <c r="K1935" t="s">
        <v>43178</v>
      </c>
      <c r="L1935" t="s">
        <v>43179</v>
      </c>
      <c r="M1935" t="s">
        <v>43180</v>
      </c>
      <c r="N1935" t="s">
        <v>43181</v>
      </c>
      <c r="O1935" t="s">
        <v>43182</v>
      </c>
      <c r="P1935" t="s">
        <v>43183</v>
      </c>
      <c r="Q1935" t="s">
        <v>43184</v>
      </c>
      <c r="R1935" t="s">
        <v>43185</v>
      </c>
      <c r="S1935" t="s">
        <v>43186</v>
      </c>
      <c r="T1935" t="s">
        <v>43187</v>
      </c>
      <c r="U1935" t="s">
        <v>43188</v>
      </c>
      <c r="V1935" t="s">
        <v>43189</v>
      </c>
      <c r="W1935" t="s">
        <v>43190</v>
      </c>
      <c r="X1935" t="s">
        <v>43191</v>
      </c>
      <c r="Y1935" t="s">
        <v>43192</v>
      </c>
    </row>
    <row r="1936" spans="1:25" x14ac:dyDescent="0.3">
      <c r="A1936">
        <v>96750</v>
      </c>
      <c r="B1936" t="s">
        <v>43193</v>
      </c>
      <c r="C1936" t="s">
        <v>43194</v>
      </c>
      <c r="D1936" t="s">
        <v>43195</v>
      </c>
      <c r="E1936" t="s">
        <v>43196</v>
      </c>
      <c r="F1936" t="s">
        <v>43197</v>
      </c>
      <c r="G1936" t="s">
        <v>43198</v>
      </c>
      <c r="H1936" t="s">
        <v>43199</v>
      </c>
      <c r="I1936" t="s">
        <v>43200</v>
      </c>
      <c r="J1936" t="s">
        <v>43201</v>
      </c>
      <c r="K1936" t="s">
        <v>43202</v>
      </c>
      <c r="L1936" t="s">
        <v>43203</v>
      </c>
      <c r="M1936" t="s">
        <v>43204</v>
      </c>
      <c r="N1936" t="s">
        <v>43205</v>
      </c>
      <c r="O1936" t="s">
        <v>43206</v>
      </c>
      <c r="P1936" t="s">
        <v>43207</v>
      </c>
      <c r="Q1936" t="s">
        <v>43208</v>
      </c>
      <c r="R1936" t="s">
        <v>43209</v>
      </c>
      <c r="S1936" t="s">
        <v>43210</v>
      </c>
      <c r="T1936" t="s">
        <v>43211</v>
      </c>
      <c r="U1936" t="s">
        <v>43212</v>
      </c>
      <c r="V1936" t="s">
        <v>43213</v>
      </c>
      <c r="W1936" t="s">
        <v>43214</v>
      </c>
      <c r="X1936" t="s">
        <v>43215</v>
      </c>
      <c r="Y1936" t="s">
        <v>43216</v>
      </c>
    </row>
    <row r="1937" spans="1:25" x14ac:dyDescent="0.3">
      <c r="A1937">
        <v>96800</v>
      </c>
      <c r="B1937" t="s">
        <v>43217</v>
      </c>
      <c r="C1937" t="s">
        <v>43218</v>
      </c>
      <c r="D1937" t="s">
        <v>43219</v>
      </c>
      <c r="E1937" t="s">
        <v>43220</v>
      </c>
      <c r="F1937" t="s">
        <v>43221</v>
      </c>
      <c r="G1937" t="s">
        <v>43222</v>
      </c>
      <c r="H1937" t="s">
        <v>43223</v>
      </c>
      <c r="I1937" t="s">
        <v>43224</v>
      </c>
      <c r="J1937" t="s">
        <v>43225</v>
      </c>
      <c r="K1937" t="s">
        <v>43226</v>
      </c>
      <c r="L1937" t="s">
        <v>43227</v>
      </c>
      <c r="M1937" t="s">
        <v>43228</v>
      </c>
      <c r="N1937" t="s">
        <v>43229</v>
      </c>
      <c r="O1937" t="s">
        <v>43230</v>
      </c>
      <c r="P1937" t="s">
        <v>43231</v>
      </c>
      <c r="Q1937" t="s">
        <v>43232</v>
      </c>
      <c r="R1937" t="s">
        <v>43233</v>
      </c>
      <c r="S1937" t="s">
        <v>43234</v>
      </c>
      <c r="T1937" t="s">
        <v>43235</v>
      </c>
      <c r="U1937" t="s">
        <v>43236</v>
      </c>
      <c r="V1937" t="s">
        <v>43237</v>
      </c>
      <c r="W1937" t="s">
        <v>43238</v>
      </c>
      <c r="X1937" t="s">
        <v>43239</v>
      </c>
      <c r="Y1937" t="s">
        <v>43240</v>
      </c>
    </row>
    <row r="1938" spans="1:25" x14ac:dyDescent="0.3">
      <c r="A1938">
        <v>96850</v>
      </c>
      <c r="B1938" t="s">
        <v>43241</v>
      </c>
      <c r="C1938" t="s">
        <v>43242</v>
      </c>
      <c r="D1938" t="s">
        <v>43243</v>
      </c>
      <c r="E1938" t="s">
        <v>43244</v>
      </c>
      <c r="F1938" t="s">
        <v>43245</v>
      </c>
      <c r="G1938" t="s">
        <v>43246</v>
      </c>
      <c r="H1938" t="s">
        <v>43247</v>
      </c>
      <c r="I1938" t="s">
        <v>43248</v>
      </c>
      <c r="J1938" t="s">
        <v>43249</v>
      </c>
      <c r="K1938" t="s">
        <v>43250</v>
      </c>
      <c r="L1938" t="s">
        <v>43251</v>
      </c>
      <c r="M1938" t="s">
        <v>43252</v>
      </c>
      <c r="N1938" t="s">
        <v>43253</v>
      </c>
      <c r="O1938" t="s">
        <v>43254</v>
      </c>
      <c r="P1938" t="s">
        <v>43255</v>
      </c>
      <c r="Q1938" t="s">
        <v>43256</v>
      </c>
      <c r="R1938" t="s">
        <v>43257</v>
      </c>
      <c r="S1938" t="s">
        <v>43258</v>
      </c>
      <c r="T1938" t="s">
        <v>43259</v>
      </c>
      <c r="U1938" t="s">
        <v>43260</v>
      </c>
      <c r="V1938" t="s">
        <v>43261</v>
      </c>
      <c r="W1938" t="s">
        <v>43262</v>
      </c>
      <c r="X1938" t="s">
        <v>43263</v>
      </c>
      <c r="Y1938" t="s">
        <v>43264</v>
      </c>
    </row>
    <row r="1939" spans="1:25" x14ac:dyDescent="0.3">
      <c r="A1939">
        <v>96900</v>
      </c>
      <c r="B1939" t="s">
        <v>43265</v>
      </c>
      <c r="C1939" t="s">
        <v>43266</v>
      </c>
      <c r="D1939" t="s">
        <v>43267</v>
      </c>
      <c r="E1939" t="s">
        <v>43268</v>
      </c>
      <c r="F1939" t="s">
        <v>43269</v>
      </c>
      <c r="G1939" t="s">
        <v>43270</v>
      </c>
      <c r="H1939" t="s">
        <v>43271</v>
      </c>
      <c r="I1939" t="s">
        <v>43272</v>
      </c>
      <c r="J1939" t="s">
        <v>43273</v>
      </c>
      <c r="K1939" t="s">
        <v>43274</v>
      </c>
      <c r="L1939" t="s">
        <v>43275</v>
      </c>
      <c r="M1939" t="s">
        <v>43276</v>
      </c>
      <c r="N1939" t="s">
        <v>43277</v>
      </c>
      <c r="O1939" t="s">
        <v>43278</v>
      </c>
      <c r="P1939" t="s">
        <v>43279</v>
      </c>
      <c r="Q1939" t="s">
        <v>43280</v>
      </c>
      <c r="R1939" t="s">
        <v>43281</v>
      </c>
      <c r="S1939" t="s">
        <v>43282</v>
      </c>
      <c r="T1939" t="s">
        <v>43283</v>
      </c>
      <c r="U1939" t="s">
        <v>43284</v>
      </c>
      <c r="V1939" t="s">
        <v>43285</v>
      </c>
      <c r="W1939" t="s">
        <v>43286</v>
      </c>
      <c r="X1939" t="s">
        <v>43287</v>
      </c>
      <c r="Y1939" t="s">
        <v>43288</v>
      </c>
    </row>
    <row r="1940" spans="1:25" x14ac:dyDescent="0.3">
      <c r="A1940">
        <v>96950</v>
      </c>
      <c r="B1940" t="s">
        <v>43289</v>
      </c>
      <c r="C1940" t="s">
        <v>43290</v>
      </c>
      <c r="D1940" t="s">
        <v>43291</v>
      </c>
      <c r="E1940" t="s">
        <v>43292</v>
      </c>
      <c r="F1940" t="s">
        <v>43293</v>
      </c>
      <c r="G1940" t="s">
        <v>43294</v>
      </c>
      <c r="H1940" t="s">
        <v>43295</v>
      </c>
      <c r="I1940" t="s">
        <v>43296</v>
      </c>
      <c r="J1940" t="s">
        <v>43297</v>
      </c>
      <c r="K1940" t="s">
        <v>43298</v>
      </c>
      <c r="L1940" t="s">
        <v>43299</v>
      </c>
      <c r="M1940" t="s">
        <v>43300</v>
      </c>
      <c r="N1940" t="s">
        <v>43301</v>
      </c>
      <c r="O1940" t="s">
        <v>43302</v>
      </c>
      <c r="P1940" t="s">
        <v>43303</v>
      </c>
      <c r="Q1940" t="s">
        <v>43304</v>
      </c>
      <c r="R1940" t="s">
        <v>43305</v>
      </c>
      <c r="S1940" t="s">
        <v>43306</v>
      </c>
      <c r="T1940" t="s">
        <v>43307</v>
      </c>
      <c r="U1940" t="s">
        <v>43308</v>
      </c>
      <c r="V1940" t="s">
        <v>43309</v>
      </c>
      <c r="W1940" t="s">
        <v>43310</v>
      </c>
      <c r="X1940" t="s">
        <v>43311</v>
      </c>
      <c r="Y1940" t="s">
        <v>43312</v>
      </c>
    </row>
    <row r="1941" spans="1:25" x14ac:dyDescent="0.3">
      <c r="A1941">
        <v>97000</v>
      </c>
      <c r="B1941" t="s">
        <v>43313</v>
      </c>
      <c r="C1941" t="s">
        <v>43314</v>
      </c>
      <c r="D1941" t="s">
        <v>43315</v>
      </c>
      <c r="E1941" t="s">
        <v>43316</v>
      </c>
      <c r="F1941" t="s">
        <v>43317</v>
      </c>
      <c r="G1941" t="s">
        <v>43318</v>
      </c>
      <c r="H1941" t="s">
        <v>43319</v>
      </c>
      <c r="I1941" t="s">
        <v>43320</v>
      </c>
      <c r="J1941" t="s">
        <v>43321</v>
      </c>
      <c r="K1941" t="s">
        <v>43322</v>
      </c>
      <c r="L1941" t="s">
        <v>43323</v>
      </c>
      <c r="M1941" t="s">
        <v>43324</v>
      </c>
      <c r="N1941" t="s">
        <v>43325</v>
      </c>
      <c r="O1941" t="s">
        <v>43326</v>
      </c>
      <c r="P1941" t="s">
        <v>43327</v>
      </c>
      <c r="Q1941" t="s">
        <v>43328</v>
      </c>
      <c r="R1941" t="s">
        <v>43329</v>
      </c>
      <c r="S1941" t="s">
        <v>43330</v>
      </c>
      <c r="T1941" t="s">
        <v>43331</v>
      </c>
      <c r="U1941" t="s">
        <v>43332</v>
      </c>
      <c r="V1941" t="s">
        <v>43333</v>
      </c>
      <c r="W1941" t="s">
        <v>43334</v>
      </c>
      <c r="X1941" t="s">
        <v>43335</v>
      </c>
      <c r="Y1941" t="s">
        <v>43336</v>
      </c>
    </row>
    <row r="1942" spans="1:25" x14ac:dyDescent="0.3">
      <c r="A1942">
        <v>97050</v>
      </c>
      <c r="B1942" t="s">
        <v>43337</v>
      </c>
      <c r="C1942" t="s">
        <v>43338</v>
      </c>
      <c r="D1942" t="s">
        <v>43339</v>
      </c>
      <c r="E1942" t="s">
        <v>43340</v>
      </c>
      <c r="F1942" t="s">
        <v>43341</v>
      </c>
      <c r="G1942" t="s">
        <v>43342</v>
      </c>
      <c r="H1942" t="s">
        <v>43343</v>
      </c>
      <c r="I1942" t="s">
        <v>43344</v>
      </c>
      <c r="J1942" t="s">
        <v>43345</v>
      </c>
      <c r="K1942" t="s">
        <v>43346</v>
      </c>
      <c r="L1942" t="s">
        <v>43347</v>
      </c>
      <c r="M1942" t="s">
        <v>43348</v>
      </c>
      <c r="N1942" t="s">
        <v>43349</v>
      </c>
      <c r="O1942" t="s">
        <v>43350</v>
      </c>
      <c r="P1942" t="s">
        <v>43351</v>
      </c>
      <c r="Q1942" t="s">
        <v>43352</v>
      </c>
      <c r="R1942" t="s">
        <v>43353</v>
      </c>
      <c r="S1942" t="s">
        <v>43354</v>
      </c>
      <c r="T1942" t="s">
        <v>43355</v>
      </c>
      <c r="U1942" t="s">
        <v>43356</v>
      </c>
      <c r="V1942" t="s">
        <v>43357</v>
      </c>
      <c r="W1942" t="s">
        <v>43358</v>
      </c>
      <c r="X1942" t="s">
        <v>43359</v>
      </c>
      <c r="Y1942" t="s">
        <v>43360</v>
      </c>
    </row>
    <row r="1943" spans="1:25" x14ac:dyDescent="0.3">
      <c r="A1943">
        <v>97100</v>
      </c>
      <c r="B1943" t="s">
        <v>43361</v>
      </c>
      <c r="C1943" t="s">
        <v>43362</v>
      </c>
      <c r="D1943" t="s">
        <v>43363</v>
      </c>
      <c r="E1943" t="s">
        <v>43364</v>
      </c>
      <c r="F1943" t="s">
        <v>43365</v>
      </c>
      <c r="G1943" t="s">
        <v>43366</v>
      </c>
      <c r="H1943" t="s">
        <v>43367</v>
      </c>
      <c r="I1943" t="s">
        <v>43368</v>
      </c>
      <c r="J1943" t="s">
        <v>43369</v>
      </c>
      <c r="K1943" t="s">
        <v>43370</v>
      </c>
      <c r="L1943" t="s">
        <v>43371</v>
      </c>
      <c r="M1943" t="s">
        <v>43372</v>
      </c>
      <c r="N1943" t="s">
        <v>43373</v>
      </c>
      <c r="O1943" t="s">
        <v>43374</v>
      </c>
      <c r="P1943" t="s">
        <v>43375</v>
      </c>
      <c r="Q1943" t="s">
        <v>43376</v>
      </c>
      <c r="R1943" t="s">
        <v>43377</v>
      </c>
      <c r="S1943" t="s">
        <v>43378</v>
      </c>
      <c r="T1943" t="s">
        <v>43379</v>
      </c>
      <c r="U1943" t="s">
        <v>43380</v>
      </c>
      <c r="V1943" t="s">
        <v>43381</v>
      </c>
      <c r="W1943" t="s">
        <v>43382</v>
      </c>
      <c r="X1943" t="s">
        <v>43383</v>
      </c>
      <c r="Y1943" t="s">
        <v>43384</v>
      </c>
    </row>
    <row r="1944" spans="1:25" x14ac:dyDescent="0.3">
      <c r="A1944">
        <v>97150</v>
      </c>
      <c r="B1944" t="s">
        <v>43385</v>
      </c>
      <c r="C1944" t="s">
        <v>43386</v>
      </c>
      <c r="D1944" t="s">
        <v>43387</v>
      </c>
      <c r="E1944" t="s">
        <v>43388</v>
      </c>
      <c r="F1944" t="s">
        <v>43389</v>
      </c>
      <c r="G1944" t="s">
        <v>43390</v>
      </c>
      <c r="H1944" t="s">
        <v>43391</v>
      </c>
      <c r="I1944" t="s">
        <v>43392</v>
      </c>
      <c r="J1944" t="s">
        <v>43393</v>
      </c>
      <c r="K1944" t="s">
        <v>43394</v>
      </c>
      <c r="L1944" t="s">
        <v>43395</v>
      </c>
      <c r="M1944" t="s">
        <v>43396</v>
      </c>
      <c r="N1944" t="s">
        <v>43397</v>
      </c>
      <c r="O1944" t="s">
        <v>43398</v>
      </c>
      <c r="P1944" t="s">
        <v>43399</v>
      </c>
      <c r="Q1944" t="s">
        <v>43400</v>
      </c>
      <c r="R1944" t="s">
        <v>43401</v>
      </c>
      <c r="S1944" t="s">
        <v>43402</v>
      </c>
      <c r="T1944" t="s">
        <v>43403</v>
      </c>
      <c r="U1944" t="s">
        <v>43404</v>
      </c>
      <c r="V1944" t="s">
        <v>43405</v>
      </c>
      <c r="W1944" t="s">
        <v>43406</v>
      </c>
      <c r="X1944" t="s">
        <v>43407</v>
      </c>
      <c r="Y1944" t="s">
        <v>43408</v>
      </c>
    </row>
    <row r="1945" spans="1:25" x14ac:dyDescent="0.3">
      <c r="A1945">
        <v>97200</v>
      </c>
      <c r="B1945" t="s">
        <v>43409</v>
      </c>
      <c r="C1945" t="s">
        <v>43410</v>
      </c>
      <c r="D1945" t="s">
        <v>43411</v>
      </c>
      <c r="E1945" t="s">
        <v>43412</v>
      </c>
      <c r="F1945" t="s">
        <v>43413</v>
      </c>
      <c r="G1945" t="s">
        <v>43414</v>
      </c>
      <c r="H1945" t="s">
        <v>43415</v>
      </c>
      <c r="I1945" t="s">
        <v>43416</v>
      </c>
      <c r="J1945" t="s">
        <v>43417</v>
      </c>
      <c r="K1945" t="s">
        <v>43418</v>
      </c>
      <c r="L1945" t="s">
        <v>43419</v>
      </c>
      <c r="M1945" t="s">
        <v>43420</v>
      </c>
      <c r="N1945" t="s">
        <v>43421</v>
      </c>
      <c r="O1945" t="s">
        <v>43422</v>
      </c>
      <c r="P1945" t="s">
        <v>43423</v>
      </c>
      <c r="Q1945" t="s">
        <v>43424</v>
      </c>
      <c r="R1945" t="s">
        <v>43425</v>
      </c>
      <c r="S1945" t="s">
        <v>43426</v>
      </c>
      <c r="T1945" t="s">
        <v>43427</v>
      </c>
      <c r="U1945" t="s">
        <v>43428</v>
      </c>
      <c r="V1945" t="s">
        <v>43429</v>
      </c>
      <c r="W1945" t="s">
        <v>43430</v>
      </c>
      <c r="X1945" t="s">
        <v>43431</v>
      </c>
      <c r="Y1945" t="s">
        <v>43432</v>
      </c>
    </row>
    <row r="1946" spans="1:25" x14ac:dyDescent="0.3">
      <c r="A1946">
        <v>97250</v>
      </c>
      <c r="B1946" t="s">
        <v>43433</v>
      </c>
      <c r="C1946" t="s">
        <v>43434</v>
      </c>
      <c r="D1946" t="s">
        <v>43435</v>
      </c>
      <c r="E1946" t="s">
        <v>43436</v>
      </c>
      <c r="F1946" t="s">
        <v>43437</v>
      </c>
      <c r="G1946" t="s">
        <v>43438</v>
      </c>
      <c r="H1946" t="s">
        <v>43439</v>
      </c>
      <c r="I1946" t="s">
        <v>43440</v>
      </c>
      <c r="J1946" t="s">
        <v>43441</v>
      </c>
      <c r="K1946" t="s">
        <v>43442</v>
      </c>
      <c r="L1946" t="s">
        <v>43443</v>
      </c>
      <c r="M1946" t="s">
        <v>43444</v>
      </c>
      <c r="N1946" t="s">
        <v>43445</v>
      </c>
      <c r="O1946" t="s">
        <v>43446</v>
      </c>
      <c r="P1946" t="s">
        <v>43447</v>
      </c>
      <c r="Q1946" t="s">
        <v>43448</v>
      </c>
      <c r="R1946" t="s">
        <v>43449</v>
      </c>
      <c r="S1946" t="s">
        <v>43450</v>
      </c>
      <c r="T1946" t="s">
        <v>43451</v>
      </c>
      <c r="U1946" t="s">
        <v>43452</v>
      </c>
      <c r="V1946" t="s">
        <v>43453</v>
      </c>
      <c r="W1946" t="s">
        <v>43454</v>
      </c>
      <c r="X1946" t="s">
        <v>43455</v>
      </c>
      <c r="Y1946" t="s">
        <v>43456</v>
      </c>
    </row>
    <row r="1947" spans="1:25" x14ac:dyDescent="0.3">
      <c r="A1947">
        <v>97300</v>
      </c>
      <c r="B1947" t="s">
        <v>43457</v>
      </c>
      <c r="C1947" t="s">
        <v>43458</v>
      </c>
      <c r="D1947" t="s">
        <v>43459</v>
      </c>
      <c r="E1947" t="s">
        <v>43460</v>
      </c>
      <c r="F1947" t="s">
        <v>43461</v>
      </c>
      <c r="G1947" t="s">
        <v>43462</v>
      </c>
      <c r="H1947" t="s">
        <v>43463</v>
      </c>
      <c r="I1947" t="s">
        <v>43464</v>
      </c>
      <c r="J1947" t="s">
        <v>43465</v>
      </c>
      <c r="K1947" t="s">
        <v>43466</v>
      </c>
      <c r="L1947" t="s">
        <v>43467</v>
      </c>
      <c r="M1947" t="s">
        <v>43468</v>
      </c>
      <c r="N1947" t="s">
        <v>43469</v>
      </c>
      <c r="O1947" t="s">
        <v>43470</v>
      </c>
      <c r="P1947" t="s">
        <v>43471</v>
      </c>
      <c r="Q1947" t="s">
        <v>43472</v>
      </c>
      <c r="R1947" t="s">
        <v>43473</v>
      </c>
      <c r="S1947" t="s">
        <v>43474</v>
      </c>
      <c r="T1947" t="s">
        <v>43475</v>
      </c>
      <c r="U1947" t="s">
        <v>43476</v>
      </c>
      <c r="V1947" t="s">
        <v>43477</v>
      </c>
      <c r="W1947" t="s">
        <v>43478</v>
      </c>
      <c r="X1947" t="s">
        <v>43479</v>
      </c>
      <c r="Y1947" t="s">
        <v>43480</v>
      </c>
    </row>
    <row r="1948" spans="1:25" x14ac:dyDescent="0.3">
      <c r="A1948">
        <v>97350</v>
      </c>
      <c r="B1948" t="s">
        <v>43481</v>
      </c>
      <c r="C1948" t="s">
        <v>43482</v>
      </c>
      <c r="D1948" t="s">
        <v>43483</v>
      </c>
      <c r="E1948" t="s">
        <v>43484</v>
      </c>
      <c r="F1948" t="s">
        <v>43485</v>
      </c>
      <c r="G1948" t="s">
        <v>43486</v>
      </c>
      <c r="H1948" t="s">
        <v>43487</v>
      </c>
      <c r="I1948" t="s">
        <v>43488</v>
      </c>
      <c r="J1948" t="s">
        <v>43489</v>
      </c>
      <c r="K1948" t="s">
        <v>43490</v>
      </c>
      <c r="L1948" t="s">
        <v>43491</v>
      </c>
      <c r="M1948" t="s">
        <v>43492</v>
      </c>
      <c r="N1948" t="s">
        <v>43493</v>
      </c>
      <c r="O1948" t="s">
        <v>43494</v>
      </c>
      <c r="P1948" t="s">
        <v>43495</v>
      </c>
      <c r="Q1948" t="s">
        <v>43496</v>
      </c>
      <c r="R1948" t="s">
        <v>43497</v>
      </c>
      <c r="S1948" t="s">
        <v>43498</v>
      </c>
      <c r="T1948" t="s">
        <v>43499</v>
      </c>
      <c r="U1948" t="s">
        <v>43500</v>
      </c>
      <c r="V1948" t="s">
        <v>43501</v>
      </c>
      <c r="W1948" t="s">
        <v>43502</v>
      </c>
      <c r="X1948" t="s">
        <v>43503</v>
      </c>
      <c r="Y1948" t="s">
        <v>43504</v>
      </c>
    </row>
    <row r="1949" spans="1:25" x14ac:dyDescent="0.3">
      <c r="A1949">
        <v>97400</v>
      </c>
      <c r="B1949" t="s">
        <v>43505</v>
      </c>
      <c r="C1949" t="s">
        <v>43506</v>
      </c>
      <c r="D1949" t="s">
        <v>43507</v>
      </c>
      <c r="E1949" t="s">
        <v>43508</v>
      </c>
      <c r="F1949" t="s">
        <v>43509</v>
      </c>
      <c r="G1949" t="s">
        <v>43510</v>
      </c>
      <c r="H1949" t="s">
        <v>43511</v>
      </c>
      <c r="I1949" t="s">
        <v>43512</v>
      </c>
      <c r="J1949" t="s">
        <v>43513</v>
      </c>
      <c r="K1949" t="s">
        <v>43514</v>
      </c>
      <c r="L1949" t="s">
        <v>43515</v>
      </c>
      <c r="M1949" t="s">
        <v>43516</v>
      </c>
      <c r="N1949" t="s">
        <v>43517</v>
      </c>
      <c r="O1949" t="s">
        <v>43518</v>
      </c>
      <c r="P1949" t="s">
        <v>43519</v>
      </c>
      <c r="Q1949" t="s">
        <v>43520</v>
      </c>
      <c r="R1949" t="s">
        <v>43521</v>
      </c>
      <c r="S1949" t="s">
        <v>43522</v>
      </c>
      <c r="T1949" t="s">
        <v>43523</v>
      </c>
      <c r="U1949" t="s">
        <v>43524</v>
      </c>
      <c r="V1949" t="s">
        <v>43525</v>
      </c>
      <c r="W1949" t="s">
        <v>43526</v>
      </c>
      <c r="X1949" t="s">
        <v>43527</v>
      </c>
      <c r="Y1949" t="s">
        <v>43528</v>
      </c>
    </row>
    <row r="1950" spans="1:25" x14ac:dyDescent="0.3">
      <c r="A1950">
        <v>97450</v>
      </c>
      <c r="B1950" t="s">
        <v>43529</v>
      </c>
      <c r="C1950" t="s">
        <v>43530</v>
      </c>
      <c r="D1950" t="s">
        <v>43531</v>
      </c>
      <c r="E1950" t="s">
        <v>43532</v>
      </c>
      <c r="F1950" t="s">
        <v>43533</v>
      </c>
      <c r="G1950" t="s">
        <v>43534</v>
      </c>
      <c r="H1950" t="s">
        <v>43535</v>
      </c>
      <c r="I1950" t="s">
        <v>43536</v>
      </c>
      <c r="J1950" t="s">
        <v>43537</v>
      </c>
      <c r="K1950" t="s">
        <v>43538</v>
      </c>
      <c r="L1950" t="s">
        <v>43539</v>
      </c>
      <c r="M1950" t="s">
        <v>43540</v>
      </c>
      <c r="N1950" t="s">
        <v>43541</v>
      </c>
      <c r="O1950" t="s">
        <v>43542</v>
      </c>
      <c r="P1950" t="s">
        <v>43543</v>
      </c>
      <c r="Q1950" t="s">
        <v>43544</v>
      </c>
      <c r="R1950" t="s">
        <v>43545</v>
      </c>
      <c r="S1950" t="s">
        <v>43546</v>
      </c>
      <c r="T1950" t="s">
        <v>43547</v>
      </c>
      <c r="U1950" t="s">
        <v>43548</v>
      </c>
      <c r="V1950" t="s">
        <v>43549</v>
      </c>
      <c r="W1950" t="s">
        <v>43550</v>
      </c>
      <c r="X1950" t="s">
        <v>43551</v>
      </c>
      <c r="Y1950" t="s">
        <v>43552</v>
      </c>
    </row>
    <row r="1951" spans="1:25" x14ac:dyDescent="0.3">
      <c r="A1951">
        <v>97500</v>
      </c>
      <c r="B1951" t="s">
        <v>43553</v>
      </c>
      <c r="C1951" t="s">
        <v>43554</v>
      </c>
      <c r="D1951" t="s">
        <v>43555</v>
      </c>
      <c r="E1951" t="s">
        <v>43556</v>
      </c>
      <c r="F1951" t="s">
        <v>43557</v>
      </c>
      <c r="G1951" t="s">
        <v>43558</v>
      </c>
      <c r="H1951" t="s">
        <v>43559</v>
      </c>
      <c r="I1951" t="s">
        <v>43560</v>
      </c>
      <c r="J1951" t="s">
        <v>43561</v>
      </c>
      <c r="K1951" t="s">
        <v>43562</v>
      </c>
      <c r="L1951" t="s">
        <v>43563</v>
      </c>
      <c r="M1951" t="s">
        <v>43564</v>
      </c>
      <c r="N1951" t="s">
        <v>43565</v>
      </c>
      <c r="O1951" t="s">
        <v>43566</v>
      </c>
      <c r="P1951" t="s">
        <v>43567</v>
      </c>
      <c r="Q1951" t="s">
        <v>43568</v>
      </c>
      <c r="R1951" t="s">
        <v>43569</v>
      </c>
      <c r="S1951" t="s">
        <v>43570</v>
      </c>
      <c r="T1951" t="s">
        <v>43571</v>
      </c>
      <c r="U1951" t="s">
        <v>43572</v>
      </c>
      <c r="V1951" t="s">
        <v>43573</v>
      </c>
      <c r="W1951" t="s">
        <v>43574</v>
      </c>
      <c r="X1951" t="s">
        <v>43575</v>
      </c>
      <c r="Y1951" t="s">
        <v>43576</v>
      </c>
    </row>
    <row r="1952" spans="1:25" x14ac:dyDescent="0.3">
      <c r="A1952">
        <v>97550</v>
      </c>
      <c r="B1952" t="s">
        <v>43577</v>
      </c>
      <c r="C1952" t="s">
        <v>43578</v>
      </c>
      <c r="D1952" t="s">
        <v>43579</v>
      </c>
      <c r="E1952" t="s">
        <v>43580</v>
      </c>
      <c r="F1952" t="s">
        <v>43581</v>
      </c>
      <c r="G1952" t="s">
        <v>43582</v>
      </c>
      <c r="H1952" t="s">
        <v>43583</v>
      </c>
      <c r="I1952" t="s">
        <v>43584</v>
      </c>
      <c r="J1952" t="s">
        <v>43585</v>
      </c>
      <c r="K1952" t="s">
        <v>43586</v>
      </c>
      <c r="L1952" t="s">
        <v>43587</v>
      </c>
      <c r="M1952" t="s">
        <v>43588</v>
      </c>
      <c r="N1952" t="s">
        <v>43589</v>
      </c>
      <c r="O1952" t="s">
        <v>43590</v>
      </c>
      <c r="P1952" t="s">
        <v>43591</v>
      </c>
      <c r="Q1952" t="s">
        <v>43592</v>
      </c>
      <c r="R1952" t="s">
        <v>43593</v>
      </c>
      <c r="S1952" t="s">
        <v>43594</v>
      </c>
      <c r="T1952" t="s">
        <v>43595</v>
      </c>
      <c r="U1952" t="s">
        <v>43596</v>
      </c>
      <c r="V1952" t="s">
        <v>43597</v>
      </c>
      <c r="W1952" t="s">
        <v>43598</v>
      </c>
      <c r="X1952" t="s">
        <v>43599</v>
      </c>
      <c r="Y1952" t="s">
        <v>43600</v>
      </c>
    </row>
    <row r="1953" spans="1:25" x14ac:dyDescent="0.3">
      <c r="A1953">
        <v>97600</v>
      </c>
      <c r="B1953" t="s">
        <v>43601</v>
      </c>
      <c r="C1953" t="s">
        <v>43602</v>
      </c>
      <c r="D1953" t="s">
        <v>43603</v>
      </c>
      <c r="E1953" t="s">
        <v>43604</v>
      </c>
      <c r="F1953" t="s">
        <v>43605</v>
      </c>
      <c r="G1953" t="s">
        <v>43606</v>
      </c>
      <c r="H1953" t="s">
        <v>43607</v>
      </c>
      <c r="I1953" t="s">
        <v>43608</v>
      </c>
      <c r="J1953" t="s">
        <v>43609</v>
      </c>
      <c r="K1953" t="s">
        <v>43610</v>
      </c>
      <c r="L1953" t="s">
        <v>43611</v>
      </c>
      <c r="M1953" t="s">
        <v>43612</v>
      </c>
      <c r="N1953" t="s">
        <v>43613</v>
      </c>
      <c r="O1953" t="s">
        <v>43614</v>
      </c>
      <c r="P1953" t="s">
        <v>43615</v>
      </c>
      <c r="Q1953" t="s">
        <v>43616</v>
      </c>
      <c r="R1953" t="s">
        <v>43617</v>
      </c>
      <c r="S1953" t="s">
        <v>43618</v>
      </c>
      <c r="T1953" t="s">
        <v>43619</v>
      </c>
      <c r="U1953" t="s">
        <v>43620</v>
      </c>
      <c r="V1953" t="s">
        <v>43621</v>
      </c>
      <c r="W1953" t="s">
        <v>43622</v>
      </c>
      <c r="X1953" t="s">
        <v>43623</v>
      </c>
      <c r="Y1953" t="s">
        <v>43624</v>
      </c>
    </row>
    <row r="1954" spans="1:25" x14ac:dyDescent="0.3">
      <c r="A1954">
        <v>97650</v>
      </c>
      <c r="B1954" t="s">
        <v>43625</v>
      </c>
      <c r="C1954" t="s">
        <v>43626</v>
      </c>
      <c r="D1954" t="s">
        <v>43627</v>
      </c>
      <c r="E1954" t="s">
        <v>43628</v>
      </c>
      <c r="F1954" t="s">
        <v>43629</v>
      </c>
      <c r="G1954" t="s">
        <v>43630</v>
      </c>
      <c r="H1954" t="s">
        <v>43631</v>
      </c>
      <c r="I1954" t="s">
        <v>43632</v>
      </c>
      <c r="J1954" t="s">
        <v>43633</v>
      </c>
      <c r="K1954" t="s">
        <v>43634</v>
      </c>
      <c r="L1954" t="s">
        <v>43635</v>
      </c>
      <c r="M1954" t="s">
        <v>43636</v>
      </c>
      <c r="N1954" t="s">
        <v>43637</v>
      </c>
      <c r="O1954" t="s">
        <v>43638</v>
      </c>
      <c r="P1954" t="s">
        <v>43639</v>
      </c>
      <c r="Q1954" t="s">
        <v>43640</v>
      </c>
      <c r="R1954" t="s">
        <v>43641</v>
      </c>
      <c r="S1954" t="s">
        <v>43642</v>
      </c>
      <c r="T1954" t="s">
        <v>43643</v>
      </c>
      <c r="U1954" t="s">
        <v>43644</v>
      </c>
      <c r="V1954" t="s">
        <v>43645</v>
      </c>
      <c r="W1954" t="s">
        <v>43646</v>
      </c>
      <c r="X1954" t="s">
        <v>43647</v>
      </c>
      <c r="Y1954" t="s">
        <v>43648</v>
      </c>
    </row>
    <row r="1955" spans="1:25" x14ac:dyDescent="0.3">
      <c r="A1955">
        <v>97700</v>
      </c>
      <c r="B1955" t="s">
        <v>43649</v>
      </c>
      <c r="C1955" t="s">
        <v>43650</v>
      </c>
      <c r="D1955" t="s">
        <v>43651</v>
      </c>
      <c r="E1955" t="s">
        <v>43652</v>
      </c>
      <c r="F1955" t="s">
        <v>43653</v>
      </c>
      <c r="G1955" t="s">
        <v>43654</v>
      </c>
      <c r="H1955" t="s">
        <v>43655</v>
      </c>
      <c r="I1955" t="s">
        <v>43656</v>
      </c>
      <c r="J1955" t="s">
        <v>43657</v>
      </c>
      <c r="K1955" t="s">
        <v>43658</v>
      </c>
      <c r="L1955" t="s">
        <v>43659</v>
      </c>
      <c r="M1955" t="s">
        <v>43660</v>
      </c>
      <c r="N1955" t="s">
        <v>43661</v>
      </c>
      <c r="O1955" t="s">
        <v>43662</v>
      </c>
      <c r="P1955" t="s">
        <v>43663</v>
      </c>
      <c r="Q1955" t="s">
        <v>43664</v>
      </c>
      <c r="R1955" t="s">
        <v>43665</v>
      </c>
      <c r="S1955" t="s">
        <v>43666</v>
      </c>
      <c r="T1955" t="s">
        <v>43667</v>
      </c>
      <c r="U1955" t="s">
        <v>43668</v>
      </c>
      <c r="V1955" t="s">
        <v>43669</v>
      </c>
      <c r="W1955" t="s">
        <v>43670</v>
      </c>
      <c r="X1955" t="s">
        <v>43671</v>
      </c>
      <c r="Y1955" t="s">
        <v>43672</v>
      </c>
    </row>
    <row r="1956" spans="1:25" x14ac:dyDescent="0.3">
      <c r="A1956">
        <v>97750</v>
      </c>
      <c r="B1956" t="s">
        <v>43673</v>
      </c>
      <c r="C1956" t="s">
        <v>43674</v>
      </c>
      <c r="D1956" t="s">
        <v>43675</v>
      </c>
      <c r="E1956" t="s">
        <v>43676</v>
      </c>
      <c r="F1956" t="s">
        <v>43677</v>
      </c>
      <c r="G1956" t="s">
        <v>43678</v>
      </c>
      <c r="H1956" t="s">
        <v>43679</v>
      </c>
      <c r="I1956" t="s">
        <v>43680</v>
      </c>
      <c r="J1956" t="s">
        <v>43681</v>
      </c>
      <c r="K1956" t="s">
        <v>43682</v>
      </c>
      <c r="L1956" t="s">
        <v>43683</v>
      </c>
      <c r="M1956" t="s">
        <v>43684</v>
      </c>
      <c r="N1956" t="s">
        <v>43685</v>
      </c>
      <c r="O1956" t="s">
        <v>43686</v>
      </c>
      <c r="P1956" t="s">
        <v>43687</v>
      </c>
      <c r="Q1956" t="s">
        <v>43688</v>
      </c>
      <c r="R1956" t="s">
        <v>43689</v>
      </c>
      <c r="S1956" t="s">
        <v>43690</v>
      </c>
      <c r="T1956" t="s">
        <v>43691</v>
      </c>
      <c r="U1956" t="s">
        <v>43692</v>
      </c>
      <c r="V1956" t="s">
        <v>43693</v>
      </c>
      <c r="W1956" t="s">
        <v>43694</v>
      </c>
      <c r="X1956" t="s">
        <v>43695</v>
      </c>
      <c r="Y1956" t="s">
        <v>43696</v>
      </c>
    </row>
    <row r="1957" spans="1:25" x14ac:dyDescent="0.3">
      <c r="A1957">
        <v>97800</v>
      </c>
      <c r="B1957" t="s">
        <v>43697</v>
      </c>
      <c r="C1957" t="s">
        <v>43698</v>
      </c>
      <c r="D1957" t="s">
        <v>43699</v>
      </c>
      <c r="E1957" t="s">
        <v>43700</v>
      </c>
      <c r="F1957" t="s">
        <v>43701</v>
      </c>
      <c r="G1957" t="s">
        <v>43702</v>
      </c>
      <c r="H1957" t="s">
        <v>43703</v>
      </c>
      <c r="I1957" t="s">
        <v>43704</v>
      </c>
      <c r="J1957" t="s">
        <v>43705</v>
      </c>
      <c r="K1957" t="s">
        <v>43706</v>
      </c>
      <c r="L1957" t="s">
        <v>43707</v>
      </c>
      <c r="M1957" t="s">
        <v>43708</v>
      </c>
      <c r="N1957" t="s">
        <v>43709</v>
      </c>
      <c r="O1957" t="s">
        <v>43710</v>
      </c>
      <c r="P1957" t="s">
        <v>43711</v>
      </c>
      <c r="Q1957" t="s">
        <v>43712</v>
      </c>
      <c r="R1957" t="s">
        <v>43713</v>
      </c>
      <c r="S1957" t="s">
        <v>43714</v>
      </c>
      <c r="T1957" t="s">
        <v>43715</v>
      </c>
      <c r="U1957" t="s">
        <v>43716</v>
      </c>
      <c r="V1957" t="s">
        <v>43717</v>
      </c>
      <c r="W1957" t="s">
        <v>43718</v>
      </c>
      <c r="X1957" t="s">
        <v>43719</v>
      </c>
      <c r="Y1957" t="s">
        <v>43720</v>
      </c>
    </row>
    <row r="1958" spans="1:25" x14ac:dyDescent="0.3">
      <c r="A1958">
        <v>97850</v>
      </c>
      <c r="B1958" t="s">
        <v>43721</v>
      </c>
      <c r="C1958" t="s">
        <v>43722</v>
      </c>
      <c r="D1958" t="s">
        <v>43723</v>
      </c>
      <c r="E1958" t="s">
        <v>43724</v>
      </c>
      <c r="F1958" t="s">
        <v>43725</v>
      </c>
      <c r="G1958" t="s">
        <v>43726</v>
      </c>
      <c r="H1958" t="s">
        <v>43727</v>
      </c>
      <c r="I1958" t="s">
        <v>43728</v>
      </c>
      <c r="J1958" t="s">
        <v>43729</v>
      </c>
      <c r="K1958" t="s">
        <v>43730</v>
      </c>
      <c r="L1958" t="s">
        <v>43731</v>
      </c>
      <c r="M1958" t="s">
        <v>43732</v>
      </c>
      <c r="N1958" t="s">
        <v>43733</v>
      </c>
      <c r="O1958" t="s">
        <v>43734</v>
      </c>
      <c r="P1958" t="s">
        <v>43735</v>
      </c>
      <c r="Q1958" t="s">
        <v>43736</v>
      </c>
      <c r="R1958" t="s">
        <v>43737</v>
      </c>
      <c r="S1958" t="s">
        <v>43738</v>
      </c>
      <c r="T1958" t="s">
        <v>43739</v>
      </c>
      <c r="U1958" t="s">
        <v>43740</v>
      </c>
      <c r="V1958" t="s">
        <v>43741</v>
      </c>
      <c r="W1958" t="s">
        <v>43742</v>
      </c>
      <c r="X1958" t="s">
        <v>43743</v>
      </c>
      <c r="Y1958" t="s">
        <v>43744</v>
      </c>
    </row>
    <row r="1959" spans="1:25" x14ac:dyDescent="0.3">
      <c r="A1959">
        <v>97900</v>
      </c>
      <c r="B1959" t="s">
        <v>43745</v>
      </c>
      <c r="C1959" t="s">
        <v>43746</v>
      </c>
      <c r="D1959" t="s">
        <v>43747</v>
      </c>
      <c r="E1959" t="s">
        <v>43748</v>
      </c>
      <c r="F1959" t="s">
        <v>43749</v>
      </c>
      <c r="G1959" t="s">
        <v>43750</v>
      </c>
      <c r="H1959" t="s">
        <v>43751</v>
      </c>
      <c r="I1959" t="s">
        <v>43752</v>
      </c>
      <c r="J1959" t="s">
        <v>43753</v>
      </c>
      <c r="K1959" t="s">
        <v>43754</v>
      </c>
      <c r="L1959" t="s">
        <v>43755</v>
      </c>
      <c r="M1959" t="s">
        <v>43756</v>
      </c>
      <c r="N1959" t="s">
        <v>43757</v>
      </c>
      <c r="O1959" t="s">
        <v>43758</v>
      </c>
      <c r="P1959" t="s">
        <v>43759</v>
      </c>
      <c r="Q1959" t="s">
        <v>43760</v>
      </c>
      <c r="R1959" t="s">
        <v>43761</v>
      </c>
      <c r="S1959" t="s">
        <v>43762</v>
      </c>
      <c r="T1959" t="s">
        <v>43763</v>
      </c>
      <c r="U1959" t="s">
        <v>43764</v>
      </c>
      <c r="V1959" t="s">
        <v>43765</v>
      </c>
      <c r="W1959" t="s">
        <v>43766</v>
      </c>
      <c r="X1959" t="s">
        <v>43767</v>
      </c>
      <c r="Y1959" t="s">
        <v>43768</v>
      </c>
    </row>
    <row r="1960" spans="1:25" x14ac:dyDescent="0.3">
      <c r="A1960">
        <v>97950</v>
      </c>
      <c r="B1960" t="s">
        <v>43769</v>
      </c>
      <c r="C1960" t="s">
        <v>43770</v>
      </c>
      <c r="D1960" t="s">
        <v>43771</v>
      </c>
      <c r="E1960" t="s">
        <v>43772</v>
      </c>
      <c r="F1960" t="s">
        <v>43773</v>
      </c>
      <c r="G1960" t="s">
        <v>43774</v>
      </c>
      <c r="H1960" t="s">
        <v>43775</v>
      </c>
      <c r="I1960" t="s">
        <v>43776</v>
      </c>
      <c r="J1960" t="s">
        <v>43777</v>
      </c>
      <c r="K1960" t="s">
        <v>43778</v>
      </c>
      <c r="L1960" t="s">
        <v>43779</v>
      </c>
      <c r="M1960" t="s">
        <v>43780</v>
      </c>
      <c r="N1960" t="s">
        <v>43781</v>
      </c>
      <c r="O1960" t="s">
        <v>43782</v>
      </c>
      <c r="P1960" t="s">
        <v>43783</v>
      </c>
      <c r="Q1960" t="s">
        <v>43784</v>
      </c>
      <c r="R1960" t="s">
        <v>43785</v>
      </c>
      <c r="S1960" t="s">
        <v>43786</v>
      </c>
      <c r="T1960" t="s">
        <v>43787</v>
      </c>
      <c r="U1960" t="s">
        <v>43788</v>
      </c>
      <c r="V1960" t="s">
        <v>43789</v>
      </c>
      <c r="W1960" t="s">
        <v>43790</v>
      </c>
      <c r="X1960" t="s">
        <v>43791</v>
      </c>
      <c r="Y1960" t="s">
        <v>43792</v>
      </c>
    </row>
    <row r="1961" spans="1:25" x14ac:dyDescent="0.3">
      <c r="A1961">
        <v>98000</v>
      </c>
      <c r="B1961" t="s">
        <v>43793</v>
      </c>
      <c r="C1961" t="s">
        <v>43794</v>
      </c>
      <c r="D1961" t="s">
        <v>43795</v>
      </c>
      <c r="E1961" t="s">
        <v>43796</v>
      </c>
      <c r="F1961" t="s">
        <v>43797</v>
      </c>
      <c r="G1961" t="s">
        <v>43798</v>
      </c>
      <c r="H1961" t="s">
        <v>43799</v>
      </c>
      <c r="I1961" t="s">
        <v>43800</v>
      </c>
      <c r="J1961" t="s">
        <v>43801</v>
      </c>
      <c r="K1961" t="s">
        <v>43802</v>
      </c>
      <c r="L1961" t="s">
        <v>43803</v>
      </c>
      <c r="M1961" t="s">
        <v>43804</v>
      </c>
      <c r="N1961" t="s">
        <v>43805</v>
      </c>
      <c r="O1961" t="s">
        <v>43806</v>
      </c>
      <c r="P1961" t="s">
        <v>43807</v>
      </c>
      <c r="Q1961" t="s">
        <v>43808</v>
      </c>
      <c r="R1961" t="s">
        <v>43809</v>
      </c>
      <c r="S1961" t="s">
        <v>43810</v>
      </c>
      <c r="T1961" t="s">
        <v>43811</v>
      </c>
      <c r="U1961" t="s">
        <v>43812</v>
      </c>
      <c r="V1961" t="s">
        <v>43813</v>
      </c>
      <c r="W1961" t="s">
        <v>43814</v>
      </c>
      <c r="X1961" t="s">
        <v>43815</v>
      </c>
      <c r="Y1961" t="s">
        <v>43816</v>
      </c>
    </row>
    <row r="1962" spans="1:25" x14ac:dyDescent="0.3">
      <c r="A1962">
        <v>98050</v>
      </c>
      <c r="B1962" t="s">
        <v>43817</v>
      </c>
      <c r="C1962" t="s">
        <v>43818</v>
      </c>
      <c r="D1962" t="s">
        <v>43819</v>
      </c>
      <c r="E1962" t="s">
        <v>43820</v>
      </c>
      <c r="F1962" t="s">
        <v>43821</v>
      </c>
      <c r="G1962" t="s">
        <v>43822</v>
      </c>
      <c r="H1962" t="s">
        <v>43823</v>
      </c>
      <c r="I1962" t="s">
        <v>43824</v>
      </c>
      <c r="J1962" t="s">
        <v>43825</v>
      </c>
      <c r="K1962" t="s">
        <v>43826</v>
      </c>
      <c r="L1962" t="s">
        <v>43827</v>
      </c>
      <c r="M1962" t="s">
        <v>43828</v>
      </c>
      <c r="N1962" t="s">
        <v>43829</v>
      </c>
      <c r="O1962" t="s">
        <v>43830</v>
      </c>
      <c r="P1962" t="s">
        <v>43831</v>
      </c>
      <c r="Q1962" t="s">
        <v>43832</v>
      </c>
      <c r="R1962" t="s">
        <v>43833</v>
      </c>
      <c r="S1962" t="s">
        <v>43834</v>
      </c>
      <c r="T1962" t="s">
        <v>43835</v>
      </c>
      <c r="U1962" t="s">
        <v>43836</v>
      </c>
      <c r="V1962" t="s">
        <v>43837</v>
      </c>
      <c r="W1962" t="s">
        <v>43838</v>
      </c>
      <c r="X1962" t="s">
        <v>43839</v>
      </c>
      <c r="Y1962" t="s">
        <v>43840</v>
      </c>
    </row>
    <row r="1963" spans="1:25" x14ac:dyDescent="0.3">
      <c r="A1963">
        <v>98100</v>
      </c>
      <c r="B1963" t="s">
        <v>43841</v>
      </c>
      <c r="C1963" t="s">
        <v>43842</v>
      </c>
      <c r="D1963" t="s">
        <v>43843</v>
      </c>
      <c r="E1963" t="s">
        <v>43844</v>
      </c>
      <c r="F1963" t="s">
        <v>43845</v>
      </c>
      <c r="G1963" t="s">
        <v>43846</v>
      </c>
      <c r="H1963" t="s">
        <v>43847</v>
      </c>
      <c r="I1963" t="s">
        <v>43848</v>
      </c>
      <c r="J1963" t="s">
        <v>43849</v>
      </c>
      <c r="K1963" t="s">
        <v>43850</v>
      </c>
      <c r="L1963" t="s">
        <v>43851</v>
      </c>
      <c r="M1963" t="s">
        <v>43852</v>
      </c>
      <c r="N1963" t="s">
        <v>43853</v>
      </c>
      <c r="O1963" t="s">
        <v>43854</v>
      </c>
      <c r="P1963" t="s">
        <v>43855</v>
      </c>
      <c r="Q1963" t="s">
        <v>43856</v>
      </c>
      <c r="R1963" t="s">
        <v>43857</v>
      </c>
      <c r="S1963" t="s">
        <v>43858</v>
      </c>
      <c r="T1963" t="s">
        <v>43859</v>
      </c>
      <c r="U1963" t="s">
        <v>43860</v>
      </c>
      <c r="V1963" t="s">
        <v>43861</v>
      </c>
      <c r="W1963" t="s">
        <v>43862</v>
      </c>
      <c r="X1963" t="s">
        <v>43863</v>
      </c>
      <c r="Y1963" t="s">
        <v>43864</v>
      </c>
    </row>
    <row r="1964" spans="1:25" x14ac:dyDescent="0.3">
      <c r="A1964">
        <v>98150</v>
      </c>
      <c r="B1964" t="s">
        <v>43865</v>
      </c>
      <c r="C1964" t="s">
        <v>43866</v>
      </c>
      <c r="D1964" t="s">
        <v>43867</v>
      </c>
      <c r="E1964" t="s">
        <v>43868</v>
      </c>
      <c r="F1964" t="s">
        <v>43869</v>
      </c>
      <c r="G1964" t="s">
        <v>43870</v>
      </c>
      <c r="H1964" t="s">
        <v>43871</v>
      </c>
      <c r="I1964" t="s">
        <v>43872</v>
      </c>
      <c r="J1964" t="s">
        <v>43873</v>
      </c>
      <c r="K1964" t="s">
        <v>43874</v>
      </c>
      <c r="L1964" t="s">
        <v>43875</v>
      </c>
      <c r="M1964" t="s">
        <v>43876</v>
      </c>
      <c r="N1964" t="s">
        <v>43877</v>
      </c>
      <c r="O1964" t="s">
        <v>43878</v>
      </c>
      <c r="P1964" t="s">
        <v>43879</v>
      </c>
      <c r="Q1964" t="s">
        <v>43880</v>
      </c>
      <c r="R1964" t="s">
        <v>43881</v>
      </c>
      <c r="S1964" t="s">
        <v>43882</v>
      </c>
      <c r="T1964" t="s">
        <v>43883</v>
      </c>
      <c r="U1964" t="s">
        <v>43884</v>
      </c>
      <c r="V1964" t="s">
        <v>43885</v>
      </c>
      <c r="W1964" t="s">
        <v>43886</v>
      </c>
      <c r="X1964" t="s">
        <v>43887</v>
      </c>
      <c r="Y1964" t="s">
        <v>43888</v>
      </c>
    </row>
    <row r="1965" spans="1:25" x14ac:dyDescent="0.3">
      <c r="A1965">
        <v>98200</v>
      </c>
      <c r="B1965" t="s">
        <v>43889</v>
      </c>
      <c r="C1965" t="s">
        <v>43890</v>
      </c>
      <c r="D1965" t="s">
        <v>43891</v>
      </c>
      <c r="E1965" t="s">
        <v>43892</v>
      </c>
      <c r="F1965" t="s">
        <v>43893</v>
      </c>
      <c r="G1965" t="s">
        <v>43894</v>
      </c>
      <c r="H1965" t="s">
        <v>43895</v>
      </c>
      <c r="I1965" t="s">
        <v>43896</v>
      </c>
      <c r="J1965" t="s">
        <v>43897</v>
      </c>
      <c r="K1965" t="s">
        <v>43898</v>
      </c>
      <c r="L1965" t="s">
        <v>43899</v>
      </c>
      <c r="M1965" t="s">
        <v>43900</v>
      </c>
      <c r="N1965" t="s">
        <v>43901</v>
      </c>
      <c r="O1965" t="s">
        <v>43902</v>
      </c>
      <c r="P1965" t="s">
        <v>43903</v>
      </c>
      <c r="Q1965" t="s">
        <v>43904</v>
      </c>
      <c r="R1965" t="s">
        <v>43905</v>
      </c>
      <c r="S1965" t="s">
        <v>43906</v>
      </c>
      <c r="T1965" t="s">
        <v>43907</v>
      </c>
      <c r="U1965" t="s">
        <v>43908</v>
      </c>
      <c r="V1965" t="s">
        <v>43909</v>
      </c>
      <c r="W1965" t="s">
        <v>43910</v>
      </c>
      <c r="X1965" t="s">
        <v>43911</v>
      </c>
      <c r="Y1965" t="s">
        <v>43912</v>
      </c>
    </row>
    <row r="1966" spans="1:25" x14ac:dyDescent="0.3">
      <c r="A1966">
        <v>98250</v>
      </c>
      <c r="B1966" t="s">
        <v>43913</v>
      </c>
      <c r="C1966" t="s">
        <v>43914</v>
      </c>
      <c r="D1966" t="s">
        <v>43915</v>
      </c>
      <c r="E1966" t="s">
        <v>43916</v>
      </c>
      <c r="F1966" t="s">
        <v>43917</v>
      </c>
      <c r="G1966" t="s">
        <v>43918</v>
      </c>
      <c r="H1966" t="s">
        <v>43919</v>
      </c>
      <c r="I1966" t="s">
        <v>43920</v>
      </c>
      <c r="J1966" t="s">
        <v>43921</v>
      </c>
      <c r="K1966" t="s">
        <v>43922</v>
      </c>
      <c r="L1966" t="s">
        <v>43923</v>
      </c>
      <c r="M1966" t="s">
        <v>43924</v>
      </c>
      <c r="N1966" t="s">
        <v>43925</v>
      </c>
      <c r="O1966" t="s">
        <v>43926</v>
      </c>
      <c r="P1966" t="s">
        <v>43927</v>
      </c>
      <c r="Q1966" t="s">
        <v>43928</v>
      </c>
      <c r="R1966" t="s">
        <v>43929</v>
      </c>
      <c r="S1966" t="s">
        <v>43930</v>
      </c>
      <c r="T1966" t="s">
        <v>43931</v>
      </c>
      <c r="U1966" t="s">
        <v>43932</v>
      </c>
      <c r="V1966" t="s">
        <v>43933</v>
      </c>
      <c r="W1966" t="s">
        <v>43934</v>
      </c>
      <c r="X1966" t="s">
        <v>43935</v>
      </c>
      <c r="Y1966" t="s">
        <v>43936</v>
      </c>
    </row>
    <row r="1967" spans="1:25" x14ac:dyDescent="0.3">
      <c r="A1967">
        <v>98300</v>
      </c>
      <c r="B1967" t="s">
        <v>43937</v>
      </c>
      <c r="C1967" t="s">
        <v>43938</v>
      </c>
      <c r="D1967" t="s">
        <v>43939</v>
      </c>
      <c r="E1967" t="s">
        <v>43940</v>
      </c>
      <c r="F1967" t="s">
        <v>43941</v>
      </c>
      <c r="G1967" t="s">
        <v>43942</v>
      </c>
      <c r="H1967" t="s">
        <v>43943</v>
      </c>
      <c r="I1967" t="s">
        <v>43944</v>
      </c>
      <c r="J1967" t="s">
        <v>43945</v>
      </c>
      <c r="K1967" t="s">
        <v>43946</v>
      </c>
      <c r="L1967" t="s">
        <v>43947</v>
      </c>
      <c r="M1967" t="s">
        <v>43948</v>
      </c>
      <c r="N1967" t="s">
        <v>43949</v>
      </c>
      <c r="O1967" t="s">
        <v>43950</v>
      </c>
      <c r="P1967" t="s">
        <v>43951</v>
      </c>
      <c r="Q1967" t="s">
        <v>43952</v>
      </c>
      <c r="R1967" t="s">
        <v>43953</v>
      </c>
      <c r="S1967" t="s">
        <v>43954</v>
      </c>
      <c r="T1967" t="s">
        <v>43955</v>
      </c>
      <c r="U1967" t="s">
        <v>43956</v>
      </c>
      <c r="V1967" t="s">
        <v>43957</v>
      </c>
      <c r="W1967" t="s">
        <v>43958</v>
      </c>
      <c r="X1967" t="s">
        <v>43959</v>
      </c>
      <c r="Y1967" t="s">
        <v>43960</v>
      </c>
    </row>
    <row r="1968" spans="1:25" x14ac:dyDescent="0.3">
      <c r="A1968">
        <v>98350</v>
      </c>
      <c r="B1968" t="s">
        <v>43961</v>
      </c>
      <c r="C1968" t="s">
        <v>43962</v>
      </c>
      <c r="D1968" t="s">
        <v>43963</v>
      </c>
      <c r="E1968" t="s">
        <v>43964</v>
      </c>
      <c r="F1968" t="s">
        <v>43965</v>
      </c>
      <c r="G1968" t="s">
        <v>43966</v>
      </c>
      <c r="H1968" t="s">
        <v>43967</v>
      </c>
      <c r="I1968" t="s">
        <v>43968</v>
      </c>
      <c r="J1968" t="s">
        <v>43969</v>
      </c>
      <c r="K1968" t="s">
        <v>43970</v>
      </c>
      <c r="L1968" t="s">
        <v>43971</v>
      </c>
      <c r="M1968" t="s">
        <v>43972</v>
      </c>
      <c r="N1968" t="s">
        <v>43973</v>
      </c>
      <c r="O1968" t="s">
        <v>43974</v>
      </c>
      <c r="P1968" t="s">
        <v>43975</v>
      </c>
      <c r="Q1968" t="s">
        <v>43976</v>
      </c>
      <c r="R1968" t="s">
        <v>43977</v>
      </c>
      <c r="S1968" t="s">
        <v>43978</v>
      </c>
      <c r="T1968" t="s">
        <v>43979</v>
      </c>
      <c r="U1968" t="s">
        <v>43980</v>
      </c>
      <c r="V1968" t="s">
        <v>43981</v>
      </c>
      <c r="W1968" t="s">
        <v>43982</v>
      </c>
      <c r="X1968" t="s">
        <v>43983</v>
      </c>
      <c r="Y1968" t="s">
        <v>43984</v>
      </c>
    </row>
    <row r="1969" spans="1:25" x14ac:dyDescent="0.3">
      <c r="A1969">
        <v>98400</v>
      </c>
      <c r="B1969" t="s">
        <v>43985</v>
      </c>
      <c r="C1969" t="s">
        <v>43986</v>
      </c>
      <c r="D1969" t="s">
        <v>43987</v>
      </c>
      <c r="E1969" t="s">
        <v>43988</v>
      </c>
      <c r="F1969" t="s">
        <v>43989</v>
      </c>
      <c r="G1969" t="s">
        <v>43990</v>
      </c>
      <c r="H1969" t="s">
        <v>43991</v>
      </c>
      <c r="I1969" t="s">
        <v>43992</v>
      </c>
      <c r="J1969" t="s">
        <v>43993</v>
      </c>
      <c r="K1969" t="s">
        <v>43994</v>
      </c>
      <c r="L1969" t="s">
        <v>43995</v>
      </c>
      <c r="M1969" t="s">
        <v>43996</v>
      </c>
      <c r="N1969" t="s">
        <v>43997</v>
      </c>
      <c r="O1969" t="s">
        <v>43998</v>
      </c>
      <c r="P1969" t="s">
        <v>43999</v>
      </c>
      <c r="Q1969" t="s">
        <v>44000</v>
      </c>
      <c r="R1969" t="s">
        <v>44001</v>
      </c>
      <c r="S1969" t="s">
        <v>44002</v>
      </c>
      <c r="T1969" t="s">
        <v>44003</v>
      </c>
      <c r="U1969" t="s">
        <v>44004</v>
      </c>
      <c r="V1969" t="s">
        <v>44005</v>
      </c>
      <c r="W1969" t="s">
        <v>44006</v>
      </c>
      <c r="X1969" t="s">
        <v>44007</v>
      </c>
      <c r="Y1969" t="s">
        <v>44008</v>
      </c>
    </row>
    <row r="1970" spans="1:25" x14ac:dyDescent="0.3">
      <c r="A1970">
        <v>98450</v>
      </c>
      <c r="B1970" t="s">
        <v>44009</v>
      </c>
      <c r="C1970" t="s">
        <v>44010</v>
      </c>
      <c r="D1970" t="s">
        <v>44011</v>
      </c>
      <c r="E1970" t="s">
        <v>44012</v>
      </c>
      <c r="F1970" t="s">
        <v>44013</v>
      </c>
      <c r="G1970" t="s">
        <v>44014</v>
      </c>
      <c r="H1970" t="s">
        <v>44015</v>
      </c>
      <c r="I1970" t="s">
        <v>44016</v>
      </c>
      <c r="J1970" t="s">
        <v>44017</v>
      </c>
      <c r="K1970" t="s">
        <v>44018</v>
      </c>
      <c r="L1970" t="s">
        <v>44019</v>
      </c>
      <c r="M1970" t="s">
        <v>44020</v>
      </c>
      <c r="N1970" t="s">
        <v>44021</v>
      </c>
      <c r="O1970" t="s">
        <v>44022</v>
      </c>
      <c r="P1970" t="s">
        <v>44023</v>
      </c>
      <c r="Q1970" t="s">
        <v>44024</v>
      </c>
      <c r="R1970" t="s">
        <v>44025</v>
      </c>
      <c r="S1970" t="s">
        <v>44026</v>
      </c>
      <c r="T1970" t="s">
        <v>44027</v>
      </c>
      <c r="U1970" t="s">
        <v>44028</v>
      </c>
      <c r="V1970" t="s">
        <v>44029</v>
      </c>
      <c r="W1970" t="s">
        <v>44030</v>
      </c>
      <c r="X1970" t="s">
        <v>44031</v>
      </c>
      <c r="Y1970" t="s">
        <v>44032</v>
      </c>
    </row>
    <row r="1971" spans="1:25" x14ac:dyDescent="0.3">
      <c r="A1971">
        <v>98500</v>
      </c>
      <c r="B1971" t="s">
        <v>44033</v>
      </c>
      <c r="C1971" t="s">
        <v>44034</v>
      </c>
      <c r="D1971" t="s">
        <v>44035</v>
      </c>
      <c r="E1971" t="s">
        <v>44036</v>
      </c>
      <c r="F1971" t="s">
        <v>44037</v>
      </c>
      <c r="G1971" t="s">
        <v>44038</v>
      </c>
      <c r="H1971" t="s">
        <v>44039</v>
      </c>
      <c r="I1971" t="s">
        <v>44040</v>
      </c>
      <c r="J1971" t="s">
        <v>44041</v>
      </c>
      <c r="K1971" t="s">
        <v>44042</v>
      </c>
      <c r="L1971" t="s">
        <v>44043</v>
      </c>
      <c r="M1971" t="s">
        <v>44044</v>
      </c>
      <c r="N1971" t="s">
        <v>44045</v>
      </c>
      <c r="O1971" t="s">
        <v>44046</v>
      </c>
      <c r="P1971" t="s">
        <v>44047</v>
      </c>
      <c r="Q1971" t="s">
        <v>44048</v>
      </c>
      <c r="R1971" t="s">
        <v>44049</v>
      </c>
      <c r="S1971" t="s">
        <v>44050</v>
      </c>
      <c r="T1971" t="s">
        <v>44051</v>
      </c>
      <c r="U1971" t="s">
        <v>44052</v>
      </c>
      <c r="V1971" t="s">
        <v>44053</v>
      </c>
      <c r="W1971" t="s">
        <v>44054</v>
      </c>
      <c r="X1971" t="s">
        <v>44055</v>
      </c>
      <c r="Y1971" t="s">
        <v>44056</v>
      </c>
    </row>
    <row r="1972" spans="1:25" x14ac:dyDescent="0.3">
      <c r="A1972">
        <v>98550</v>
      </c>
      <c r="B1972" t="s">
        <v>44057</v>
      </c>
      <c r="C1972" t="s">
        <v>44058</v>
      </c>
      <c r="D1972" t="s">
        <v>44059</v>
      </c>
      <c r="E1972" t="s">
        <v>44060</v>
      </c>
      <c r="F1972" t="s">
        <v>44061</v>
      </c>
      <c r="G1972" t="s">
        <v>44062</v>
      </c>
      <c r="H1972" t="s">
        <v>44063</v>
      </c>
      <c r="I1972" t="s">
        <v>44064</v>
      </c>
      <c r="J1972" t="s">
        <v>44065</v>
      </c>
      <c r="K1972" t="s">
        <v>44066</v>
      </c>
      <c r="L1972" t="s">
        <v>44067</v>
      </c>
      <c r="M1972" t="s">
        <v>44068</v>
      </c>
      <c r="N1972" t="s">
        <v>44069</v>
      </c>
      <c r="O1972" t="s">
        <v>44070</v>
      </c>
      <c r="P1972" t="s">
        <v>44071</v>
      </c>
      <c r="Q1972" t="s">
        <v>44072</v>
      </c>
      <c r="R1972" t="s">
        <v>44073</v>
      </c>
      <c r="S1972" t="s">
        <v>44074</v>
      </c>
      <c r="T1972" t="s">
        <v>44075</v>
      </c>
      <c r="U1972" t="s">
        <v>44076</v>
      </c>
      <c r="V1972" t="s">
        <v>44077</v>
      </c>
      <c r="W1972" t="s">
        <v>44078</v>
      </c>
      <c r="X1972" t="s">
        <v>44079</v>
      </c>
      <c r="Y1972" t="s">
        <v>44080</v>
      </c>
    </row>
    <row r="1973" spans="1:25" x14ac:dyDescent="0.3">
      <c r="A1973">
        <v>98600</v>
      </c>
      <c r="B1973" t="s">
        <v>44081</v>
      </c>
      <c r="C1973" t="s">
        <v>44082</v>
      </c>
      <c r="D1973" t="s">
        <v>44083</v>
      </c>
      <c r="E1973" t="s">
        <v>44084</v>
      </c>
      <c r="F1973" t="s">
        <v>44085</v>
      </c>
      <c r="G1973" t="s">
        <v>44086</v>
      </c>
      <c r="H1973" t="s">
        <v>44087</v>
      </c>
      <c r="I1973" t="s">
        <v>44088</v>
      </c>
      <c r="J1973" t="s">
        <v>44089</v>
      </c>
      <c r="K1973" t="s">
        <v>44090</v>
      </c>
      <c r="L1973" t="s">
        <v>44091</v>
      </c>
      <c r="M1973" t="s">
        <v>44092</v>
      </c>
      <c r="N1973" t="s">
        <v>44093</v>
      </c>
      <c r="O1973" t="s">
        <v>44094</v>
      </c>
      <c r="P1973" t="s">
        <v>44095</v>
      </c>
      <c r="Q1973" t="s">
        <v>44096</v>
      </c>
      <c r="R1973" t="s">
        <v>44097</v>
      </c>
      <c r="S1973" t="s">
        <v>44098</v>
      </c>
      <c r="T1973" t="s">
        <v>44099</v>
      </c>
      <c r="U1973" t="s">
        <v>44100</v>
      </c>
      <c r="V1973" t="s">
        <v>44101</v>
      </c>
      <c r="W1973" t="s">
        <v>44102</v>
      </c>
      <c r="X1973" t="s">
        <v>44103</v>
      </c>
      <c r="Y1973" t="s">
        <v>44104</v>
      </c>
    </row>
    <row r="1974" spans="1:25" x14ac:dyDescent="0.3">
      <c r="A1974">
        <v>98650</v>
      </c>
      <c r="B1974" t="s">
        <v>44105</v>
      </c>
      <c r="C1974" t="s">
        <v>44106</v>
      </c>
      <c r="D1974" t="s">
        <v>44107</v>
      </c>
      <c r="E1974" t="s">
        <v>44108</v>
      </c>
      <c r="F1974" t="s">
        <v>44109</v>
      </c>
      <c r="G1974" t="s">
        <v>44110</v>
      </c>
      <c r="H1974" t="s">
        <v>44111</v>
      </c>
      <c r="I1974" t="s">
        <v>44112</v>
      </c>
      <c r="J1974" t="s">
        <v>44113</v>
      </c>
      <c r="K1974" t="s">
        <v>44114</v>
      </c>
      <c r="L1974" t="s">
        <v>44115</v>
      </c>
      <c r="M1974" t="s">
        <v>44116</v>
      </c>
      <c r="N1974" t="s">
        <v>44117</v>
      </c>
      <c r="O1974" t="s">
        <v>44118</v>
      </c>
      <c r="P1974" t="s">
        <v>44119</v>
      </c>
      <c r="Q1974" t="s">
        <v>44120</v>
      </c>
      <c r="R1974" t="s">
        <v>44121</v>
      </c>
      <c r="S1974" t="s">
        <v>44122</v>
      </c>
      <c r="T1974" t="s">
        <v>44123</v>
      </c>
      <c r="U1974" t="s">
        <v>44124</v>
      </c>
      <c r="V1974" t="s">
        <v>44125</v>
      </c>
      <c r="W1974" t="s">
        <v>44126</v>
      </c>
      <c r="X1974" t="s">
        <v>44127</v>
      </c>
      <c r="Y1974" t="s">
        <v>44128</v>
      </c>
    </row>
    <row r="1975" spans="1:25" x14ac:dyDescent="0.3">
      <c r="A1975">
        <v>98700</v>
      </c>
      <c r="B1975" t="s">
        <v>44129</v>
      </c>
      <c r="C1975" t="s">
        <v>44130</v>
      </c>
      <c r="D1975" t="s">
        <v>44131</v>
      </c>
      <c r="E1975" t="s">
        <v>44132</v>
      </c>
      <c r="F1975" t="s">
        <v>44133</v>
      </c>
      <c r="G1975" t="s">
        <v>44134</v>
      </c>
      <c r="H1975" t="s">
        <v>44135</v>
      </c>
      <c r="I1975" t="s">
        <v>44136</v>
      </c>
      <c r="J1975" t="s">
        <v>44137</v>
      </c>
      <c r="K1975" t="s">
        <v>44138</v>
      </c>
      <c r="L1975" t="s">
        <v>44139</v>
      </c>
      <c r="M1975" t="s">
        <v>44140</v>
      </c>
      <c r="N1975" t="s">
        <v>44141</v>
      </c>
      <c r="O1975" t="s">
        <v>44142</v>
      </c>
      <c r="P1975" t="s">
        <v>44143</v>
      </c>
      <c r="Q1975" t="s">
        <v>44144</v>
      </c>
      <c r="R1975" t="s">
        <v>44145</v>
      </c>
      <c r="S1975" t="s">
        <v>44146</v>
      </c>
      <c r="T1975" t="s">
        <v>44147</v>
      </c>
      <c r="U1975" t="s">
        <v>44148</v>
      </c>
      <c r="V1975" t="s">
        <v>44149</v>
      </c>
      <c r="W1975" t="s">
        <v>44150</v>
      </c>
      <c r="X1975" t="s">
        <v>44151</v>
      </c>
      <c r="Y1975" t="s">
        <v>44152</v>
      </c>
    </row>
    <row r="1976" spans="1:25" x14ac:dyDescent="0.3">
      <c r="A1976">
        <v>98750</v>
      </c>
      <c r="B1976" t="s">
        <v>44153</v>
      </c>
      <c r="C1976" t="s">
        <v>44154</v>
      </c>
      <c r="D1976" t="s">
        <v>44155</v>
      </c>
      <c r="E1976" t="s">
        <v>44156</v>
      </c>
      <c r="F1976" t="s">
        <v>44157</v>
      </c>
      <c r="G1976" t="s">
        <v>44158</v>
      </c>
      <c r="H1976" t="s">
        <v>44159</v>
      </c>
      <c r="I1976" t="s">
        <v>44160</v>
      </c>
      <c r="J1976" t="s">
        <v>44161</v>
      </c>
      <c r="K1976" t="s">
        <v>44162</v>
      </c>
      <c r="L1976" t="s">
        <v>44163</v>
      </c>
      <c r="M1976" t="s">
        <v>44164</v>
      </c>
      <c r="N1976" t="s">
        <v>44165</v>
      </c>
      <c r="O1976" t="s">
        <v>44166</v>
      </c>
      <c r="P1976" t="s">
        <v>44167</v>
      </c>
      <c r="Q1976" t="s">
        <v>44168</v>
      </c>
      <c r="R1976" t="s">
        <v>44169</v>
      </c>
      <c r="S1976" t="s">
        <v>44170</v>
      </c>
      <c r="T1976" t="s">
        <v>44171</v>
      </c>
      <c r="U1976" t="s">
        <v>44172</v>
      </c>
      <c r="V1976" t="s">
        <v>44173</v>
      </c>
      <c r="W1976" t="s">
        <v>44174</v>
      </c>
      <c r="X1976" t="s">
        <v>44175</v>
      </c>
      <c r="Y1976" t="s">
        <v>44176</v>
      </c>
    </row>
    <row r="1977" spans="1:25" x14ac:dyDescent="0.3">
      <c r="A1977">
        <v>98800</v>
      </c>
      <c r="B1977" t="s">
        <v>44177</v>
      </c>
      <c r="C1977" t="s">
        <v>44178</v>
      </c>
      <c r="D1977" t="s">
        <v>44179</v>
      </c>
      <c r="E1977" t="s">
        <v>44180</v>
      </c>
      <c r="F1977" t="s">
        <v>44181</v>
      </c>
      <c r="G1977" t="s">
        <v>44182</v>
      </c>
      <c r="H1977" t="s">
        <v>44183</v>
      </c>
      <c r="I1977" t="s">
        <v>44184</v>
      </c>
      <c r="J1977" t="s">
        <v>44185</v>
      </c>
      <c r="K1977" t="s">
        <v>44186</v>
      </c>
      <c r="L1977" t="s">
        <v>44187</v>
      </c>
      <c r="M1977" t="s">
        <v>44188</v>
      </c>
      <c r="N1977" t="s">
        <v>44189</v>
      </c>
      <c r="O1977" t="s">
        <v>44190</v>
      </c>
      <c r="P1977" t="s">
        <v>44191</v>
      </c>
      <c r="Q1977" t="s">
        <v>44192</v>
      </c>
      <c r="R1977" t="s">
        <v>44193</v>
      </c>
      <c r="S1977" t="s">
        <v>44194</v>
      </c>
      <c r="T1977" t="s">
        <v>44195</v>
      </c>
      <c r="U1977" t="s">
        <v>44196</v>
      </c>
      <c r="V1977" t="s">
        <v>44197</v>
      </c>
      <c r="W1977" t="s">
        <v>44198</v>
      </c>
      <c r="X1977" t="s">
        <v>44199</v>
      </c>
      <c r="Y1977" t="s">
        <v>44200</v>
      </c>
    </row>
    <row r="1978" spans="1:25" x14ac:dyDescent="0.3">
      <c r="A1978">
        <v>98850</v>
      </c>
      <c r="B1978" t="s">
        <v>44201</v>
      </c>
      <c r="C1978" t="s">
        <v>44202</v>
      </c>
      <c r="D1978" t="s">
        <v>44203</v>
      </c>
      <c r="E1978" t="s">
        <v>44204</v>
      </c>
      <c r="F1978" t="s">
        <v>44205</v>
      </c>
      <c r="G1978" t="s">
        <v>44206</v>
      </c>
      <c r="H1978" t="s">
        <v>44207</v>
      </c>
      <c r="I1978" t="s">
        <v>44208</v>
      </c>
      <c r="J1978" t="s">
        <v>44209</v>
      </c>
      <c r="K1978" t="s">
        <v>44210</v>
      </c>
      <c r="L1978" t="s">
        <v>44211</v>
      </c>
      <c r="M1978" t="s">
        <v>44212</v>
      </c>
      <c r="N1978" t="s">
        <v>44213</v>
      </c>
      <c r="O1978" t="s">
        <v>44214</v>
      </c>
      <c r="P1978" t="s">
        <v>44215</v>
      </c>
      <c r="Q1978" t="s">
        <v>44216</v>
      </c>
      <c r="R1978" t="s">
        <v>44217</v>
      </c>
      <c r="S1978" t="s">
        <v>44218</v>
      </c>
      <c r="T1978" t="s">
        <v>44219</v>
      </c>
      <c r="U1978" t="s">
        <v>44220</v>
      </c>
      <c r="V1978" t="s">
        <v>44221</v>
      </c>
      <c r="W1978" t="s">
        <v>44222</v>
      </c>
      <c r="X1978" t="s">
        <v>44223</v>
      </c>
      <c r="Y1978" t="s">
        <v>44224</v>
      </c>
    </row>
    <row r="1979" spans="1:25" x14ac:dyDescent="0.3">
      <c r="A1979">
        <v>98900</v>
      </c>
      <c r="B1979" t="s">
        <v>44225</v>
      </c>
      <c r="C1979" t="s">
        <v>44226</v>
      </c>
      <c r="D1979" t="s">
        <v>44227</v>
      </c>
      <c r="E1979" t="s">
        <v>44228</v>
      </c>
      <c r="F1979" t="s">
        <v>44229</v>
      </c>
      <c r="G1979" t="s">
        <v>44230</v>
      </c>
      <c r="H1979" t="s">
        <v>44231</v>
      </c>
      <c r="I1979" t="s">
        <v>44232</v>
      </c>
      <c r="J1979" t="s">
        <v>44233</v>
      </c>
      <c r="K1979" t="s">
        <v>44234</v>
      </c>
      <c r="L1979" t="s">
        <v>44235</v>
      </c>
      <c r="M1979" t="s">
        <v>44236</v>
      </c>
      <c r="N1979" t="s">
        <v>44237</v>
      </c>
      <c r="O1979" t="s">
        <v>44238</v>
      </c>
      <c r="P1979" t="s">
        <v>44239</v>
      </c>
      <c r="Q1979" t="s">
        <v>44240</v>
      </c>
      <c r="R1979" t="s">
        <v>44241</v>
      </c>
      <c r="S1979" t="s">
        <v>44242</v>
      </c>
      <c r="T1979" t="s">
        <v>44243</v>
      </c>
      <c r="U1979" t="s">
        <v>44244</v>
      </c>
      <c r="V1979" t="s">
        <v>44245</v>
      </c>
      <c r="W1979" t="s">
        <v>44246</v>
      </c>
      <c r="X1979" t="s">
        <v>44247</v>
      </c>
      <c r="Y1979" t="s">
        <v>44248</v>
      </c>
    </row>
    <row r="1980" spans="1:25" x14ac:dyDescent="0.3">
      <c r="A1980">
        <v>98950</v>
      </c>
      <c r="B1980" t="s">
        <v>44249</v>
      </c>
      <c r="C1980" t="s">
        <v>44250</v>
      </c>
      <c r="D1980" t="s">
        <v>44251</v>
      </c>
      <c r="E1980" t="s">
        <v>44252</v>
      </c>
      <c r="F1980" t="s">
        <v>44253</v>
      </c>
      <c r="G1980" t="s">
        <v>44254</v>
      </c>
      <c r="H1980" t="s">
        <v>44255</v>
      </c>
      <c r="I1980" t="s">
        <v>44256</v>
      </c>
      <c r="J1980" t="s">
        <v>44257</v>
      </c>
      <c r="K1980" t="s">
        <v>44258</v>
      </c>
      <c r="L1980" t="s">
        <v>44259</v>
      </c>
      <c r="M1980" t="s">
        <v>44260</v>
      </c>
      <c r="N1980" t="s">
        <v>44261</v>
      </c>
      <c r="O1980" t="s">
        <v>44262</v>
      </c>
      <c r="P1980" t="s">
        <v>44263</v>
      </c>
      <c r="Q1980" t="s">
        <v>44264</v>
      </c>
      <c r="R1980" t="s">
        <v>44265</v>
      </c>
      <c r="S1980" t="s">
        <v>44266</v>
      </c>
      <c r="T1980" t="s">
        <v>44267</v>
      </c>
      <c r="U1980" t="s">
        <v>44268</v>
      </c>
      <c r="V1980" t="s">
        <v>44269</v>
      </c>
      <c r="W1980" t="s">
        <v>44270</v>
      </c>
      <c r="X1980" t="s">
        <v>44271</v>
      </c>
      <c r="Y1980" t="s">
        <v>44272</v>
      </c>
    </row>
    <row r="1981" spans="1:25" x14ac:dyDescent="0.3">
      <c r="A1981">
        <v>99000</v>
      </c>
      <c r="B1981" t="s">
        <v>44273</v>
      </c>
      <c r="C1981" t="s">
        <v>44274</v>
      </c>
      <c r="D1981" t="s">
        <v>44275</v>
      </c>
      <c r="E1981" t="s">
        <v>44276</v>
      </c>
      <c r="F1981" t="s">
        <v>44277</v>
      </c>
      <c r="G1981" t="s">
        <v>44278</v>
      </c>
      <c r="H1981" t="s">
        <v>44279</v>
      </c>
      <c r="I1981" t="s">
        <v>44280</v>
      </c>
      <c r="J1981" t="s">
        <v>44281</v>
      </c>
      <c r="K1981" t="s">
        <v>44282</v>
      </c>
      <c r="L1981" t="s">
        <v>44283</v>
      </c>
      <c r="M1981" t="s">
        <v>44284</v>
      </c>
      <c r="N1981" t="s">
        <v>44285</v>
      </c>
      <c r="O1981" t="s">
        <v>44286</v>
      </c>
      <c r="P1981" t="s">
        <v>44287</v>
      </c>
      <c r="Q1981" t="s">
        <v>44288</v>
      </c>
      <c r="R1981" t="s">
        <v>44289</v>
      </c>
      <c r="S1981" t="s">
        <v>44290</v>
      </c>
      <c r="T1981" t="s">
        <v>44291</v>
      </c>
      <c r="U1981" t="s">
        <v>44292</v>
      </c>
      <c r="V1981" t="s">
        <v>44293</v>
      </c>
      <c r="W1981" t="s">
        <v>44294</v>
      </c>
      <c r="X1981" t="s">
        <v>44295</v>
      </c>
      <c r="Y1981" t="s">
        <v>44296</v>
      </c>
    </row>
    <row r="1982" spans="1:25" x14ac:dyDescent="0.3">
      <c r="A1982">
        <v>99050</v>
      </c>
      <c r="B1982" t="s">
        <v>44297</v>
      </c>
      <c r="C1982" t="s">
        <v>44298</v>
      </c>
      <c r="D1982" t="s">
        <v>44299</v>
      </c>
      <c r="E1982" t="s">
        <v>44300</v>
      </c>
      <c r="F1982" t="s">
        <v>44301</v>
      </c>
      <c r="G1982" t="s">
        <v>44302</v>
      </c>
      <c r="H1982" t="s">
        <v>44303</v>
      </c>
      <c r="I1982" t="s">
        <v>44304</v>
      </c>
      <c r="J1982" t="s">
        <v>44305</v>
      </c>
      <c r="K1982" t="s">
        <v>44306</v>
      </c>
      <c r="L1982" t="s">
        <v>44307</v>
      </c>
      <c r="M1982" t="s">
        <v>44308</v>
      </c>
      <c r="N1982" t="s">
        <v>44309</v>
      </c>
      <c r="O1982" t="s">
        <v>44310</v>
      </c>
      <c r="P1982" t="s">
        <v>44311</v>
      </c>
      <c r="Q1982" t="s">
        <v>44312</v>
      </c>
      <c r="R1982" t="s">
        <v>44313</v>
      </c>
      <c r="S1982" t="s">
        <v>44314</v>
      </c>
      <c r="T1982" t="s">
        <v>44315</v>
      </c>
      <c r="U1982" t="s">
        <v>44316</v>
      </c>
      <c r="V1982" t="s">
        <v>44317</v>
      </c>
      <c r="W1982" t="s">
        <v>44318</v>
      </c>
      <c r="X1982" t="s">
        <v>44319</v>
      </c>
      <c r="Y1982" t="s">
        <v>44320</v>
      </c>
    </row>
    <row r="1983" spans="1:25" x14ac:dyDescent="0.3">
      <c r="A1983">
        <v>99100</v>
      </c>
      <c r="B1983" t="s">
        <v>44321</v>
      </c>
      <c r="C1983" t="s">
        <v>44322</v>
      </c>
      <c r="D1983" t="s">
        <v>44323</v>
      </c>
      <c r="E1983" t="s">
        <v>44324</v>
      </c>
      <c r="F1983" t="s">
        <v>44325</v>
      </c>
      <c r="G1983" t="s">
        <v>44326</v>
      </c>
      <c r="H1983" t="s">
        <v>44327</v>
      </c>
      <c r="I1983" t="s">
        <v>44328</v>
      </c>
      <c r="J1983" t="s">
        <v>44329</v>
      </c>
      <c r="K1983" t="s">
        <v>44330</v>
      </c>
      <c r="L1983" t="s">
        <v>44331</v>
      </c>
      <c r="M1983" t="s">
        <v>44332</v>
      </c>
      <c r="N1983" t="s">
        <v>44333</v>
      </c>
      <c r="O1983" t="s">
        <v>44334</v>
      </c>
      <c r="P1983" t="s">
        <v>44335</v>
      </c>
      <c r="Q1983" t="s">
        <v>44336</v>
      </c>
      <c r="R1983" t="s">
        <v>44337</v>
      </c>
      <c r="S1983" t="s">
        <v>44338</v>
      </c>
      <c r="T1983" t="s">
        <v>44339</v>
      </c>
      <c r="U1983" t="s">
        <v>44340</v>
      </c>
      <c r="V1983" t="s">
        <v>44341</v>
      </c>
      <c r="W1983" t="s">
        <v>44342</v>
      </c>
      <c r="X1983" t="s">
        <v>44343</v>
      </c>
      <c r="Y1983" t="s">
        <v>44344</v>
      </c>
    </row>
    <row r="1984" spans="1:25" x14ac:dyDescent="0.3">
      <c r="A1984">
        <v>99150</v>
      </c>
      <c r="B1984" t="s">
        <v>44345</v>
      </c>
      <c r="C1984" t="s">
        <v>44346</v>
      </c>
      <c r="D1984" t="s">
        <v>44347</v>
      </c>
      <c r="E1984" t="s">
        <v>44348</v>
      </c>
      <c r="F1984" t="s">
        <v>44349</v>
      </c>
      <c r="G1984" t="s">
        <v>44350</v>
      </c>
      <c r="H1984" t="s">
        <v>44351</v>
      </c>
      <c r="I1984" t="s">
        <v>44352</v>
      </c>
      <c r="J1984" t="s">
        <v>44353</v>
      </c>
      <c r="K1984" t="s">
        <v>44354</v>
      </c>
      <c r="L1984" t="s">
        <v>44355</v>
      </c>
      <c r="M1984" t="s">
        <v>44356</v>
      </c>
      <c r="N1984" t="s">
        <v>44357</v>
      </c>
      <c r="O1984" t="s">
        <v>44358</v>
      </c>
      <c r="P1984" t="s">
        <v>44359</v>
      </c>
      <c r="Q1984" t="s">
        <v>44360</v>
      </c>
      <c r="R1984" t="s">
        <v>44361</v>
      </c>
      <c r="S1984" t="s">
        <v>44362</v>
      </c>
      <c r="T1984" t="s">
        <v>44363</v>
      </c>
      <c r="U1984" t="s">
        <v>44364</v>
      </c>
      <c r="V1984" t="s">
        <v>44365</v>
      </c>
      <c r="W1984" t="s">
        <v>44366</v>
      </c>
      <c r="X1984" t="s">
        <v>44367</v>
      </c>
      <c r="Y1984" t="s">
        <v>44368</v>
      </c>
    </row>
    <row r="1985" spans="1:25" x14ac:dyDescent="0.3">
      <c r="A1985">
        <v>99200</v>
      </c>
      <c r="B1985" t="s">
        <v>44369</v>
      </c>
      <c r="C1985" t="s">
        <v>44370</v>
      </c>
      <c r="D1985" t="s">
        <v>44371</v>
      </c>
      <c r="E1985" t="s">
        <v>44372</v>
      </c>
      <c r="F1985" t="s">
        <v>44373</v>
      </c>
      <c r="G1985" t="s">
        <v>44374</v>
      </c>
      <c r="H1985" t="s">
        <v>44375</v>
      </c>
      <c r="I1985" t="s">
        <v>44376</v>
      </c>
      <c r="J1985" t="s">
        <v>44377</v>
      </c>
      <c r="K1985" t="s">
        <v>44378</v>
      </c>
      <c r="L1985" t="s">
        <v>44379</v>
      </c>
      <c r="M1985" t="s">
        <v>44380</v>
      </c>
      <c r="N1985" t="s">
        <v>44381</v>
      </c>
      <c r="O1985" t="s">
        <v>44382</v>
      </c>
      <c r="P1985" t="s">
        <v>44383</v>
      </c>
      <c r="Q1985" t="s">
        <v>44384</v>
      </c>
      <c r="R1985" t="s">
        <v>44385</v>
      </c>
      <c r="S1985" t="s">
        <v>44386</v>
      </c>
      <c r="T1985" t="s">
        <v>44387</v>
      </c>
      <c r="U1985" t="s">
        <v>44388</v>
      </c>
      <c r="V1985" t="s">
        <v>44389</v>
      </c>
      <c r="W1985" t="s">
        <v>44390</v>
      </c>
      <c r="X1985" t="s">
        <v>44391</v>
      </c>
      <c r="Y1985" t="s">
        <v>44392</v>
      </c>
    </row>
    <row r="1986" spans="1:25" x14ac:dyDescent="0.3">
      <c r="A1986">
        <v>99250</v>
      </c>
      <c r="B1986" t="s">
        <v>44393</v>
      </c>
      <c r="C1986" t="s">
        <v>44394</v>
      </c>
      <c r="D1986" t="s">
        <v>44395</v>
      </c>
      <c r="E1986" t="s">
        <v>44396</v>
      </c>
      <c r="F1986" t="s">
        <v>44397</v>
      </c>
      <c r="G1986" t="s">
        <v>44398</v>
      </c>
      <c r="H1986" t="s">
        <v>44399</v>
      </c>
      <c r="I1986" t="s">
        <v>44400</v>
      </c>
      <c r="J1986" t="s">
        <v>44401</v>
      </c>
      <c r="K1986" t="s">
        <v>44402</v>
      </c>
      <c r="L1986" t="s">
        <v>44403</v>
      </c>
      <c r="M1986" t="s">
        <v>44404</v>
      </c>
      <c r="N1986" t="s">
        <v>44405</v>
      </c>
      <c r="O1986" t="s">
        <v>44406</v>
      </c>
      <c r="P1986" t="s">
        <v>44407</v>
      </c>
      <c r="Q1986" t="s">
        <v>44408</v>
      </c>
      <c r="R1986" t="s">
        <v>44409</v>
      </c>
      <c r="S1986" t="s">
        <v>44410</v>
      </c>
      <c r="T1986" t="s">
        <v>44411</v>
      </c>
      <c r="U1986" t="s">
        <v>44412</v>
      </c>
      <c r="V1986" t="s">
        <v>44413</v>
      </c>
      <c r="W1986" t="s">
        <v>44414</v>
      </c>
      <c r="X1986" t="s">
        <v>44415</v>
      </c>
      <c r="Y1986" t="s">
        <v>44416</v>
      </c>
    </row>
    <row r="1987" spans="1:25" x14ac:dyDescent="0.3">
      <c r="A1987">
        <v>99300</v>
      </c>
      <c r="B1987" t="s">
        <v>44417</v>
      </c>
      <c r="C1987" t="s">
        <v>44418</v>
      </c>
      <c r="D1987" t="s">
        <v>44419</v>
      </c>
      <c r="E1987" t="s">
        <v>44420</v>
      </c>
      <c r="F1987" t="s">
        <v>44421</v>
      </c>
      <c r="G1987" t="s">
        <v>44422</v>
      </c>
      <c r="H1987" t="s">
        <v>44423</v>
      </c>
      <c r="I1987" t="s">
        <v>44424</v>
      </c>
      <c r="J1987" t="s">
        <v>44425</v>
      </c>
      <c r="K1987" t="s">
        <v>44426</v>
      </c>
      <c r="L1987" t="s">
        <v>44427</v>
      </c>
      <c r="M1987" t="s">
        <v>44428</v>
      </c>
      <c r="N1987" t="s">
        <v>44429</v>
      </c>
      <c r="O1987" t="s">
        <v>44430</v>
      </c>
      <c r="P1987" t="s">
        <v>44431</v>
      </c>
      <c r="Q1987" t="s">
        <v>44432</v>
      </c>
      <c r="R1987" t="s">
        <v>44433</v>
      </c>
      <c r="S1987" t="s">
        <v>44434</v>
      </c>
      <c r="T1987" t="s">
        <v>44435</v>
      </c>
      <c r="U1987" t="s">
        <v>44436</v>
      </c>
      <c r="V1987" t="s">
        <v>44437</v>
      </c>
      <c r="W1987" t="s">
        <v>44438</v>
      </c>
      <c r="X1987" t="s">
        <v>44439</v>
      </c>
      <c r="Y1987" t="s">
        <v>44440</v>
      </c>
    </row>
    <row r="1988" spans="1:25" x14ac:dyDescent="0.3">
      <c r="A1988">
        <v>99350</v>
      </c>
      <c r="B1988" t="s">
        <v>44441</v>
      </c>
      <c r="C1988" t="s">
        <v>44442</v>
      </c>
      <c r="D1988" t="s">
        <v>44443</v>
      </c>
      <c r="E1988" t="s">
        <v>44444</v>
      </c>
      <c r="F1988" t="s">
        <v>44445</v>
      </c>
      <c r="G1988" t="s">
        <v>44446</v>
      </c>
      <c r="H1988" t="s">
        <v>44447</v>
      </c>
      <c r="I1988" t="s">
        <v>44448</v>
      </c>
      <c r="J1988" t="s">
        <v>44449</v>
      </c>
      <c r="K1988" t="s">
        <v>44450</v>
      </c>
      <c r="L1988" t="s">
        <v>44451</v>
      </c>
      <c r="M1988" t="s">
        <v>44452</v>
      </c>
      <c r="N1988" t="s">
        <v>44453</v>
      </c>
      <c r="O1988" t="s">
        <v>44454</v>
      </c>
      <c r="P1988" t="s">
        <v>44455</v>
      </c>
      <c r="Q1988" t="s">
        <v>44456</v>
      </c>
      <c r="R1988" t="s">
        <v>44457</v>
      </c>
      <c r="S1988" t="s">
        <v>44458</v>
      </c>
      <c r="T1988" t="s">
        <v>44459</v>
      </c>
      <c r="U1988" t="s">
        <v>44460</v>
      </c>
      <c r="V1988" t="s">
        <v>44461</v>
      </c>
      <c r="W1988" t="s">
        <v>44462</v>
      </c>
      <c r="X1988" t="s">
        <v>44463</v>
      </c>
      <c r="Y1988" t="s">
        <v>44464</v>
      </c>
    </row>
    <row r="1989" spans="1:25" x14ac:dyDescent="0.3">
      <c r="A1989">
        <v>99400</v>
      </c>
      <c r="B1989" t="s">
        <v>44465</v>
      </c>
      <c r="C1989" t="s">
        <v>44466</v>
      </c>
      <c r="D1989" t="s">
        <v>44467</v>
      </c>
      <c r="E1989" t="s">
        <v>44468</v>
      </c>
      <c r="F1989" t="s">
        <v>44469</v>
      </c>
      <c r="G1989" t="s">
        <v>44470</v>
      </c>
      <c r="H1989" t="s">
        <v>44471</v>
      </c>
      <c r="I1989" t="s">
        <v>44472</v>
      </c>
      <c r="J1989" t="s">
        <v>44473</v>
      </c>
      <c r="K1989" t="s">
        <v>44474</v>
      </c>
      <c r="L1989" t="s">
        <v>44475</v>
      </c>
      <c r="M1989" t="s">
        <v>44476</v>
      </c>
      <c r="N1989" t="s">
        <v>44477</v>
      </c>
      <c r="O1989" t="s">
        <v>44478</v>
      </c>
      <c r="P1989" t="s">
        <v>44479</v>
      </c>
      <c r="Q1989" t="s">
        <v>44480</v>
      </c>
      <c r="R1989" t="s">
        <v>44481</v>
      </c>
      <c r="S1989" t="s">
        <v>44482</v>
      </c>
      <c r="T1989" t="s">
        <v>44483</v>
      </c>
      <c r="U1989" t="s">
        <v>44484</v>
      </c>
      <c r="V1989" t="s">
        <v>44485</v>
      </c>
      <c r="W1989" t="s">
        <v>44486</v>
      </c>
      <c r="X1989" t="s">
        <v>44487</v>
      </c>
      <c r="Y1989" t="s">
        <v>44488</v>
      </c>
    </row>
    <row r="1990" spans="1:25" x14ac:dyDescent="0.3">
      <c r="A1990">
        <v>99450</v>
      </c>
      <c r="B1990" t="s">
        <v>44489</v>
      </c>
      <c r="C1990" t="s">
        <v>44490</v>
      </c>
      <c r="D1990" t="s">
        <v>44491</v>
      </c>
      <c r="E1990" t="s">
        <v>44492</v>
      </c>
      <c r="F1990" t="s">
        <v>44493</v>
      </c>
      <c r="G1990" t="s">
        <v>44494</v>
      </c>
      <c r="H1990" t="s">
        <v>44495</v>
      </c>
      <c r="I1990" t="s">
        <v>44496</v>
      </c>
      <c r="J1990" t="s">
        <v>44497</v>
      </c>
      <c r="K1990" t="s">
        <v>44498</v>
      </c>
      <c r="L1990" t="s">
        <v>44499</v>
      </c>
      <c r="M1990" t="s">
        <v>44500</v>
      </c>
      <c r="N1990" t="s">
        <v>44501</v>
      </c>
      <c r="O1990" t="s">
        <v>44502</v>
      </c>
      <c r="P1990" t="s">
        <v>44503</v>
      </c>
      <c r="Q1990" t="s">
        <v>44504</v>
      </c>
      <c r="R1990" t="s">
        <v>44505</v>
      </c>
      <c r="S1990" t="s">
        <v>44506</v>
      </c>
      <c r="T1990" t="s">
        <v>44507</v>
      </c>
      <c r="U1990" t="s">
        <v>44508</v>
      </c>
      <c r="V1990" t="s">
        <v>44509</v>
      </c>
      <c r="W1990" t="s">
        <v>44510</v>
      </c>
      <c r="X1990" t="s">
        <v>44511</v>
      </c>
      <c r="Y1990" t="s">
        <v>44512</v>
      </c>
    </row>
    <row r="1991" spans="1:25" x14ac:dyDescent="0.3">
      <c r="A1991">
        <v>99500</v>
      </c>
      <c r="B1991" t="s">
        <v>44513</v>
      </c>
      <c r="C1991" t="s">
        <v>44514</v>
      </c>
      <c r="D1991" t="s">
        <v>44515</v>
      </c>
      <c r="E1991" t="s">
        <v>44516</v>
      </c>
      <c r="F1991" t="s">
        <v>44517</v>
      </c>
      <c r="G1991" t="s">
        <v>44518</v>
      </c>
      <c r="H1991" t="s">
        <v>44519</v>
      </c>
      <c r="I1991" t="s">
        <v>44520</v>
      </c>
      <c r="J1991" t="s">
        <v>44521</v>
      </c>
      <c r="K1991" t="s">
        <v>44522</v>
      </c>
      <c r="L1991" t="s">
        <v>44523</v>
      </c>
      <c r="M1991" t="s">
        <v>44524</v>
      </c>
      <c r="N1991" t="s">
        <v>44525</v>
      </c>
      <c r="O1991" t="s">
        <v>44526</v>
      </c>
      <c r="P1991" t="s">
        <v>44527</v>
      </c>
      <c r="Q1991" t="s">
        <v>44528</v>
      </c>
      <c r="R1991" t="s">
        <v>44529</v>
      </c>
      <c r="S1991" t="s">
        <v>44530</v>
      </c>
      <c r="T1991" t="s">
        <v>44531</v>
      </c>
      <c r="U1991" t="s">
        <v>44532</v>
      </c>
      <c r="V1991" t="s">
        <v>44533</v>
      </c>
      <c r="W1991" t="s">
        <v>44534</v>
      </c>
      <c r="X1991" t="s">
        <v>44535</v>
      </c>
      <c r="Y1991" t="s">
        <v>44536</v>
      </c>
    </row>
    <row r="1992" spans="1:25" x14ac:dyDescent="0.3">
      <c r="A1992">
        <v>99550</v>
      </c>
      <c r="B1992" t="s">
        <v>44537</v>
      </c>
      <c r="C1992" t="s">
        <v>44538</v>
      </c>
      <c r="D1992" t="s">
        <v>44539</v>
      </c>
      <c r="E1992" t="s">
        <v>44540</v>
      </c>
      <c r="F1992" t="s">
        <v>44541</v>
      </c>
      <c r="G1992" t="s">
        <v>44542</v>
      </c>
      <c r="H1992" t="s">
        <v>44543</v>
      </c>
      <c r="I1992" t="s">
        <v>44544</v>
      </c>
      <c r="J1992" t="s">
        <v>44545</v>
      </c>
      <c r="K1992" t="s">
        <v>44546</v>
      </c>
      <c r="L1992" t="s">
        <v>44547</v>
      </c>
      <c r="M1992" t="s">
        <v>44548</v>
      </c>
      <c r="N1992" t="s">
        <v>44549</v>
      </c>
      <c r="O1992" t="s">
        <v>44550</v>
      </c>
      <c r="P1992" t="s">
        <v>44551</v>
      </c>
      <c r="Q1992" t="s">
        <v>44552</v>
      </c>
      <c r="R1992" t="s">
        <v>44553</v>
      </c>
      <c r="S1992" t="s">
        <v>44554</v>
      </c>
      <c r="T1992" t="s">
        <v>44555</v>
      </c>
      <c r="U1992" t="s">
        <v>44556</v>
      </c>
      <c r="V1992" t="s">
        <v>44557</v>
      </c>
      <c r="W1992" t="s">
        <v>44558</v>
      </c>
      <c r="X1992" t="s">
        <v>44559</v>
      </c>
      <c r="Y1992" t="s">
        <v>44560</v>
      </c>
    </row>
    <row r="1993" spans="1:25" x14ac:dyDescent="0.3">
      <c r="A1993">
        <v>99600</v>
      </c>
      <c r="B1993" t="s">
        <v>44561</v>
      </c>
      <c r="C1993" t="s">
        <v>44562</v>
      </c>
      <c r="D1993" t="s">
        <v>44563</v>
      </c>
      <c r="E1993" t="s">
        <v>44564</v>
      </c>
      <c r="F1993" t="s">
        <v>44565</v>
      </c>
      <c r="G1993" t="s">
        <v>44566</v>
      </c>
      <c r="H1993" t="s">
        <v>44567</v>
      </c>
      <c r="I1993" t="s">
        <v>44568</v>
      </c>
      <c r="J1993" t="s">
        <v>44569</v>
      </c>
      <c r="K1993" t="s">
        <v>44570</v>
      </c>
      <c r="L1993" t="s">
        <v>44571</v>
      </c>
      <c r="M1993" t="s">
        <v>44572</v>
      </c>
      <c r="N1993" t="s">
        <v>44573</v>
      </c>
      <c r="O1993" t="s">
        <v>44574</v>
      </c>
      <c r="P1993" t="s">
        <v>44575</v>
      </c>
      <c r="Q1993" t="s">
        <v>44576</v>
      </c>
      <c r="R1993" t="s">
        <v>44577</v>
      </c>
      <c r="S1993" t="s">
        <v>44578</v>
      </c>
      <c r="T1993" t="s">
        <v>44579</v>
      </c>
      <c r="U1993" t="s">
        <v>44580</v>
      </c>
      <c r="V1993" t="s">
        <v>44581</v>
      </c>
      <c r="W1993" t="s">
        <v>44582</v>
      </c>
      <c r="X1993" t="s">
        <v>44583</v>
      </c>
      <c r="Y1993" t="s">
        <v>44584</v>
      </c>
    </row>
    <row r="1994" spans="1:25" x14ac:dyDescent="0.3">
      <c r="A1994">
        <v>99650</v>
      </c>
      <c r="B1994" t="s">
        <v>44585</v>
      </c>
      <c r="C1994" t="s">
        <v>44586</v>
      </c>
      <c r="D1994" t="s">
        <v>44587</v>
      </c>
      <c r="E1994" t="s">
        <v>44588</v>
      </c>
      <c r="F1994" t="s">
        <v>44589</v>
      </c>
      <c r="G1994" t="s">
        <v>44590</v>
      </c>
      <c r="H1994" t="s">
        <v>44591</v>
      </c>
      <c r="I1994" t="s">
        <v>44592</v>
      </c>
      <c r="J1994" t="s">
        <v>44593</v>
      </c>
      <c r="K1994" t="s">
        <v>44594</v>
      </c>
      <c r="L1994" t="s">
        <v>44595</v>
      </c>
      <c r="M1994" t="s">
        <v>44596</v>
      </c>
      <c r="N1994" t="s">
        <v>44597</v>
      </c>
      <c r="O1994" t="s">
        <v>44598</v>
      </c>
      <c r="P1994" t="s">
        <v>44599</v>
      </c>
      <c r="Q1994" t="s">
        <v>44600</v>
      </c>
      <c r="R1994" t="s">
        <v>44601</v>
      </c>
      <c r="S1994" t="s">
        <v>44602</v>
      </c>
      <c r="T1994" t="s">
        <v>44603</v>
      </c>
      <c r="U1994" t="s">
        <v>44604</v>
      </c>
      <c r="V1994" t="s">
        <v>44605</v>
      </c>
      <c r="W1994" t="s">
        <v>44606</v>
      </c>
      <c r="X1994" t="s">
        <v>44607</v>
      </c>
      <c r="Y1994" t="s">
        <v>44608</v>
      </c>
    </row>
    <row r="1995" spans="1:25" x14ac:dyDescent="0.3">
      <c r="A1995">
        <v>99700</v>
      </c>
      <c r="B1995" t="s">
        <v>44609</v>
      </c>
      <c r="C1995" t="s">
        <v>44610</v>
      </c>
      <c r="D1995" t="s">
        <v>44611</v>
      </c>
      <c r="E1995" t="s">
        <v>44612</v>
      </c>
      <c r="F1995" t="s">
        <v>44613</v>
      </c>
      <c r="G1995" t="s">
        <v>44614</v>
      </c>
      <c r="H1995" t="s">
        <v>44615</v>
      </c>
      <c r="I1995" t="s">
        <v>44616</v>
      </c>
      <c r="J1995" t="s">
        <v>44617</v>
      </c>
      <c r="K1995" t="s">
        <v>44618</v>
      </c>
      <c r="L1995" t="s">
        <v>44619</v>
      </c>
      <c r="M1995" t="s">
        <v>44620</v>
      </c>
      <c r="N1995" t="s">
        <v>44621</v>
      </c>
      <c r="O1995" t="s">
        <v>44622</v>
      </c>
      <c r="P1995" t="s">
        <v>44623</v>
      </c>
      <c r="Q1995" t="s">
        <v>44624</v>
      </c>
      <c r="R1995" t="s">
        <v>44625</v>
      </c>
      <c r="S1995" t="s">
        <v>44626</v>
      </c>
      <c r="T1995" t="s">
        <v>44627</v>
      </c>
      <c r="U1995" t="s">
        <v>44628</v>
      </c>
      <c r="V1995" t="s">
        <v>44629</v>
      </c>
      <c r="W1995" t="s">
        <v>44630</v>
      </c>
      <c r="X1995" t="s">
        <v>44631</v>
      </c>
      <c r="Y1995" t="s">
        <v>44632</v>
      </c>
    </row>
    <row r="1996" spans="1:25" x14ac:dyDescent="0.3">
      <c r="A1996">
        <v>99750</v>
      </c>
      <c r="B1996" t="s">
        <v>44633</v>
      </c>
      <c r="C1996" t="s">
        <v>44634</v>
      </c>
      <c r="D1996" t="s">
        <v>44635</v>
      </c>
      <c r="E1996" t="s">
        <v>44636</v>
      </c>
      <c r="F1996" t="s">
        <v>44637</v>
      </c>
      <c r="G1996" t="s">
        <v>44638</v>
      </c>
      <c r="H1996" t="s">
        <v>44639</v>
      </c>
      <c r="I1996" t="s">
        <v>44640</v>
      </c>
      <c r="J1996" t="s">
        <v>44641</v>
      </c>
      <c r="K1996" t="s">
        <v>44642</v>
      </c>
      <c r="L1996" t="s">
        <v>44643</v>
      </c>
      <c r="M1996" t="s">
        <v>44644</v>
      </c>
      <c r="N1996" t="s">
        <v>44645</v>
      </c>
      <c r="O1996" t="s">
        <v>44646</v>
      </c>
      <c r="P1996" t="s">
        <v>44647</v>
      </c>
      <c r="Q1996" t="s">
        <v>44648</v>
      </c>
      <c r="R1996" t="s">
        <v>44649</v>
      </c>
      <c r="S1996" t="s">
        <v>44650</v>
      </c>
      <c r="T1996" t="s">
        <v>44651</v>
      </c>
      <c r="U1996" t="s">
        <v>44652</v>
      </c>
      <c r="V1996" t="s">
        <v>44653</v>
      </c>
      <c r="W1996" t="s">
        <v>44654</v>
      </c>
      <c r="X1996" t="s">
        <v>44655</v>
      </c>
      <c r="Y1996" t="s">
        <v>44656</v>
      </c>
    </row>
    <row r="1997" spans="1:25" x14ac:dyDescent="0.3">
      <c r="A1997">
        <v>99800</v>
      </c>
      <c r="B1997" t="s">
        <v>44657</v>
      </c>
      <c r="C1997" t="s">
        <v>44658</v>
      </c>
      <c r="D1997" t="s">
        <v>44659</v>
      </c>
      <c r="E1997" t="s">
        <v>44660</v>
      </c>
      <c r="F1997" t="s">
        <v>44661</v>
      </c>
      <c r="G1997" t="s">
        <v>44662</v>
      </c>
      <c r="H1997" t="s">
        <v>44663</v>
      </c>
      <c r="I1997" t="s">
        <v>44664</v>
      </c>
      <c r="J1997" t="s">
        <v>44665</v>
      </c>
      <c r="K1997" t="s">
        <v>44666</v>
      </c>
      <c r="L1997" t="s">
        <v>44667</v>
      </c>
      <c r="M1997" t="s">
        <v>44668</v>
      </c>
      <c r="N1997" t="s">
        <v>44669</v>
      </c>
      <c r="O1997" t="s">
        <v>44670</v>
      </c>
      <c r="P1997" t="s">
        <v>44671</v>
      </c>
      <c r="Q1997" t="s">
        <v>44672</v>
      </c>
      <c r="R1997" t="s">
        <v>44673</v>
      </c>
      <c r="S1997" t="s">
        <v>44674</v>
      </c>
      <c r="T1997" t="s">
        <v>44675</v>
      </c>
      <c r="U1997" t="s">
        <v>44676</v>
      </c>
      <c r="V1997" t="s">
        <v>44677</v>
      </c>
      <c r="W1997" t="s">
        <v>44678</v>
      </c>
      <c r="X1997" t="s">
        <v>44679</v>
      </c>
      <c r="Y1997" t="s">
        <v>44680</v>
      </c>
    </row>
    <row r="1998" spans="1:25" x14ac:dyDescent="0.3">
      <c r="A1998">
        <v>99850</v>
      </c>
      <c r="B1998" t="s">
        <v>44681</v>
      </c>
      <c r="C1998" t="s">
        <v>44682</v>
      </c>
      <c r="D1998" t="s">
        <v>44683</v>
      </c>
      <c r="E1998" t="s">
        <v>44684</v>
      </c>
      <c r="F1998" t="s">
        <v>44685</v>
      </c>
      <c r="G1998" t="s">
        <v>44686</v>
      </c>
      <c r="H1998" t="s">
        <v>44687</v>
      </c>
      <c r="I1998" t="s">
        <v>44688</v>
      </c>
      <c r="J1998" t="s">
        <v>44689</v>
      </c>
      <c r="K1998" t="s">
        <v>44690</v>
      </c>
      <c r="L1998" t="s">
        <v>44691</v>
      </c>
      <c r="M1998" t="s">
        <v>44692</v>
      </c>
      <c r="N1998" t="s">
        <v>44693</v>
      </c>
      <c r="O1998" t="s">
        <v>44694</v>
      </c>
      <c r="P1998" t="s">
        <v>44695</v>
      </c>
      <c r="Q1998" t="s">
        <v>44696</v>
      </c>
      <c r="R1998" t="s">
        <v>44697</v>
      </c>
      <c r="S1998" t="s">
        <v>44698</v>
      </c>
      <c r="T1998" t="s">
        <v>44699</v>
      </c>
      <c r="U1998" t="s">
        <v>44700</v>
      </c>
      <c r="V1998" t="s">
        <v>44701</v>
      </c>
      <c r="W1998" t="s">
        <v>44702</v>
      </c>
      <c r="X1998" t="s">
        <v>44703</v>
      </c>
      <c r="Y1998" t="s">
        <v>44704</v>
      </c>
    </row>
    <row r="1999" spans="1:25" x14ac:dyDescent="0.3">
      <c r="A1999">
        <v>99900</v>
      </c>
      <c r="B1999" t="s">
        <v>44705</v>
      </c>
      <c r="C1999" t="s">
        <v>44706</v>
      </c>
      <c r="D1999" t="s">
        <v>44707</v>
      </c>
      <c r="E1999" t="s">
        <v>44708</v>
      </c>
      <c r="F1999" t="s">
        <v>44709</v>
      </c>
      <c r="G1999" t="s">
        <v>44710</v>
      </c>
      <c r="H1999" t="s">
        <v>44711</v>
      </c>
      <c r="I1999" t="s">
        <v>44712</v>
      </c>
      <c r="J1999" t="s">
        <v>44713</v>
      </c>
      <c r="K1999" t="s">
        <v>44714</v>
      </c>
      <c r="L1999" t="s">
        <v>44715</v>
      </c>
      <c r="M1999" t="s">
        <v>44716</v>
      </c>
      <c r="N1999" t="s">
        <v>44717</v>
      </c>
      <c r="O1999" t="s">
        <v>44718</v>
      </c>
      <c r="P1999" t="s">
        <v>44719</v>
      </c>
      <c r="Q1999" t="s">
        <v>44720</v>
      </c>
      <c r="R1999" t="s">
        <v>44721</v>
      </c>
      <c r="S1999" t="s">
        <v>44722</v>
      </c>
      <c r="T1999" t="s">
        <v>44723</v>
      </c>
      <c r="U1999" t="s">
        <v>44724</v>
      </c>
      <c r="V1999" t="s">
        <v>44725</v>
      </c>
      <c r="W1999" t="s">
        <v>44726</v>
      </c>
      <c r="X1999" t="s">
        <v>44727</v>
      </c>
      <c r="Y1999" t="s">
        <v>44728</v>
      </c>
    </row>
    <row r="2000" spans="1:25" x14ac:dyDescent="0.3">
      <c r="A2000">
        <v>99950</v>
      </c>
      <c r="B2000" t="s">
        <v>44729</v>
      </c>
      <c r="C2000" t="s">
        <v>44730</v>
      </c>
      <c r="D2000" t="s">
        <v>44731</v>
      </c>
      <c r="E2000" t="s">
        <v>44732</v>
      </c>
      <c r="F2000" t="s">
        <v>44733</v>
      </c>
      <c r="G2000" t="s">
        <v>44734</v>
      </c>
      <c r="H2000" t="s">
        <v>44735</v>
      </c>
      <c r="I2000" t="s">
        <v>44736</v>
      </c>
      <c r="J2000" t="s">
        <v>44737</v>
      </c>
      <c r="K2000" t="s">
        <v>44738</v>
      </c>
      <c r="L2000" t="s">
        <v>44739</v>
      </c>
      <c r="M2000" t="s">
        <v>44740</v>
      </c>
      <c r="N2000" t="s">
        <v>44741</v>
      </c>
      <c r="O2000" t="s">
        <v>44742</v>
      </c>
      <c r="P2000" t="s">
        <v>44743</v>
      </c>
      <c r="Q2000" t="s">
        <v>44744</v>
      </c>
      <c r="R2000" t="s">
        <v>44745</v>
      </c>
      <c r="S2000" t="s">
        <v>44746</v>
      </c>
      <c r="T2000" t="s">
        <v>44747</v>
      </c>
      <c r="U2000" t="s">
        <v>44748</v>
      </c>
      <c r="V2000" t="s">
        <v>44749</v>
      </c>
      <c r="W2000" t="s">
        <v>44750</v>
      </c>
      <c r="X2000" t="s">
        <v>44751</v>
      </c>
      <c r="Y2000" t="s">
        <v>44752</v>
      </c>
    </row>
    <row r="2001" spans="1:25" x14ac:dyDescent="0.3">
      <c r="A2001">
        <v>100000</v>
      </c>
      <c r="B2001" t="s">
        <v>44753</v>
      </c>
      <c r="C2001" t="s">
        <v>44754</v>
      </c>
      <c r="D2001" t="s">
        <v>44755</v>
      </c>
      <c r="E2001" t="s">
        <v>44756</v>
      </c>
      <c r="F2001" t="s">
        <v>44757</v>
      </c>
      <c r="G2001" t="s">
        <v>44758</v>
      </c>
      <c r="H2001" t="s">
        <v>44759</v>
      </c>
      <c r="I2001" t="s">
        <v>44760</v>
      </c>
      <c r="J2001" t="s">
        <v>44761</v>
      </c>
      <c r="K2001" t="s">
        <v>44762</v>
      </c>
      <c r="L2001" t="s">
        <v>44763</v>
      </c>
      <c r="M2001" t="s">
        <v>44764</v>
      </c>
      <c r="N2001" t="s">
        <v>44765</v>
      </c>
      <c r="O2001" t="s">
        <v>44766</v>
      </c>
      <c r="P2001" t="s">
        <v>44767</v>
      </c>
      <c r="Q2001" t="s">
        <v>44768</v>
      </c>
      <c r="R2001" t="s">
        <v>44769</v>
      </c>
      <c r="S2001" t="s">
        <v>44770</v>
      </c>
      <c r="T2001" t="s">
        <v>44771</v>
      </c>
      <c r="U2001" t="s">
        <v>44772</v>
      </c>
      <c r="V2001" t="s">
        <v>44773</v>
      </c>
      <c r="W2001" t="s">
        <v>44774</v>
      </c>
      <c r="X2001" t="s">
        <v>44775</v>
      </c>
      <c r="Y2001" t="s">
        <v>44776</v>
      </c>
    </row>
    <row r="2002" spans="1:25" x14ac:dyDescent="0.3">
      <c r="A2002">
        <v>100050</v>
      </c>
      <c r="B2002" t="s">
        <v>44777</v>
      </c>
      <c r="C2002" t="s">
        <v>44778</v>
      </c>
      <c r="D2002" t="s">
        <v>44779</v>
      </c>
      <c r="E2002" t="s">
        <v>44780</v>
      </c>
      <c r="F2002" t="s">
        <v>44781</v>
      </c>
      <c r="G2002" t="s">
        <v>44782</v>
      </c>
      <c r="H2002" t="s">
        <v>44783</v>
      </c>
      <c r="I2002" t="s">
        <v>44784</v>
      </c>
      <c r="J2002" t="s">
        <v>44785</v>
      </c>
      <c r="K2002" t="s">
        <v>44786</v>
      </c>
      <c r="L2002" t="s">
        <v>44787</v>
      </c>
      <c r="M2002" t="s">
        <v>44788</v>
      </c>
      <c r="N2002" t="s">
        <v>44789</v>
      </c>
      <c r="O2002" t="s">
        <v>44790</v>
      </c>
      <c r="P2002" t="s">
        <v>44791</v>
      </c>
      <c r="Q2002" t="s">
        <v>44792</v>
      </c>
      <c r="R2002" t="s">
        <v>44793</v>
      </c>
      <c r="S2002" t="s">
        <v>44794</v>
      </c>
      <c r="T2002" t="s">
        <v>44795</v>
      </c>
      <c r="U2002" t="s">
        <v>44796</v>
      </c>
      <c r="V2002" t="s">
        <v>44797</v>
      </c>
      <c r="W2002" t="s">
        <v>44798</v>
      </c>
      <c r="X2002" t="s">
        <v>44799</v>
      </c>
      <c r="Y2002" t="s">
        <v>44800</v>
      </c>
    </row>
    <row r="2003" spans="1:25" x14ac:dyDescent="0.3">
      <c r="A2003">
        <v>100100</v>
      </c>
      <c r="B2003" t="s">
        <v>44801</v>
      </c>
      <c r="C2003" t="s">
        <v>44802</v>
      </c>
      <c r="D2003" t="s">
        <v>44803</v>
      </c>
      <c r="E2003" t="s">
        <v>44804</v>
      </c>
      <c r="F2003" t="s">
        <v>44805</v>
      </c>
      <c r="G2003" t="s">
        <v>44806</v>
      </c>
      <c r="H2003" t="s">
        <v>44807</v>
      </c>
      <c r="I2003" t="s">
        <v>44808</v>
      </c>
      <c r="J2003" t="s">
        <v>44809</v>
      </c>
      <c r="K2003" t="s">
        <v>44810</v>
      </c>
      <c r="L2003" t="s">
        <v>44811</v>
      </c>
      <c r="M2003" t="s">
        <v>44812</v>
      </c>
      <c r="N2003" t="s">
        <v>44813</v>
      </c>
      <c r="O2003" t="s">
        <v>44814</v>
      </c>
      <c r="P2003" t="s">
        <v>44815</v>
      </c>
      <c r="Q2003" t="s">
        <v>44816</v>
      </c>
      <c r="R2003" t="s">
        <v>44817</v>
      </c>
      <c r="S2003" t="s">
        <v>44818</v>
      </c>
      <c r="T2003" t="s">
        <v>44819</v>
      </c>
      <c r="U2003" t="s">
        <v>44820</v>
      </c>
      <c r="V2003" t="s">
        <v>44821</v>
      </c>
      <c r="W2003" t="s">
        <v>44822</v>
      </c>
      <c r="X2003" t="s">
        <v>44823</v>
      </c>
      <c r="Y2003" t="s">
        <v>44824</v>
      </c>
    </row>
    <row r="2004" spans="1:25" x14ac:dyDescent="0.3">
      <c r="A2004">
        <v>100150</v>
      </c>
      <c r="B2004" t="s">
        <v>44825</v>
      </c>
      <c r="C2004" t="s">
        <v>44826</v>
      </c>
      <c r="D2004" t="s">
        <v>44827</v>
      </c>
      <c r="E2004" t="s">
        <v>44828</v>
      </c>
      <c r="F2004" t="s">
        <v>44829</v>
      </c>
      <c r="G2004" t="s">
        <v>44830</v>
      </c>
      <c r="H2004" t="s">
        <v>44831</v>
      </c>
      <c r="I2004" t="s">
        <v>44832</v>
      </c>
      <c r="J2004" t="s">
        <v>44833</v>
      </c>
      <c r="K2004" t="s">
        <v>44834</v>
      </c>
      <c r="L2004" t="s">
        <v>44835</v>
      </c>
      <c r="M2004" t="s">
        <v>44836</v>
      </c>
      <c r="N2004" t="s">
        <v>44837</v>
      </c>
      <c r="O2004" t="s">
        <v>44838</v>
      </c>
      <c r="P2004" t="s">
        <v>44839</v>
      </c>
      <c r="Q2004" t="s">
        <v>44840</v>
      </c>
      <c r="R2004" t="s">
        <v>44841</v>
      </c>
      <c r="S2004" t="s">
        <v>44842</v>
      </c>
      <c r="T2004" t="s">
        <v>44843</v>
      </c>
      <c r="U2004" t="s">
        <v>44844</v>
      </c>
      <c r="V2004" t="s">
        <v>44845</v>
      </c>
      <c r="W2004" t="s">
        <v>44846</v>
      </c>
      <c r="X2004" t="s">
        <v>44847</v>
      </c>
      <c r="Y2004" t="s">
        <v>44848</v>
      </c>
    </row>
    <row r="2005" spans="1:25" x14ac:dyDescent="0.3">
      <c r="A2005">
        <v>100200</v>
      </c>
      <c r="B2005" t="s">
        <v>44849</v>
      </c>
      <c r="C2005" t="s">
        <v>44850</v>
      </c>
      <c r="D2005" t="s">
        <v>44851</v>
      </c>
      <c r="E2005" t="s">
        <v>44852</v>
      </c>
      <c r="F2005" t="s">
        <v>44853</v>
      </c>
      <c r="G2005" t="s">
        <v>44854</v>
      </c>
      <c r="H2005" t="s">
        <v>44855</v>
      </c>
      <c r="I2005" t="s">
        <v>44856</v>
      </c>
      <c r="J2005" t="s">
        <v>44857</v>
      </c>
      <c r="K2005" t="s">
        <v>44858</v>
      </c>
      <c r="L2005" t="s">
        <v>44859</v>
      </c>
      <c r="M2005" t="s">
        <v>44860</v>
      </c>
      <c r="N2005" t="s">
        <v>44861</v>
      </c>
      <c r="O2005" t="s">
        <v>44862</v>
      </c>
      <c r="P2005" t="s">
        <v>44863</v>
      </c>
      <c r="Q2005" t="s">
        <v>44864</v>
      </c>
      <c r="R2005" t="s">
        <v>44865</v>
      </c>
      <c r="S2005" t="s">
        <v>44866</v>
      </c>
      <c r="T2005" t="s">
        <v>44867</v>
      </c>
      <c r="U2005" t="s">
        <v>44868</v>
      </c>
      <c r="V2005" t="s">
        <v>44869</v>
      </c>
      <c r="W2005" t="s">
        <v>44870</v>
      </c>
      <c r="X2005" t="s">
        <v>44871</v>
      </c>
      <c r="Y2005" t="s">
        <v>44872</v>
      </c>
    </row>
    <row r="2006" spans="1:25" x14ac:dyDescent="0.3">
      <c r="A2006">
        <v>100250</v>
      </c>
      <c r="B2006" t="s">
        <v>44873</v>
      </c>
      <c r="C2006" t="s">
        <v>44874</v>
      </c>
      <c r="D2006" t="s">
        <v>44875</v>
      </c>
      <c r="E2006" t="s">
        <v>44876</v>
      </c>
      <c r="F2006" t="s">
        <v>44877</v>
      </c>
      <c r="G2006" t="s">
        <v>44878</v>
      </c>
      <c r="H2006" t="s">
        <v>44879</v>
      </c>
      <c r="I2006" t="s">
        <v>44880</v>
      </c>
      <c r="J2006" t="s">
        <v>44881</v>
      </c>
      <c r="K2006" t="s">
        <v>44882</v>
      </c>
      <c r="L2006" t="s">
        <v>44883</v>
      </c>
      <c r="M2006" t="s">
        <v>44884</v>
      </c>
      <c r="N2006" t="s">
        <v>44885</v>
      </c>
      <c r="O2006" t="s">
        <v>44886</v>
      </c>
      <c r="P2006" t="s">
        <v>44887</v>
      </c>
      <c r="Q2006" t="s">
        <v>44888</v>
      </c>
      <c r="R2006" t="s">
        <v>44889</v>
      </c>
      <c r="S2006" t="s">
        <v>44890</v>
      </c>
      <c r="T2006" t="s">
        <v>44891</v>
      </c>
      <c r="U2006" t="s">
        <v>44892</v>
      </c>
      <c r="V2006" t="s">
        <v>44893</v>
      </c>
      <c r="W2006" t="s">
        <v>44894</v>
      </c>
      <c r="X2006" t="s">
        <v>44895</v>
      </c>
      <c r="Y2006" t="s">
        <v>44896</v>
      </c>
    </row>
    <row r="2007" spans="1:25" x14ac:dyDescent="0.3">
      <c r="A2007">
        <v>100300</v>
      </c>
      <c r="B2007" t="s">
        <v>44897</v>
      </c>
      <c r="C2007" t="s">
        <v>44898</v>
      </c>
      <c r="D2007" t="s">
        <v>44899</v>
      </c>
      <c r="E2007" t="s">
        <v>44900</v>
      </c>
      <c r="F2007" t="s">
        <v>44901</v>
      </c>
      <c r="G2007" t="s">
        <v>44902</v>
      </c>
      <c r="H2007" t="s">
        <v>44903</v>
      </c>
      <c r="I2007" t="s">
        <v>44904</v>
      </c>
      <c r="J2007" t="s">
        <v>44905</v>
      </c>
      <c r="K2007" t="s">
        <v>44906</v>
      </c>
      <c r="L2007" t="s">
        <v>44907</v>
      </c>
      <c r="M2007" t="s">
        <v>44908</v>
      </c>
      <c r="N2007" t="s">
        <v>44909</v>
      </c>
      <c r="O2007" t="s">
        <v>44910</v>
      </c>
      <c r="P2007" t="s">
        <v>44911</v>
      </c>
      <c r="Q2007" t="s">
        <v>44912</v>
      </c>
      <c r="R2007" t="s">
        <v>44913</v>
      </c>
      <c r="S2007" t="s">
        <v>44914</v>
      </c>
      <c r="T2007" t="s">
        <v>44915</v>
      </c>
      <c r="U2007" t="s">
        <v>44916</v>
      </c>
      <c r="V2007" t="s">
        <v>44917</v>
      </c>
      <c r="W2007" t="s">
        <v>44918</v>
      </c>
      <c r="X2007" t="s">
        <v>44919</v>
      </c>
      <c r="Y2007" t="s">
        <v>44920</v>
      </c>
    </row>
    <row r="2008" spans="1:25" x14ac:dyDescent="0.3">
      <c r="A2008">
        <v>100350</v>
      </c>
      <c r="B2008" t="s">
        <v>44921</v>
      </c>
      <c r="C2008" t="s">
        <v>44922</v>
      </c>
      <c r="D2008" t="s">
        <v>44923</v>
      </c>
      <c r="E2008" t="s">
        <v>44924</v>
      </c>
      <c r="F2008" t="s">
        <v>44925</v>
      </c>
      <c r="G2008" t="s">
        <v>44926</v>
      </c>
      <c r="H2008" t="s">
        <v>44927</v>
      </c>
      <c r="I2008" t="s">
        <v>44928</v>
      </c>
      <c r="J2008" t="s">
        <v>44929</v>
      </c>
      <c r="K2008" t="s">
        <v>44930</v>
      </c>
      <c r="L2008" t="s">
        <v>44931</v>
      </c>
      <c r="M2008" t="s">
        <v>44932</v>
      </c>
      <c r="N2008" t="s">
        <v>44933</v>
      </c>
      <c r="O2008" t="s">
        <v>44934</v>
      </c>
      <c r="P2008" t="s">
        <v>44935</v>
      </c>
      <c r="Q2008" t="s">
        <v>44936</v>
      </c>
      <c r="R2008" t="s">
        <v>44937</v>
      </c>
      <c r="S2008" t="s">
        <v>44938</v>
      </c>
      <c r="T2008" t="s">
        <v>44939</v>
      </c>
      <c r="U2008" t="s">
        <v>44940</v>
      </c>
      <c r="V2008" t="s">
        <v>44941</v>
      </c>
      <c r="W2008" t="s">
        <v>44942</v>
      </c>
      <c r="X2008" t="s">
        <v>44943</v>
      </c>
      <c r="Y2008" t="s">
        <v>44944</v>
      </c>
    </row>
    <row r="2009" spans="1:25" x14ac:dyDescent="0.3">
      <c r="A2009">
        <v>100400</v>
      </c>
      <c r="B2009" t="s">
        <v>44945</v>
      </c>
      <c r="C2009" t="s">
        <v>44946</v>
      </c>
      <c r="D2009" t="s">
        <v>44947</v>
      </c>
      <c r="E2009" t="s">
        <v>44948</v>
      </c>
      <c r="F2009" t="s">
        <v>44949</v>
      </c>
      <c r="G2009" t="s">
        <v>44950</v>
      </c>
      <c r="H2009" t="s">
        <v>44951</v>
      </c>
      <c r="I2009" t="s">
        <v>44952</v>
      </c>
      <c r="J2009" t="s">
        <v>44953</v>
      </c>
      <c r="K2009" t="s">
        <v>44954</v>
      </c>
      <c r="L2009" t="s">
        <v>44955</v>
      </c>
      <c r="M2009" t="s">
        <v>44956</v>
      </c>
      <c r="N2009" t="s">
        <v>44957</v>
      </c>
      <c r="O2009" t="s">
        <v>44958</v>
      </c>
      <c r="P2009" t="s">
        <v>44959</v>
      </c>
      <c r="Q2009" t="s">
        <v>44960</v>
      </c>
      <c r="R2009" t="s">
        <v>44961</v>
      </c>
      <c r="S2009" t="s">
        <v>44962</v>
      </c>
      <c r="T2009" t="s">
        <v>44963</v>
      </c>
      <c r="U2009" t="s">
        <v>44964</v>
      </c>
      <c r="V2009" t="s">
        <v>44965</v>
      </c>
      <c r="W2009" t="s">
        <v>44966</v>
      </c>
      <c r="X2009" t="s">
        <v>44967</v>
      </c>
      <c r="Y2009" t="s">
        <v>44968</v>
      </c>
    </row>
    <row r="2010" spans="1:25" x14ac:dyDescent="0.3">
      <c r="A2010">
        <v>100450</v>
      </c>
      <c r="B2010" t="s">
        <v>44969</v>
      </c>
      <c r="C2010" t="s">
        <v>44970</v>
      </c>
      <c r="D2010" t="s">
        <v>44971</v>
      </c>
      <c r="E2010" t="s">
        <v>44972</v>
      </c>
      <c r="F2010" t="s">
        <v>44973</v>
      </c>
      <c r="G2010" t="s">
        <v>44974</v>
      </c>
      <c r="H2010" t="s">
        <v>44975</v>
      </c>
      <c r="I2010" t="s">
        <v>44976</v>
      </c>
      <c r="J2010" t="s">
        <v>44977</v>
      </c>
      <c r="K2010" t="s">
        <v>44978</v>
      </c>
      <c r="L2010" t="s">
        <v>44979</v>
      </c>
      <c r="M2010" t="s">
        <v>44980</v>
      </c>
      <c r="N2010" t="s">
        <v>44981</v>
      </c>
      <c r="O2010" t="s">
        <v>44982</v>
      </c>
      <c r="P2010" t="s">
        <v>44983</v>
      </c>
      <c r="Q2010" t="s">
        <v>44984</v>
      </c>
      <c r="R2010" t="s">
        <v>44985</v>
      </c>
      <c r="S2010" t="s">
        <v>44986</v>
      </c>
      <c r="T2010" t="s">
        <v>44987</v>
      </c>
      <c r="U2010" t="s">
        <v>44988</v>
      </c>
      <c r="V2010" t="s">
        <v>44989</v>
      </c>
      <c r="W2010" t="s">
        <v>44990</v>
      </c>
      <c r="X2010" t="s">
        <v>44991</v>
      </c>
      <c r="Y2010" t="s">
        <v>44992</v>
      </c>
    </row>
    <row r="2011" spans="1:25" x14ac:dyDescent="0.3">
      <c r="A2011">
        <v>100500</v>
      </c>
      <c r="B2011" t="s">
        <v>44993</v>
      </c>
      <c r="C2011" t="s">
        <v>44994</v>
      </c>
      <c r="D2011" t="s">
        <v>44995</v>
      </c>
      <c r="E2011" t="s">
        <v>44996</v>
      </c>
      <c r="F2011" t="s">
        <v>44997</v>
      </c>
      <c r="G2011" t="s">
        <v>44998</v>
      </c>
      <c r="H2011" t="s">
        <v>44999</v>
      </c>
      <c r="I2011" t="s">
        <v>45000</v>
      </c>
      <c r="J2011" t="s">
        <v>45001</v>
      </c>
      <c r="K2011" t="s">
        <v>45002</v>
      </c>
      <c r="L2011" t="s">
        <v>45003</v>
      </c>
      <c r="M2011" t="s">
        <v>45004</v>
      </c>
      <c r="N2011" t="s">
        <v>45005</v>
      </c>
      <c r="O2011" t="s">
        <v>45006</v>
      </c>
      <c r="P2011" t="s">
        <v>45007</v>
      </c>
      <c r="Q2011" t="s">
        <v>45008</v>
      </c>
      <c r="R2011" t="s">
        <v>45009</v>
      </c>
      <c r="S2011" t="s">
        <v>45010</v>
      </c>
      <c r="T2011" t="s">
        <v>45011</v>
      </c>
      <c r="U2011" t="s">
        <v>45012</v>
      </c>
      <c r="V2011" t="s">
        <v>45013</v>
      </c>
      <c r="W2011" t="s">
        <v>45014</v>
      </c>
      <c r="X2011" t="s">
        <v>45015</v>
      </c>
      <c r="Y2011" t="s">
        <v>45016</v>
      </c>
    </row>
    <row r="2012" spans="1:25" x14ac:dyDescent="0.3">
      <c r="A2012">
        <v>100550</v>
      </c>
      <c r="B2012" t="s">
        <v>45017</v>
      </c>
      <c r="C2012" t="s">
        <v>45018</v>
      </c>
      <c r="D2012" t="s">
        <v>45019</v>
      </c>
      <c r="E2012" t="s">
        <v>45020</v>
      </c>
      <c r="F2012" t="s">
        <v>45021</v>
      </c>
      <c r="G2012" t="s">
        <v>45022</v>
      </c>
      <c r="H2012" t="s">
        <v>45023</v>
      </c>
      <c r="I2012" t="s">
        <v>45024</v>
      </c>
      <c r="J2012" t="s">
        <v>45025</v>
      </c>
      <c r="K2012" t="s">
        <v>45026</v>
      </c>
      <c r="L2012" t="s">
        <v>45027</v>
      </c>
      <c r="M2012" t="s">
        <v>45028</v>
      </c>
      <c r="N2012" t="s">
        <v>45029</v>
      </c>
      <c r="O2012" t="s">
        <v>45030</v>
      </c>
      <c r="P2012" t="s">
        <v>45031</v>
      </c>
      <c r="Q2012" t="s">
        <v>45032</v>
      </c>
      <c r="R2012" t="s">
        <v>45033</v>
      </c>
      <c r="S2012" t="s">
        <v>45034</v>
      </c>
      <c r="T2012" t="s">
        <v>45035</v>
      </c>
      <c r="U2012" t="s">
        <v>45036</v>
      </c>
      <c r="V2012" t="s">
        <v>45037</v>
      </c>
      <c r="W2012" t="s">
        <v>45038</v>
      </c>
      <c r="X2012" t="s">
        <v>45039</v>
      </c>
      <c r="Y2012" t="s">
        <v>45040</v>
      </c>
    </row>
    <row r="2013" spans="1:25" x14ac:dyDescent="0.3">
      <c r="A2013">
        <v>100600</v>
      </c>
      <c r="B2013" t="s">
        <v>45041</v>
      </c>
      <c r="C2013" t="s">
        <v>45042</v>
      </c>
      <c r="D2013" t="s">
        <v>45043</v>
      </c>
      <c r="E2013" t="s">
        <v>45044</v>
      </c>
      <c r="F2013" t="s">
        <v>45045</v>
      </c>
      <c r="G2013" t="s">
        <v>45046</v>
      </c>
      <c r="H2013" t="s">
        <v>45047</v>
      </c>
      <c r="I2013" t="s">
        <v>45048</v>
      </c>
      <c r="J2013" t="s">
        <v>45049</v>
      </c>
      <c r="K2013" t="s">
        <v>45050</v>
      </c>
      <c r="L2013" t="s">
        <v>45051</v>
      </c>
      <c r="M2013" t="s">
        <v>45052</v>
      </c>
      <c r="N2013" t="s">
        <v>45053</v>
      </c>
      <c r="O2013" t="s">
        <v>45054</v>
      </c>
      <c r="P2013" t="s">
        <v>45055</v>
      </c>
      <c r="Q2013" t="s">
        <v>45056</v>
      </c>
      <c r="R2013" t="s">
        <v>45057</v>
      </c>
      <c r="S2013" t="s">
        <v>45058</v>
      </c>
      <c r="T2013" t="s">
        <v>45059</v>
      </c>
      <c r="U2013" t="s">
        <v>45060</v>
      </c>
      <c r="V2013" t="s">
        <v>45061</v>
      </c>
      <c r="W2013" t="s">
        <v>45062</v>
      </c>
      <c r="X2013" t="s">
        <v>45063</v>
      </c>
      <c r="Y2013" t="s">
        <v>45064</v>
      </c>
    </row>
    <row r="2014" spans="1:25" x14ac:dyDescent="0.3">
      <c r="A2014">
        <v>100650</v>
      </c>
      <c r="B2014" t="s">
        <v>45065</v>
      </c>
      <c r="C2014" t="s">
        <v>45066</v>
      </c>
      <c r="D2014" t="s">
        <v>45067</v>
      </c>
      <c r="E2014" t="s">
        <v>45068</v>
      </c>
      <c r="F2014" t="s">
        <v>45069</v>
      </c>
      <c r="G2014" t="s">
        <v>45070</v>
      </c>
      <c r="H2014" t="s">
        <v>45071</v>
      </c>
      <c r="I2014" t="s">
        <v>45072</v>
      </c>
      <c r="J2014" t="s">
        <v>45073</v>
      </c>
      <c r="K2014" t="s">
        <v>45074</v>
      </c>
      <c r="L2014" t="s">
        <v>45075</v>
      </c>
      <c r="M2014" t="s">
        <v>45076</v>
      </c>
      <c r="N2014" t="s">
        <v>45077</v>
      </c>
      <c r="O2014" t="s">
        <v>45078</v>
      </c>
      <c r="P2014" t="s">
        <v>45079</v>
      </c>
      <c r="Q2014" t="s">
        <v>45080</v>
      </c>
      <c r="R2014" t="s">
        <v>45081</v>
      </c>
      <c r="S2014" t="s">
        <v>45082</v>
      </c>
      <c r="T2014" t="s">
        <v>45083</v>
      </c>
      <c r="U2014" t="s">
        <v>45084</v>
      </c>
      <c r="V2014" t="s">
        <v>45085</v>
      </c>
      <c r="W2014" t="s">
        <v>45086</v>
      </c>
      <c r="X2014" t="s">
        <v>45087</v>
      </c>
      <c r="Y2014" t="s">
        <v>45088</v>
      </c>
    </row>
    <row r="2015" spans="1:25" x14ac:dyDescent="0.3">
      <c r="A2015">
        <v>100700</v>
      </c>
      <c r="B2015" t="s">
        <v>45089</v>
      </c>
      <c r="C2015" t="s">
        <v>45090</v>
      </c>
      <c r="D2015" t="s">
        <v>45091</v>
      </c>
      <c r="E2015" t="s">
        <v>45092</v>
      </c>
      <c r="F2015" t="s">
        <v>45093</v>
      </c>
      <c r="G2015" t="s">
        <v>45094</v>
      </c>
      <c r="H2015" t="s">
        <v>45095</v>
      </c>
      <c r="I2015" t="s">
        <v>45096</v>
      </c>
      <c r="J2015" t="s">
        <v>45097</v>
      </c>
      <c r="K2015" t="s">
        <v>45098</v>
      </c>
      <c r="L2015" t="s">
        <v>45099</v>
      </c>
      <c r="M2015" t="s">
        <v>45100</v>
      </c>
      <c r="N2015" t="s">
        <v>45101</v>
      </c>
      <c r="O2015" t="s">
        <v>45102</v>
      </c>
      <c r="P2015" t="s">
        <v>45103</v>
      </c>
      <c r="Q2015" t="s">
        <v>45104</v>
      </c>
      <c r="R2015" t="s">
        <v>45105</v>
      </c>
      <c r="S2015" t="s">
        <v>45106</v>
      </c>
      <c r="T2015" t="s">
        <v>45107</v>
      </c>
      <c r="U2015" t="s">
        <v>45108</v>
      </c>
      <c r="V2015" t="s">
        <v>45109</v>
      </c>
      <c r="W2015" t="s">
        <v>45110</v>
      </c>
      <c r="X2015" t="s">
        <v>45111</v>
      </c>
      <c r="Y2015" t="s">
        <v>45112</v>
      </c>
    </row>
    <row r="2016" spans="1:25" x14ac:dyDescent="0.3">
      <c r="A2016">
        <v>100750</v>
      </c>
      <c r="B2016" t="s">
        <v>45113</v>
      </c>
      <c r="C2016" t="s">
        <v>45114</v>
      </c>
      <c r="D2016" t="s">
        <v>45115</v>
      </c>
      <c r="E2016" t="s">
        <v>45116</v>
      </c>
      <c r="F2016" t="s">
        <v>45117</v>
      </c>
      <c r="G2016" t="s">
        <v>45118</v>
      </c>
      <c r="H2016" t="s">
        <v>45119</v>
      </c>
      <c r="I2016" t="s">
        <v>45120</v>
      </c>
      <c r="J2016" t="s">
        <v>45121</v>
      </c>
      <c r="K2016" t="s">
        <v>45122</v>
      </c>
      <c r="L2016" t="s">
        <v>45123</v>
      </c>
      <c r="M2016" t="s">
        <v>45124</v>
      </c>
      <c r="N2016" t="s">
        <v>45125</v>
      </c>
      <c r="O2016" t="s">
        <v>45126</v>
      </c>
      <c r="P2016" t="s">
        <v>45127</v>
      </c>
      <c r="Q2016" t="s">
        <v>45128</v>
      </c>
      <c r="R2016" t="s">
        <v>45129</v>
      </c>
      <c r="S2016" t="s">
        <v>45130</v>
      </c>
      <c r="T2016" t="s">
        <v>45131</v>
      </c>
      <c r="U2016" t="s">
        <v>45132</v>
      </c>
      <c r="V2016" t="s">
        <v>45133</v>
      </c>
      <c r="W2016" t="s">
        <v>45134</v>
      </c>
      <c r="X2016" t="s">
        <v>45135</v>
      </c>
      <c r="Y2016" t="s">
        <v>45136</v>
      </c>
    </row>
    <row r="2017" spans="1:25" x14ac:dyDescent="0.3">
      <c r="A2017">
        <v>100800</v>
      </c>
      <c r="B2017" t="s">
        <v>45137</v>
      </c>
      <c r="C2017" t="s">
        <v>45138</v>
      </c>
      <c r="D2017" t="s">
        <v>45139</v>
      </c>
      <c r="E2017" t="s">
        <v>45140</v>
      </c>
      <c r="F2017" t="s">
        <v>45141</v>
      </c>
      <c r="G2017" t="s">
        <v>45142</v>
      </c>
      <c r="H2017" t="s">
        <v>45143</v>
      </c>
      <c r="I2017" t="s">
        <v>45144</v>
      </c>
      <c r="J2017" t="s">
        <v>45145</v>
      </c>
      <c r="K2017" t="s">
        <v>45146</v>
      </c>
      <c r="L2017" t="s">
        <v>45147</v>
      </c>
      <c r="M2017" t="s">
        <v>45148</v>
      </c>
      <c r="N2017" t="s">
        <v>45149</v>
      </c>
      <c r="O2017" t="s">
        <v>45150</v>
      </c>
      <c r="P2017" t="s">
        <v>45151</v>
      </c>
      <c r="Q2017" t="s">
        <v>45152</v>
      </c>
      <c r="R2017" t="s">
        <v>45153</v>
      </c>
      <c r="S2017" t="s">
        <v>45154</v>
      </c>
      <c r="T2017" t="s">
        <v>45155</v>
      </c>
      <c r="U2017" t="s">
        <v>45156</v>
      </c>
      <c r="V2017" t="s">
        <v>45157</v>
      </c>
      <c r="W2017" t="s">
        <v>45158</v>
      </c>
      <c r="X2017" t="s">
        <v>45159</v>
      </c>
      <c r="Y2017" t="s">
        <v>45160</v>
      </c>
    </row>
    <row r="2018" spans="1:25" x14ac:dyDescent="0.3">
      <c r="A2018">
        <v>100850</v>
      </c>
      <c r="B2018" t="s">
        <v>45161</v>
      </c>
      <c r="C2018" t="s">
        <v>45162</v>
      </c>
      <c r="D2018" t="s">
        <v>45163</v>
      </c>
      <c r="E2018" t="s">
        <v>45164</v>
      </c>
      <c r="F2018" t="s">
        <v>45165</v>
      </c>
      <c r="G2018" t="s">
        <v>45166</v>
      </c>
      <c r="H2018" t="s">
        <v>45167</v>
      </c>
      <c r="I2018" t="s">
        <v>45168</v>
      </c>
      <c r="J2018" t="s">
        <v>45169</v>
      </c>
      <c r="K2018" t="s">
        <v>45170</v>
      </c>
      <c r="L2018" t="s">
        <v>45171</v>
      </c>
      <c r="M2018" t="s">
        <v>45172</v>
      </c>
      <c r="N2018" t="s">
        <v>45173</v>
      </c>
      <c r="O2018" t="s">
        <v>45174</v>
      </c>
      <c r="P2018" t="s">
        <v>45175</v>
      </c>
      <c r="Q2018" t="s">
        <v>45176</v>
      </c>
      <c r="R2018" t="s">
        <v>45177</v>
      </c>
      <c r="S2018" t="s">
        <v>45178</v>
      </c>
      <c r="T2018" t="s">
        <v>45179</v>
      </c>
      <c r="U2018" t="s">
        <v>45180</v>
      </c>
      <c r="V2018" t="s">
        <v>45181</v>
      </c>
      <c r="W2018" t="s">
        <v>45182</v>
      </c>
      <c r="X2018" t="s">
        <v>45183</v>
      </c>
      <c r="Y2018" t="s">
        <v>45184</v>
      </c>
    </row>
    <row r="2019" spans="1:25" x14ac:dyDescent="0.3">
      <c r="A2019">
        <v>100900</v>
      </c>
      <c r="B2019" t="s">
        <v>45185</v>
      </c>
      <c r="C2019" t="s">
        <v>45186</v>
      </c>
      <c r="D2019" t="s">
        <v>45187</v>
      </c>
      <c r="E2019" t="s">
        <v>45188</v>
      </c>
      <c r="F2019" t="s">
        <v>45189</v>
      </c>
      <c r="G2019" t="s">
        <v>45190</v>
      </c>
      <c r="H2019" t="s">
        <v>45191</v>
      </c>
      <c r="I2019" t="s">
        <v>45192</v>
      </c>
      <c r="J2019" t="s">
        <v>45193</v>
      </c>
      <c r="K2019" t="s">
        <v>45194</v>
      </c>
      <c r="L2019" t="s">
        <v>45195</v>
      </c>
      <c r="M2019" t="s">
        <v>45196</v>
      </c>
      <c r="N2019" t="s">
        <v>45197</v>
      </c>
      <c r="O2019" t="s">
        <v>45198</v>
      </c>
      <c r="P2019" t="s">
        <v>45199</v>
      </c>
      <c r="Q2019" t="s">
        <v>45200</v>
      </c>
      <c r="R2019" t="s">
        <v>45201</v>
      </c>
      <c r="S2019" t="s">
        <v>45202</v>
      </c>
      <c r="T2019" t="s">
        <v>45203</v>
      </c>
      <c r="U2019" t="s">
        <v>45204</v>
      </c>
      <c r="V2019" t="s">
        <v>45205</v>
      </c>
      <c r="W2019" t="s">
        <v>45206</v>
      </c>
      <c r="X2019" t="s">
        <v>45207</v>
      </c>
      <c r="Y2019" t="s">
        <v>45208</v>
      </c>
    </row>
    <row r="2020" spans="1:25" x14ac:dyDescent="0.3">
      <c r="A2020">
        <v>100950</v>
      </c>
      <c r="B2020" t="s">
        <v>45209</v>
      </c>
      <c r="C2020" t="s">
        <v>45210</v>
      </c>
      <c r="D2020" t="s">
        <v>45211</v>
      </c>
      <c r="E2020" t="s">
        <v>45212</v>
      </c>
      <c r="F2020" t="s">
        <v>45213</v>
      </c>
      <c r="G2020" t="s">
        <v>45214</v>
      </c>
      <c r="H2020" t="s">
        <v>45215</v>
      </c>
      <c r="I2020" t="s">
        <v>45216</v>
      </c>
      <c r="J2020" t="s">
        <v>45217</v>
      </c>
      <c r="K2020" t="s">
        <v>45218</v>
      </c>
      <c r="L2020" t="s">
        <v>45219</v>
      </c>
      <c r="M2020" t="s">
        <v>45220</v>
      </c>
      <c r="N2020" t="s">
        <v>45221</v>
      </c>
      <c r="O2020" t="s">
        <v>45222</v>
      </c>
      <c r="P2020" t="s">
        <v>45223</v>
      </c>
      <c r="Q2020" t="s">
        <v>45224</v>
      </c>
      <c r="R2020" t="s">
        <v>45225</v>
      </c>
      <c r="S2020" t="s">
        <v>45226</v>
      </c>
      <c r="T2020" t="s">
        <v>45227</v>
      </c>
      <c r="U2020" t="s">
        <v>45228</v>
      </c>
      <c r="V2020" t="s">
        <v>45229</v>
      </c>
      <c r="W2020" t="s">
        <v>45230</v>
      </c>
      <c r="X2020" t="s">
        <v>45231</v>
      </c>
      <c r="Y2020" t="s">
        <v>45232</v>
      </c>
    </row>
    <row r="2021" spans="1:25" x14ac:dyDescent="0.3">
      <c r="A2021">
        <v>101000</v>
      </c>
      <c r="B2021" t="s">
        <v>45233</v>
      </c>
      <c r="C2021" t="s">
        <v>45234</v>
      </c>
      <c r="D2021" t="s">
        <v>45235</v>
      </c>
      <c r="E2021" t="s">
        <v>45236</v>
      </c>
      <c r="F2021" t="s">
        <v>45237</v>
      </c>
      <c r="G2021" t="s">
        <v>45238</v>
      </c>
      <c r="H2021" t="s">
        <v>45239</v>
      </c>
      <c r="I2021" t="s">
        <v>45240</v>
      </c>
      <c r="J2021" t="s">
        <v>45241</v>
      </c>
      <c r="K2021" t="s">
        <v>45242</v>
      </c>
      <c r="L2021" t="s">
        <v>45243</v>
      </c>
      <c r="M2021" t="s">
        <v>45244</v>
      </c>
      <c r="N2021" t="s">
        <v>45245</v>
      </c>
      <c r="O2021" t="s">
        <v>45246</v>
      </c>
      <c r="P2021" t="s">
        <v>45247</v>
      </c>
      <c r="Q2021" t="s">
        <v>45248</v>
      </c>
      <c r="R2021" t="s">
        <v>45249</v>
      </c>
      <c r="S2021" t="s">
        <v>45250</v>
      </c>
      <c r="T2021" t="s">
        <v>45251</v>
      </c>
      <c r="U2021" t="s">
        <v>45252</v>
      </c>
      <c r="V2021" t="s">
        <v>45253</v>
      </c>
      <c r="W2021" t="s">
        <v>45254</v>
      </c>
      <c r="X2021" t="s">
        <v>45255</v>
      </c>
      <c r="Y2021" t="s">
        <v>45256</v>
      </c>
    </row>
    <row r="2022" spans="1:25" x14ac:dyDescent="0.3">
      <c r="A2022">
        <v>101050</v>
      </c>
      <c r="B2022" t="s">
        <v>45257</v>
      </c>
      <c r="C2022" t="s">
        <v>45258</v>
      </c>
      <c r="D2022" t="s">
        <v>45259</v>
      </c>
      <c r="E2022" t="s">
        <v>45260</v>
      </c>
      <c r="F2022" t="s">
        <v>45261</v>
      </c>
      <c r="G2022" t="s">
        <v>45262</v>
      </c>
      <c r="H2022" t="s">
        <v>45263</v>
      </c>
      <c r="I2022" t="s">
        <v>45264</v>
      </c>
      <c r="J2022" t="s">
        <v>45265</v>
      </c>
      <c r="K2022" t="s">
        <v>45266</v>
      </c>
      <c r="L2022" t="s">
        <v>45267</v>
      </c>
      <c r="M2022" t="s">
        <v>45268</v>
      </c>
      <c r="N2022" t="s">
        <v>45269</v>
      </c>
      <c r="O2022" t="s">
        <v>45270</v>
      </c>
      <c r="P2022" t="s">
        <v>45271</v>
      </c>
      <c r="Q2022" t="s">
        <v>45272</v>
      </c>
      <c r="R2022" t="s">
        <v>45273</v>
      </c>
      <c r="S2022" t="s">
        <v>45274</v>
      </c>
      <c r="T2022" t="s">
        <v>45275</v>
      </c>
      <c r="U2022" t="s">
        <v>45276</v>
      </c>
      <c r="V2022" t="s">
        <v>45277</v>
      </c>
      <c r="W2022" t="s">
        <v>45278</v>
      </c>
      <c r="X2022" t="s">
        <v>45279</v>
      </c>
      <c r="Y2022" t="s">
        <v>45280</v>
      </c>
    </row>
    <row r="2023" spans="1:25" x14ac:dyDescent="0.3">
      <c r="A2023">
        <v>101100</v>
      </c>
      <c r="B2023" t="s">
        <v>45281</v>
      </c>
      <c r="C2023" t="s">
        <v>45282</v>
      </c>
      <c r="D2023" t="s">
        <v>45283</v>
      </c>
      <c r="E2023" t="s">
        <v>45284</v>
      </c>
      <c r="F2023" t="s">
        <v>45285</v>
      </c>
      <c r="G2023" t="s">
        <v>45286</v>
      </c>
      <c r="H2023" t="s">
        <v>45287</v>
      </c>
      <c r="I2023" t="s">
        <v>45288</v>
      </c>
      <c r="J2023" t="s">
        <v>45289</v>
      </c>
      <c r="K2023" t="s">
        <v>45290</v>
      </c>
      <c r="L2023" t="s">
        <v>45291</v>
      </c>
      <c r="M2023" t="s">
        <v>45292</v>
      </c>
      <c r="N2023" t="s">
        <v>45293</v>
      </c>
      <c r="O2023" t="s">
        <v>45294</v>
      </c>
      <c r="P2023" t="s">
        <v>45295</v>
      </c>
      <c r="Q2023" t="s">
        <v>45296</v>
      </c>
      <c r="R2023" t="s">
        <v>45297</v>
      </c>
      <c r="S2023" t="s">
        <v>45298</v>
      </c>
      <c r="T2023" t="s">
        <v>45299</v>
      </c>
      <c r="U2023" t="s">
        <v>45300</v>
      </c>
      <c r="V2023" t="s">
        <v>45301</v>
      </c>
      <c r="W2023" t="s">
        <v>45302</v>
      </c>
      <c r="X2023" t="s">
        <v>45303</v>
      </c>
      <c r="Y2023" t="s">
        <v>45304</v>
      </c>
    </row>
    <row r="2024" spans="1:25" x14ac:dyDescent="0.3">
      <c r="A2024">
        <v>101150</v>
      </c>
      <c r="B2024" t="s">
        <v>45305</v>
      </c>
      <c r="C2024" t="s">
        <v>45306</v>
      </c>
      <c r="D2024" t="s">
        <v>45307</v>
      </c>
      <c r="E2024" t="s">
        <v>45308</v>
      </c>
      <c r="F2024" t="s">
        <v>45309</v>
      </c>
      <c r="G2024" t="s">
        <v>45310</v>
      </c>
      <c r="H2024" t="s">
        <v>45311</v>
      </c>
      <c r="I2024" t="s">
        <v>45312</v>
      </c>
      <c r="J2024" t="s">
        <v>45313</v>
      </c>
      <c r="K2024" t="s">
        <v>45314</v>
      </c>
      <c r="L2024" t="s">
        <v>45315</v>
      </c>
      <c r="M2024" t="s">
        <v>45316</v>
      </c>
      <c r="N2024" t="s">
        <v>45317</v>
      </c>
      <c r="O2024" t="s">
        <v>45318</v>
      </c>
      <c r="P2024" t="s">
        <v>45319</v>
      </c>
      <c r="Q2024" t="s">
        <v>45320</v>
      </c>
      <c r="R2024" t="s">
        <v>45321</v>
      </c>
      <c r="S2024" t="s">
        <v>45322</v>
      </c>
      <c r="T2024" t="s">
        <v>45323</v>
      </c>
      <c r="U2024" t="s">
        <v>45324</v>
      </c>
      <c r="V2024" t="s">
        <v>45325</v>
      </c>
      <c r="W2024" t="s">
        <v>45326</v>
      </c>
      <c r="X2024" t="s">
        <v>45327</v>
      </c>
      <c r="Y2024" t="s">
        <v>45328</v>
      </c>
    </row>
    <row r="2025" spans="1:25" x14ac:dyDescent="0.3">
      <c r="A2025">
        <v>101200</v>
      </c>
      <c r="B2025" t="s">
        <v>45329</v>
      </c>
      <c r="C2025" t="s">
        <v>45330</v>
      </c>
      <c r="D2025" t="s">
        <v>45331</v>
      </c>
      <c r="E2025" t="s">
        <v>45332</v>
      </c>
      <c r="F2025" t="s">
        <v>45333</v>
      </c>
      <c r="G2025" t="s">
        <v>45334</v>
      </c>
      <c r="H2025" t="s">
        <v>45335</v>
      </c>
      <c r="I2025" t="s">
        <v>45336</v>
      </c>
      <c r="J2025" t="s">
        <v>45337</v>
      </c>
      <c r="K2025" t="s">
        <v>45338</v>
      </c>
      <c r="L2025" t="s">
        <v>45339</v>
      </c>
      <c r="M2025" t="s">
        <v>45340</v>
      </c>
      <c r="N2025" t="s">
        <v>45341</v>
      </c>
      <c r="O2025" t="s">
        <v>45342</v>
      </c>
      <c r="P2025" t="s">
        <v>45343</v>
      </c>
      <c r="Q2025" t="s">
        <v>45344</v>
      </c>
      <c r="R2025" t="s">
        <v>45345</v>
      </c>
      <c r="S2025" t="s">
        <v>45346</v>
      </c>
      <c r="T2025" t="s">
        <v>45347</v>
      </c>
      <c r="U2025" t="s">
        <v>45348</v>
      </c>
      <c r="V2025" t="s">
        <v>45349</v>
      </c>
      <c r="W2025" t="s">
        <v>45350</v>
      </c>
      <c r="X2025" t="s">
        <v>45351</v>
      </c>
      <c r="Y2025" t="s">
        <v>45352</v>
      </c>
    </row>
    <row r="2026" spans="1:25" x14ac:dyDescent="0.3">
      <c r="A2026">
        <v>101250</v>
      </c>
      <c r="B2026" t="s">
        <v>45353</v>
      </c>
      <c r="C2026" t="s">
        <v>45354</v>
      </c>
      <c r="D2026" t="s">
        <v>45355</v>
      </c>
      <c r="E2026" t="s">
        <v>45356</v>
      </c>
      <c r="F2026" t="s">
        <v>45357</v>
      </c>
      <c r="G2026" t="s">
        <v>45358</v>
      </c>
      <c r="H2026" t="s">
        <v>45359</v>
      </c>
      <c r="I2026" t="s">
        <v>45360</v>
      </c>
      <c r="J2026" t="s">
        <v>45361</v>
      </c>
      <c r="K2026" t="s">
        <v>45362</v>
      </c>
      <c r="L2026" t="s">
        <v>45363</v>
      </c>
      <c r="M2026" t="s">
        <v>45364</v>
      </c>
      <c r="N2026" t="s">
        <v>45365</v>
      </c>
      <c r="O2026" t="s">
        <v>45366</v>
      </c>
      <c r="P2026" t="s">
        <v>45367</v>
      </c>
      <c r="Q2026" t="s">
        <v>45368</v>
      </c>
      <c r="R2026" t="s">
        <v>45369</v>
      </c>
      <c r="S2026" t="s">
        <v>45370</v>
      </c>
      <c r="T2026" t="s">
        <v>45371</v>
      </c>
      <c r="U2026" t="s">
        <v>45372</v>
      </c>
      <c r="V2026" t="s">
        <v>45373</v>
      </c>
      <c r="W2026" t="s">
        <v>45374</v>
      </c>
      <c r="X2026" t="s">
        <v>45375</v>
      </c>
      <c r="Y2026" t="s">
        <v>45376</v>
      </c>
    </row>
    <row r="2027" spans="1:25" x14ac:dyDescent="0.3">
      <c r="A2027">
        <v>101300</v>
      </c>
      <c r="B2027" t="s">
        <v>45377</v>
      </c>
      <c r="C2027" t="s">
        <v>45378</v>
      </c>
      <c r="D2027" t="s">
        <v>45379</v>
      </c>
      <c r="E2027" t="s">
        <v>45380</v>
      </c>
      <c r="F2027" t="s">
        <v>45381</v>
      </c>
      <c r="G2027" t="s">
        <v>45382</v>
      </c>
      <c r="H2027" t="s">
        <v>45383</v>
      </c>
      <c r="I2027" t="s">
        <v>45384</v>
      </c>
      <c r="J2027" t="s">
        <v>45385</v>
      </c>
      <c r="K2027" t="s">
        <v>45386</v>
      </c>
      <c r="L2027" t="s">
        <v>45387</v>
      </c>
      <c r="M2027" t="s">
        <v>45388</v>
      </c>
      <c r="N2027" t="s">
        <v>45389</v>
      </c>
      <c r="O2027" t="s">
        <v>45390</v>
      </c>
      <c r="P2027" t="s">
        <v>45391</v>
      </c>
      <c r="Q2027" t="s">
        <v>45392</v>
      </c>
      <c r="R2027" t="s">
        <v>45393</v>
      </c>
      <c r="S2027" t="s">
        <v>45394</v>
      </c>
      <c r="T2027" t="s">
        <v>45395</v>
      </c>
      <c r="U2027" t="s">
        <v>45396</v>
      </c>
      <c r="V2027" t="s">
        <v>45397</v>
      </c>
      <c r="W2027" t="s">
        <v>45398</v>
      </c>
      <c r="X2027" t="s">
        <v>45399</v>
      </c>
      <c r="Y2027" t="s">
        <v>45400</v>
      </c>
    </row>
    <row r="2028" spans="1:25" x14ac:dyDescent="0.3">
      <c r="A2028">
        <v>101350</v>
      </c>
      <c r="B2028" t="s">
        <v>45401</v>
      </c>
      <c r="C2028" t="s">
        <v>45402</v>
      </c>
      <c r="D2028" t="s">
        <v>45403</v>
      </c>
      <c r="E2028" t="s">
        <v>45404</v>
      </c>
      <c r="F2028" t="s">
        <v>45405</v>
      </c>
      <c r="G2028" t="s">
        <v>45406</v>
      </c>
      <c r="H2028" t="s">
        <v>45407</v>
      </c>
      <c r="I2028" t="s">
        <v>45408</v>
      </c>
      <c r="J2028" t="s">
        <v>45409</v>
      </c>
      <c r="K2028" t="s">
        <v>45410</v>
      </c>
      <c r="L2028" t="s">
        <v>45411</v>
      </c>
      <c r="M2028" t="s">
        <v>45412</v>
      </c>
      <c r="N2028" t="s">
        <v>45413</v>
      </c>
      <c r="O2028" t="s">
        <v>45414</v>
      </c>
      <c r="P2028" t="s">
        <v>45415</v>
      </c>
      <c r="Q2028" t="s">
        <v>45416</v>
      </c>
      <c r="R2028" t="s">
        <v>45417</v>
      </c>
      <c r="S2028" t="s">
        <v>45418</v>
      </c>
      <c r="T2028" t="s">
        <v>45419</v>
      </c>
      <c r="U2028" t="s">
        <v>45420</v>
      </c>
      <c r="V2028" t="s">
        <v>45421</v>
      </c>
      <c r="W2028" t="s">
        <v>45422</v>
      </c>
      <c r="X2028" t="s">
        <v>45423</v>
      </c>
      <c r="Y2028" t="s">
        <v>45424</v>
      </c>
    </row>
    <row r="2029" spans="1:25" x14ac:dyDescent="0.3">
      <c r="A2029">
        <v>101400</v>
      </c>
      <c r="B2029" t="s">
        <v>45425</v>
      </c>
      <c r="C2029" t="s">
        <v>45426</v>
      </c>
      <c r="D2029" t="s">
        <v>45427</v>
      </c>
      <c r="E2029" t="s">
        <v>45428</v>
      </c>
      <c r="F2029" t="s">
        <v>45429</v>
      </c>
      <c r="G2029" t="s">
        <v>45430</v>
      </c>
      <c r="H2029" t="s">
        <v>45431</v>
      </c>
      <c r="I2029" t="s">
        <v>45432</v>
      </c>
      <c r="J2029" t="s">
        <v>45433</v>
      </c>
      <c r="K2029" t="s">
        <v>45434</v>
      </c>
      <c r="L2029" t="s">
        <v>45435</v>
      </c>
      <c r="M2029" t="s">
        <v>45436</v>
      </c>
      <c r="N2029" t="s">
        <v>45437</v>
      </c>
      <c r="O2029" t="s">
        <v>45438</v>
      </c>
      <c r="P2029" t="s">
        <v>45439</v>
      </c>
      <c r="Q2029" t="s">
        <v>45440</v>
      </c>
      <c r="R2029" t="s">
        <v>45441</v>
      </c>
      <c r="S2029" t="s">
        <v>45442</v>
      </c>
      <c r="T2029" t="s">
        <v>45443</v>
      </c>
      <c r="U2029" t="s">
        <v>45444</v>
      </c>
      <c r="V2029" t="s">
        <v>45445</v>
      </c>
      <c r="W2029" t="s">
        <v>45446</v>
      </c>
      <c r="X2029" t="s">
        <v>45447</v>
      </c>
      <c r="Y2029" t="s">
        <v>45448</v>
      </c>
    </row>
    <row r="2030" spans="1:25" x14ac:dyDescent="0.3">
      <c r="A2030">
        <v>101450</v>
      </c>
      <c r="B2030" t="s">
        <v>45449</v>
      </c>
      <c r="C2030" t="s">
        <v>45450</v>
      </c>
      <c r="D2030" t="s">
        <v>45451</v>
      </c>
      <c r="E2030" t="s">
        <v>45452</v>
      </c>
      <c r="F2030" t="s">
        <v>45453</v>
      </c>
      <c r="G2030" t="s">
        <v>45454</v>
      </c>
      <c r="H2030" t="s">
        <v>45455</v>
      </c>
      <c r="I2030" t="s">
        <v>45456</v>
      </c>
      <c r="J2030" t="s">
        <v>45457</v>
      </c>
      <c r="K2030" t="s">
        <v>45458</v>
      </c>
      <c r="L2030" t="s">
        <v>45459</v>
      </c>
      <c r="M2030" t="s">
        <v>45460</v>
      </c>
      <c r="N2030" t="s">
        <v>45461</v>
      </c>
      <c r="O2030" t="s">
        <v>45462</v>
      </c>
      <c r="P2030" t="s">
        <v>45463</v>
      </c>
      <c r="Q2030" t="s">
        <v>45464</v>
      </c>
      <c r="R2030" t="s">
        <v>45465</v>
      </c>
      <c r="S2030" t="s">
        <v>45466</v>
      </c>
      <c r="T2030" t="s">
        <v>45467</v>
      </c>
      <c r="U2030" t="s">
        <v>45468</v>
      </c>
      <c r="V2030" t="s">
        <v>45469</v>
      </c>
      <c r="W2030" t="s">
        <v>45470</v>
      </c>
      <c r="X2030" t="s">
        <v>45471</v>
      </c>
      <c r="Y2030" t="s">
        <v>45472</v>
      </c>
    </row>
    <row r="2031" spans="1:25" x14ac:dyDescent="0.3">
      <c r="A2031">
        <v>101500</v>
      </c>
      <c r="B2031" t="s">
        <v>45473</v>
      </c>
      <c r="C2031" t="s">
        <v>45474</v>
      </c>
      <c r="D2031" t="s">
        <v>45475</v>
      </c>
      <c r="E2031" t="s">
        <v>45476</v>
      </c>
      <c r="F2031" t="s">
        <v>45477</v>
      </c>
      <c r="G2031" t="s">
        <v>45478</v>
      </c>
      <c r="H2031" t="s">
        <v>45479</v>
      </c>
      <c r="I2031" t="s">
        <v>45480</v>
      </c>
      <c r="J2031" t="s">
        <v>45481</v>
      </c>
      <c r="K2031" t="s">
        <v>45482</v>
      </c>
      <c r="L2031" t="s">
        <v>45483</v>
      </c>
      <c r="M2031" t="s">
        <v>45484</v>
      </c>
      <c r="N2031" t="s">
        <v>45485</v>
      </c>
      <c r="O2031" t="s">
        <v>45486</v>
      </c>
      <c r="P2031" t="s">
        <v>45487</v>
      </c>
      <c r="Q2031" t="s">
        <v>45488</v>
      </c>
      <c r="R2031" t="s">
        <v>45489</v>
      </c>
      <c r="S2031" t="s">
        <v>45490</v>
      </c>
      <c r="T2031" t="s">
        <v>45491</v>
      </c>
      <c r="U2031" t="s">
        <v>45492</v>
      </c>
      <c r="V2031" t="s">
        <v>45493</v>
      </c>
      <c r="W2031" t="s">
        <v>45494</v>
      </c>
      <c r="X2031" t="s">
        <v>45495</v>
      </c>
      <c r="Y2031" t="s">
        <v>45496</v>
      </c>
    </row>
    <row r="2032" spans="1:25" x14ac:dyDescent="0.3">
      <c r="A2032">
        <v>101550</v>
      </c>
      <c r="B2032" t="s">
        <v>45497</v>
      </c>
      <c r="C2032" t="s">
        <v>45498</v>
      </c>
      <c r="D2032" t="s">
        <v>45499</v>
      </c>
      <c r="E2032" t="s">
        <v>45500</v>
      </c>
      <c r="F2032" t="s">
        <v>45501</v>
      </c>
      <c r="G2032" t="s">
        <v>45502</v>
      </c>
      <c r="H2032" t="s">
        <v>45503</v>
      </c>
      <c r="I2032" t="s">
        <v>45504</v>
      </c>
      <c r="J2032" t="s">
        <v>45505</v>
      </c>
      <c r="K2032" t="s">
        <v>45506</v>
      </c>
      <c r="L2032" t="s">
        <v>45507</v>
      </c>
      <c r="M2032" t="s">
        <v>45508</v>
      </c>
      <c r="N2032" t="s">
        <v>45509</v>
      </c>
      <c r="O2032" t="s">
        <v>45510</v>
      </c>
      <c r="P2032" t="s">
        <v>45511</v>
      </c>
      <c r="Q2032" t="s">
        <v>45512</v>
      </c>
      <c r="R2032" t="s">
        <v>45513</v>
      </c>
      <c r="S2032" t="s">
        <v>45514</v>
      </c>
      <c r="T2032" t="s">
        <v>45515</v>
      </c>
      <c r="U2032" t="s">
        <v>45516</v>
      </c>
      <c r="V2032" t="s">
        <v>45517</v>
      </c>
      <c r="W2032" t="s">
        <v>45518</v>
      </c>
      <c r="X2032" t="s">
        <v>45519</v>
      </c>
      <c r="Y2032" t="s">
        <v>45520</v>
      </c>
    </row>
    <row r="2033" spans="1:25" x14ac:dyDescent="0.3">
      <c r="A2033">
        <v>101600</v>
      </c>
      <c r="B2033" t="s">
        <v>45521</v>
      </c>
      <c r="C2033" t="s">
        <v>45522</v>
      </c>
      <c r="D2033" t="s">
        <v>45523</v>
      </c>
      <c r="E2033" t="s">
        <v>45524</v>
      </c>
      <c r="F2033" t="s">
        <v>45525</v>
      </c>
      <c r="G2033" t="s">
        <v>45526</v>
      </c>
      <c r="H2033" t="s">
        <v>45527</v>
      </c>
      <c r="I2033" t="s">
        <v>45528</v>
      </c>
      <c r="J2033" t="s">
        <v>45529</v>
      </c>
      <c r="K2033" t="s">
        <v>45530</v>
      </c>
      <c r="L2033" t="s">
        <v>45531</v>
      </c>
      <c r="M2033" t="s">
        <v>45532</v>
      </c>
      <c r="N2033" t="s">
        <v>45533</v>
      </c>
      <c r="O2033" t="s">
        <v>45534</v>
      </c>
      <c r="P2033" t="s">
        <v>45535</v>
      </c>
      <c r="Q2033" t="s">
        <v>45536</v>
      </c>
      <c r="R2033" t="s">
        <v>45537</v>
      </c>
      <c r="S2033" t="s">
        <v>45538</v>
      </c>
      <c r="T2033" t="s">
        <v>45539</v>
      </c>
      <c r="U2033" t="s">
        <v>45540</v>
      </c>
      <c r="V2033" t="s">
        <v>45541</v>
      </c>
      <c r="W2033" t="s">
        <v>45542</v>
      </c>
      <c r="X2033" t="s">
        <v>45543</v>
      </c>
      <c r="Y2033" t="s">
        <v>45544</v>
      </c>
    </row>
    <row r="2034" spans="1:25" x14ac:dyDescent="0.3">
      <c r="A2034">
        <v>101650</v>
      </c>
      <c r="B2034" t="s">
        <v>45545</v>
      </c>
      <c r="C2034" t="s">
        <v>45546</v>
      </c>
      <c r="D2034" t="s">
        <v>45547</v>
      </c>
      <c r="E2034" t="s">
        <v>45548</v>
      </c>
      <c r="F2034" t="s">
        <v>45549</v>
      </c>
      <c r="G2034" t="s">
        <v>45550</v>
      </c>
      <c r="H2034" t="s">
        <v>45551</v>
      </c>
      <c r="I2034" t="s">
        <v>45552</v>
      </c>
      <c r="J2034" t="s">
        <v>45553</v>
      </c>
      <c r="K2034" t="s">
        <v>45554</v>
      </c>
      <c r="L2034" t="s">
        <v>45555</v>
      </c>
      <c r="M2034" t="s">
        <v>45556</v>
      </c>
      <c r="N2034" t="s">
        <v>45557</v>
      </c>
      <c r="O2034" t="s">
        <v>45558</v>
      </c>
      <c r="P2034" t="s">
        <v>45559</v>
      </c>
      <c r="Q2034" t="s">
        <v>45560</v>
      </c>
      <c r="R2034" t="s">
        <v>45561</v>
      </c>
      <c r="S2034" t="s">
        <v>45562</v>
      </c>
      <c r="T2034" t="s">
        <v>45563</v>
      </c>
      <c r="U2034" t="s">
        <v>45564</v>
      </c>
      <c r="V2034" t="s">
        <v>45565</v>
      </c>
      <c r="W2034" t="s">
        <v>45566</v>
      </c>
      <c r="X2034" t="s">
        <v>45567</v>
      </c>
      <c r="Y2034" t="s">
        <v>45568</v>
      </c>
    </row>
    <row r="2035" spans="1:25" x14ac:dyDescent="0.3">
      <c r="A2035">
        <v>101700</v>
      </c>
      <c r="B2035" t="s">
        <v>45569</v>
      </c>
      <c r="C2035" t="s">
        <v>45570</v>
      </c>
      <c r="D2035" t="s">
        <v>45571</v>
      </c>
      <c r="E2035" t="s">
        <v>45572</v>
      </c>
      <c r="F2035" t="s">
        <v>45573</v>
      </c>
      <c r="G2035" t="s">
        <v>45574</v>
      </c>
      <c r="H2035" t="s">
        <v>45575</v>
      </c>
      <c r="I2035" t="s">
        <v>45576</v>
      </c>
      <c r="J2035" t="s">
        <v>45577</v>
      </c>
      <c r="K2035" t="s">
        <v>45578</v>
      </c>
      <c r="L2035" t="s">
        <v>45579</v>
      </c>
      <c r="M2035" t="s">
        <v>45580</v>
      </c>
      <c r="N2035" t="s">
        <v>45581</v>
      </c>
      <c r="O2035" t="s">
        <v>45582</v>
      </c>
      <c r="P2035" t="s">
        <v>45583</v>
      </c>
      <c r="Q2035" t="s">
        <v>45584</v>
      </c>
      <c r="R2035" t="s">
        <v>45585</v>
      </c>
      <c r="S2035" t="s">
        <v>45586</v>
      </c>
      <c r="T2035" t="s">
        <v>45587</v>
      </c>
      <c r="U2035" t="s">
        <v>45588</v>
      </c>
      <c r="V2035" t="s">
        <v>45589</v>
      </c>
      <c r="W2035" t="s">
        <v>45590</v>
      </c>
      <c r="X2035" t="s">
        <v>45591</v>
      </c>
      <c r="Y2035" t="s">
        <v>45592</v>
      </c>
    </row>
    <row r="2036" spans="1:25" x14ac:dyDescent="0.3">
      <c r="A2036">
        <v>101750</v>
      </c>
      <c r="B2036" t="s">
        <v>45593</v>
      </c>
      <c r="C2036" t="s">
        <v>45594</v>
      </c>
      <c r="D2036" t="s">
        <v>45595</v>
      </c>
      <c r="E2036" t="s">
        <v>45596</v>
      </c>
      <c r="F2036" t="s">
        <v>45597</v>
      </c>
      <c r="G2036" t="s">
        <v>45598</v>
      </c>
      <c r="H2036" t="s">
        <v>45599</v>
      </c>
      <c r="I2036" t="s">
        <v>45600</v>
      </c>
      <c r="J2036" t="s">
        <v>45601</v>
      </c>
      <c r="K2036" t="s">
        <v>45602</v>
      </c>
      <c r="L2036" t="s">
        <v>45603</v>
      </c>
      <c r="M2036" t="s">
        <v>45604</v>
      </c>
      <c r="N2036" t="s">
        <v>45605</v>
      </c>
      <c r="O2036" t="s">
        <v>45606</v>
      </c>
      <c r="P2036" t="s">
        <v>45607</v>
      </c>
      <c r="Q2036" t="s">
        <v>45608</v>
      </c>
      <c r="R2036" t="s">
        <v>45609</v>
      </c>
      <c r="S2036" t="s">
        <v>45610</v>
      </c>
      <c r="T2036" t="s">
        <v>45611</v>
      </c>
      <c r="U2036" t="s">
        <v>45612</v>
      </c>
      <c r="V2036" t="s">
        <v>45613</v>
      </c>
      <c r="W2036" t="s">
        <v>45614</v>
      </c>
      <c r="X2036" t="s">
        <v>45615</v>
      </c>
      <c r="Y2036" t="s">
        <v>45616</v>
      </c>
    </row>
    <row r="2037" spans="1:25" x14ac:dyDescent="0.3">
      <c r="A2037">
        <v>101800</v>
      </c>
      <c r="B2037" t="s">
        <v>45617</v>
      </c>
      <c r="C2037" t="s">
        <v>45618</v>
      </c>
      <c r="D2037" t="s">
        <v>45619</v>
      </c>
      <c r="E2037" t="s">
        <v>45620</v>
      </c>
      <c r="F2037" t="s">
        <v>45621</v>
      </c>
      <c r="G2037" t="s">
        <v>45622</v>
      </c>
      <c r="H2037" t="s">
        <v>45623</v>
      </c>
      <c r="I2037" t="s">
        <v>45624</v>
      </c>
      <c r="J2037" t="s">
        <v>45625</v>
      </c>
      <c r="K2037" t="s">
        <v>45626</v>
      </c>
      <c r="L2037" t="s">
        <v>45627</v>
      </c>
      <c r="M2037" t="s">
        <v>45628</v>
      </c>
      <c r="N2037" t="s">
        <v>45629</v>
      </c>
      <c r="O2037" t="s">
        <v>45630</v>
      </c>
      <c r="P2037" t="s">
        <v>45631</v>
      </c>
      <c r="Q2037" t="s">
        <v>45632</v>
      </c>
      <c r="R2037" t="s">
        <v>45633</v>
      </c>
      <c r="S2037" t="s">
        <v>45634</v>
      </c>
      <c r="T2037" t="s">
        <v>45635</v>
      </c>
      <c r="U2037" t="s">
        <v>45636</v>
      </c>
      <c r="V2037" t="s">
        <v>45637</v>
      </c>
      <c r="W2037" t="s">
        <v>45638</v>
      </c>
      <c r="X2037" t="s">
        <v>45639</v>
      </c>
      <c r="Y2037" t="s">
        <v>45640</v>
      </c>
    </row>
    <row r="2038" spans="1:25" x14ac:dyDescent="0.3">
      <c r="A2038">
        <v>101850</v>
      </c>
      <c r="B2038" t="s">
        <v>45641</v>
      </c>
      <c r="C2038" t="s">
        <v>45642</v>
      </c>
      <c r="D2038" t="s">
        <v>45643</v>
      </c>
      <c r="E2038" t="s">
        <v>45644</v>
      </c>
      <c r="F2038" t="s">
        <v>45645</v>
      </c>
      <c r="G2038" t="s">
        <v>45646</v>
      </c>
      <c r="H2038" t="s">
        <v>45647</v>
      </c>
      <c r="I2038" t="s">
        <v>45648</v>
      </c>
      <c r="J2038" t="s">
        <v>45649</v>
      </c>
      <c r="K2038" t="s">
        <v>45650</v>
      </c>
      <c r="L2038" t="s">
        <v>45651</v>
      </c>
      <c r="M2038" t="s">
        <v>45652</v>
      </c>
      <c r="N2038" t="s">
        <v>45653</v>
      </c>
      <c r="O2038" t="s">
        <v>45654</v>
      </c>
      <c r="P2038" t="s">
        <v>45655</v>
      </c>
      <c r="Q2038" t="s">
        <v>45656</v>
      </c>
      <c r="R2038" t="s">
        <v>45657</v>
      </c>
      <c r="S2038" t="s">
        <v>45658</v>
      </c>
      <c r="T2038" t="s">
        <v>45659</v>
      </c>
      <c r="U2038" t="s">
        <v>45660</v>
      </c>
      <c r="V2038" t="s">
        <v>45661</v>
      </c>
      <c r="W2038" t="s">
        <v>45662</v>
      </c>
      <c r="X2038" t="s">
        <v>45663</v>
      </c>
      <c r="Y2038" t="s">
        <v>45664</v>
      </c>
    </row>
    <row r="2039" spans="1:25" x14ac:dyDescent="0.3">
      <c r="A2039">
        <v>101900</v>
      </c>
      <c r="B2039" t="s">
        <v>45665</v>
      </c>
      <c r="C2039" t="s">
        <v>45666</v>
      </c>
      <c r="D2039" t="s">
        <v>45667</v>
      </c>
      <c r="E2039" t="s">
        <v>45668</v>
      </c>
      <c r="F2039" t="s">
        <v>45669</v>
      </c>
      <c r="G2039" t="s">
        <v>45670</v>
      </c>
      <c r="H2039" t="s">
        <v>45671</v>
      </c>
      <c r="I2039" t="s">
        <v>45672</v>
      </c>
      <c r="J2039" t="s">
        <v>45673</v>
      </c>
      <c r="K2039" t="s">
        <v>45674</v>
      </c>
      <c r="L2039" t="s">
        <v>45675</v>
      </c>
      <c r="M2039" t="s">
        <v>45676</v>
      </c>
      <c r="N2039" t="s">
        <v>45677</v>
      </c>
      <c r="O2039" t="s">
        <v>45678</v>
      </c>
      <c r="P2039" t="s">
        <v>45679</v>
      </c>
      <c r="Q2039" t="s">
        <v>45680</v>
      </c>
      <c r="R2039" t="s">
        <v>45681</v>
      </c>
      <c r="S2039" t="s">
        <v>45682</v>
      </c>
      <c r="T2039" t="s">
        <v>45683</v>
      </c>
      <c r="U2039" t="s">
        <v>45684</v>
      </c>
      <c r="V2039" t="s">
        <v>45685</v>
      </c>
      <c r="W2039" t="s">
        <v>45686</v>
      </c>
      <c r="X2039" t="s">
        <v>45687</v>
      </c>
      <c r="Y2039" t="s">
        <v>45688</v>
      </c>
    </row>
    <row r="2040" spans="1:25" x14ac:dyDescent="0.3">
      <c r="A2040">
        <v>101950</v>
      </c>
      <c r="B2040" t="s">
        <v>45689</v>
      </c>
      <c r="C2040" t="s">
        <v>45690</v>
      </c>
      <c r="D2040" t="s">
        <v>45691</v>
      </c>
      <c r="E2040" t="s">
        <v>45692</v>
      </c>
      <c r="F2040" t="s">
        <v>45693</v>
      </c>
      <c r="G2040" t="s">
        <v>45694</v>
      </c>
      <c r="H2040" t="s">
        <v>45695</v>
      </c>
      <c r="I2040" t="s">
        <v>45696</v>
      </c>
      <c r="J2040" t="s">
        <v>45697</v>
      </c>
      <c r="K2040" t="s">
        <v>45698</v>
      </c>
      <c r="L2040" t="s">
        <v>45699</v>
      </c>
      <c r="M2040" t="s">
        <v>45700</v>
      </c>
      <c r="N2040" t="s">
        <v>45701</v>
      </c>
      <c r="O2040" t="s">
        <v>45702</v>
      </c>
      <c r="P2040" t="s">
        <v>45703</v>
      </c>
      <c r="Q2040" t="s">
        <v>45704</v>
      </c>
      <c r="R2040" t="s">
        <v>45705</v>
      </c>
      <c r="S2040" t="s">
        <v>45706</v>
      </c>
      <c r="T2040" t="s">
        <v>45707</v>
      </c>
      <c r="U2040" t="s">
        <v>45708</v>
      </c>
      <c r="V2040" t="s">
        <v>45709</v>
      </c>
      <c r="W2040" t="s">
        <v>45710</v>
      </c>
      <c r="X2040" t="s">
        <v>45711</v>
      </c>
      <c r="Y2040" t="s">
        <v>45712</v>
      </c>
    </row>
    <row r="2041" spans="1:25" x14ac:dyDescent="0.3">
      <c r="A2041">
        <v>102000</v>
      </c>
      <c r="B2041" t="s">
        <v>45713</v>
      </c>
      <c r="C2041" t="s">
        <v>45714</v>
      </c>
      <c r="D2041" t="s">
        <v>45715</v>
      </c>
      <c r="E2041" t="s">
        <v>45716</v>
      </c>
      <c r="F2041" t="s">
        <v>45717</v>
      </c>
      <c r="G2041" t="s">
        <v>45718</v>
      </c>
      <c r="H2041" t="s">
        <v>45719</v>
      </c>
      <c r="I2041" t="s">
        <v>45720</v>
      </c>
      <c r="J2041" t="s">
        <v>45721</v>
      </c>
      <c r="K2041" t="s">
        <v>45722</v>
      </c>
      <c r="L2041" t="s">
        <v>45723</v>
      </c>
      <c r="M2041" t="s">
        <v>45724</v>
      </c>
      <c r="N2041" t="s">
        <v>45725</v>
      </c>
      <c r="O2041" t="s">
        <v>45726</v>
      </c>
      <c r="P2041" t="s">
        <v>45727</v>
      </c>
      <c r="Q2041" t="s">
        <v>45728</v>
      </c>
      <c r="R2041" t="s">
        <v>45729</v>
      </c>
      <c r="S2041" t="s">
        <v>45730</v>
      </c>
      <c r="T2041" t="s">
        <v>45731</v>
      </c>
      <c r="U2041" t="s">
        <v>45732</v>
      </c>
      <c r="V2041" t="s">
        <v>45733</v>
      </c>
      <c r="W2041" t="s">
        <v>45734</v>
      </c>
      <c r="X2041" t="s">
        <v>45735</v>
      </c>
      <c r="Y2041" t="s">
        <v>45736</v>
      </c>
    </row>
    <row r="2042" spans="1:25" x14ac:dyDescent="0.3">
      <c r="A2042">
        <v>102050</v>
      </c>
      <c r="B2042" t="s">
        <v>45737</v>
      </c>
      <c r="C2042" t="s">
        <v>45738</v>
      </c>
      <c r="D2042" t="s">
        <v>45739</v>
      </c>
      <c r="E2042" t="s">
        <v>45740</v>
      </c>
      <c r="F2042" t="s">
        <v>45741</v>
      </c>
      <c r="G2042" t="s">
        <v>45742</v>
      </c>
      <c r="H2042" t="s">
        <v>45743</v>
      </c>
      <c r="I2042" t="s">
        <v>45744</v>
      </c>
      <c r="J2042" t="s">
        <v>45745</v>
      </c>
      <c r="K2042" t="s">
        <v>45746</v>
      </c>
      <c r="L2042" t="s">
        <v>45747</v>
      </c>
      <c r="M2042" t="s">
        <v>45748</v>
      </c>
      <c r="N2042" t="s">
        <v>45749</v>
      </c>
      <c r="O2042" t="s">
        <v>45750</v>
      </c>
      <c r="P2042" t="s">
        <v>45751</v>
      </c>
      <c r="Q2042" t="s">
        <v>45752</v>
      </c>
      <c r="R2042" t="s">
        <v>45753</v>
      </c>
      <c r="S2042" t="s">
        <v>45754</v>
      </c>
      <c r="T2042" t="s">
        <v>45755</v>
      </c>
      <c r="U2042" t="s">
        <v>45756</v>
      </c>
      <c r="V2042" t="s">
        <v>45757</v>
      </c>
      <c r="W2042" t="s">
        <v>45758</v>
      </c>
      <c r="X2042" t="s">
        <v>45759</v>
      </c>
      <c r="Y2042" t="s">
        <v>45760</v>
      </c>
    </row>
    <row r="2043" spans="1:25" x14ac:dyDescent="0.3">
      <c r="A2043">
        <v>102100</v>
      </c>
      <c r="B2043" t="s">
        <v>45761</v>
      </c>
      <c r="C2043" t="s">
        <v>45762</v>
      </c>
      <c r="D2043" t="s">
        <v>45763</v>
      </c>
      <c r="E2043" t="s">
        <v>45764</v>
      </c>
      <c r="F2043" t="s">
        <v>45765</v>
      </c>
      <c r="G2043" t="s">
        <v>45766</v>
      </c>
      <c r="H2043" t="s">
        <v>45767</v>
      </c>
      <c r="I2043" t="s">
        <v>45768</v>
      </c>
      <c r="J2043" t="s">
        <v>45769</v>
      </c>
      <c r="K2043" t="s">
        <v>45770</v>
      </c>
      <c r="L2043" t="s">
        <v>45771</v>
      </c>
      <c r="M2043" t="s">
        <v>45772</v>
      </c>
      <c r="N2043" t="s">
        <v>45773</v>
      </c>
      <c r="O2043" t="s">
        <v>45774</v>
      </c>
      <c r="P2043" t="s">
        <v>45775</v>
      </c>
      <c r="Q2043" t="s">
        <v>45776</v>
      </c>
      <c r="R2043" t="s">
        <v>45777</v>
      </c>
      <c r="S2043" t="s">
        <v>45778</v>
      </c>
      <c r="T2043" t="s">
        <v>45779</v>
      </c>
      <c r="U2043" t="s">
        <v>45780</v>
      </c>
      <c r="V2043" t="s">
        <v>45781</v>
      </c>
      <c r="W2043" t="s">
        <v>45782</v>
      </c>
      <c r="X2043" t="s">
        <v>45783</v>
      </c>
      <c r="Y2043" t="s">
        <v>45784</v>
      </c>
    </row>
    <row r="2044" spans="1:25" x14ac:dyDescent="0.3">
      <c r="A2044">
        <v>102150</v>
      </c>
      <c r="B2044" t="s">
        <v>45785</v>
      </c>
      <c r="C2044" t="s">
        <v>45786</v>
      </c>
      <c r="D2044" t="s">
        <v>45787</v>
      </c>
      <c r="E2044" t="s">
        <v>45788</v>
      </c>
      <c r="F2044" t="s">
        <v>45789</v>
      </c>
      <c r="G2044" t="s">
        <v>45790</v>
      </c>
      <c r="H2044" t="s">
        <v>45791</v>
      </c>
      <c r="I2044" t="s">
        <v>45792</v>
      </c>
      <c r="J2044" t="s">
        <v>45793</v>
      </c>
      <c r="K2044" t="s">
        <v>45794</v>
      </c>
      <c r="L2044" t="s">
        <v>45795</v>
      </c>
      <c r="M2044" t="s">
        <v>45796</v>
      </c>
      <c r="N2044" t="s">
        <v>45797</v>
      </c>
      <c r="O2044" t="s">
        <v>45798</v>
      </c>
      <c r="P2044" t="s">
        <v>45799</v>
      </c>
      <c r="Q2044" t="s">
        <v>45800</v>
      </c>
      <c r="R2044" t="s">
        <v>45801</v>
      </c>
      <c r="S2044" t="s">
        <v>45802</v>
      </c>
      <c r="T2044" t="s">
        <v>45803</v>
      </c>
      <c r="U2044" t="s">
        <v>45804</v>
      </c>
      <c r="V2044" t="s">
        <v>45805</v>
      </c>
      <c r="W2044" t="s">
        <v>45806</v>
      </c>
      <c r="X2044" t="s">
        <v>45807</v>
      </c>
      <c r="Y2044" t="s">
        <v>45808</v>
      </c>
    </row>
    <row r="2045" spans="1:25" x14ac:dyDescent="0.3">
      <c r="A2045">
        <v>102200</v>
      </c>
      <c r="B2045" t="s">
        <v>45809</v>
      </c>
      <c r="C2045" t="s">
        <v>45810</v>
      </c>
      <c r="D2045" t="s">
        <v>45811</v>
      </c>
      <c r="E2045" t="s">
        <v>45812</v>
      </c>
      <c r="F2045" t="s">
        <v>45813</v>
      </c>
      <c r="G2045" t="s">
        <v>45814</v>
      </c>
      <c r="H2045" t="s">
        <v>45815</v>
      </c>
      <c r="I2045" t="s">
        <v>45816</v>
      </c>
      <c r="J2045" t="s">
        <v>45817</v>
      </c>
      <c r="K2045" t="s">
        <v>45818</v>
      </c>
      <c r="L2045" t="s">
        <v>45819</v>
      </c>
      <c r="M2045" t="s">
        <v>45820</v>
      </c>
      <c r="N2045" t="s">
        <v>45821</v>
      </c>
      <c r="O2045" t="s">
        <v>45822</v>
      </c>
      <c r="P2045" t="s">
        <v>45823</v>
      </c>
      <c r="Q2045" t="s">
        <v>45824</v>
      </c>
      <c r="R2045" t="s">
        <v>45825</v>
      </c>
      <c r="S2045" t="s">
        <v>45826</v>
      </c>
      <c r="T2045" t="s">
        <v>45827</v>
      </c>
      <c r="U2045" t="s">
        <v>45828</v>
      </c>
      <c r="V2045" t="s">
        <v>45829</v>
      </c>
      <c r="W2045" t="s">
        <v>45830</v>
      </c>
      <c r="X2045" t="s">
        <v>45831</v>
      </c>
      <c r="Y2045" t="s">
        <v>45832</v>
      </c>
    </row>
    <row r="2046" spans="1:25" x14ac:dyDescent="0.3">
      <c r="A2046">
        <v>102250</v>
      </c>
      <c r="B2046" t="s">
        <v>45833</v>
      </c>
      <c r="C2046" t="s">
        <v>45834</v>
      </c>
      <c r="D2046" t="s">
        <v>45835</v>
      </c>
      <c r="E2046" t="s">
        <v>45836</v>
      </c>
      <c r="F2046" t="s">
        <v>45837</v>
      </c>
      <c r="G2046" t="s">
        <v>45838</v>
      </c>
      <c r="H2046" t="s">
        <v>45839</v>
      </c>
      <c r="I2046" t="s">
        <v>45840</v>
      </c>
      <c r="J2046" t="s">
        <v>45841</v>
      </c>
      <c r="K2046" t="s">
        <v>45842</v>
      </c>
      <c r="L2046" t="s">
        <v>45843</v>
      </c>
      <c r="M2046" t="s">
        <v>45844</v>
      </c>
      <c r="N2046" t="s">
        <v>45845</v>
      </c>
      <c r="O2046" t="s">
        <v>45846</v>
      </c>
      <c r="P2046" t="s">
        <v>45847</v>
      </c>
      <c r="Q2046" t="s">
        <v>45848</v>
      </c>
      <c r="R2046" t="s">
        <v>45849</v>
      </c>
      <c r="S2046" t="s">
        <v>45850</v>
      </c>
      <c r="T2046" t="s">
        <v>45851</v>
      </c>
      <c r="U2046" t="s">
        <v>45852</v>
      </c>
      <c r="V2046" t="s">
        <v>45853</v>
      </c>
      <c r="W2046" t="s">
        <v>45854</v>
      </c>
      <c r="X2046" t="s">
        <v>45855</v>
      </c>
      <c r="Y2046" t="s">
        <v>45856</v>
      </c>
    </row>
    <row r="2047" spans="1:25" x14ac:dyDescent="0.3">
      <c r="A2047">
        <v>102300</v>
      </c>
      <c r="B2047" t="s">
        <v>45857</v>
      </c>
      <c r="C2047" t="s">
        <v>45858</v>
      </c>
      <c r="D2047" t="s">
        <v>45859</v>
      </c>
      <c r="E2047" t="s">
        <v>45860</v>
      </c>
      <c r="F2047" t="s">
        <v>45861</v>
      </c>
      <c r="G2047" t="s">
        <v>45862</v>
      </c>
      <c r="H2047" t="s">
        <v>45863</v>
      </c>
      <c r="I2047" t="s">
        <v>45864</v>
      </c>
      <c r="J2047" t="s">
        <v>45865</v>
      </c>
      <c r="K2047" t="s">
        <v>45866</v>
      </c>
      <c r="L2047" t="s">
        <v>45867</v>
      </c>
      <c r="M2047" t="s">
        <v>45868</v>
      </c>
      <c r="N2047" t="s">
        <v>45869</v>
      </c>
      <c r="O2047" t="s">
        <v>45870</v>
      </c>
      <c r="P2047" t="s">
        <v>45871</v>
      </c>
      <c r="Q2047" t="s">
        <v>45872</v>
      </c>
      <c r="R2047" t="s">
        <v>45873</v>
      </c>
      <c r="S2047" t="s">
        <v>45874</v>
      </c>
      <c r="T2047" t="s">
        <v>45875</v>
      </c>
      <c r="U2047" t="s">
        <v>45876</v>
      </c>
      <c r="V2047" t="s">
        <v>45877</v>
      </c>
      <c r="W2047" t="s">
        <v>45878</v>
      </c>
      <c r="X2047" t="s">
        <v>45879</v>
      </c>
      <c r="Y2047" t="s">
        <v>45880</v>
      </c>
    </row>
    <row r="2048" spans="1:25" x14ac:dyDescent="0.3">
      <c r="A2048">
        <v>102350</v>
      </c>
      <c r="B2048" t="s">
        <v>45881</v>
      </c>
      <c r="C2048" t="s">
        <v>45882</v>
      </c>
      <c r="D2048" t="s">
        <v>45883</v>
      </c>
      <c r="E2048" t="s">
        <v>45884</v>
      </c>
      <c r="F2048" t="s">
        <v>45885</v>
      </c>
      <c r="G2048" t="s">
        <v>45886</v>
      </c>
      <c r="H2048" t="s">
        <v>45887</v>
      </c>
      <c r="I2048" t="s">
        <v>45888</v>
      </c>
      <c r="J2048" t="s">
        <v>45889</v>
      </c>
      <c r="K2048" t="s">
        <v>45890</v>
      </c>
      <c r="L2048" t="s">
        <v>45891</v>
      </c>
      <c r="M2048" t="s">
        <v>45892</v>
      </c>
      <c r="N2048" t="s">
        <v>45893</v>
      </c>
      <c r="O2048" t="s">
        <v>45894</v>
      </c>
      <c r="P2048" t="s">
        <v>45895</v>
      </c>
      <c r="Q2048" t="s">
        <v>45896</v>
      </c>
      <c r="R2048" t="s">
        <v>45897</v>
      </c>
      <c r="S2048" t="s">
        <v>45898</v>
      </c>
      <c r="T2048" t="s">
        <v>45899</v>
      </c>
      <c r="U2048" t="s">
        <v>45900</v>
      </c>
      <c r="V2048" t="s">
        <v>45901</v>
      </c>
      <c r="W2048" t="s">
        <v>45902</v>
      </c>
      <c r="X2048" t="s">
        <v>45903</v>
      </c>
      <c r="Y2048" t="s">
        <v>45904</v>
      </c>
    </row>
    <row r="2049" spans="1:25" x14ac:dyDescent="0.3">
      <c r="A2049">
        <v>102400</v>
      </c>
      <c r="B2049" t="s">
        <v>45905</v>
      </c>
      <c r="C2049" t="s">
        <v>45906</v>
      </c>
      <c r="D2049" t="s">
        <v>45907</v>
      </c>
      <c r="E2049" t="s">
        <v>45908</v>
      </c>
      <c r="F2049" t="s">
        <v>45909</v>
      </c>
      <c r="G2049" t="s">
        <v>45910</v>
      </c>
      <c r="H2049" t="s">
        <v>45911</v>
      </c>
      <c r="I2049" t="s">
        <v>45912</v>
      </c>
      <c r="J2049" t="s">
        <v>45913</v>
      </c>
      <c r="K2049" t="s">
        <v>45914</v>
      </c>
      <c r="L2049" t="s">
        <v>45915</v>
      </c>
      <c r="M2049" t="s">
        <v>45916</v>
      </c>
      <c r="N2049" t="s">
        <v>45917</v>
      </c>
      <c r="O2049" t="s">
        <v>45918</v>
      </c>
      <c r="P2049" t="s">
        <v>45919</v>
      </c>
      <c r="Q2049" t="s">
        <v>45920</v>
      </c>
      <c r="R2049" t="s">
        <v>45921</v>
      </c>
      <c r="S2049" t="s">
        <v>45922</v>
      </c>
      <c r="T2049" t="s">
        <v>45923</v>
      </c>
      <c r="U2049" t="s">
        <v>45924</v>
      </c>
      <c r="V2049" t="s">
        <v>45925</v>
      </c>
      <c r="W2049" t="s">
        <v>45926</v>
      </c>
      <c r="X2049" t="s">
        <v>45927</v>
      </c>
      <c r="Y2049" t="s">
        <v>45928</v>
      </c>
    </row>
    <row r="2050" spans="1:25" x14ac:dyDescent="0.3">
      <c r="A2050">
        <v>102450</v>
      </c>
      <c r="B2050" t="s">
        <v>45929</v>
      </c>
      <c r="C2050" t="s">
        <v>45930</v>
      </c>
      <c r="D2050" t="s">
        <v>45931</v>
      </c>
      <c r="E2050" t="s">
        <v>45932</v>
      </c>
      <c r="F2050" t="s">
        <v>45933</v>
      </c>
      <c r="G2050" t="s">
        <v>45934</v>
      </c>
      <c r="H2050" t="s">
        <v>45935</v>
      </c>
      <c r="I2050" t="s">
        <v>45936</v>
      </c>
      <c r="J2050" t="s">
        <v>45937</v>
      </c>
      <c r="K2050" t="s">
        <v>45938</v>
      </c>
      <c r="L2050" t="s">
        <v>45939</v>
      </c>
      <c r="M2050" t="s">
        <v>45940</v>
      </c>
      <c r="N2050" t="s">
        <v>45941</v>
      </c>
      <c r="O2050" t="s">
        <v>45942</v>
      </c>
      <c r="P2050" t="s">
        <v>45943</v>
      </c>
      <c r="Q2050" t="s">
        <v>45944</v>
      </c>
      <c r="R2050" t="s">
        <v>45945</v>
      </c>
      <c r="S2050" t="s">
        <v>45946</v>
      </c>
      <c r="T2050" t="s">
        <v>45947</v>
      </c>
      <c r="U2050" t="s">
        <v>45948</v>
      </c>
      <c r="V2050" t="s">
        <v>45949</v>
      </c>
      <c r="W2050" t="s">
        <v>45950</v>
      </c>
      <c r="X2050" t="s">
        <v>45951</v>
      </c>
      <c r="Y2050" t="s">
        <v>45952</v>
      </c>
    </row>
    <row r="2051" spans="1:25" x14ac:dyDescent="0.3">
      <c r="A2051">
        <v>102500</v>
      </c>
      <c r="B2051" t="s">
        <v>45953</v>
      </c>
      <c r="C2051" t="s">
        <v>45954</v>
      </c>
      <c r="D2051" t="s">
        <v>45955</v>
      </c>
      <c r="E2051" t="s">
        <v>45956</v>
      </c>
      <c r="F2051" t="s">
        <v>45957</v>
      </c>
      <c r="G2051" t="s">
        <v>45958</v>
      </c>
      <c r="H2051" t="s">
        <v>45959</v>
      </c>
      <c r="I2051" t="s">
        <v>45960</v>
      </c>
      <c r="J2051" t="s">
        <v>45961</v>
      </c>
      <c r="K2051" t="s">
        <v>45962</v>
      </c>
      <c r="L2051" t="s">
        <v>45963</v>
      </c>
      <c r="M2051" t="s">
        <v>45964</v>
      </c>
      <c r="N2051" t="s">
        <v>45965</v>
      </c>
      <c r="O2051" t="s">
        <v>45966</v>
      </c>
      <c r="P2051" t="s">
        <v>45967</v>
      </c>
      <c r="Q2051" t="s">
        <v>45968</v>
      </c>
      <c r="R2051" t="s">
        <v>45969</v>
      </c>
      <c r="S2051" t="s">
        <v>45970</v>
      </c>
      <c r="T2051" t="s">
        <v>45971</v>
      </c>
      <c r="U2051" t="s">
        <v>45972</v>
      </c>
      <c r="V2051" t="s">
        <v>45973</v>
      </c>
      <c r="W2051" t="s">
        <v>45974</v>
      </c>
      <c r="X2051" t="s">
        <v>45975</v>
      </c>
      <c r="Y2051" t="s">
        <v>45976</v>
      </c>
    </row>
    <row r="2052" spans="1:25" x14ac:dyDescent="0.3">
      <c r="A2052">
        <v>102550</v>
      </c>
      <c r="B2052" t="s">
        <v>45977</v>
      </c>
      <c r="C2052" t="s">
        <v>45978</v>
      </c>
      <c r="D2052" t="s">
        <v>45979</v>
      </c>
      <c r="E2052" t="s">
        <v>45980</v>
      </c>
      <c r="F2052" t="s">
        <v>45981</v>
      </c>
      <c r="G2052" t="s">
        <v>45982</v>
      </c>
      <c r="H2052" t="s">
        <v>45983</v>
      </c>
      <c r="I2052" t="s">
        <v>45984</v>
      </c>
      <c r="J2052" t="s">
        <v>45985</v>
      </c>
      <c r="K2052" t="s">
        <v>45986</v>
      </c>
      <c r="L2052" t="s">
        <v>45987</v>
      </c>
      <c r="M2052" t="s">
        <v>45988</v>
      </c>
      <c r="N2052" t="s">
        <v>45989</v>
      </c>
      <c r="O2052" t="s">
        <v>45990</v>
      </c>
      <c r="P2052" t="s">
        <v>45991</v>
      </c>
      <c r="Q2052" t="s">
        <v>45992</v>
      </c>
      <c r="R2052" t="s">
        <v>45993</v>
      </c>
      <c r="S2052" t="s">
        <v>45994</v>
      </c>
      <c r="T2052" t="s">
        <v>45995</v>
      </c>
      <c r="U2052" t="s">
        <v>45996</v>
      </c>
      <c r="V2052" t="s">
        <v>45997</v>
      </c>
      <c r="W2052" t="s">
        <v>45998</v>
      </c>
      <c r="X2052" t="s">
        <v>45999</v>
      </c>
      <c r="Y2052" t="s">
        <v>46000</v>
      </c>
    </row>
    <row r="2053" spans="1:25" x14ac:dyDescent="0.3">
      <c r="A2053">
        <v>102600</v>
      </c>
      <c r="B2053" t="s">
        <v>46001</v>
      </c>
      <c r="C2053" t="s">
        <v>46002</v>
      </c>
      <c r="D2053" t="s">
        <v>46003</v>
      </c>
      <c r="E2053" t="s">
        <v>46004</v>
      </c>
      <c r="F2053" t="s">
        <v>46005</v>
      </c>
      <c r="G2053" t="s">
        <v>46006</v>
      </c>
      <c r="H2053" t="s">
        <v>46007</v>
      </c>
      <c r="I2053" t="s">
        <v>46008</v>
      </c>
      <c r="J2053" t="s">
        <v>46009</v>
      </c>
      <c r="K2053" t="s">
        <v>46010</v>
      </c>
      <c r="L2053" t="s">
        <v>46011</v>
      </c>
      <c r="M2053" t="s">
        <v>46012</v>
      </c>
      <c r="N2053" t="s">
        <v>46013</v>
      </c>
      <c r="O2053" t="s">
        <v>46014</v>
      </c>
      <c r="P2053" t="s">
        <v>46015</v>
      </c>
      <c r="Q2053" t="s">
        <v>46016</v>
      </c>
      <c r="R2053" t="s">
        <v>46017</v>
      </c>
      <c r="S2053" t="s">
        <v>46018</v>
      </c>
      <c r="T2053" t="s">
        <v>46019</v>
      </c>
      <c r="U2053" t="s">
        <v>46020</v>
      </c>
      <c r="V2053" t="s">
        <v>46021</v>
      </c>
      <c r="W2053" t="s">
        <v>46022</v>
      </c>
      <c r="X2053" t="s">
        <v>46023</v>
      </c>
      <c r="Y2053" t="s">
        <v>46024</v>
      </c>
    </row>
    <row r="2054" spans="1:25" x14ac:dyDescent="0.3">
      <c r="A2054">
        <v>102650</v>
      </c>
      <c r="B2054" t="s">
        <v>46025</v>
      </c>
      <c r="C2054" t="s">
        <v>46026</v>
      </c>
      <c r="D2054" t="s">
        <v>46027</v>
      </c>
      <c r="E2054" t="s">
        <v>46028</v>
      </c>
      <c r="F2054" t="s">
        <v>46029</v>
      </c>
      <c r="G2054" t="s">
        <v>46030</v>
      </c>
      <c r="H2054" t="s">
        <v>46031</v>
      </c>
      <c r="I2054" t="s">
        <v>46032</v>
      </c>
      <c r="J2054" t="s">
        <v>46033</v>
      </c>
      <c r="K2054" t="s">
        <v>46034</v>
      </c>
      <c r="L2054" t="s">
        <v>46035</v>
      </c>
      <c r="M2054" t="s">
        <v>46036</v>
      </c>
      <c r="N2054" t="s">
        <v>46037</v>
      </c>
      <c r="O2054" t="s">
        <v>46038</v>
      </c>
      <c r="P2054" t="s">
        <v>46039</v>
      </c>
      <c r="Q2054" t="s">
        <v>46040</v>
      </c>
      <c r="R2054" t="s">
        <v>46041</v>
      </c>
      <c r="S2054" t="s">
        <v>46042</v>
      </c>
      <c r="T2054" t="s">
        <v>46043</v>
      </c>
      <c r="U2054" t="s">
        <v>46044</v>
      </c>
      <c r="V2054" t="s">
        <v>46045</v>
      </c>
      <c r="W2054" t="s">
        <v>46046</v>
      </c>
      <c r="X2054" t="s">
        <v>46047</v>
      </c>
      <c r="Y2054" t="s">
        <v>46048</v>
      </c>
    </row>
    <row r="2055" spans="1:25" x14ac:dyDescent="0.3">
      <c r="A2055">
        <v>102700</v>
      </c>
      <c r="B2055" t="s">
        <v>46049</v>
      </c>
      <c r="C2055" t="s">
        <v>46050</v>
      </c>
      <c r="D2055" t="s">
        <v>46051</v>
      </c>
      <c r="E2055" t="s">
        <v>46052</v>
      </c>
      <c r="F2055" t="s">
        <v>46053</v>
      </c>
      <c r="G2055" t="s">
        <v>46054</v>
      </c>
      <c r="H2055" t="s">
        <v>46055</v>
      </c>
      <c r="I2055" t="s">
        <v>46056</v>
      </c>
      <c r="J2055" t="s">
        <v>46057</v>
      </c>
      <c r="K2055" t="s">
        <v>46058</v>
      </c>
      <c r="L2055" t="s">
        <v>46059</v>
      </c>
      <c r="M2055" t="s">
        <v>46060</v>
      </c>
      <c r="N2055" t="s">
        <v>46061</v>
      </c>
      <c r="O2055" t="s">
        <v>46062</v>
      </c>
      <c r="P2055" t="s">
        <v>46063</v>
      </c>
      <c r="Q2055" t="s">
        <v>46064</v>
      </c>
      <c r="R2055" t="s">
        <v>46065</v>
      </c>
      <c r="S2055" t="s">
        <v>46066</v>
      </c>
      <c r="T2055" t="s">
        <v>46067</v>
      </c>
      <c r="U2055" t="s">
        <v>46068</v>
      </c>
      <c r="V2055" t="s">
        <v>46069</v>
      </c>
      <c r="W2055" t="s">
        <v>46070</v>
      </c>
      <c r="X2055" t="s">
        <v>46071</v>
      </c>
      <c r="Y2055" t="s">
        <v>46072</v>
      </c>
    </row>
    <row r="2056" spans="1:25" x14ac:dyDescent="0.3">
      <c r="A2056">
        <v>102750</v>
      </c>
      <c r="B2056" t="s">
        <v>46073</v>
      </c>
      <c r="C2056" t="s">
        <v>46074</v>
      </c>
      <c r="D2056" t="s">
        <v>46075</v>
      </c>
      <c r="E2056" t="s">
        <v>46076</v>
      </c>
      <c r="F2056" t="s">
        <v>46077</v>
      </c>
      <c r="G2056" t="s">
        <v>46078</v>
      </c>
      <c r="H2056" t="s">
        <v>46079</v>
      </c>
      <c r="I2056" t="s">
        <v>46080</v>
      </c>
      <c r="J2056" t="s">
        <v>46081</v>
      </c>
      <c r="K2056" t="s">
        <v>46082</v>
      </c>
      <c r="L2056" t="s">
        <v>46083</v>
      </c>
      <c r="M2056" t="s">
        <v>46084</v>
      </c>
      <c r="N2056" t="s">
        <v>46085</v>
      </c>
      <c r="O2056" t="s">
        <v>46086</v>
      </c>
      <c r="P2056" t="s">
        <v>46087</v>
      </c>
      <c r="Q2056" t="s">
        <v>46088</v>
      </c>
      <c r="R2056" t="s">
        <v>46089</v>
      </c>
      <c r="S2056" t="s">
        <v>46090</v>
      </c>
      <c r="T2056" t="s">
        <v>46091</v>
      </c>
      <c r="U2056" t="s">
        <v>46092</v>
      </c>
      <c r="V2056" t="s">
        <v>46093</v>
      </c>
      <c r="W2056" t="s">
        <v>46094</v>
      </c>
      <c r="X2056" t="s">
        <v>46095</v>
      </c>
      <c r="Y2056" t="s">
        <v>46096</v>
      </c>
    </row>
    <row r="2057" spans="1:25" x14ac:dyDescent="0.3">
      <c r="A2057">
        <v>102800</v>
      </c>
      <c r="B2057" t="s">
        <v>46097</v>
      </c>
      <c r="C2057" t="s">
        <v>46098</v>
      </c>
      <c r="D2057" t="s">
        <v>46099</v>
      </c>
      <c r="E2057" t="s">
        <v>46100</v>
      </c>
      <c r="F2057" t="s">
        <v>46101</v>
      </c>
      <c r="G2057" t="s">
        <v>46102</v>
      </c>
      <c r="H2057" t="s">
        <v>46103</v>
      </c>
      <c r="I2057" t="s">
        <v>46104</v>
      </c>
      <c r="J2057" t="s">
        <v>46105</v>
      </c>
      <c r="K2057" t="s">
        <v>46106</v>
      </c>
      <c r="L2057" t="s">
        <v>46107</v>
      </c>
      <c r="M2057" t="s">
        <v>46108</v>
      </c>
      <c r="N2057" t="s">
        <v>46109</v>
      </c>
      <c r="O2057" t="s">
        <v>46110</v>
      </c>
      <c r="P2057" t="s">
        <v>46111</v>
      </c>
      <c r="Q2057" t="s">
        <v>46112</v>
      </c>
      <c r="R2057" t="s">
        <v>46113</v>
      </c>
      <c r="S2057" t="s">
        <v>46114</v>
      </c>
      <c r="T2057" t="s">
        <v>46115</v>
      </c>
      <c r="U2057" t="s">
        <v>46116</v>
      </c>
      <c r="V2057" t="s">
        <v>46117</v>
      </c>
      <c r="W2057" t="s">
        <v>46118</v>
      </c>
      <c r="X2057" t="s">
        <v>46119</v>
      </c>
      <c r="Y2057" t="s">
        <v>46120</v>
      </c>
    </row>
    <row r="2058" spans="1:25" x14ac:dyDescent="0.3">
      <c r="A2058">
        <v>102850</v>
      </c>
      <c r="B2058" t="s">
        <v>46121</v>
      </c>
      <c r="C2058" t="s">
        <v>46122</v>
      </c>
      <c r="D2058" t="s">
        <v>46123</v>
      </c>
      <c r="E2058" t="s">
        <v>46124</v>
      </c>
      <c r="F2058" t="s">
        <v>46125</v>
      </c>
      <c r="G2058" t="s">
        <v>46126</v>
      </c>
      <c r="H2058" t="s">
        <v>46127</v>
      </c>
      <c r="I2058" t="s">
        <v>46128</v>
      </c>
      <c r="J2058" t="s">
        <v>46129</v>
      </c>
      <c r="K2058" t="s">
        <v>46130</v>
      </c>
      <c r="L2058" t="s">
        <v>46131</v>
      </c>
      <c r="M2058" t="s">
        <v>46132</v>
      </c>
      <c r="N2058" t="s">
        <v>46133</v>
      </c>
      <c r="O2058" t="s">
        <v>46134</v>
      </c>
      <c r="P2058" t="s">
        <v>46135</v>
      </c>
      <c r="Q2058" t="s">
        <v>46136</v>
      </c>
      <c r="R2058" t="s">
        <v>46137</v>
      </c>
      <c r="S2058" t="s">
        <v>46138</v>
      </c>
      <c r="T2058" t="s">
        <v>46139</v>
      </c>
      <c r="U2058" t="s">
        <v>46140</v>
      </c>
      <c r="V2058" t="s">
        <v>46141</v>
      </c>
      <c r="W2058" t="s">
        <v>46142</v>
      </c>
      <c r="X2058" t="s">
        <v>46143</v>
      </c>
      <c r="Y2058" t="s">
        <v>46144</v>
      </c>
    </row>
    <row r="2059" spans="1:25" x14ac:dyDescent="0.3">
      <c r="A2059">
        <v>102900</v>
      </c>
      <c r="B2059" t="s">
        <v>46145</v>
      </c>
      <c r="C2059" t="s">
        <v>46146</v>
      </c>
      <c r="D2059" t="s">
        <v>46147</v>
      </c>
      <c r="E2059" t="s">
        <v>46148</v>
      </c>
      <c r="F2059" t="s">
        <v>46149</v>
      </c>
      <c r="G2059" t="s">
        <v>46150</v>
      </c>
      <c r="H2059" t="s">
        <v>46151</v>
      </c>
      <c r="I2059" t="s">
        <v>46152</v>
      </c>
      <c r="J2059" t="s">
        <v>46153</v>
      </c>
      <c r="K2059" t="s">
        <v>46154</v>
      </c>
      <c r="L2059" t="s">
        <v>46155</v>
      </c>
      <c r="M2059" t="s">
        <v>46156</v>
      </c>
      <c r="N2059" t="s">
        <v>46157</v>
      </c>
      <c r="O2059" t="s">
        <v>46158</v>
      </c>
      <c r="P2059" t="s">
        <v>46159</v>
      </c>
      <c r="Q2059" t="s">
        <v>46160</v>
      </c>
      <c r="R2059" t="s">
        <v>46161</v>
      </c>
      <c r="S2059" t="s">
        <v>46162</v>
      </c>
      <c r="T2059" t="s">
        <v>46163</v>
      </c>
      <c r="U2059" t="s">
        <v>46164</v>
      </c>
      <c r="V2059" t="s">
        <v>46165</v>
      </c>
      <c r="W2059" t="s">
        <v>46166</v>
      </c>
      <c r="X2059" t="s">
        <v>46167</v>
      </c>
      <c r="Y2059" t="s">
        <v>46168</v>
      </c>
    </row>
    <row r="2060" spans="1:25" x14ac:dyDescent="0.3">
      <c r="A2060">
        <v>102950</v>
      </c>
      <c r="B2060" t="s">
        <v>46169</v>
      </c>
      <c r="C2060" t="s">
        <v>46170</v>
      </c>
      <c r="D2060" t="s">
        <v>46171</v>
      </c>
      <c r="E2060" t="s">
        <v>46172</v>
      </c>
      <c r="F2060" t="s">
        <v>46173</v>
      </c>
      <c r="G2060" t="s">
        <v>46174</v>
      </c>
      <c r="H2060" t="s">
        <v>46175</v>
      </c>
      <c r="I2060" t="s">
        <v>46176</v>
      </c>
      <c r="J2060" t="s">
        <v>46177</v>
      </c>
      <c r="K2060" t="s">
        <v>46178</v>
      </c>
      <c r="L2060" t="s">
        <v>46179</v>
      </c>
      <c r="M2060" t="s">
        <v>46180</v>
      </c>
      <c r="N2060" t="s">
        <v>46181</v>
      </c>
      <c r="O2060" t="s">
        <v>46182</v>
      </c>
      <c r="P2060" t="s">
        <v>46183</v>
      </c>
      <c r="Q2060" t="s">
        <v>46184</v>
      </c>
      <c r="R2060" t="s">
        <v>46185</v>
      </c>
      <c r="S2060" t="s">
        <v>46186</v>
      </c>
      <c r="T2060" t="s">
        <v>46187</v>
      </c>
      <c r="U2060" t="s">
        <v>46188</v>
      </c>
      <c r="V2060" t="s">
        <v>46189</v>
      </c>
      <c r="W2060" t="s">
        <v>46190</v>
      </c>
      <c r="X2060" t="s">
        <v>46191</v>
      </c>
      <c r="Y2060" t="s">
        <v>46192</v>
      </c>
    </row>
    <row r="2061" spans="1:25" x14ac:dyDescent="0.3">
      <c r="A2061">
        <v>103000</v>
      </c>
      <c r="B2061" t="s">
        <v>46193</v>
      </c>
      <c r="C2061" t="s">
        <v>46194</v>
      </c>
      <c r="D2061" t="s">
        <v>46195</v>
      </c>
      <c r="E2061" t="s">
        <v>46196</v>
      </c>
      <c r="F2061" t="s">
        <v>46197</v>
      </c>
      <c r="G2061" t="s">
        <v>46198</v>
      </c>
      <c r="H2061" t="s">
        <v>46199</v>
      </c>
      <c r="I2061" t="s">
        <v>46200</v>
      </c>
      <c r="J2061" t="s">
        <v>46201</v>
      </c>
      <c r="K2061" t="s">
        <v>46202</v>
      </c>
      <c r="L2061" t="s">
        <v>46203</v>
      </c>
      <c r="M2061" t="s">
        <v>46204</v>
      </c>
      <c r="N2061" t="s">
        <v>46205</v>
      </c>
      <c r="O2061" t="s">
        <v>46206</v>
      </c>
      <c r="P2061" t="s">
        <v>46207</v>
      </c>
      <c r="Q2061" t="s">
        <v>46208</v>
      </c>
      <c r="R2061" t="s">
        <v>46209</v>
      </c>
      <c r="S2061" t="s">
        <v>46210</v>
      </c>
      <c r="T2061" t="s">
        <v>46211</v>
      </c>
      <c r="U2061" t="s">
        <v>46212</v>
      </c>
      <c r="V2061" t="s">
        <v>46213</v>
      </c>
      <c r="W2061" t="s">
        <v>46214</v>
      </c>
      <c r="X2061" t="s">
        <v>46215</v>
      </c>
      <c r="Y2061" t="s">
        <v>46216</v>
      </c>
    </row>
    <row r="2062" spans="1:25" x14ac:dyDescent="0.3">
      <c r="A2062">
        <v>103050</v>
      </c>
      <c r="B2062" t="s">
        <v>46217</v>
      </c>
      <c r="C2062" t="s">
        <v>46218</v>
      </c>
      <c r="D2062" t="s">
        <v>46219</v>
      </c>
      <c r="E2062" t="s">
        <v>46220</v>
      </c>
      <c r="F2062" t="s">
        <v>46221</v>
      </c>
      <c r="G2062" t="s">
        <v>46222</v>
      </c>
      <c r="H2062" t="s">
        <v>46223</v>
      </c>
      <c r="I2062" t="s">
        <v>46224</v>
      </c>
      <c r="J2062" t="s">
        <v>46225</v>
      </c>
      <c r="K2062" t="s">
        <v>46226</v>
      </c>
      <c r="L2062" t="s">
        <v>46227</v>
      </c>
      <c r="M2062" t="s">
        <v>46228</v>
      </c>
      <c r="N2062" t="s">
        <v>46229</v>
      </c>
      <c r="O2062" t="s">
        <v>46230</v>
      </c>
      <c r="P2062" t="s">
        <v>46231</v>
      </c>
      <c r="Q2062" t="s">
        <v>46232</v>
      </c>
      <c r="R2062" t="s">
        <v>46233</v>
      </c>
      <c r="S2062" t="s">
        <v>46234</v>
      </c>
      <c r="T2062" t="s">
        <v>46235</v>
      </c>
      <c r="U2062" t="s">
        <v>46236</v>
      </c>
      <c r="V2062" t="s">
        <v>46237</v>
      </c>
      <c r="W2062" t="s">
        <v>46238</v>
      </c>
      <c r="X2062" t="s">
        <v>46239</v>
      </c>
      <c r="Y2062" t="s">
        <v>46240</v>
      </c>
    </row>
    <row r="2063" spans="1:25" x14ac:dyDescent="0.3">
      <c r="A2063">
        <v>103100</v>
      </c>
      <c r="B2063" t="s">
        <v>46241</v>
      </c>
      <c r="C2063" t="s">
        <v>46242</v>
      </c>
      <c r="D2063" t="s">
        <v>46243</v>
      </c>
      <c r="E2063" t="s">
        <v>46244</v>
      </c>
      <c r="F2063" t="s">
        <v>46245</v>
      </c>
      <c r="G2063" t="s">
        <v>46246</v>
      </c>
      <c r="H2063" t="s">
        <v>46247</v>
      </c>
      <c r="I2063" t="s">
        <v>46248</v>
      </c>
      <c r="J2063" t="s">
        <v>46249</v>
      </c>
      <c r="K2063" t="s">
        <v>46250</v>
      </c>
      <c r="L2063" t="s">
        <v>46251</v>
      </c>
      <c r="M2063" t="s">
        <v>46252</v>
      </c>
      <c r="N2063" t="s">
        <v>46253</v>
      </c>
      <c r="O2063" t="s">
        <v>46254</v>
      </c>
      <c r="P2063" t="s">
        <v>46255</v>
      </c>
      <c r="Q2063" t="s">
        <v>46256</v>
      </c>
      <c r="R2063" t="s">
        <v>46257</v>
      </c>
      <c r="S2063" t="s">
        <v>46258</v>
      </c>
      <c r="T2063" t="s">
        <v>46259</v>
      </c>
      <c r="U2063" t="s">
        <v>46260</v>
      </c>
      <c r="V2063" t="s">
        <v>46261</v>
      </c>
      <c r="W2063" t="s">
        <v>46262</v>
      </c>
      <c r="X2063" t="s">
        <v>46263</v>
      </c>
      <c r="Y2063" t="s">
        <v>46264</v>
      </c>
    </row>
    <row r="2064" spans="1:25" x14ac:dyDescent="0.3">
      <c r="A2064">
        <v>103150</v>
      </c>
      <c r="B2064" t="s">
        <v>46265</v>
      </c>
      <c r="C2064" t="s">
        <v>46266</v>
      </c>
      <c r="D2064" t="s">
        <v>46267</v>
      </c>
      <c r="E2064" t="s">
        <v>46268</v>
      </c>
      <c r="F2064" t="s">
        <v>46269</v>
      </c>
      <c r="G2064" t="s">
        <v>46270</v>
      </c>
      <c r="H2064" t="s">
        <v>46271</v>
      </c>
      <c r="I2064" t="s">
        <v>46272</v>
      </c>
      <c r="J2064" t="s">
        <v>46273</v>
      </c>
      <c r="K2064" t="s">
        <v>46274</v>
      </c>
      <c r="L2064" t="s">
        <v>46275</v>
      </c>
      <c r="M2064" t="s">
        <v>46276</v>
      </c>
      <c r="N2064" t="s">
        <v>46277</v>
      </c>
      <c r="O2064" t="s">
        <v>46278</v>
      </c>
      <c r="P2064" t="s">
        <v>46279</v>
      </c>
      <c r="Q2064" t="s">
        <v>46280</v>
      </c>
      <c r="R2064" t="s">
        <v>46281</v>
      </c>
      <c r="S2064" t="s">
        <v>46282</v>
      </c>
      <c r="T2064" t="s">
        <v>46283</v>
      </c>
      <c r="U2064" t="s">
        <v>46284</v>
      </c>
      <c r="V2064" t="s">
        <v>46285</v>
      </c>
      <c r="W2064" t="s">
        <v>46286</v>
      </c>
      <c r="X2064" t="s">
        <v>46287</v>
      </c>
      <c r="Y2064" t="s">
        <v>46288</v>
      </c>
    </row>
    <row r="2065" spans="1:25" x14ac:dyDescent="0.3">
      <c r="A2065">
        <v>103200</v>
      </c>
      <c r="B2065" t="s">
        <v>46289</v>
      </c>
      <c r="C2065" t="s">
        <v>46290</v>
      </c>
      <c r="D2065" t="s">
        <v>46291</v>
      </c>
      <c r="E2065" t="s">
        <v>46292</v>
      </c>
      <c r="F2065" t="s">
        <v>46293</v>
      </c>
      <c r="G2065" t="s">
        <v>46294</v>
      </c>
      <c r="H2065" t="s">
        <v>46295</v>
      </c>
      <c r="I2065" t="s">
        <v>46296</v>
      </c>
      <c r="J2065" t="s">
        <v>46297</v>
      </c>
      <c r="K2065" t="s">
        <v>46298</v>
      </c>
      <c r="L2065" t="s">
        <v>46299</v>
      </c>
      <c r="M2065" t="s">
        <v>46300</v>
      </c>
      <c r="N2065" t="s">
        <v>46301</v>
      </c>
      <c r="O2065" t="s">
        <v>46302</v>
      </c>
      <c r="P2065" t="s">
        <v>46303</v>
      </c>
      <c r="Q2065" t="s">
        <v>46304</v>
      </c>
      <c r="R2065" t="s">
        <v>46305</v>
      </c>
      <c r="S2065" t="s">
        <v>46306</v>
      </c>
      <c r="T2065" t="s">
        <v>46307</v>
      </c>
      <c r="U2065" t="s">
        <v>46308</v>
      </c>
      <c r="V2065" t="s">
        <v>46309</v>
      </c>
      <c r="W2065" t="s">
        <v>46310</v>
      </c>
      <c r="X2065" t="s">
        <v>46311</v>
      </c>
      <c r="Y2065" t="s">
        <v>46312</v>
      </c>
    </row>
    <row r="2066" spans="1:25" x14ac:dyDescent="0.3">
      <c r="A2066">
        <v>103250</v>
      </c>
      <c r="B2066" t="s">
        <v>46313</v>
      </c>
      <c r="C2066" t="s">
        <v>46314</v>
      </c>
      <c r="D2066" t="s">
        <v>46315</v>
      </c>
      <c r="E2066" t="s">
        <v>46316</v>
      </c>
      <c r="F2066" t="s">
        <v>46317</v>
      </c>
      <c r="G2066" t="s">
        <v>46318</v>
      </c>
      <c r="H2066" t="s">
        <v>46319</v>
      </c>
      <c r="I2066" t="s">
        <v>46320</v>
      </c>
      <c r="J2066" t="s">
        <v>46321</v>
      </c>
      <c r="K2066" t="s">
        <v>46322</v>
      </c>
      <c r="L2066" t="s">
        <v>46323</v>
      </c>
      <c r="M2066" t="s">
        <v>46324</v>
      </c>
      <c r="N2066" t="s">
        <v>46325</v>
      </c>
      <c r="O2066" t="s">
        <v>46326</v>
      </c>
      <c r="P2066" t="s">
        <v>46327</v>
      </c>
      <c r="Q2066" t="s">
        <v>46328</v>
      </c>
      <c r="R2066" t="s">
        <v>46329</v>
      </c>
      <c r="S2066" t="s">
        <v>46330</v>
      </c>
      <c r="T2066" t="s">
        <v>46331</v>
      </c>
      <c r="U2066" t="s">
        <v>46332</v>
      </c>
      <c r="V2066" t="s">
        <v>46333</v>
      </c>
      <c r="W2066" t="s">
        <v>46334</v>
      </c>
      <c r="X2066" t="s">
        <v>46335</v>
      </c>
      <c r="Y2066" t="s">
        <v>46336</v>
      </c>
    </row>
    <row r="2067" spans="1:25" x14ac:dyDescent="0.3">
      <c r="A2067">
        <v>103300</v>
      </c>
      <c r="B2067" t="s">
        <v>46337</v>
      </c>
      <c r="C2067" t="s">
        <v>46338</v>
      </c>
      <c r="D2067" t="s">
        <v>46339</v>
      </c>
      <c r="E2067" t="s">
        <v>46340</v>
      </c>
      <c r="F2067" t="s">
        <v>46341</v>
      </c>
      <c r="G2067" t="s">
        <v>46342</v>
      </c>
      <c r="H2067" t="s">
        <v>46343</v>
      </c>
      <c r="I2067" t="s">
        <v>46344</v>
      </c>
      <c r="J2067" t="s">
        <v>46345</v>
      </c>
      <c r="K2067" t="s">
        <v>46346</v>
      </c>
      <c r="L2067" t="s">
        <v>46347</v>
      </c>
      <c r="M2067" t="s">
        <v>46348</v>
      </c>
      <c r="N2067" t="s">
        <v>46349</v>
      </c>
      <c r="O2067" t="s">
        <v>46350</v>
      </c>
      <c r="P2067" t="s">
        <v>46351</v>
      </c>
      <c r="Q2067" t="s">
        <v>46352</v>
      </c>
      <c r="R2067" t="s">
        <v>46353</v>
      </c>
      <c r="S2067" t="s">
        <v>46354</v>
      </c>
      <c r="T2067" t="s">
        <v>46355</v>
      </c>
      <c r="U2067" t="s">
        <v>46356</v>
      </c>
      <c r="V2067" t="s">
        <v>46357</v>
      </c>
      <c r="W2067" t="s">
        <v>46358</v>
      </c>
      <c r="X2067" t="s">
        <v>46359</v>
      </c>
      <c r="Y2067" t="s">
        <v>46360</v>
      </c>
    </row>
    <row r="2068" spans="1:25" x14ac:dyDescent="0.3">
      <c r="A2068">
        <v>103350</v>
      </c>
      <c r="B2068" t="s">
        <v>46361</v>
      </c>
      <c r="C2068" t="s">
        <v>46362</v>
      </c>
      <c r="D2068" t="s">
        <v>46363</v>
      </c>
      <c r="E2068" t="s">
        <v>46364</v>
      </c>
      <c r="F2068" t="s">
        <v>46365</v>
      </c>
      <c r="G2068" t="s">
        <v>46366</v>
      </c>
      <c r="H2068" t="s">
        <v>46367</v>
      </c>
      <c r="I2068" t="s">
        <v>46368</v>
      </c>
      <c r="J2068" t="s">
        <v>46369</v>
      </c>
      <c r="K2068" t="s">
        <v>46370</v>
      </c>
      <c r="L2068" t="s">
        <v>46371</v>
      </c>
      <c r="M2068" t="s">
        <v>46372</v>
      </c>
      <c r="N2068" t="s">
        <v>46373</v>
      </c>
      <c r="O2068" t="s">
        <v>46374</v>
      </c>
      <c r="P2068" t="s">
        <v>46375</v>
      </c>
      <c r="Q2068" t="s">
        <v>46376</v>
      </c>
      <c r="R2068" t="s">
        <v>46377</v>
      </c>
      <c r="S2068" t="s">
        <v>46378</v>
      </c>
      <c r="T2068" t="s">
        <v>46379</v>
      </c>
      <c r="U2068" t="s">
        <v>46380</v>
      </c>
      <c r="V2068" t="s">
        <v>46381</v>
      </c>
      <c r="W2068" t="s">
        <v>46382</v>
      </c>
      <c r="X2068" t="s">
        <v>46383</v>
      </c>
      <c r="Y2068" t="s">
        <v>46384</v>
      </c>
    </row>
    <row r="2069" spans="1:25" x14ac:dyDescent="0.3">
      <c r="A2069">
        <v>103400</v>
      </c>
      <c r="B2069" t="s">
        <v>46385</v>
      </c>
      <c r="C2069" t="s">
        <v>46386</v>
      </c>
      <c r="D2069" t="s">
        <v>46387</v>
      </c>
      <c r="E2069" t="s">
        <v>46388</v>
      </c>
      <c r="F2069" t="s">
        <v>46389</v>
      </c>
      <c r="G2069" t="s">
        <v>46390</v>
      </c>
      <c r="H2069" t="s">
        <v>46391</v>
      </c>
      <c r="I2069" t="s">
        <v>46392</v>
      </c>
      <c r="J2069" t="s">
        <v>46393</v>
      </c>
      <c r="K2069" t="s">
        <v>46394</v>
      </c>
      <c r="L2069" t="s">
        <v>46395</v>
      </c>
      <c r="M2069" t="s">
        <v>46396</v>
      </c>
      <c r="N2069" t="s">
        <v>46397</v>
      </c>
      <c r="O2069" t="s">
        <v>46398</v>
      </c>
      <c r="P2069" t="s">
        <v>46399</v>
      </c>
      <c r="Q2069" t="s">
        <v>46400</v>
      </c>
      <c r="R2069" t="s">
        <v>46401</v>
      </c>
      <c r="S2069" t="s">
        <v>46402</v>
      </c>
      <c r="T2069" t="s">
        <v>46403</v>
      </c>
      <c r="U2069" t="s">
        <v>46404</v>
      </c>
      <c r="V2069" t="s">
        <v>46405</v>
      </c>
      <c r="W2069" t="s">
        <v>46406</v>
      </c>
      <c r="X2069" t="s">
        <v>46407</v>
      </c>
      <c r="Y2069" t="s">
        <v>46408</v>
      </c>
    </row>
    <row r="2070" spans="1:25" x14ac:dyDescent="0.3">
      <c r="A2070">
        <v>103450</v>
      </c>
      <c r="B2070" t="s">
        <v>46409</v>
      </c>
      <c r="C2070" t="s">
        <v>46410</v>
      </c>
      <c r="D2070" t="s">
        <v>46411</v>
      </c>
      <c r="E2070" t="s">
        <v>46412</v>
      </c>
      <c r="F2070" t="s">
        <v>46413</v>
      </c>
      <c r="G2070" t="s">
        <v>46414</v>
      </c>
      <c r="H2070" t="s">
        <v>46415</v>
      </c>
      <c r="I2070" t="s">
        <v>46416</v>
      </c>
      <c r="J2070" t="s">
        <v>46417</v>
      </c>
      <c r="K2070" t="s">
        <v>46418</v>
      </c>
      <c r="L2070" t="s">
        <v>46419</v>
      </c>
      <c r="M2070" t="s">
        <v>46420</v>
      </c>
      <c r="N2070" t="s">
        <v>46421</v>
      </c>
      <c r="O2070" t="s">
        <v>46422</v>
      </c>
      <c r="P2070" t="s">
        <v>46423</v>
      </c>
      <c r="Q2070" t="s">
        <v>46424</v>
      </c>
      <c r="R2070" t="s">
        <v>46425</v>
      </c>
      <c r="S2070" t="s">
        <v>46426</v>
      </c>
      <c r="T2070" t="s">
        <v>46427</v>
      </c>
      <c r="U2070" t="s">
        <v>46428</v>
      </c>
      <c r="V2070" t="s">
        <v>46429</v>
      </c>
      <c r="W2070" t="s">
        <v>46430</v>
      </c>
      <c r="X2070" t="s">
        <v>46431</v>
      </c>
      <c r="Y2070" t="s">
        <v>46432</v>
      </c>
    </row>
    <row r="2071" spans="1:25" x14ac:dyDescent="0.3">
      <c r="A2071">
        <v>103500</v>
      </c>
      <c r="B2071" t="s">
        <v>46433</v>
      </c>
      <c r="C2071" t="s">
        <v>46434</v>
      </c>
      <c r="D2071" t="s">
        <v>46435</v>
      </c>
      <c r="E2071" t="s">
        <v>46436</v>
      </c>
      <c r="F2071" t="s">
        <v>46437</v>
      </c>
      <c r="G2071" t="s">
        <v>46438</v>
      </c>
      <c r="H2071" t="s">
        <v>46439</v>
      </c>
      <c r="I2071" t="s">
        <v>46440</v>
      </c>
      <c r="J2071" t="s">
        <v>46441</v>
      </c>
      <c r="K2071" t="s">
        <v>46442</v>
      </c>
      <c r="L2071" t="s">
        <v>46443</v>
      </c>
      <c r="M2071" t="s">
        <v>46444</v>
      </c>
      <c r="N2071" t="s">
        <v>46445</v>
      </c>
      <c r="O2071" t="s">
        <v>46446</v>
      </c>
      <c r="P2071" t="s">
        <v>46447</v>
      </c>
      <c r="Q2071" t="s">
        <v>46448</v>
      </c>
      <c r="R2071" t="s">
        <v>46449</v>
      </c>
      <c r="S2071" t="s">
        <v>46450</v>
      </c>
      <c r="T2071" t="s">
        <v>46451</v>
      </c>
      <c r="U2071" t="s">
        <v>46452</v>
      </c>
      <c r="V2071" t="s">
        <v>46453</v>
      </c>
      <c r="W2071" t="s">
        <v>46454</v>
      </c>
      <c r="X2071" t="s">
        <v>46455</v>
      </c>
      <c r="Y2071" t="s">
        <v>46456</v>
      </c>
    </row>
    <row r="2072" spans="1:25" x14ac:dyDescent="0.3">
      <c r="A2072">
        <v>103550</v>
      </c>
      <c r="B2072" t="s">
        <v>46457</v>
      </c>
      <c r="C2072" t="s">
        <v>46458</v>
      </c>
      <c r="D2072" t="s">
        <v>46459</v>
      </c>
      <c r="E2072" t="s">
        <v>46460</v>
      </c>
      <c r="F2072" t="s">
        <v>46461</v>
      </c>
      <c r="G2072" t="s">
        <v>46462</v>
      </c>
      <c r="H2072" t="s">
        <v>46463</v>
      </c>
      <c r="I2072" t="s">
        <v>46464</v>
      </c>
      <c r="J2072" t="s">
        <v>46465</v>
      </c>
      <c r="K2072" t="s">
        <v>46466</v>
      </c>
      <c r="L2072" t="s">
        <v>46467</v>
      </c>
      <c r="M2072" t="s">
        <v>46468</v>
      </c>
      <c r="N2072" t="s">
        <v>46469</v>
      </c>
      <c r="O2072" t="s">
        <v>46470</v>
      </c>
      <c r="P2072" t="s">
        <v>46471</v>
      </c>
      <c r="Q2072" t="s">
        <v>46472</v>
      </c>
      <c r="R2072" t="s">
        <v>46473</v>
      </c>
      <c r="S2072" t="s">
        <v>46474</v>
      </c>
      <c r="T2072" t="s">
        <v>46475</v>
      </c>
      <c r="U2072" t="s">
        <v>46476</v>
      </c>
      <c r="V2072" t="s">
        <v>46477</v>
      </c>
      <c r="W2072" t="s">
        <v>46478</v>
      </c>
      <c r="X2072" t="s">
        <v>46479</v>
      </c>
      <c r="Y2072" t="s">
        <v>46480</v>
      </c>
    </row>
    <row r="2073" spans="1:25" x14ac:dyDescent="0.3">
      <c r="A2073">
        <v>103600</v>
      </c>
      <c r="B2073" t="s">
        <v>46481</v>
      </c>
      <c r="C2073" t="s">
        <v>46482</v>
      </c>
      <c r="D2073" t="s">
        <v>46483</v>
      </c>
      <c r="E2073" t="s">
        <v>46484</v>
      </c>
      <c r="F2073" t="s">
        <v>46485</v>
      </c>
      <c r="G2073" t="s">
        <v>46486</v>
      </c>
      <c r="H2073" t="s">
        <v>46487</v>
      </c>
      <c r="I2073" t="s">
        <v>46488</v>
      </c>
      <c r="J2073" t="s">
        <v>46489</v>
      </c>
      <c r="K2073" t="s">
        <v>46490</v>
      </c>
      <c r="L2073" t="s">
        <v>46491</v>
      </c>
      <c r="M2073" t="s">
        <v>46492</v>
      </c>
      <c r="N2073" t="s">
        <v>46493</v>
      </c>
      <c r="O2073" t="s">
        <v>46494</v>
      </c>
      <c r="P2073" t="s">
        <v>46495</v>
      </c>
      <c r="Q2073" t="s">
        <v>46496</v>
      </c>
      <c r="R2073" t="s">
        <v>46497</v>
      </c>
      <c r="S2073" t="s">
        <v>46498</v>
      </c>
      <c r="T2073" t="s">
        <v>46499</v>
      </c>
      <c r="U2073" t="s">
        <v>46500</v>
      </c>
      <c r="V2073" t="s">
        <v>46501</v>
      </c>
      <c r="W2073" t="s">
        <v>46502</v>
      </c>
      <c r="X2073" t="s">
        <v>46503</v>
      </c>
      <c r="Y2073" t="s">
        <v>46504</v>
      </c>
    </row>
    <row r="2074" spans="1:25" x14ac:dyDescent="0.3">
      <c r="A2074">
        <v>103650</v>
      </c>
      <c r="B2074" t="s">
        <v>46505</v>
      </c>
      <c r="C2074" t="s">
        <v>46506</v>
      </c>
      <c r="D2074" t="s">
        <v>46507</v>
      </c>
      <c r="E2074" t="s">
        <v>46508</v>
      </c>
      <c r="F2074" t="s">
        <v>46509</v>
      </c>
      <c r="G2074" t="s">
        <v>46510</v>
      </c>
      <c r="H2074" t="s">
        <v>46511</v>
      </c>
      <c r="I2074" t="s">
        <v>46512</v>
      </c>
      <c r="J2074" t="s">
        <v>46513</v>
      </c>
      <c r="K2074" t="s">
        <v>46514</v>
      </c>
      <c r="L2074" t="s">
        <v>46515</v>
      </c>
      <c r="M2074" t="s">
        <v>46516</v>
      </c>
      <c r="N2074" t="s">
        <v>46517</v>
      </c>
      <c r="O2074" t="s">
        <v>46518</v>
      </c>
      <c r="P2074" t="s">
        <v>46519</v>
      </c>
      <c r="Q2074" t="s">
        <v>46520</v>
      </c>
      <c r="R2074" t="s">
        <v>46521</v>
      </c>
      <c r="S2074" t="s">
        <v>46522</v>
      </c>
      <c r="T2074" t="s">
        <v>46523</v>
      </c>
      <c r="U2074" t="s">
        <v>46524</v>
      </c>
      <c r="V2074" t="s">
        <v>46525</v>
      </c>
      <c r="W2074" t="s">
        <v>46526</v>
      </c>
      <c r="X2074" t="s">
        <v>46527</v>
      </c>
      <c r="Y2074" t="s">
        <v>46528</v>
      </c>
    </row>
    <row r="2075" spans="1:25" x14ac:dyDescent="0.3">
      <c r="A2075">
        <v>103700</v>
      </c>
      <c r="B2075" t="s">
        <v>46529</v>
      </c>
      <c r="C2075" t="s">
        <v>46530</v>
      </c>
      <c r="D2075" t="s">
        <v>46531</v>
      </c>
      <c r="E2075" t="s">
        <v>46532</v>
      </c>
      <c r="F2075" t="s">
        <v>46533</v>
      </c>
      <c r="G2075" t="s">
        <v>46534</v>
      </c>
      <c r="H2075" t="s">
        <v>46535</v>
      </c>
      <c r="I2075" t="s">
        <v>46536</v>
      </c>
      <c r="J2075" t="s">
        <v>46537</v>
      </c>
      <c r="K2075" t="s">
        <v>46538</v>
      </c>
      <c r="L2075" t="s">
        <v>46539</v>
      </c>
      <c r="M2075" t="s">
        <v>46540</v>
      </c>
      <c r="N2075" t="s">
        <v>46541</v>
      </c>
      <c r="O2075" t="s">
        <v>46542</v>
      </c>
      <c r="P2075" t="s">
        <v>46543</v>
      </c>
      <c r="Q2075" t="s">
        <v>46544</v>
      </c>
      <c r="R2075" t="s">
        <v>46545</v>
      </c>
      <c r="S2075" t="s">
        <v>46546</v>
      </c>
      <c r="T2075" t="s">
        <v>46547</v>
      </c>
      <c r="U2075" t="s">
        <v>46548</v>
      </c>
      <c r="V2075" t="s">
        <v>46549</v>
      </c>
      <c r="W2075" t="s">
        <v>46550</v>
      </c>
      <c r="X2075" t="s">
        <v>46551</v>
      </c>
      <c r="Y2075" t="s">
        <v>46552</v>
      </c>
    </row>
    <row r="2076" spans="1:25" x14ac:dyDescent="0.3">
      <c r="A2076">
        <v>103750</v>
      </c>
      <c r="B2076" t="s">
        <v>46553</v>
      </c>
      <c r="C2076" t="s">
        <v>46554</v>
      </c>
      <c r="D2076" t="s">
        <v>46555</v>
      </c>
      <c r="E2076" t="s">
        <v>46556</v>
      </c>
      <c r="F2076" t="s">
        <v>46557</v>
      </c>
      <c r="G2076" t="s">
        <v>46558</v>
      </c>
      <c r="H2076" t="s">
        <v>46559</v>
      </c>
      <c r="I2076" t="s">
        <v>46560</v>
      </c>
      <c r="J2076" t="s">
        <v>46561</v>
      </c>
      <c r="K2076" t="s">
        <v>46562</v>
      </c>
      <c r="L2076" t="s">
        <v>46563</v>
      </c>
      <c r="M2076" t="s">
        <v>46564</v>
      </c>
      <c r="N2076" t="s">
        <v>46565</v>
      </c>
      <c r="O2076" t="s">
        <v>46566</v>
      </c>
      <c r="P2076" t="s">
        <v>46567</v>
      </c>
      <c r="Q2076" t="s">
        <v>46568</v>
      </c>
      <c r="R2076" t="s">
        <v>46569</v>
      </c>
      <c r="S2076" t="s">
        <v>46570</v>
      </c>
      <c r="T2076" t="s">
        <v>46571</v>
      </c>
      <c r="U2076" t="s">
        <v>46572</v>
      </c>
      <c r="V2076" t="s">
        <v>46573</v>
      </c>
      <c r="W2076" t="s">
        <v>46574</v>
      </c>
      <c r="X2076" t="s">
        <v>46575</v>
      </c>
      <c r="Y2076" t="s">
        <v>46576</v>
      </c>
    </row>
    <row r="2077" spans="1:25" x14ac:dyDescent="0.3">
      <c r="A2077">
        <v>103800</v>
      </c>
      <c r="B2077" t="s">
        <v>46577</v>
      </c>
      <c r="C2077" t="s">
        <v>46578</v>
      </c>
      <c r="D2077" t="s">
        <v>46579</v>
      </c>
      <c r="E2077" t="s">
        <v>46580</v>
      </c>
      <c r="F2077" t="s">
        <v>46581</v>
      </c>
      <c r="G2077" t="s">
        <v>46582</v>
      </c>
      <c r="H2077" t="s">
        <v>46583</v>
      </c>
      <c r="I2077" t="s">
        <v>46584</v>
      </c>
      <c r="J2077" t="s">
        <v>46585</v>
      </c>
      <c r="K2077" t="s">
        <v>46586</v>
      </c>
      <c r="L2077" t="s">
        <v>46587</v>
      </c>
      <c r="M2077" t="s">
        <v>46588</v>
      </c>
      <c r="N2077" t="s">
        <v>46589</v>
      </c>
      <c r="O2077" t="s">
        <v>46590</v>
      </c>
      <c r="P2077" t="s">
        <v>46591</v>
      </c>
      <c r="Q2077" t="s">
        <v>46592</v>
      </c>
      <c r="R2077" t="s">
        <v>46593</v>
      </c>
      <c r="S2077" t="s">
        <v>46594</v>
      </c>
      <c r="T2077" t="s">
        <v>46595</v>
      </c>
      <c r="U2077" t="s">
        <v>46596</v>
      </c>
      <c r="V2077" t="s">
        <v>46597</v>
      </c>
      <c r="W2077" t="s">
        <v>46598</v>
      </c>
      <c r="X2077" t="s">
        <v>46599</v>
      </c>
      <c r="Y2077" t="s">
        <v>46600</v>
      </c>
    </row>
    <row r="2078" spans="1:25" x14ac:dyDescent="0.3">
      <c r="A2078">
        <v>103850</v>
      </c>
      <c r="B2078" t="s">
        <v>46601</v>
      </c>
      <c r="C2078" t="s">
        <v>46602</v>
      </c>
      <c r="D2078" t="s">
        <v>46603</v>
      </c>
      <c r="E2078" t="s">
        <v>46604</v>
      </c>
      <c r="F2078" t="s">
        <v>46605</v>
      </c>
      <c r="G2078" t="s">
        <v>46606</v>
      </c>
      <c r="H2078" t="s">
        <v>46607</v>
      </c>
      <c r="I2078" t="s">
        <v>46608</v>
      </c>
      <c r="J2078" t="s">
        <v>46609</v>
      </c>
      <c r="K2078" t="s">
        <v>46610</v>
      </c>
      <c r="L2078" t="s">
        <v>46611</v>
      </c>
      <c r="M2078" t="s">
        <v>46612</v>
      </c>
      <c r="N2078" t="s">
        <v>46613</v>
      </c>
      <c r="O2078" t="s">
        <v>46614</v>
      </c>
      <c r="P2078" t="s">
        <v>46615</v>
      </c>
      <c r="Q2078" t="s">
        <v>46616</v>
      </c>
      <c r="R2078" t="s">
        <v>46617</v>
      </c>
      <c r="S2078" t="s">
        <v>46618</v>
      </c>
      <c r="T2078" t="s">
        <v>46619</v>
      </c>
      <c r="U2078" t="s">
        <v>46620</v>
      </c>
      <c r="V2078" t="s">
        <v>46621</v>
      </c>
      <c r="W2078" t="s">
        <v>46622</v>
      </c>
      <c r="X2078" t="s">
        <v>46623</v>
      </c>
      <c r="Y2078" t="s">
        <v>46624</v>
      </c>
    </row>
    <row r="2079" spans="1:25" x14ac:dyDescent="0.3">
      <c r="A2079">
        <v>103900</v>
      </c>
      <c r="B2079" t="s">
        <v>46625</v>
      </c>
      <c r="C2079" t="s">
        <v>46626</v>
      </c>
      <c r="D2079" t="s">
        <v>46627</v>
      </c>
      <c r="E2079" t="s">
        <v>46628</v>
      </c>
      <c r="F2079" t="s">
        <v>46629</v>
      </c>
      <c r="G2079" t="s">
        <v>46630</v>
      </c>
      <c r="H2079" t="s">
        <v>46631</v>
      </c>
      <c r="I2079" t="s">
        <v>46632</v>
      </c>
      <c r="J2079" t="s">
        <v>46633</v>
      </c>
      <c r="K2079" t="s">
        <v>46634</v>
      </c>
      <c r="L2079" t="s">
        <v>46635</v>
      </c>
      <c r="M2079" t="s">
        <v>46636</v>
      </c>
      <c r="N2079" t="s">
        <v>46637</v>
      </c>
      <c r="O2079" t="s">
        <v>46638</v>
      </c>
      <c r="P2079" t="s">
        <v>46639</v>
      </c>
      <c r="Q2079" t="s">
        <v>46640</v>
      </c>
      <c r="R2079" t="s">
        <v>46641</v>
      </c>
      <c r="S2079" t="s">
        <v>46642</v>
      </c>
      <c r="T2079" t="s">
        <v>46643</v>
      </c>
      <c r="U2079" t="s">
        <v>46644</v>
      </c>
      <c r="V2079" t="s">
        <v>46645</v>
      </c>
      <c r="W2079" t="s">
        <v>46646</v>
      </c>
      <c r="X2079" t="s">
        <v>46647</v>
      </c>
      <c r="Y2079" t="s">
        <v>46648</v>
      </c>
    </row>
    <row r="2080" spans="1:25" x14ac:dyDescent="0.3">
      <c r="A2080">
        <v>103950</v>
      </c>
      <c r="B2080" t="s">
        <v>46649</v>
      </c>
      <c r="C2080" t="s">
        <v>46650</v>
      </c>
      <c r="D2080" t="s">
        <v>46651</v>
      </c>
      <c r="E2080" t="s">
        <v>46652</v>
      </c>
      <c r="F2080" t="s">
        <v>46653</v>
      </c>
      <c r="G2080" t="s">
        <v>46654</v>
      </c>
      <c r="H2080" t="s">
        <v>46655</v>
      </c>
      <c r="I2080" t="s">
        <v>46656</v>
      </c>
      <c r="J2080" t="s">
        <v>46657</v>
      </c>
      <c r="K2080" t="s">
        <v>46658</v>
      </c>
      <c r="L2080" t="s">
        <v>46659</v>
      </c>
      <c r="M2080" t="s">
        <v>46660</v>
      </c>
      <c r="N2080" t="s">
        <v>46661</v>
      </c>
      <c r="O2080" t="s">
        <v>46662</v>
      </c>
      <c r="P2080" t="s">
        <v>46663</v>
      </c>
      <c r="Q2080" t="s">
        <v>46664</v>
      </c>
      <c r="R2080" t="s">
        <v>46665</v>
      </c>
      <c r="S2080" t="s">
        <v>46666</v>
      </c>
      <c r="T2080" t="s">
        <v>46667</v>
      </c>
      <c r="U2080" t="s">
        <v>46668</v>
      </c>
      <c r="V2080" t="s">
        <v>46669</v>
      </c>
      <c r="W2080" t="s">
        <v>46670</v>
      </c>
      <c r="X2080" t="s">
        <v>46671</v>
      </c>
      <c r="Y2080" t="s">
        <v>46672</v>
      </c>
    </row>
    <row r="2081" spans="1:25" x14ac:dyDescent="0.3">
      <c r="A2081">
        <v>104000</v>
      </c>
      <c r="B2081" t="s">
        <v>46673</v>
      </c>
      <c r="C2081" t="s">
        <v>46674</v>
      </c>
      <c r="D2081" t="s">
        <v>46675</v>
      </c>
      <c r="E2081" t="s">
        <v>46676</v>
      </c>
      <c r="F2081" t="s">
        <v>46677</v>
      </c>
      <c r="G2081" t="s">
        <v>46678</v>
      </c>
      <c r="H2081" t="s">
        <v>46679</v>
      </c>
      <c r="I2081" t="s">
        <v>46680</v>
      </c>
      <c r="J2081" t="s">
        <v>46681</v>
      </c>
      <c r="K2081" t="s">
        <v>46682</v>
      </c>
      <c r="L2081" t="s">
        <v>46683</v>
      </c>
      <c r="M2081" t="s">
        <v>46684</v>
      </c>
      <c r="N2081" t="s">
        <v>46685</v>
      </c>
      <c r="O2081" t="s">
        <v>46686</v>
      </c>
      <c r="P2081" t="s">
        <v>46687</v>
      </c>
      <c r="Q2081" t="s">
        <v>46688</v>
      </c>
      <c r="R2081" t="s">
        <v>46689</v>
      </c>
      <c r="S2081" t="s">
        <v>46690</v>
      </c>
      <c r="T2081" t="s">
        <v>46691</v>
      </c>
      <c r="U2081" t="s">
        <v>46692</v>
      </c>
      <c r="V2081" t="s">
        <v>46693</v>
      </c>
      <c r="W2081" t="s">
        <v>46694</v>
      </c>
      <c r="X2081" t="s">
        <v>46695</v>
      </c>
      <c r="Y2081" t="s">
        <v>46696</v>
      </c>
    </row>
    <row r="2082" spans="1:25" x14ac:dyDescent="0.3">
      <c r="A2082">
        <v>104050</v>
      </c>
      <c r="B2082" t="s">
        <v>46697</v>
      </c>
      <c r="C2082" t="s">
        <v>46698</v>
      </c>
      <c r="D2082" t="s">
        <v>46699</v>
      </c>
      <c r="E2082" t="s">
        <v>46700</v>
      </c>
      <c r="F2082" t="s">
        <v>46701</v>
      </c>
      <c r="G2082" t="s">
        <v>46702</v>
      </c>
      <c r="H2082" t="s">
        <v>46703</v>
      </c>
      <c r="I2082" t="s">
        <v>46704</v>
      </c>
      <c r="J2082" t="s">
        <v>46705</v>
      </c>
      <c r="K2082" t="s">
        <v>46706</v>
      </c>
      <c r="L2082" t="s">
        <v>46707</v>
      </c>
      <c r="M2082" t="s">
        <v>46708</v>
      </c>
      <c r="N2082" t="s">
        <v>46709</v>
      </c>
      <c r="O2082" t="s">
        <v>46710</v>
      </c>
      <c r="P2082" t="s">
        <v>46711</v>
      </c>
      <c r="Q2082" t="s">
        <v>46712</v>
      </c>
      <c r="R2082" t="s">
        <v>46713</v>
      </c>
      <c r="S2082" t="s">
        <v>46714</v>
      </c>
      <c r="T2082" t="s">
        <v>46715</v>
      </c>
      <c r="U2082" t="s">
        <v>46716</v>
      </c>
      <c r="V2082" t="s">
        <v>46717</v>
      </c>
      <c r="W2082" t="s">
        <v>46718</v>
      </c>
      <c r="X2082" t="s">
        <v>46719</v>
      </c>
      <c r="Y2082" t="s">
        <v>46720</v>
      </c>
    </row>
    <row r="2083" spans="1:25" x14ac:dyDescent="0.3">
      <c r="A2083">
        <v>104100</v>
      </c>
      <c r="B2083" t="s">
        <v>46721</v>
      </c>
      <c r="C2083" t="s">
        <v>46722</v>
      </c>
      <c r="D2083" t="s">
        <v>46723</v>
      </c>
      <c r="E2083" t="s">
        <v>46724</v>
      </c>
      <c r="F2083" t="s">
        <v>46725</v>
      </c>
      <c r="G2083" t="s">
        <v>46726</v>
      </c>
      <c r="H2083" t="s">
        <v>46727</v>
      </c>
      <c r="I2083" t="s">
        <v>46728</v>
      </c>
      <c r="J2083" t="s">
        <v>46729</v>
      </c>
      <c r="K2083" t="s">
        <v>46730</v>
      </c>
      <c r="L2083" t="s">
        <v>46731</v>
      </c>
      <c r="M2083" t="s">
        <v>46732</v>
      </c>
      <c r="N2083" t="s">
        <v>46733</v>
      </c>
      <c r="O2083" t="s">
        <v>46734</v>
      </c>
      <c r="P2083" t="s">
        <v>46735</v>
      </c>
      <c r="Q2083" t="s">
        <v>46736</v>
      </c>
      <c r="R2083" t="s">
        <v>46737</v>
      </c>
      <c r="S2083" t="s">
        <v>46738</v>
      </c>
      <c r="T2083" t="s">
        <v>46739</v>
      </c>
      <c r="U2083" t="s">
        <v>46740</v>
      </c>
      <c r="V2083" t="s">
        <v>46741</v>
      </c>
      <c r="W2083" t="s">
        <v>46742</v>
      </c>
      <c r="X2083" t="s">
        <v>46743</v>
      </c>
      <c r="Y2083" t="s">
        <v>46744</v>
      </c>
    </row>
    <row r="2084" spans="1:25" x14ac:dyDescent="0.3">
      <c r="A2084">
        <v>104150</v>
      </c>
      <c r="B2084" t="s">
        <v>46745</v>
      </c>
      <c r="C2084" t="s">
        <v>46746</v>
      </c>
      <c r="D2084" t="s">
        <v>46747</v>
      </c>
      <c r="E2084" t="s">
        <v>46748</v>
      </c>
      <c r="F2084" t="s">
        <v>46749</v>
      </c>
      <c r="G2084" t="s">
        <v>46750</v>
      </c>
      <c r="H2084" t="s">
        <v>46751</v>
      </c>
      <c r="I2084" t="s">
        <v>46752</v>
      </c>
      <c r="J2084" t="s">
        <v>46753</v>
      </c>
      <c r="K2084" t="s">
        <v>46754</v>
      </c>
      <c r="L2084" t="s">
        <v>46755</v>
      </c>
      <c r="M2084" t="s">
        <v>46756</v>
      </c>
      <c r="N2084" t="s">
        <v>46757</v>
      </c>
      <c r="O2084" t="s">
        <v>46758</v>
      </c>
      <c r="P2084" t="s">
        <v>46759</v>
      </c>
      <c r="Q2084" t="s">
        <v>46760</v>
      </c>
      <c r="R2084" t="s">
        <v>46761</v>
      </c>
      <c r="S2084" t="s">
        <v>46762</v>
      </c>
      <c r="T2084" t="s">
        <v>46763</v>
      </c>
      <c r="U2084" t="s">
        <v>46764</v>
      </c>
      <c r="V2084" t="s">
        <v>46765</v>
      </c>
      <c r="W2084" t="s">
        <v>46766</v>
      </c>
      <c r="X2084" t="s">
        <v>46767</v>
      </c>
      <c r="Y2084" t="s">
        <v>46768</v>
      </c>
    </row>
    <row r="2085" spans="1:25" x14ac:dyDescent="0.3">
      <c r="A2085">
        <v>104200</v>
      </c>
      <c r="B2085" t="s">
        <v>46769</v>
      </c>
      <c r="C2085" t="s">
        <v>46770</v>
      </c>
      <c r="D2085" t="s">
        <v>46771</v>
      </c>
      <c r="E2085" t="s">
        <v>46772</v>
      </c>
      <c r="F2085" t="s">
        <v>46773</v>
      </c>
      <c r="G2085" t="s">
        <v>46774</v>
      </c>
      <c r="H2085" t="s">
        <v>46775</v>
      </c>
      <c r="I2085" t="s">
        <v>46776</v>
      </c>
      <c r="J2085" t="s">
        <v>46777</v>
      </c>
      <c r="K2085" t="s">
        <v>46778</v>
      </c>
      <c r="L2085" t="s">
        <v>46779</v>
      </c>
      <c r="M2085" t="s">
        <v>46780</v>
      </c>
      <c r="N2085" t="s">
        <v>46781</v>
      </c>
      <c r="O2085" t="s">
        <v>46782</v>
      </c>
      <c r="P2085" t="s">
        <v>46783</v>
      </c>
      <c r="Q2085" t="s">
        <v>46784</v>
      </c>
      <c r="R2085" t="s">
        <v>46785</v>
      </c>
      <c r="S2085" t="s">
        <v>46786</v>
      </c>
      <c r="T2085" t="s">
        <v>46787</v>
      </c>
      <c r="U2085" t="s">
        <v>46788</v>
      </c>
      <c r="V2085" t="s">
        <v>46789</v>
      </c>
      <c r="W2085" t="s">
        <v>46790</v>
      </c>
      <c r="X2085" t="s">
        <v>46791</v>
      </c>
      <c r="Y2085" t="s">
        <v>46792</v>
      </c>
    </row>
    <row r="2086" spans="1:25" x14ac:dyDescent="0.3">
      <c r="A2086">
        <v>104250</v>
      </c>
      <c r="B2086" t="s">
        <v>46793</v>
      </c>
      <c r="C2086" t="s">
        <v>46794</v>
      </c>
      <c r="D2086" t="s">
        <v>46795</v>
      </c>
      <c r="E2086" t="s">
        <v>46796</v>
      </c>
      <c r="F2086" t="s">
        <v>46797</v>
      </c>
      <c r="G2086" t="s">
        <v>46798</v>
      </c>
      <c r="H2086" t="s">
        <v>46799</v>
      </c>
      <c r="I2086" t="s">
        <v>46800</v>
      </c>
      <c r="J2086" t="s">
        <v>46801</v>
      </c>
      <c r="K2086" t="s">
        <v>46802</v>
      </c>
      <c r="L2086" t="s">
        <v>46803</v>
      </c>
      <c r="M2086" t="s">
        <v>46804</v>
      </c>
      <c r="N2086" t="s">
        <v>46805</v>
      </c>
      <c r="O2086" t="s">
        <v>46806</v>
      </c>
      <c r="P2086" t="s">
        <v>46807</v>
      </c>
      <c r="Q2086" t="s">
        <v>46808</v>
      </c>
      <c r="R2086" t="s">
        <v>46809</v>
      </c>
      <c r="S2086" t="s">
        <v>46810</v>
      </c>
      <c r="T2086" t="s">
        <v>46811</v>
      </c>
      <c r="U2086" t="s">
        <v>46812</v>
      </c>
      <c r="V2086" t="s">
        <v>46813</v>
      </c>
      <c r="W2086" t="s">
        <v>46814</v>
      </c>
      <c r="X2086" t="s">
        <v>46815</v>
      </c>
      <c r="Y2086" t="s">
        <v>46816</v>
      </c>
    </row>
    <row r="2087" spans="1:25" x14ac:dyDescent="0.3">
      <c r="A2087">
        <v>104300</v>
      </c>
      <c r="B2087" t="s">
        <v>46817</v>
      </c>
      <c r="C2087" t="s">
        <v>46818</v>
      </c>
      <c r="D2087" t="s">
        <v>46819</v>
      </c>
      <c r="E2087" t="s">
        <v>46820</v>
      </c>
      <c r="F2087" t="s">
        <v>46821</v>
      </c>
      <c r="G2087" t="s">
        <v>46822</v>
      </c>
      <c r="H2087" t="s">
        <v>46823</v>
      </c>
      <c r="I2087" t="s">
        <v>46824</v>
      </c>
      <c r="J2087" t="s">
        <v>46825</v>
      </c>
      <c r="K2087" t="s">
        <v>46826</v>
      </c>
      <c r="L2087" t="s">
        <v>46827</v>
      </c>
      <c r="M2087" t="s">
        <v>46828</v>
      </c>
      <c r="N2087" t="s">
        <v>46829</v>
      </c>
      <c r="O2087" t="s">
        <v>46830</v>
      </c>
      <c r="P2087" t="s">
        <v>46831</v>
      </c>
      <c r="Q2087" t="s">
        <v>46832</v>
      </c>
      <c r="R2087" t="s">
        <v>46833</v>
      </c>
      <c r="S2087" t="s">
        <v>46834</v>
      </c>
      <c r="T2087" t="s">
        <v>46835</v>
      </c>
      <c r="U2087" t="s">
        <v>46836</v>
      </c>
      <c r="V2087" t="s">
        <v>46837</v>
      </c>
      <c r="W2087" t="s">
        <v>46838</v>
      </c>
      <c r="X2087" t="s">
        <v>46839</v>
      </c>
      <c r="Y2087" t="s">
        <v>46840</v>
      </c>
    </row>
    <row r="2088" spans="1:25" x14ac:dyDescent="0.3">
      <c r="A2088">
        <v>104350</v>
      </c>
      <c r="B2088" t="s">
        <v>46841</v>
      </c>
      <c r="C2088" t="s">
        <v>46842</v>
      </c>
      <c r="D2088" t="s">
        <v>46843</v>
      </c>
      <c r="E2088" t="s">
        <v>46844</v>
      </c>
      <c r="F2088" t="s">
        <v>46845</v>
      </c>
      <c r="G2088" t="s">
        <v>46846</v>
      </c>
      <c r="H2088" t="s">
        <v>46847</v>
      </c>
      <c r="I2088" t="s">
        <v>46848</v>
      </c>
      <c r="J2088" t="s">
        <v>46849</v>
      </c>
      <c r="K2088" t="s">
        <v>46850</v>
      </c>
      <c r="L2088" t="s">
        <v>46851</v>
      </c>
      <c r="M2088" t="s">
        <v>46852</v>
      </c>
      <c r="N2088" t="s">
        <v>46853</v>
      </c>
      <c r="O2088" t="s">
        <v>46854</v>
      </c>
      <c r="P2088" t="s">
        <v>46855</v>
      </c>
      <c r="Q2088" t="s">
        <v>46856</v>
      </c>
      <c r="R2088" t="s">
        <v>46857</v>
      </c>
      <c r="S2088" t="s">
        <v>46858</v>
      </c>
      <c r="T2088" t="s">
        <v>46859</v>
      </c>
      <c r="U2088" t="s">
        <v>46860</v>
      </c>
      <c r="V2088" t="s">
        <v>46861</v>
      </c>
      <c r="W2088" t="s">
        <v>46862</v>
      </c>
      <c r="X2088" t="s">
        <v>46863</v>
      </c>
      <c r="Y2088" t="s">
        <v>46864</v>
      </c>
    </row>
    <row r="2089" spans="1:25" x14ac:dyDescent="0.3">
      <c r="A2089">
        <v>104400</v>
      </c>
      <c r="B2089" t="s">
        <v>46865</v>
      </c>
      <c r="C2089" t="s">
        <v>46866</v>
      </c>
      <c r="D2089" t="s">
        <v>46867</v>
      </c>
      <c r="E2089" t="s">
        <v>46868</v>
      </c>
      <c r="F2089" t="s">
        <v>46869</v>
      </c>
      <c r="G2089" t="s">
        <v>46870</v>
      </c>
      <c r="H2089" t="s">
        <v>46871</v>
      </c>
      <c r="I2089" t="s">
        <v>46872</v>
      </c>
      <c r="J2089" t="s">
        <v>46873</v>
      </c>
      <c r="K2089" t="s">
        <v>46874</v>
      </c>
      <c r="L2089" t="s">
        <v>46875</v>
      </c>
      <c r="M2089" t="s">
        <v>46876</v>
      </c>
      <c r="N2089" t="s">
        <v>46877</v>
      </c>
      <c r="O2089" t="s">
        <v>46878</v>
      </c>
      <c r="P2089" t="s">
        <v>46879</v>
      </c>
      <c r="Q2089" t="s">
        <v>46880</v>
      </c>
      <c r="R2089" t="s">
        <v>46881</v>
      </c>
      <c r="S2089" t="s">
        <v>46882</v>
      </c>
      <c r="T2089" t="s">
        <v>46883</v>
      </c>
      <c r="U2089" t="s">
        <v>46884</v>
      </c>
      <c r="V2089" t="s">
        <v>46885</v>
      </c>
      <c r="W2089" t="s">
        <v>46886</v>
      </c>
      <c r="X2089" t="s">
        <v>46887</v>
      </c>
      <c r="Y2089" t="s">
        <v>46888</v>
      </c>
    </row>
    <row r="2090" spans="1:25" x14ac:dyDescent="0.3">
      <c r="A2090">
        <v>104450</v>
      </c>
      <c r="B2090" t="s">
        <v>46889</v>
      </c>
      <c r="C2090" t="s">
        <v>46890</v>
      </c>
      <c r="D2090" t="s">
        <v>46891</v>
      </c>
      <c r="E2090" t="s">
        <v>46892</v>
      </c>
      <c r="F2090" t="s">
        <v>46893</v>
      </c>
      <c r="G2090" t="s">
        <v>46894</v>
      </c>
      <c r="H2090" t="s">
        <v>46895</v>
      </c>
      <c r="I2090" t="s">
        <v>46896</v>
      </c>
      <c r="J2090" t="s">
        <v>46897</v>
      </c>
      <c r="K2090" t="s">
        <v>46898</v>
      </c>
      <c r="L2090" t="s">
        <v>46899</v>
      </c>
      <c r="M2090" t="s">
        <v>46900</v>
      </c>
      <c r="N2090" t="s">
        <v>46901</v>
      </c>
      <c r="O2090" t="s">
        <v>46902</v>
      </c>
      <c r="P2090" t="s">
        <v>46903</v>
      </c>
      <c r="Q2090" t="s">
        <v>46904</v>
      </c>
      <c r="R2090" t="s">
        <v>46905</v>
      </c>
      <c r="S2090" t="s">
        <v>46906</v>
      </c>
      <c r="T2090" t="s">
        <v>46907</v>
      </c>
      <c r="U2090" t="s">
        <v>46908</v>
      </c>
      <c r="V2090" t="s">
        <v>46909</v>
      </c>
      <c r="W2090" t="s">
        <v>46910</v>
      </c>
      <c r="X2090" t="s">
        <v>46911</v>
      </c>
      <c r="Y2090" t="s">
        <v>46912</v>
      </c>
    </row>
    <row r="2091" spans="1:25" x14ac:dyDescent="0.3">
      <c r="A2091">
        <v>104500</v>
      </c>
      <c r="B2091" t="s">
        <v>46913</v>
      </c>
      <c r="C2091" t="s">
        <v>46914</v>
      </c>
      <c r="D2091" t="s">
        <v>46915</v>
      </c>
      <c r="E2091" t="s">
        <v>46916</v>
      </c>
      <c r="F2091" t="s">
        <v>46917</v>
      </c>
      <c r="G2091" t="s">
        <v>46918</v>
      </c>
      <c r="H2091" t="s">
        <v>46919</v>
      </c>
      <c r="I2091" t="s">
        <v>46920</v>
      </c>
      <c r="J2091" t="s">
        <v>46921</v>
      </c>
      <c r="K2091" t="s">
        <v>46922</v>
      </c>
      <c r="L2091" t="s">
        <v>46923</v>
      </c>
      <c r="M2091" t="s">
        <v>46924</v>
      </c>
      <c r="N2091" t="s">
        <v>46925</v>
      </c>
      <c r="O2091" t="s">
        <v>46926</v>
      </c>
      <c r="P2091" t="s">
        <v>46927</v>
      </c>
      <c r="Q2091" t="s">
        <v>46928</v>
      </c>
      <c r="R2091" t="s">
        <v>46929</v>
      </c>
      <c r="S2091" t="s">
        <v>46930</v>
      </c>
      <c r="T2091" t="s">
        <v>46931</v>
      </c>
      <c r="U2091" t="s">
        <v>46932</v>
      </c>
      <c r="V2091" t="s">
        <v>46933</v>
      </c>
      <c r="W2091" t="s">
        <v>46934</v>
      </c>
      <c r="X2091" t="s">
        <v>46935</v>
      </c>
      <c r="Y2091" t="s">
        <v>46936</v>
      </c>
    </row>
    <row r="2092" spans="1:25" x14ac:dyDescent="0.3">
      <c r="A2092">
        <v>104550</v>
      </c>
      <c r="B2092" t="s">
        <v>46937</v>
      </c>
      <c r="C2092" t="s">
        <v>46938</v>
      </c>
      <c r="D2092" t="s">
        <v>46939</v>
      </c>
      <c r="E2092" t="s">
        <v>46940</v>
      </c>
      <c r="F2092" t="s">
        <v>46941</v>
      </c>
      <c r="G2092" t="s">
        <v>46942</v>
      </c>
      <c r="H2092" t="s">
        <v>46943</v>
      </c>
      <c r="I2092" t="s">
        <v>46944</v>
      </c>
      <c r="J2092" t="s">
        <v>46945</v>
      </c>
      <c r="K2092" t="s">
        <v>46946</v>
      </c>
      <c r="L2092" t="s">
        <v>46947</v>
      </c>
      <c r="M2092" t="s">
        <v>46948</v>
      </c>
      <c r="N2092" t="s">
        <v>46949</v>
      </c>
      <c r="O2092" t="s">
        <v>46950</v>
      </c>
      <c r="P2092" t="s">
        <v>46951</v>
      </c>
      <c r="Q2092" t="s">
        <v>46952</v>
      </c>
      <c r="R2092" t="s">
        <v>46953</v>
      </c>
      <c r="S2092" t="s">
        <v>46954</v>
      </c>
      <c r="T2092" t="s">
        <v>46955</v>
      </c>
      <c r="U2092" t="s">
        <v>46956</v>
      </c>
      <c r="V2092" t="s">
        <v>46957</v>
      </c>
      <c r="W2092" t="s">
        <v>46958</v>
      </c>
      <c r="X2092" t="s">
        <v>46959</v>
      </c>
      <c r="Y2092" t="s">
        <v>46960</v>
      </c>
    </row>
    <row r="2093" spans="1:25" x14ac:dyDescent="0.3">
      <c r="A2093">
        <v>104600</v>
      </c>
      <c r="B2093" t="s">
        <v>46961</v>
      </c>
      <c r="C2093" t="s">
        <v>46962</v>
      </c>
      <c r="D2093" t="s">
        <v>46963</v>
      </c>
      <c r="E2093" t="s">
        <v>46964</v>
      </c>
      <c r="F2093" t="s">
        <v>46965</v>
      </c>
      <c r="G2093" t="s">
        <v>46966</v>
      </c>
      <c r="H2093" t="s">
        <v>46967</v>
      </c>
      <c r="I2093" t="s">
        <v>46968</v>
      </c>
      <c r="J2093" t="s">
        <v>46969</v>
      </c>
      <c r="K2093" t="s">
        <v>46970</v>
      </c>
      <c r="L2093" t="s">
        <v>46971</v>
      </c>
      <c r="M2093" t="s">
        <v>46972</v>
      </c>
      <c r="N2093" t="s">
        <v>46973</v>
      </c>
      <c r="O2093" t="s">
        <v>46974</v>
      </c>
      <c r="P2093" t="s">
        <v>46975</v>
      </c>
      <c r="Q2093" t="s">
        <v>46976</v>
      </c>
      <c r="R2093" t="s">
        <v>46977</v>
      </c>
      <c r="S2093" t="s">
        <v>46978</v>
      </c>
      <c r="T2093" t="s">
        <v>46979</v>
      </c>
      <c r="U2093" t="s">
        <v>46980</v>
      </c>
      <c r="V2093" t="s">
        <v>46981</v>
      </c>
      <c r="W2093" t="s">
        <v>46982</v>
      </c>
      <c r="X2093" t="s">
        <v>46983</v>
      </c>
      <c r="Y2093" t="s">
        <v>46984</v>
      </c>
    </row>
    <row r="2094" spans="1:25" x14ac:dyDescent="0.3">
      <c r="A2094">
        <v>104650</v>
      </c>
      <c r="B2094" t="s">
        <v>46985</v>
      </c>
      <c r="C2094" t="s">
        <v>46986</v>
      </c>
      <c r="D2094" t="s">
        <v>46987</v>
      </c>
      <c r="E2094" t="s">
        <v>46988</v>
      </c>
      <c r="F2094" t="s">
        <v>46989</v>
      </c>
      <c r="G2094" t="s">
        <v>46990</v>
      </c>
      <c r="H2094" t="s">
        <v>46991</v>
      </c>
      <c r="I2094" t="s">
        <v>46992</v>
      </c>
      <c r="J2094" t="s">
        <v>46993</v>
      </c>
      <c r="K2094" t="s">
        <v>46994</v>
      </c>
      <c r="L2094" t="s">
        <v>46995</v>
      </c>
      <c r="M2094" t="s">
        <v>46996</v>
      </c>
      <c r="N2094" t="s">
        <v>46997</v>
      </c>
      <c r="O2094" t="s">
        <v>46998</v>
      </c>
      <c r="P2094" t="s">
        <v>46999</v>
      </c>
      <c r="Q2094" t="s">
        <v>47000</v>
      </c>
      <c r="R2094" t="s">
        <v>47001</v>
      </c>
      <c r="S2094" t="s">
        <v>47002</v>
      </c>
      <c r="T2094" t="s">
        <v>47003</v>
      </c>
      <c r="U2094" t="s">
        <v>47004</v>
      </c>
      <c r="V2094" t="s">
        <v>47005</v>
      </c>
      <c r="W2094" t="s">
        <v>47006</v>
      </c>
      <c r="X2094" t="s">
        <v>47007</v>
      </c>
      <c r="Y2094" t="s">
        <v>47008</v>
      </c>
    </row>
    <row r="2095" spans="1:25" x14ac:dyDescent="0.3">
      <c r="A2095">
        <v>104700</v>
      </c>
      <c r="B2095" t="s">
        <v>47009</v>
      </c>
      <c r="C2095" t="s">
        <v>47010</v>
      </c>
      <c r="D2095" t="s">
        <v>47011</v>
      </c>
      <c r="E2095" t="s">
        <v>47012</v>
      </c>
      <c r="F2095" t="s">
        <v>47013</v>
      </c>
      <c r="G2095" t="s">
        <v>47014</v>
      </c>
      <c r="H2095" t="s">
        <v>47015</v>
      </c>
      <c r="I2095" t="s">
        <v>47016</v>
      </c>
      <c r="J2095" t="s">
        <v>47017</v>
      </c>
      <c r="K2095" t="s">
        <v>47018</v>
      </c>
      <c r="L2095" t="s">
        <v>47019</v>
      </c>
      <c r="M2095" t="s">
        <v>47020</v>
      </c>
      <c r="N2095" t="s">
        <v>47021</v>
      </c>
      <c r="O2095" t="s">
        <v>47022</v>
      </c>
      <c r="P2095" t="s">
        <v>47023</v>
      </c>
      <c r="Q2095" t="s">
        <v>47024</v>
      </c>
      <c r="R2095" t="s">
        <v>47025</v>
      </c>
      <c r="S2095" t="s">
        <v>47026</v>
      </c>
      <c r="T2095" t="s">
        <v>47027</v>
      </c>
      <c r="U2095" t="s">
        <v>47028</v>
      </c>
      <c r="V2095" t="s">
        <v>47029</v>
      </c>
      <c r="W2095" t="s">
        <v>47030</v>
      </c>
      <c r="X2095" t="s">
        <v>47031</v>
      </c>
      <c r="Y2095" t="s">
        <v>47032</v>
      </c>
    </row>
    <row r="2096" spans="1:25" x14ac:dyDescent="0.3">
      <c r="A2096">
        <v>104750</v>
      </c>
      <c r="B2096" t="s">
        <v>47033</v>
      </c>
      <c r="C2096" t="s">
        <v>47034</v>
      </c>
      <c r="D2096" t="s">
        <v>47035</v>
      </c>
      <c r="E2096" t="s">
        <v>47036</v>
      </c>
      <c r="F2096" t="s">
        <v>47037</v>
      </c>
      <c r="G2096" t="s">
        <v>47038</v>
      </c>
      <c r="H2096" t="s">
        <v>47039</v>
      </c>
      <c r="I2096" t="s">
        <v>47040</v>
      </c>
      <c r="J2096" t="s">
        <v>47041</v>
      </c>
      <c r="K2096" t="s">
        <v>47042</v>
      </c>
      <c r="L2096" t="s">
        <v>47043</v>
      </c>
      <c r="M2096" t="s">
        <v>47044</v>
      </c>
      <c r="N2096" t="s">
        <v>47045</v>
      </c>
      <c r="O2096" t="s">
        <v>47046</v>
      </c>
      <c r="P2096" t="s">
        <v>47047</v>
      </c>
      <c r="Q2096" t="s">
        <v>47048</v>
      </c>
      <c r="R2096" t="s">
        <v>47049</v>
      </c>
      <c r="S2096" t="s">
        <v>47050</v>
      </c>
      <c r="T2096" t="s">
        <v>47051</v>
      </c>
      <c r="U2096" t="s">
        <v>47052</v>
      </c>
      <c r="V2096" t="s">
        <v>47053</v>
      </c>
      <c r="W2096" t="s">
        <v>47054</v>
      </c>
      <c r="X2096" t="s">
        <v>47055</v>
      </c>
      <c r="Y2096" t="s">
        <v>47056</v>
      </c>
    </row>
    <row r="2097" spans="1:25" x14ac:dyDescent="0.3">
      <c r="A2097">
        <v>104800</v>
      </c>
      <c r="B2097" t="s">
        <v>47057</v>
      </c>
      <c r="C2097" t="s">
        <v>47058</v>
      </c>
      <c r="D2097" t="s">
        <v>47059</v>
      </c>
      <c r="E2097" t="s">
        <v>47060</v>
      </c>
      <c r="F2097" t="s">
        <v>47061</v>
      </c>
      <c r="G2097" t="s">
        <v>47062</v>
      </c>
      <c r="H2097" t="s">
        <v>47063</v>
      </c>
      <c r="I2097" t="s">
        <v>47064</v>
      </c>
      <c r="J2097" t="s">
        <v>47065</v>
      </c>
      <c r="K2097" t="s">
        <v>47066</v>
      </c>
      <c r="L2097" t="s">
        <v>47067</v>
      </c>
      <c r="M2097" t="s">
        <v>47068</v>
      </c>
      <c r="N2097" t="s">
        <v>47069</v>
      </c>
      <c r="O2097" t="s">
        <v>47070</v>
      </c>
      <c r="P2097" t="s">
        <v>47071</v>
      </c>
      <c r="Q2097" t="s">
        <v>47072</v>
      </c>
      <c r="R2097" t="s">
        <v>47073</v>
      </c>
      <c r="S2097" t="s">
        <v>47074</v>
      </c>
      <c r="T2097" t="s">
        <v>47075</v>
      </c>
      <c r="U2097" t="s">
        <v>47076</v>
      </c>
      <c r="V2097" t="s">
        <v>47077</v>
      </c>
      <c r="W2097" t="s">
        <v>47078</v>
      </c>
      <c r="X2097" t="s">
        <v>47079</v>
      </c>
      <c r="Y2097" t="s">
        <v>47080</v>
      </c>
    </row>
    <row r="2098" spans="1:25" x14ac:dyDescent="0.3">
      <c r="A2098">
        <v>104850</v>
      </c>
      <c r="B2098" t="s">
        <v>47081</v>
      </c>
      <c r="C2098" t="s">
        <v>47082</v>
      </c>
      <c r="D2098" t="s">
        <v>47083</v>
      </c>
      <c r="E2098" t="s">
        <v>47084</v>
      </c>
      <c r="F2098" t="s">
        <v>47085</v>
      </c>
      <c r="G2098" t="s">
        <v>47086</v>
      </c>
      <c r="H2098" t="s">
        <v>47087</v>
      </c>
      <c r="I2098" t="s">
        <v>47088</v>
      </c>
      <c r="J2098" t="s">
        <v>47089</v>
      </c>
      <c r="K2098" t="s">
        <v>47090</v>
      </c>
      <c r="L2098" t="s">
        <v>47091</v>
      </c>
      <c r="M2098" t="s">
        <v>47092</v>
      </c>
      <c r="N2098" t="s">
        <v>47093</v>
      </c>
      <c r="O2098" t="s">
        <v>47094</v>
      </c>
      <c r="P2098" t="s">
        <v>47095</v>
      </c>
      <c r="Q2098" t="s">
        <v>47096</v>
      </c>
      <c r="R2098" t="s">
        <v>47097</v>
      </c>
      <c r="S2098" t="s">
        <v>47098</v>
      </c>
      <c r="T2098" t="s">
        <v>47099</v>
      </c>
      <c r="U2098" t="s">
        <v>47100</v>
      </c>
      <c r="V2098" t="s">
        <v>47101</v>
      </c>
      <c r="W2098" t="s">
        <v>47102</v>
      </c>
      <c r="X2098" t="s">
        <v>47103</v>
      </c>
      <c r="Y2098" t="s">
        <v>47104</v>
      </c>
    </row>
    <row r="2099" spans="1:25" x14ac:dyDescent="0.3">
      <c r="A2099">
        <v>104900</v>
      </c>
      <c r="B2099" t="s">
        <v>47105</v>
      </c>
      <c r="C2099" t="s">
        <v>47106</v>
      </c>
      <c r="D2099" t="s">
        <v>47107</v>
      </c>
      <c r="E2099" t="s">
        <v>47108</v>
      </c>
      <c r="F2099" t="s">
        <v>47109</v>
      </c>
      <c r="G2099" t="s">
        <v>47110</v>
      </c>
      <c r="H2099" t="s">
        <v>47111</v>
      </c>
      <c r="I2099" t="s">
        <v>47112</v>
      </c>
      <c r="J2099" t="s">
        <v>47113</v>
      </c>
      <c r="K2099" t="s">
        <v>47114</v>
      </c>
      <c r="L2099" t="s">
        <v>47115</v>
      </c>
      <c r="M2099" t="s">
        <v>47116</v>
      </c>
      <c r="N2099" t="s">
        <v>47117</v>
      </c>
      <c r="O2099" t="s">
        <v>47118</v>
      </c>
      <c r="P2099" t="s">
        <v>47119</v>
      </c>
      <c r="Q2099" t="s">
        <v>47120</v>
      </c>
      <c r="R2099" t="s">
        <v>47121</v>
      </c>
      <c r="S2099" t="s">
        <v>47122</v>
      </c>
      <c r="T2099" t="s">
        <v>47123</v>
      </c>
      <c r="U2099" t="s">
        <v>47124</v>
      </c>
      <c r="V2099" t="s">
        <v>47125</v>
      </c>
      <c r="W2099" t="s">
        <v>47126</v>
      </c>
      <c r="X2099" t="s">
        <v>47127</v>
      </c>
      <c r="Y2099" t="s">
        <v>47128</v>
      </c>
    </row>
    <row r="2100" spans="1:25" x14ac:dyDescent="0.3">
      <c r="A2100">
        <v>104950</v>
      </c>
      <c r="B2100" t="s">
        <v>47129</v>
      </c>
      <c r="C2100" t="s">
        <v>47130</v>
      </c>
      <c r="D2100" t="s">
        <v>47131</v>
      </c>
      <c r="E2100" t="s">
        <v>47132</v>
      </c>
      <c r="F2100" t="s">
        <v>47133</v>
      </c>
      <c r="G2100" t="s">
        <v>47134</v>
      </c>
      <c r="H2100" t="s">
        <v>47135</v>
      </c>
      <c r="I2100" t="s">
        <v>47136</v>
      </c>
      <c r="J2100" t="s">
        <v>47137</v>
      </c>
      <c r="K2100" t="s">
        <v>47138</v>
      </c>
      <c r="L2100" t="s">
        <v>47139</v>
      </c>
      <c r="M2100" t="s">
        <v>47140</v>
      </c>
      <c r="N2100" t="s">
        <v>47141</v>
      </c>
      <c r="O2100" t="s">
        <v>47142</v>
      </c>
      <c r="P2100" t="s">
        <v>47143</v>
      </c>
      <c r="Q2100" t="s">
        <v>47144</v>
      </c>
      <c r="R2100" t="s">
        <v>47145</v>
      </c>
      <c r="S2100" t="s">
        <v>47146</v>
      </c>
      <c r="T2100" t="s">
        <v>47147</v>
      </c>
      <c r="U2100" t="s">
        <v>47148</v>
      </c>
      <c r="V2100" t="s">
        <v>47149</v>
      </c>
      <c r="W2100" t="s">
        <v>47150</v>
      </c>
      <c r="X2100" t="s">
        <v>47151</v>
      </c>
      <c r="Y2100" t="s">
        <v>47152</v>
      </c>
    </row>
    <row r="2101" spans="1:25" x14ac:dyDescent="0.3">
      <c r="A2101">
        <v>105000</v>
      </c>
      <c r="B2101" t="s">
        <v>47153</v>
      </c>
      <c r="C2101" t="s">
        <v>47154</v>
      </c>
      <c r="D2101" t="s">
        <v>47155</v>
      </c>
      <c r="E2101" t="s">
        <v>47156</v>
      </c>
      <c r="F2101" t="s">
        <v>47157</v>
      </c>
      <c r="G2101" t="s">
        <v>47158</v>
      </c>
      <c r="H2101" t="s">
        <v>47159</v>
      </c>
      <c r="I2101" t="s">
        <v>47160</v>
      </c>
      <c r="J2101" t="s">
        <v>47161</v>
      </c>
      <c r="K2101" t="s">
        <v>47162</v>
      </c>
      <c r="L2101" t="s">
        <v>47163</v>
      </c>
      <c r="M2101" t="s">
        <v>47164</v>
      </c>
      <c r="N2101" t="s">
        <v>47165</v>
      </c>
      <c r="O2101" t="s">
        <v>47166</v>
      </c>
      <c r="P2101" t="s">
        <v>47167</v>
      </c>
      <c r="Q2101" t="s">
        <v>47168</v>
      </c>
      <c r="R2101" t="s">
        <v>47169</v>
      </c>
      <c r="S2101" t="s">
        <v>47170</v>
      </c>
      <c r="T2101" t="s">
        <v>47171</v>
      </c>
      <c r="U2101" t="s">
        <v>47172</v>
      </c>
      <c r="V2101" t="s">
        <v>47173</v>
      </c>
      <c r="W2101" t="s">
        <v>47174</v>
      </c>
      <c r="X2101" t="s">
        <v>47175</v>
      </c>
      <c r="Y2101" t="s">
        <v>47176</v>
      </c>
    </row>
    <row r="2102" spans="1:25" x14ac:dyDescent="0.3">
      <c r="A2102">
        <v>105050</v>
      </c>
      <c r="B2102" t="s">
        <v>47177</v>
      </c>
      <c r="C2102" t="s">
        <v>47178</v>
      </c>
      <c r="D2102" t="s">
        <v>47179</v>
      </c>
      <c r="E2102" t="s">
        <v>47180</v>
      </c>
      <c r="F2102" t="s">
        <v>47181</v>
      </c>
      <c r="G2102" t="s">
        <v>47182</v>
      </c>
      <c r="H2102" t="s">
        <v>47183</v>
      </c>
      <c r="I2102" t="s">
        <v>47184</v>
      </c>
      <c r="J2102" t="s">
        <v>47185</v>
      </c>
      <c r="K2102" t="s">
        <v>47186</v>
      </c>
      <c r="L2102" t="s">
        <v>47187</v>
      </c>
      <c r="M2102" t="s">
        <v>47188</v>
      </c>
      <c r="N2102" t="s">
        <v>47189</v>
      </c>
      <c r="O2102" t="s">
        <v>47190</v>
      </c>
      <c r="P2102" t="s">
        <v>47191</v>
      </c>
      <c r="Q2102" t="s">
        <v>47192</v>
      </c>
      <c r="R2102" t="s">
        <v>47193</v>
      </c>
      <c r="S2102" t="s">
        <v>47194</v>
      </c>
      <c r="T2102" t="s">
        <v>47195</v>
      </c>
      <c r="U2102" t="s">
        <v>47196</v>
      </c>
      <c r="V2102" t="s">
        <v>47197</v>
      </c>
      <c r="W2102" t="s">
        <v>47198</v>
      </c>
      <c r="X2102" t="s">
        <v>47199</v>
      </c>
      <c r="Y2102" t="s">
        <v>47200</v>
      </c>
    </row>
    <row r="2103" spans="1:25" x14ac:dyDescent="0.3">
      <c r="A2103">
        <v>105100</v>
      </c>
      <c r="B2103" t="s">
        <v>47201</v>
      </c>
      <c r="C2103" t="s">
        <v>47202</v>
      </c>
      <c r="D2103" t="s">
        <v>47203</v>
      </c>
      <c r="E2103" t="s">
        <v>47204</v>
      </c>
      <c r="F2103" t="s">
        <v>47205</v>
      </c>
      <c r="G2103" t="s">
        <v>47206</v>
      </c>
      <c r="H2103" t="s">
        <v>47207</v>
      </c>
      <c r="I2103" t="s">
        <v>47208</v>
      </c>
      <c r="J2103" t="s">
        <v>47209</v>
      </c>
      <c r="K2103" t="s">
        <v>47210</v>
      </c>
      <c r="L2103" t="s">
        <v>47211</v>
      </c>
      <c r="M2103" t="s">
        <v>47212</v>
      </c>
      <c r="N2103" t="s">
        <v>47213</v>
      </c>
      <c r="O2103" t="s">
        <v>47214</v>
      </c>
      <c r="P2103" t="s">
        <v>47215</v>
      </c>
      <c r="Q2103" t="s">
        <v>47216</v>
      </c>
      <c r="R2103" t="s">
        <v>47217</v>
      </c>
      <c r="S2103" t="s">
        <v>47218</v>
      </c>
      <c r="T2103" t="s">
        <v>47219</v>
      </c>
      <c r="U2103" t="s">
        <v>47220</v>
      </c>
      <c r="V2103" t="s">
        <v>47221</v>
      </c>
      <c r="W2103" t="s">
        <v>47222</v>
      </c>
      <c r="X2103" t="s">
        <v>47223</v>
      </c>
      <c r="Y2103" t="s">
        <v>47224</v>
      </c>
    </row>
    <row r="2104" spans="1:25" x14ac:dyDescent="0.3">
      <c r="A2104">
        <v>105150</v>
      </c>
      <c r="B2104" t="s">
        <v>47225</v>
      </c>
      <c r="C2104" t="s">
        <v>47226</v>
      </c>
      <c r="D2104" t="s">
        <v>47227</v>
      </c>
      <c r="E2104" t="s">
        <v>47228</v>
      </c>
      <c r="F2104" t="s">
        <v>47229</v>
      </c>
      <c r="G2104" t="s">
        <v>47230</v>
      </c>
      <c r="H2104" t="s">
        <v>47231</v>
      </c>
      <c r="I2104" t="s">
        <v>47232</v>
      </c>
      <c r="J2104" t="s">
        <v>47233</v>
      </c>
      <c r="K2104" t="s">
        <v>47234</v>
      </c>
      <c r="L2104" t="s">
        <v>47235</v>
      </c>
      <c r="M2104" t="s">
        <v>47236</v>
      </c>
      <c r="N2104" t="s">
        <v>47237</v>
      </c>
      <c r="O2104" t="s">
        <v>47238</v>
      </c>
      <c r="P2104" t="s">
        <v>47239</v>
      </c>
      <c r="Q2104" t="s">
        <v>47240</v>
      </c>
      <c r="R2104" t="s">
        <v>47241</v>
      </c>
      <c r="S2104" t="s">
        <v>47242</v>
      </c>
      <c r="T2104" t="s">
        <v>47243</v>
      </c>
      <c r="U2104" t="s">
        <v>47244</v>
      </c>
      <c r="V2104" t="s">
        <v>47245</v>
      </c>
      <c r="W2104" t="s">
        <v>47246</v>
      </c>
      <c r="X2104" t="s">
        <v>47247</v>
      </c>
      <c r="Y2104" t="s">
        <v>47248</v>
      </c>
    </row>
    <row r="2105" spans="1:25" x14ac:dyDescent="0.3">
      <c r="A2105">
        <v>105200</v>
      </c>
      <c r="B2105" t="s">
        <v>47249</v>
      </c>
      <c r="C2105" t="s">
        <v>47250</v>
      </c>
      <c r="D2105" t="s">
        <v>47251</v>
      </c>
      <c r="E2105" t="s">
        <v>47252</v>
      </c>
      <c r="F2105" t="s">
        <v>47253</v>
      </c>
      <c r="G2105" t="s">
        <v>47254</v>
      </c>
      <c r="H2105" t="s">
        <v>47255</v>
      </c>
      <c r="I2105" t="s">
        <v>47256</v>
      </c>
      <c r="J2105" t="s">
        <v>47257</v>
      </c>
      <c r="K2105" t="s">
        <v>47258</v>
      </c>
      <c r="L2105" t="s">
        <v>47259</v>
      </c>
      <c r="M2105" t="s">
        <v>47260</v>
      </c>
      <c r="N2105" t="s">
        <v>47261</v>
      </c>
      <c r="O2105" t="s">
        <v>47262</v>
      </c>
      <c r="P2105" t="s">
        <v>47263</v>
      </c>
      <c r="Q2105" t="s">
        <v>47264</v>
      </c>
      <c r="R2105" t="s">
        <v>47265</v>
      </c>
      <c r="S2105" t="s">
        <v>47266</v>
      </c>
      <c r="T2105" t="s">
        <v>47267</v>
      </c>
      <c r="U2105" t="s">
        <v>47268</v>
      </c>
      <c r="V2105" t="s">
        <v>47269</v>
      </c>
      <c r="W2105" t="s">
        <v>47270</v>
      </c>
      <c r="X2105" t="s">
        <v>47271</v>
      </c>
      <c r="Y2105" t="s">
        <v>47272</v>
      </c>
    </row>
    <row r="2106" spans="1:25" x14ac:dyDescent="0.3">
      <c r="A2106">
        <v>105250</v>
      </c>
      <c r="B2106" t="s">
        <v>47273</v>
      </c>
      <c r="C2106" t="s">
        <v>47274</v>
      </c>
      <c r="D2106" t="s">
        <v>47275</v>
      </c>
      <c r="E2106" t="s">
        <v>47276</v>
      </c>
      <c r="F2106" t="s">
        <v>47277</v>
      </c>
      <c r="G2106" t="s">
        <v>47278</v>
      </c>
      <c r="H2106" t="s">
        <v>47279</v>
      </c>
      <c r="I2106" t="s">
        <v>47280</v>
      </c>
      <c r="J2106" t="s">
        <v>47281</v>
      </c>
      <c r="K2106" t="s">
        <v>47282</v>
      </c>
      <c r="L2106" t="s">
        <v>47283</v>
      </c>
      <c r="M2106" t="s">
        <v>47284</v>
      </c>
      <c r="N2106" t="s">
        <v>47285</v>
      </c>
      <c r="O2106" t="s">
        <v>47286</v>
      </c>
      <c r="P2106" t="s">
        <v>47287</v>
      </c>
      <c r="Q2106" t="s">
        <v>47288</v>
      </c>
      <c r="R2106" t="s">
        <v>47289</v>
      </c>
      <c r="S2106" t="s">
        <v>47290</v>
      </c>
      <c r="T2106" t="s">
        <v>47291</v>
      </c>
      <c r="U2106" t="s">
        <v>47292</v>
      </c>
      <c r="V2106" t="s">
        <v>47293</v>
      </c>
      <c r="W2106" t="s">
        <v>47294</v>
      </c>
      <c r="X2106" t="s">
        <v>47295</v>
      </c>
      <c r="Y2106" t="s">
        <v>47296</v>
      </c>
    </row>
    <row r="2107" spans="1:25" x14ac:dyDescent="0.3">
      <c r="A2107">
        <v>105300</v>
      </c>
      <c r="B2107" t="s">
        <v>47297</v>
      </c>
      <c r="C2107" t="s">
        <v>47298</v>
      </c>
      <c r="D2107" t="s">
        <v>47299</v>
      </c>
      <c r="E2107" t="s">
        <v>47300</v>
      </c>
      <c r="F2107" t="s">
        <v>47301</v>
      </c>
      <c r="G2107" t="s">
        <v>47302</v>
      </c>
      <c r="H2107" t="s">
        <v>47303</v>
      </c>
      <c r="I2107" t="s">
        <v>47304</v>
      </c>
      <c r="J2107" t="s">
        <v>47305</v>
      </c>
      <c r="K2107" t="s">
        <v>47306</v>
      </c>
      <c r="L2107" t="s">
        <v>47307</v>
      </c>
      <c r="M2107" t="s">
        <v>47308</v>
      </c>
      <c r="N2107" t="s">
        <v>47309</v>
      </c>
      <c r="O2107" t="s">
        <v>47310</v>
      </c>
      <c r="P2107" t="s">
        <v>47311</v>
      </c>
      <c r="Q2107" t="s">
        <v>47312</v>
      </c>
      <c r="R2107" t="s">
        <v>47313</v>
      </c>
      <c r="S2107" t="s">
        <v>47314</v>
      </c>
      <c r="T2107" t="s">
        <v>47315</v>
      </c>
      <c r="U2107" t="s">
        <v>47316</v>
      </c>
      <c r="V2107" t="s">
        <v>47317</v>
      </c>
      <c r="W2107" t="s">
        <v>47318</v>
      </c>
      <c r="X2107" t="s">
        <v>47319</v>
      </c>
      <c r="Y2107" t="s">
        <v>47320</v>
      </c>
    </row>
    <row r="2108" spans="1:25" x14ac:dyDescent="0.3">
      <c r="A2108">
        <v>105350</v>
      </c>
      <c r="B2108" t="s">
        <v>47321</v>
      </c>
      <c r="C2108" t="s">
        <v>47322</v>
      </c>
      <c r="D2108" t="s">
        <v>47323</v>
      </c>
      <c r="E2108" t="s">
        <v>47324</v>
      </c>
      <c r="F2108" t="s">
        <v>47325</v>
      </c>
      <c r="G2108" t="s">
        <v>47326</v>
      </c>
      <c r="H2108" t="s">
        <v>47327</v>
      </c>
      <c r="I2108" t="s">
        <v>47328</v>
      </c>
      <c r="J2108" t="s">
        <v>47329</v>
      </c>
      <c r="K2108" t="s">
        <v>47330</v>
      </c>
      <c r="L2108" t="s">
        <v>47331</v>
      </c>
      <c r="M2108" t="s">
        <v>47332</v>
      </c>
      <c r="N2108" t="s">
        <v>47333</v>
      </c>
      <c r="O2108" t="s">
        <v>47334</v>
      </c>
      <c r="P2108" t="s">
        <v>47335</v>
      </c>
      <c r="Q2108" t="s">
        <v>47336</v>
      </c>
      <c r="R2108" t="s">
        <v>47337</v>
      </c>
      <c r="S2108" t="s">
        <v>47338</v>
      </c>
      <c r="T2108" t="s">
        <v>47339</v>
      </c>
      <c r="U2108" t="s">
        <v>47340</v>
      </c>
      <c r="V2108" t="s">
        <v>47341</v>
      </c>
      <c r="W2108" t="s">
        <v>47342</v>
      </c>
      <c r="X2108" t="s">
        <v>47343</v>
      </c>
      <c r="Y2108" t="s">
        <v>47344</v>
      </c>
    </row>
    <row r="2109" spans="1:25" x14ac:dyDescent="0.3">
      <c r="A2109">
        <v>105400</v>
      </c>
      <c r="B2109" t="s">
        <v>47345</v>
      </c>
      <c r="C2109" t="s">
        <v>47346</v>
      </c>
      <c r="D2109" t="s">
        <v>47347</v>
      </c>
      <c r="E2109" t="s">
        <v>47348</v>
      </c>
      <c r="F2109" t="s">
        <v>47349</v>
      </c>
      <c r="G2109" t="s">
        <v>47350</v>
      </c>
      <c r="H2109" t="s">
        <v>47351</v>
      </c>
      <c r="I2109" t="s">
        <v>47352</v>
      </c>
      <c r="J2109" t="s">
        <v>47353</v>
      </c>
      <c r="K2109" t="s">
        <v>47354</v>
      </c>
      <c r="L2109" t="s">
        <v>47355</v>
      </c>
      <c r="M2109" t="s">
        <v>47356</v>
      </c>
      <c r="N2109" t="s">
        <v>47357</v>
      </c>
      <c r="O2109" t="s">
        <v>47358</v>
      </c>
      <c r="P2109" t="s">
        <v>47359</v>
      </c>
      <c r="Q2109" t="s">
        <v>47360</v>
      </c>
      <c r="R2109" t="s">
        <v>47361</v>
      </c>
      <c r="S2109" t="s">
        <v>47362</v>
      </c>
      <c r="T2109" t="s">
        <v>47363</v>
      </c>
      <c r="U2109" t="s">
        <v>47364</v>
      </c>
      <c r="V2109" t="s">
        <v>47365</v>
      </c>
      <c r="W2109" t="s">
        <v>47366</v>
      </c>
      <c r="X2109" t="s">
        <v>47367</v>
      </c>
      <c r="Y2109" t="s">
        <v>47368</v>
      </c>
    </row>
    <row r="2110" spans="1:25" x14ac:dyDescent="0.3">
      <c r="A2110">
        <v>105450</v>
      </c>
      <c r="B2110" t="s">
        <v>47369</v>
      </c>
      <c r="C2110" t="s">
        <v>47370</v>
      </c>
      <c r="D2110" t="s">
        <v>47371</v>
      </c>
      <c r="E2110" t="s">
        <v>47372</v>
      </c>
      <c r="F2110" t="s">
        <v>47373</v>
      </c>
      <c r="G2110" t="s">
        <v>47374</v>
      </c>
      <c r="H2110" t="s">
        <v>47375</v>
      </c>
      <c r="I2110" t="s">
        <v>47376</v>
      </c>
      <c r="J2110" t="s">
        <v>47377</v>
      </c>
      <c r="K2110" t="s">
        <v>47378</v>
      </c>
      <c r="L2110" t="s">
        <v>47379</v>
      </c>
      <c r="M2110" t="s">
        <v>47380</v>
      </c>
      <c r="N2110" t="s">
        <v>47381</v>
      </c>
      <c r="O2110" t="s">
        <v>47382</v>
      </c>
      <c r="P2110" t="s">
        <v>47383</v>
      </c>
      <c r="Q2110" t="s">
        <v>47384</v>
      </c>
      <c r="R2110" t="s">
        <v>47385</v>
      </c>
      <c r="S2110" t="s">
        <v>47386</v>
      </c>
      <c r="T2110" t="s">
        <v>47387</v>
      </c>
      <c r="U2110" t="s">
        <v>47388</v>
      </c>
      <c r="V2110" t="s">
        <v>47389</v>
      </c>
      <c r="W2110" t="s">
        <v>47390</v>
      </c>
      <c r="X2110" t="s">
        <v>47391</v>
      </c>
      <c r="Y2110" t="s">
        <v>47392</v>
      </c>
    </row>
    <row r="2111" spans="1:25" x14ac:dyDescent="0.3">
      <c r="A2111">
        <v>105500</v>
      </c>
      <c r="B2111" t="s">
        <v>47393</v>
      </c>
      <c r="C2111" t="s">
        <v>47394</v>
      </c>
      <c r="D2111" t="s">
        <v>47395</v>
      </c>
      <c r="E2111" t="s">
        <v>47396</v>
      </c>
      <c r="F2111" t="s">
        <v>47397</v>
      </c>
      <c r="G2111" t="s">
        <v>47398</v>
      </c>
      <c r="H2111" t="s">
        <v>47399</v>
      </c>
      <c r="I2111" t="s">
        <v>47400</v>
      </c>
      <c r="J2111" t="s">
        <v>47401</v>
      </c>
      <c r="K2111" t="s">
        <v>47402</v>
      </c>
      <c r="L2111" t="s">
        <v>47403</v>
      </c>
      <c r="M2111" t="s">
        <v>47404</v>
      </c>
      <c r="N2111" t="s">
        <v>47405</v>
      </c>
      <c r="O2111" t="s">
        <v>47406</v>
      </c>
      <c r="P2111" t="s">
        <v>47407</v>
      </c>
      <c r="Q2111" t="s">
        <v>47408</v>
      </c>
      <c r="R2111" t="s">
        <v>47409</v>
      </c>
      <c r="S2111" t="s">
        <v>47410</v>
      </c>
      <c r="T2111" t="s">
        <v>47411</v>
      </c>
      <c r="U2111" t="s">
        <v>47412</v>
      </c>
      <c r="V2111" t="s">
        <v>47413</v>
      </c>
      <c r="W2111" t="s">
        <v>47414</v>
      </c>
      <c r="X2111" t="s">
        <v>47415</v>
      </c>
      <c r="Y2111" t="s">
        <v>47416</v>
      </c>
    </row>
    <row r="2112" spans="1:25" x14ac:dyDescent="0.3">
      <c r="A2112">
        <v>105550</v>
      </c>
      <c r="B2112" t="s">
        <v>47417</v>
      </c>
      <c r="C2112" t="s">
        <v>47418</v>
      </c>
      <c r="D2112" t="s">
        <v>47419</v>
      </c>
      <c r="E2112" t="s">
        <v>47420</v>
      </c>
      <c r="F2112" t="s">
        <v>47421</v>
      </c>
      <c r="G2112" t="s">
        <v>47422</v>
      </c>
      <c r="H2112" t="s">
        <v>47423</v>
      </c>
      <c r="I2112" t="s">
        <v>47424</v>
      </c>
      <c r="J2112" t="s">
        <v>47425</v>
      </c>
      <c r="K2112" t="s">
        <v>47426</v>
      </c>
      <c r="L2112" t="s">
        <v>47427</v>
      </c>
      <c r="M2112" t="s">
        <v>47428</v>
      </c>
      <c r="N2112" t="s">
        <v>47429</v>
      </c>
      <c r="O2112" t="s">
        <v>47430</v>
      </c>
      <c r="P2112" t="s">
        <v>47431</v>
      </c>
      <c r="Q2112" t="s">
        <v>47432</v>
      </c>
      <c r="R2112" t="s">
        <v>47433</v>
      </c>
      <c r="S2112" t="s">
        <v>47434</v>
      </c>
      <c r="T2112" t="s">
        <v>47435</v>
      </c>
      <c r="U2112" t="s">
        <v>47436</v>
      </c>
      <c r="V2112" t="s">
        <v>47437</v>
      </c>
      <c r="W2112" t="s">
        <v>47438</v>
      </c>
      <c r="X2112" t="s">
        <v>47439</v>
      </c>
      <c r="Y2112" t="s">
        <v>47440</v>
      </c>
    </row>
    <row r="2113" spans="1:25" x14ac:dyDescent="0.3">
      <c r="A2113">
        <v>105600</v>
      </c>
      <c r="B2113" t="s">
        <v>47441</v>
      </c>
      <c r="C2113" t="s">
        <v>47442</v>
      </c>
      <c r="D2113" t="s">
        <v>47443</v>
      </c>
      <c r="E2113" t="s">
        <v>47444</v>
      </c>
      <c r="F2113" t="s">
        <v>47445</v>
      </c>
      <c r="G2113" t="s">
        <v>47446</v>
      </c>
      <c r="H2113" t="s">
        <v>47447</v>
      </c>
      <c r="I2113" t="s">
        <v>47448</v>
      </c>
      <c r="J2113" t="s">
        <v>47449</v>
      </c>
      <c r="K2113" t="s">
        <v>47450</v>
      </c>
      <c r="L2113" t="s">
        <v>47451</v>
      </c>
      <c r="M2113" t="s">
        <v>47452</v>
      </c>
      <c r="N2113" t="s">
        <v>47453</v>
      </c>
      <c r="O2113" t="s">
        <v>47454</v>
      </c>
      <c r="P2113" t="s">
        <v>47455</v>
      </c>
      <c r="Q2113" t="s">
        <v>47456</v>
      </c>
      <c r="R2113" t="s">
        <v>47457</v>
      </c>
      <c r="S2113" t="s">
        <v>47458</v>
      </c>
      <c r="T2113" t="s">
        <v>47459</v>
      </c>
      <c r="U2113" t="s">
        <v>47460</v>
      </c>
      <c r="V2113" t="s">
        <v>47461</v>
      </c>
      <c r="W2113" t="s">
        <v>47462</v>
      </c>
      <c r="X2113" t="s">
        <v>47463</v>
      </c>
      <c r="Y2113" t="s">
        <v>47464</v>
      </c>
    </row>
    <row r="2114" spans="1:25" x14ac:dyDescent="0.3">
      <c r="A2114">
        <v>105650</v>
      </c>
      <c r="B2114" t="s">
        <v>47465</v>
      </c>
      <c r="C2114" t="s">
        <v>47466</v>
      </c>
      <c r="D2114" t="s">
        <v>47467</v>
      </c>
      <c r="E2114" t="s">
        <v>47468</v>
      </c>
      <c r="F2114" t="s">
        <v>47469</v>
      </c>
      <c r="G2114" t="s">
        <v>47470</v>
      </c>
      <c r="H2114" t="s">
        <v>47471</v>
      </c>
      <c r="I2114" t="s">
        <v>47472</v>
      </c>
      <c r="J2114" t="s">
        <v>47473</v>
      </c>
      <c r="K2114" t="s">
        <v>47474</v>
      </c>
      <c r="L2114" t="s">
        <v>47475</v>
      </c>
      <c r="M2114" t="s">
        <v>47476</v>
      </c>
      <c r="N2114" t="s">
        <v>47477</v>
      </c>
      <c r="O2114" t="s">
        <v>47478</v>
      </c>
      <c r="P2114" t="s">
        <v>47479</v>
      </c>
      <c r="Q2114" t="s">
        <v>47480</v>
      </c>
      <c r="R2114" t="s">
        <v>47481</v>
      </c>
      <c r="S2114" t="s">
        <v>47482</v>
      </c>
      <c r="T2114" t="s">
        <v>47483</v>
      </c>
      <c r="U2114" t="s">
        <v>47484</v>
      </c>
      <c r="V2114" t="s">
        <v>47485</v>
      </c>
      <c r="W2114" t="s">
        <v>47486</v>
      </c>
      <c r="X2114" t="s">
        <v>47487</v>
      </c>
      <c r="Y2114" t="s">
        <v>47488</v>
      </c>
    </row>
    <row r="2115" spans="1:25" x14ac:dyDescent="0.3">
      <c r="A2115">
        <v>105700</v>
      </c>
      <c r="B2115" t="s">
        <v>47489</v>
      </c>
      <c r="C2115" t="s">
        <v>47490</v>
      </c>
      <c r="D2115" t="s">
        <v>47491</v>
      </c>
      <c r="E2115" t="s">
        <v>47492</v>
      </c>
      <c r="F2115" t="s">
        <v>47493</v>
      </c>
      <c r="G2115" t="s">
        <v>47494</v>
      </c>
      <c r="H2115" t="s">
        <v>47495</v>
      </c>
      <c r="I2115" t="s">
        <v>47496</v>
      </c>
      <c r="J2115" t="s">
        <v>47497</v>
      </c>
      <c r="K2115" t="s">
        <v>47498</v>
      </c>
      <c r="L2115" t="s">
        <v>47499</v>
      </c>
      <c r="M2115" t="s">
        <v>47500</v>
      </c>
      <c r="N2115" t="s">
        <v>47501</v>
      </c>
      <c r="O2115" t="s">
        <v>47502</v>
      </c>
      <c r="P2115" t="s">
        <v>47503</v>
      </c>
      <c r="Q2115" t="s">
        <v>47504</v>
      </c>
      <c r="R2115" t="s">
        <v>47505</v>
      </c>
      <c r="S2115" t="s">
        <v>47506</v>
      </c>
      <c r="T2115" t="s">
        <v>47507</v>
      </c>
      <c r="U2115" t="s">
        <v>47508</v>
      </c>
      <c r="V2115" t="s">
        <v>47509</v>
      </c>
      <c r="W2115" t="s">
        <v>47510</v>
      </c>
      <c r="X2115" t="s">
        <v>47511</v>
      </c>
      <c r="Y2115" t="s">
        <v>47512</v>
      </c>
    </row>
    <row r="2116" spans="1:25" x14ac:dyDescent="0.3">
      <c r="A2116">
        <v>105750</v>
      </c>
      <c r="B2116" t="s">
        <v>47513</v>
      </c>
      <c r="C2116" t="s">
        <v>47514</v>
      </c>
      <c r="D2116" t="s">
        <v>47515</v>
      </c>
      <c r="E2116" t="s">
        <v>47516</v>
      </c>
      <c r="F2116" t="s">
        <v>47517</v>
      </c>
      <c r="G2116" t="s">
        <v>47518</v>
      </c>
      <c r="H2116" t="s">
        <v>47519</v>
      </c>
      <c r="I2116" t="s">
        <v>47520</v>
      </c>
      <c r="J2116" t="s">
        <v>47521</v>
      </c>
      <c r="K2116" t="s">
        <v>47522</v>
      </c>
      <c r="L2116" t="s">
        <v>47523</v>
      </c>
      <c r="M2116" t="s">
        <v>47524</v>
      </c>
      <c r="N2116" t="s">
        <v>47525</v>
      </c>
      <c r="O2116" t="s">
        <v>47526</v>
      </c>
      <c r="P2116" t="s">
        <v>47527</v>
      </c>
      <c r="Q2116" t="s">
        <v>47528</v>
      </c>
      <c r="R2116" t="s">
        <v>47529</v>
      </c>
      <c r="S2116" t="s">
        <v>47530</v>
      </c>
      <c r="T2116" t="s">
        <v>47531</v>
      </c>
      <c r="U2116" t="s">
        <v>47532</v>
      </c>
      <c r="V2116" t="s">
        <v>47533</v>
      </c>
      <c r="W2116" t="s">
        <v>47534</v>
      </c>
      <c r="X2116" t="s">
        <v>47535</v>
      </c>
      <c r="Y2116" t="s">
        <v>47536</v>
      </c>
    </row>
    <row r="2117" spans="1:25" x14ac:dyDescent="0.3">
      <c r="A2117">
        <v>105800</v>
      </c>
      <c r="B2117" t="s">
        <v>47537</v>
      </c>
      <c r="C2117" t="s">
        <v>47538</v>
      </c>
      <c r="D2117" t="s">
        <v>47539</v>
      </c>
      <c r="E2117" t="s">
        <v>47540</v>
      </c>
      <c r="F2117" t="s">
        <v>47541</v>
      </c>
      <c r="G2117" t="s">
        <v>47542</v>
      </c>
      <c r="H2117" t="s">
        <v>47543</v>
      </c>
      <c r="I2117" t="s">
        <v>47544</v>
      </c>
      <c r="J2117" t="s">
        <v>47545</v>
      </c>
      <c r="K2117" t="s">
        <v>47546</v>
      </c>
      <c r="L2117" t="s">
        <v>47547</v>
      </c>
      <c r="M2117" t="s">
        <v>47548</v>
      </c>
      <c r="N2117" t="s">
        <v>47549</v>
      </c>
      <c r="O2117" t="s">
        <v>47550</v>
      </c>
      <c r="P2117" t="s">
        <v>47551</v>
      </c>
      <c r="Q2117" t="s">
        <v>47552</v>
      </c>
      <c r="R2117" t="s">
        <v>47553</v>
      </c>
      <c r="S2117" t="s">
        <v>47554</v>
      </c>
      <c r="T2117" t="s">
        <v>47555</v>
      </c>
      <c r="U2117" t="s">
        <v>47556</v>
      </c>
      <c r="V2117" t="s">
        <v>47557</v>
      </c>
      <c r="W2117" t="s">
        <v>47558</v>
      </c>
      <c r="X2117" t="s">
        <v>47559</v>
      </c>
      <c r="Y2117" t="s">
        <v>47560</v>
      </c>
    </row>
    <row r="2118" spans="1:25" x14ac:dyDescent="0.3">
      <c r="A2118">
        <v>105850</v>
      </c>
      <c r="B2118" t="s">
        <v>47561</v>
      </c>
      <c r="C2118" t="s">
        <v>47562</v>
      </c>
      <c r="D2118" t="s">
        <v>47563</v>
      </c>
      <c r="E2118" t="s">
        <v>47564</v>
      </c>
      <c r="F2118" t="s">
        <v>47565</v>
      </c>
      <c r="G2118" t="s">
        <v>47566</v>
      </c>
      <c r="H2118" t="s">
        <v>47567</v>
      </c>
      <c r="I2118" t="s">
        <v>47568</v>
      </c>
      <c r="J2118" t="s">
        <v>47569</v>
      </c>
      <c r="K2118" t="s">
        <v>47570</v>
      </c>
      <c r="L2118" t="s">
        <v>47571</v>
      </c>
      <c r="M2118" t="s">
        <v>47572</v>
      </c>
      <c r="N2118" t="s">
        <v>47573</v>
      </c>
      <c r="O2118" t="s">
        <v>47574</v>
      </c>
      <c r="P2118" t="s">
        <v>47575</v>
      </c>
      <c r="Q2118" t="s">
        <v>47576</v>
      </c>
      <c r="R2118" t="s">
        <v>47577</v>
      </c>
      <c r="S2118" t="s">
        <v>47578</v>
      </c>
      <c r="T2118" t="s">
        <v>47579</v>
      </c>
      <c r="U2118" t="s">
        <v>47580</v>
      </c>
      <c r="V2118" t="s">
        <v>47581</v>
      </c>
      <c r="W2118" t="s">
        <v>47582</v>
      </c>
      <c r="X2118" t="s">
        <v>47583</v>
      </c>
      <c r="Y2118" t="s">
        <v>47584</v>
      </c>
    </row>
    <row r="2119" spans="1:25" x14ac:dyDescent="0.3">
      <c r="A2119">
        <v>105900</v>
      </c>
      <c r="B2119" t="s">
        <v>47585</v>
      </c>
      <c r="C2119" t="s">
        <v>47586</v>
      </c>
      <c r="D2119" t="s">
        <v>47587</v>
      </c>
      <c r="E2119" t="s">
        <v>47588</v>
      </c>
      <c r="F2119" t="s">
        <v>47589</v>
      </c>
      <c r="G2119" t="s">
        <v>47590</v>
      </c>
      <c r="H2119" t="s">
        <v>47591</v>
      </c>
      <c r="I2119" t="s">
        <v>47592</v>
      </c>
      <c r="J2119" t="s">
        <v>47593</v>
      </c>
      <c r="K2119" t="s">
        <v>47594</v>
      </c>
      <c r="L2119" t="s">
        <v>47595</v>
      </c>
      <c r="M2119" t="s">
        <v>47596</v>
      </c>
      <c r="N2119" t="s">
        <v>47597</v>
      </c>
      <c r="O2119" t="s">
        <v>47598</v>
      </c>
      <c r="P2119" t="s">
        <v>47599</v>
      </c>
      <c r="Q2119" t="s">
        <v>47600</v>
      </c>
      <c r="R2119" t="s">
        <v>47601</v>
      </c>
      <c r="S2119" t="s">
        <v>47602</v>
      </c>
      <c r="T2119" t="s">
        <v>47603</v>
      </c>
      <c r="U2119" t="s">
        <v>47604</v>
      </c>
      <c r="V2119" t="s">
        <v>47605</v>
      </c>
      <c r="W2119" t="s">
        <v>47606</v>
      </c>
      <c r="X2119" t="s">
        <v>47607</v>
      </c>
      <c r="Y2119" t="s">
        <v>47608</v>
      </c>
    </row>
    <row r="2120" spans="1:25" x14ac:dyDescent="0.3">
      <c r="A2120">
        <v>105950</v>
      </c>
      <c r="B2120" t="s">
        <v>47609</v>
      </c>
      <c r="C2120" t="s">
        <v>47610</v>
      </c>
      <c r="D2120" t="s">
        <v>47611</v>
      </c>
      <c r="E2120" t="s">
        <v>47612</v>
      </c>
      <c r="F2120" t="s">
        <v>47613</v>
      </c>
      <c r="G2120" t="s">
        <v>47614</v>
      </c>
      <c r="H2120" t="s">
        <v>47615</v>
      </c>
      <c r="I2120" t="s">
        <v>47616</v>
      </c>
      <c r="J2120" t="s">
        <v>47617</v>
      </c>
      <c r="K2120" t="s">
        <v>47618</v>
      </c>
      <c r="L2120" t="s">
        <v>47619</v>
      </c>
      <c r="M2120" t="s">
        <v>47620</v>
      </c>
      <c r="N2120" t="s">
        <v>47621</v>
      </c>
      <c r="O2120" t="s">
        <v>47622</v>
      </c>
      <c r="P2120" t="s">
        <v>47623</v>
      </c>
      <c r="Q2120" t="s">
        <v>47624</v>
      </c>
      <c r="R2120" t="s">
        <v>47625</v>
      </c>
      <c r="S2120" t="s">
        <v>47626</v>
      </c>
      <c r="T2120" t="s">
        <v>47627</v>
      </c>
      <c r="U2120" t="s">
        <v>47628</v>
      </c>
      <c r="V2120" t="s">
        <v>47629</v>
      </c>
      <c r="W2120" t="s">
        <v>47630</v>
      </c>
      <c r="X2120" t="s">
        <v>47631</v>
      </c>
      <c r="Y2120" t="s">
        <v>47632</v>
      </c>
    </row>
    <row r="2121" spans="1:25" x14ac:dyDescent="0.3">
      <c r="A2121">
        <v>106000</v>
      </c>
      <c r="B2121" t="s">
        <v>47633</v>
      </c>
      <c r="C2121" t="s">
        <v>47634</v>
      </c>
      <c r="D2121" t="s">
        <v>47635</v>
      </c>
      <c r="E2121" t="s">
        <v>47636</v>
      </c>
      <c r="F2121" t="s">
        <v>47637</v>
      </c>
      <c r="G2121" t="s">
        <v>47638</v>
      </c>
      <c r="H2121" t="s">
        <v>47639</v>
      </c>
      <c r="I2121" t="s">
        <v>47640</v>
      </c>
      <c r="J2121" t="s">
        <v>47641</v>
      </c>
      <c r="K2121" t="s">
        <v>47642</v>
      </c>
      <c r="L2121" t="s">
        <v>47643</v>
      </c>
      <c r="M2121" t="s">
        <v>47644</v>
      </c>
      <c r="N2121" t="s">
        <v>47645</v>
      </c>
      <c r="O2121" t="s">
        <v>47646</v>
      </c>
      <c r="P2121" t="s">
        <v>47647</v>
      </c>
      <c r="Q2121" t="s">
        <v>47648</v>
      </c>
      <c r="R2121" t="s">
        <v>47649</v>
      </c>
      <c r="S2121" t="s">
        <v>47650</v>
      </c>
      <c r="T2121" t="s">
        <v>47651</v>
      </c>
      <c r="U2121" t="s">
        <v>47652</v>
      </c>
      <c r="V2121" t="s">
        <v>47653</v>
      </c>
      <c r="W2121" t="s">
        <v>47654</v>
      </c>
      <c r="X2121" t="s">
        <v>47655</v>
      </c>
      <c r="Y2121" t="s">
        <v>47656</v>
      </c>
    </row>
    <row r="2122" spans="1:25" x14ac:dyDescent="0.3">
      <c r="A2122">
        <v>106050</v>
      </c>
      <c r="B2122" t="s">
        <v>47657</v>
      </c>
      <c r="C2122" t="s">
        <v>47658</v>
      </c>
      <c r="D2122" t="s">
        <v>47659</v>
      </c>
      <c r="E2122" t="s">
        <v>47660</v>
      </c>
      <c r="F2122" t="s">
        <v>47661</v>
      </c>
      <c r="G2122" t="s">
        <v>47662</v>
      </c>
      <c r="H2122" t="s">
        <v>47663</v>
      </c>
      <c r="I2122" t="s">
        <v>47664</v>
      </c>
      <c r="J2122" t="s">
        <v>47665</v>
      </c>
      <c r="K2122" t="s">
        <v>47666</v>
      </c>
      <c r="L2122" t="s">
        <v>47667</v>
      </c>
      <c r="M2122" t="s">
        <v>47668</v>
      </c>
      <c r="N2122" t="s">
        <v>47669</v>
      </c>
      <c r="O2122" t="s">
        <v>47670</v>
      </c>
      <c r="P2122" t="s">
        <v>47671</v>
      </c>
      <c r="Q2122" t="s">
        <v>47672</v>
      </c>
      <c r="R2122" t="s">
        <v>47673</v>
      </c>
      <c r="S2122" t="s">
        <v>47674</v>
      </c>
      <c r="T2122" t="s">
        <v>47675</v>
      </c>
      <c r="U2122" t="s">
        <v>47676</v>
      </c>
      <c r="V2122" t="s">
        <v>47677</v>
      </c>
      <c r="W2122" t="s">
        <v>47678</v>
      </c>
      <c r="X2122" t="s">
        <v>47679</v>
      </c>
      <c r="Y2122" t="s">
        <v>47680</v>
      </c>
    </row>
    <row r="2123" spans="1:25" x14ac:dyDescent="0.3">
      <c r="A2123">
        <v>106100</v>
      </c>
      <c r="B2123" t="s">
        <v>47681</v>
      </c>
      <c r="C2123" t="s">
        <v>47682</v>
      </c>
      <c r="D2123" t="s">
        <v>47683</v>
      </c>
      <c r="E2123" t="s">
        <v>47684</v>
      </c>
      <c r="F2123" t="s">
        <v>47685</v>
      </c>
      <c r="G2123" t="s">
        <v>47686</v>
      </c>
      <c r="H2123" t="s">
        <v>47687</v>
      </c>
      <c r="I2123" t="s">
        <v>47688</v>
      </c>
      <c r="J2123" t="s">
        <v>47689</v>
      </c>
      <c r="K2123" t="s">
        <v>47690</v>
      </c>
      <c r="L2123" t="s">
        <v>47691</v>
      </c>
      <c r="M2123" t="s">
        <v>47692</v>
      </c>
      <c r="N2123" t="s">
        <v>47693</v>
      </c>
      <c r="O2123" t="s">
        <v>47694</v>
      </c>
      <c r="P2123" t="s">
        <v>47695</v>
      </c>
      <c r="Q2123" t="s">
        <v>47696</v>
      </c>
      <c r="R2123" t="s">
        <v>47697</v>
      </c>
      <c r="S2123" t="s">
        <v>47698</v>
      </c>
      <c r="T2123" t="s">
        <v>47699</v>
      </c>
      <c r="U2123" t="s">
        <v>47700</v>
      </c>
      <c r="V2123" t="s">
        <v>47701</v>
      </c>
      <c r="W2123" t="s">
        <v>47702</v>
      </c>
      <c r="X2123" t="s">
        <v>47703</v>
      </c>
      <c r="Y2123" t="s">
        <v>47704</v>
      </c>
    </row>
    <row r="2124" spans="1:25" x14ac:dyDescent="0.3">
      <c r="A2124">
        <v>106150</v>
      </c>
      <c r="B2124" t="s">
        <v>47705</v>
      </c>
      <c r="C2124" t="s">
        <v>47706</v>
      </c>
      <c r="D2124" t="s">
        <v>47707</v>
      </c>
      <c r="E2124" t="s">
        <v>47708</v>
      </c>
      <c r="F2124" t="s">
        <v>47709</v>
      </c>
      <c r="G2124" t="s">
        <v>47710</v>
      </c>
      <c r="H2124" t="s">
        <v>47711</v>
      </c>
      <c r="I2124" t="s">
        <v>47712</v>
      </c>
      <c r="J2124" t="s">
        <v>47713</v>
      </c>
      <c r="K2124" t="s">
        <v>47714</v>
      </c>
      <c r="L2124" t="s">
        <v>47715</v>
      </c>
      <c r="M2124" t="s">
        <v>47716</v>
      </c>
      <c r="N2124" t="s">
        <v>47717</v>
      </c>
      <c r="O2124" t="s">
        <v>47718</v>
      </c>
      <c r="P2124" t="s">
        <v>47719</v>
      </c>
      <c r="Q2124" t="s">
        <v>47720</v>
      </c>
      <c r="R2124" t="s">
        <v>47721</v>
      </c>
      <c r="S2124" t="s">
        <v>47722</v>
      </c>
      <c r="T2124" t="s">
        <v>47723</v>
      </c>
      <c r="U2124" t="s">
        <v>47724</v>
      </c>
      <c r="V2124" t="s">
        <v>47725</v>
      </c>
      <c r="W2124" t="s">
        <v>47726</v>
      </c>
      <c r="X2124" t="s">
        <v>47727</v>
      </c>
      <c r="Y2124" t="s">
        <v>47728</v>
      </c>
    </row>
    <row r="2125" spans="1:25" x14ac:dyDescent="0.3">
      <c r="A2125">
        <v>106200</v>
      </c>
      <c r="B2125" t="s">
        <v>47729</v>
      </c>
      <c r="C2125" t="s">
        <v>47730</v>
      </c>
      <c r="D2125" t="s">
        <v>47731</v>
      </c>
      <c r="E2125" t="s">
        <v>47732</v>
      </c>
      <c r="F2125" t="s">
        <v>47733</v>
      </c>
      <c r="G2125" t="s">
        <v>47734</v>
      </c>
      <c r="H2125" t="s">
        <v>47735</v>
      </c>
      <c r="I2125" t="s">
        <v>47736</v>
      </c>
      <c r="J2125" t="s">
        <v>47737</v>
      </c>
      <c r="K2125" t="s">
        <v>47738</v>
      </c>
      <c r="L2125" t="s">
        <v>47739</v>
      </c>
      <c r="M2125" t="s">
        <v>47740</v>
      </c>
      <c r="N2125" t="s">
        <v>47741</v>
      </c>
      <c r="O2125" t="s">
        <v>47742</v>
      </c>
      <c r="P2125" t="s">
        <v>47743</v>
      </c>
      <c r="Q2125" t="s">
        <v>47744</v>
      </c>
      <c r="R2125" t="s">
        <v>47745</v>
      </c>
      <c r="S2125" t="s">
        <v>47746</v>
      </c>
      <c r="T2125" t="s">
        <v>47747</v>
      </c>
      <c r="U2125" t="s">
        <v>47748</v>
      </c>
      <c r="V2125" t="s">
        <v>47749</v>
      </c>
      <c r="W2125" t="s">
        <v>47750</v>
      </c>
      <c r="X2125" t="s">
        <v>47751</v>
      </c>
      <c r="Y2125" t="s">
        <v>47752</v>
      </c>
    </row>
    <row r="2126" spans="1:25" x14ac:dyDescent="0.3">
      <c r="A2126">
        <v>106250</v>
      </c>
      <c r="B2126" t="s">
        <v>47753</v>
      </c>
      <c r="C2126" t="s">
        <v>47754</v>
      </c>
      <c r="D2126" t="s">
        <v>47755</v>
      </c>
      <c r="E2126" t="s">
        <v>47756</v>
      </c>
      <c r="F2126" t="s">
        <v>47757</v>
      </c>
      <c r="G2126" t="s">
        <v>47758</v>
      </c>
      <c r="H2126" t="s">
        <v>47759</v>
      </c>
      <c r="I2126" t="s">
        <v>47760</v>
      </c>
      <c r="J2126" t="s">
        <v>47761</v>
      </c>
      <c r="K2126" t="s">
        <v>47762</v>
      </c>
      <c r="L2126" t="s">
        <v>47763</v>
      </c>
      <c r="M2126" t="s">
        <v>47764</v>
      </c>
      <c r="N2126" t="s">
        <v>47765</v>
      </c>
      <c r="O2126" t="s">
        <v>47766</v>
      </c>
      <c r="P2126" t="s">
        <v>47767</v>
      </c>
      <c r="Q2126" t="s">
        <v>47768</v>
      </c>
      <c r="R2126" t="s">
        <v>47769</v>
      </c>
      <c r="S2126" t="s">
        <v>47770</v>
      </c>
      <c r="T2126" t="s">
        <v>47771</v>
      </c>
      <c r="U2126" t="s">
        <v>47772</v>
      </c>
      <c r="V2126" t="s">
        <v>47773</v>
      </c>
      <c r="W2126" t="s">
        <v>47774</v>
      </c>
      <c r="X2126" t="s">
        <v>47775</v>
      </c>
      <c r="Y2126" t="s">
        <v>47776</v>
      </c>
    </row>
    <row r="2127" spans="1:25" x14ac:dyDescent="0.3">
      <c r="A2127">
        <v>106300</v>
      </c>
      <c r="B2127" t="s">
        <v>47777</v>
      </c>
      <c r="C2127" t="s">
        <v>47778</v>
      </c>
      <c r="D2127" t="s">
        <v>47779</v>
      </c>
      <c r="E2127" t="s">
        <v>47780</v>
      </c>
      <c r="F2127" t="s">
        <v>47781</v>
      </c>
      <c r="G2127" t="s">
        <v>47782</v>
      </c>
      <c r="H2127" t="s">
        <v>47783</v>
      </c>
      <c r="I2127" t="s">
        <v>47784</v>
      </c>
      <c r="J2127" t="s">
        <v>47785</v>
      </c>
      <c r="K2127" t="s">
        <v>47786</v>
      </c>
      <c r="L2127" t="s">
        <v>47787</v>
      </c>
      <c r="M2127" t="s">
        <v>47788</v>
      </c>
      <c r="N2127" t="s">
        <v>47789</v>
      </c>
      <c r="O2127" t="s">
        <v>47790</v>
      </c>
      <c r="P2127" t="s">
        <v>47791</v>
      </c>
      <c r="Q2127" t="s">
        <v>47792</v>
      </c>
      <c r="R2127" t="s">
        <v>47793</v>
      </c>
      <c r="S2127" t="s">
        <v>47794</v>
      </c>
      <c r="T2127" t="s">
        <v>47795</v>
      </c>
      <c r="U2127" t="s">
        <v>47796</v>
      </c>
      <c r="V2127" t="s">
        <v>47797</v>
      </c>
      <c r="W2127" t="s">
        <v>47798</v>
      </c>
      <c r="X2127" t="s">
        <v>47799</v>
      </c>
      <c r="Y2127" t="s">
        <v>47800</v>
      </c>
    </row>
    <row r="2128" spans="1:25" x14ac:dyDescent="0.3">
      <c r="A2128">
        <v>106350</v>
      </c>
      <c r="B2128" t="s">
        <v>47801</v>
      </c>
      <c r="C2128" t="s">
        <v>47802</v>
      </c>
      <c r="D2128" t="s">
        <v>47803</v>
      </c>
      <c r="E2128" t="s">
        <v>47804</v>
      </c>
      <c r="F2128" t="s">
        <v>47805</v>
      </c>
      <c r="G2128" t="s">
        <v>47806</v>
      </c>
      <c r="H2128" t="s">
        <v>47807</v>
      </c>
      <c r="I2128" t="s">
        <v>47808</v>
      </c>
      <c r="J2128" t="s">
        <v>47809</v>
      </c>
      <c r="K2128" t="s">
        <v>47810</v>
      </c>
      <c r="L2128" t="s">
        <v>47811</v>
      </c>
      <c r="M2128" t="s">
        <v>47812</v>
      </c>
      <c r="N2128" t="s">
        <v>47813</v>
      </c>
      <c r="O2128" t="s">
        <v>47814</v>
      </c>
      <c r="P2128" t="s">
        <v>47815</v>
      </c>
      <c r="Q2128" t="s">
        <v>47816</v>
      </c>
      <c r="R2128" t="s">
        <v>47817</v>
      </c>
      <c r="S2128" t="s">
        <v>47818</v>
      </c>
      <c r="T2128" t="s">
        <v>47819</v>
      </c>
      <c r="U2128" t="s">
        <v>47820</v>
      </c>
      <c r="V2128" t="s">
        <v>47821</v>
      </c>
      <c r="W2128" t="s">
        <v>47822</v>
      </c>
      <c r="X2128" t="s">
        <v>47823</v>
      </c>
      <c r="Y2128" t="s">
        <v>47824</v>
      </c>
    </row>
    <row r="2129" spans="1:25" x14ac:dyDescent="0.3">
      <c r="A2129">
        <v>106400</v>
      </c>
      <c r="B2129" t="s">
        <v>47825</v>
      </c>
      <c r="C2129" t="s">
        <v>47826</v>
      </c>
      <c r="D2129" t="s">
        <v>47827</v>
      </c>
      <c r="E2129" t="s">
        <v>47828</v>
      </c>
      <c r="F2129" t="s">
        <v>47829</v>
      </c>
      <c r="G2129" t="s">
        <v>47830</v>
      </c>
      <c r="H2129" t="s">
        <v>47831</v>
      </c>
      <c r="I2129" t="s">
        <v>47832</v>
      </c>
      <c r="J2129" t="s">
        <v>47833</v>
      </c>
      <c r="K2129" t="s">
        <v>47834</v>
      </c>
      <c r="L2129" t="s">
        <v>47835</v>
      </c>
      <c r="M2129" t="s">
        <v>47836</v>
      </c>
      <c r="N2129" t="s">
        <v>47837</v>
      </c>
      <c r="O2129" t="s">
        <v>47838</v>
      </c>
      <c r="P2129" t="s">
        <v>47839</v>
      </c>
      <c r="Q2129" t="s">
        <v>47840</v>
      </c>
      <c r="R2129" t="s">
        <v>47841</v>
      </c>
      <c r="S2129" t="s">
        <v>47842</v>
      </c>
      <c r="T2129" t="s">
        <v>47843</v>
      </c>
      <c r="U2129" t="s">
        <v>47844</v>
      </c>
      <c r="V2129" t="s">
        <v>47845</v>
      </c>
      <c r="W2129" t="s">
        <v>47846</v>
      </c>
      <c r="X2129" t="s">
        <v>47847</v>
      </c>
      <c r="Y2129" t="s">
        <v>47848</v>
      </c>
    </row>
    <row r="2130" spans="1:25" x14ac:dyDescent="0.3">
      <c r="A2130">
        <v>106450</v>
      </c>
      <c r="B2130" t="s">
        <v>47849</v>
      </c>
      <c r="C2130" t="s">
        <v>47850</v>
      </c>
      <c r="D2130" t="s">
        <v>47851</v>
      </c>
      <c r="E2130" t="s">
        <v>47852</v>
      </c>
      <c r="F2130" t="s">
        <v>47853</v>
      </c>
      <c r="G2130" t="s">
        <v>47854</v>
      </c>
      <c r="H2130" t="s">
        <v>47855</v>
      </c>
      <c r="I2130" t="s">
        <v>47856</v>
      </c>
      <c r="J2130" t="s">
        <v>47857</v>
      </c>
      <c r="K2130" t="s">
        <v>47858</v>
      </c>
      <c r="L2130" t="s">
        <v>47859</v>
      </c>
      <c r="M2130" t="s">
        <v>47860</v>
      </c>
      <c r="N2130" t="s">
        <v>47861</v>
      </c>
      <c r="O2130" t="s">
        <v>47862</v>
      </c>
      <c r="P2130" t="s">
        <v>47863</v>
      </c>
      <c r="Q2130" t="s">
        <v>47864</v>
      </c>
      <c r="R2130" t="s">
        <v>47865</v>
      </c>
      <c r="S2130" t="s">
        <v>47866</v>
      </c>
      <c r="T2130" t="s">
        <v>47867</v>
      </c>
      <c r="U2130" t="s">
        <v>47868</v>
      </c>
      <c r="V2130" t="s">
        <v>47869</v>
      </c>
      <c r="W2130" t="s">
        <v>47870</v>
      </c>
      <c r="X2130" t="s">
        <v>47871</v>
      </c>
      <c r="Y2130" t="s">
        <v>47872</v>
      </c>
    </row>
    <row r="2131" spans="1:25" x14ac:dyDescent="0.3">
      <c r="A2131">
        <v>106500</v>
      </c>
      <c r="B2131" t="s">
        <v>47873</v>
      </c>
      <c r="C2131" t="s">
        <v>47874</v>
      </c>
      <c r="D2131" t="s">
        <v>47875</v>
      </c>
      <c r="E2131" t="s">
        <v>47876</v>
      </c>
      <c r="F2131" t="s">
        <v>47877</v>
      </c>
      <c r="G2131" t="s">
        <v>47878</v>
      </c>
      <c r="H2131" t="s">
        <v>47879</v>
      </c>
      <c r="I2131" t="s">
        <v>47880</v>
      </c>
      <c r="J2131" t="s">
        <v>47881</v>
      </c>
      <c r="K2131" t="s">
        <v>47882</v>
      </c>
      <c r="L2131" t="s">
        <v>47883</v>
      </c>
      <c r="M2131" t="s">
        <v>47884</v>
      </c>
      <c r="N2131" t="s">
        <v>47885</v>
      </c>
      <c r="O2131" t="s">
        <v>47886</v>
      </c>
      <c r="P2131" t="s">
        <v>47887</v>
      </c>
      <c r="Q2131" t="s">
        <v>47888</v>
      </c>
      <c r="R2131" t="s">
        <v>47889</v>
      </c>
      <c r="S2131" t="s">
        <v>47890</v>
      </c>
      <c r="T2131" t="s">
        <v>47891</v>
      </c>
      <c r="U2131" t="s">
        <v>47892</v>
      </c>
      <c r="V2131" t="s">
        <v>47893</v>
      </c>
      <c r="W2131" t="s">
        <v>47894</v>
      </c>
      <c r="X2131" t="s">
        <v>47895</v>
      </c>
      <c r="Y2131" t="s">
        <v>47896</v>
      </c>
    </row>
    <row r="2132" spans="1:25" x14ac:dyDescent="0.3">
      <c r="A2132">
        <v>106550</v>
      </c>
      <c r="B2132" t="s">
        <v>47897</v>
      </c>
      <c r="C2132" t="s">
        <v>47898</v>
      </c>
      <c r="D2132" t="s">
        <v>47899</v>
      </c>
      <c r="E2132" t="s">
        <v>47900</v>
      </c>
      <c r="F2132" t="s">
        <v>47901</v>
      </c>
      <c r="G2132" t="s">
        <v>47902</v>
      </c>
      <c r="H2132" t="s">
        <v>47903</v>
      </c>
      <c r="I2132" t="s">
        <v>47904</v>
      </c>
      <c r="J2132" t="s">
        <v>47905</v>
      </c>
      <c r="K2132" t="s">
        <v>47906</v>
      </c>
      <c r="L2132" t="s">
        <v>47907</v>
      </c>
      <c r="M2132" t="s">
        <v>47908</v>
      </c>
      <c r="N2132" t="s">
        <v>47909</v>
      </c>
      <c r="O2132" t="s">
        <v>47910</v>
      </c>
      <c r="P2132" t="s">
        <v>47911</v>
      </c>
      <c r="Q2132" t="s">
        <v>47912</v>
      </c>
      <c r="R2132" t="s">
        <v>47913</v>
      </c>
      <c r="S2132" t="s">
        <v>47914</v>
      </c>
      <c r="T2132" t="s">
        <v>47915</v>
      </c>
      <c r="U2132" t="s">
        <v>47916</v>
      </c>
      <c r="V2132" t="s">
        <v>47917</v>
      </c>
      <c r="W2132" t="s">
        <v>47918</v>
      </c>
      <c r="X2132" t="s">
        <v>47919</v>
      </c>
      <c r="Y2132" t="s">
        <v>47920</v>
      </c>
    </row>
    <row r="2133" spans="1:25" x14ac:dyDescent="0.3">
      <c r="A2133">
        <v>106600</v>
      </c>
      <c r="B2133" t="s">
        <v>47921</v>
      </c>
      <c r="C2133" t="s">
        <v>47922</v>
      </c>
      <c r="D2133" t="s">
        <v>47923</v>
      </c>
      <c r="E2133" t="s">
        <v>47924</v>
      </c>
      <c r="F2133" t="s">
        <v>47925</v>
      </c>
      <c r="G2133" t="s">
        <v>47926</v>
      </c>
      <c r="H2133" t="s">
        <v>47927</v>
      </c>
      <c r="I2133" t="s">
        <v>47928</v>
      </c>
      <c r="J2133" t="s">
        <v>47929</v>
      </c>
      <c r="K2133" t="s">
        <v>47930</v>
      </c>
      <c r="L2133" t="s">
        <v>47931</v>
      </c>
      <c r="M2133" t="s">
        <v>47932</v>
      </c>
      <c r="N2133" t="s">
        <v>47933</v>
      </c>
      <c r="O2133" t="s">
        <v>47934</v>
      </c>
      <c r="P2133" t="s">
        <v>47935</v>
      </c>
      <c r="Q2133" t="s">
        <v>47936</v>
      </c>
      <c r="R2133" t="s">
        <v>47937</v>
      </c>
      <c r="S2133" t="s">
        <v>47938</v>
      </c>
      <c r="T2133" t="s">
        <v>47939</v>
      </c>
      <c r="U2133" t="s">
        <v>47940</v>
      </c>
      <c r="V2133" t="s">
        <v>47941</v>
      </c>
      <c r="W2133" t="s">
        <v>47942</v>
      </c>
      <c r="X2133" t="s">
        <v>47943</v>
      </c>
      <c r="Y2133" t="s">
        <v>47944</v>
      </c>
    </row>
    <row r="2134" spans="1:25" x14ac:dyDescent="0.3">
      <c r="A2134">
        <v>106650</v>
      </c>
      <c r="B2134" t="s">
        <v>47945</v>
      </c>
      <c r="C2134" t="s">
        <v>47946</v>
      </c>
      <c r="D2134" t="s">
        <v>47947</v>
      </c>
      <c r="E2134" t="s">
        <v>47948</v>
      </c>
      <c r="F2134" t="s">
        <v>47949</v>
      </c>
      <c r="G2134" t="s">
        <v>47950</v>
      </c>
      <c r="H2134" t="s">
        <v>47951</v>
      </c>
      <c r="I2134" t="s">
        <v>47952</v>
      </c>
      <c r="J2134" t="s">
        <v>47953</v>
      </c>
      <c r="K2134" t="s">
        <v>47954</v>
      </c>
      <c r="L2134" t="s">
        <v>47955</v>
      </c>
      <c r="M2134" t="s">
        <v>47956</v>
      </c>
      <c r="N2134" t="s">
        <v>47957</v>
      </c>
      <c r="O2134" t="s">
        <v>47958</v>
      </c>
      <c r="P2134" t="s">
        <v>47959</v>
      </c>
      <c r="Q2134" t="s">
        <v>47960</v>
      </c>
      <c r="R2134" t="s">
        <v>47961</v>
      </c>
      <c r="S2134" t="s">
        <v>47962</v>
      </c>
      <c r="T2134" t="s">
        <v>47963</v>
      </c>
      <c r="U2134" t="s">
        <v>47964</v>
      </c>
      <c r="V2134" t="s">
        <v>47965</v>
      </c>
      <c r="W2134" t="s">
        <v>47966</v>
      </c>
      <c r="X2134" t="s">
        <v>47967</v>
      </c>
      <c r="Y2134" t="s">
        <v>47968</v>
      </c>
    </row>
    <row r="2135" spans="1:25" x14ac:dyDescent="0.3">
      <c r="A2135">
        <v>106700</v>
      </c>
      <c r="B2135" t="s">
        <v>47969</v>
      </c>
      <c r="C2135" t="s">
        <v>47970</v>
      </c>
      <c r="D2135" t="s">
        <v>47971</v>
      </c>
      <c r="E2135" t="s">
        <v>47972</v>
      </c>
      <c r="F2135" t="s">
        <v>47973</v>
      </c>
      <c r="G2135" t="s">
        <v>47974</v>
      </c>
      <c r="H2135" t="s">
        <v>47975</v>
      </c>
      <c r="I2135" t="s">
        <v>47976</v>
      </c>
      <c r="J2135" t="s">
        <v>47977</v>
      </c>
      <c r="K2135" t="s">
        <v>47978</v>
      </c>
      <c r="L2135" t="s">
        <v>47979</v>
      </c>
      <c r="M2135" t="s">
        <v>47980</v>
      </c>
      <c r="N2135" t="s">
        <v>47981</v>
      </c>
      <c r="O2135" t="s">
        <v>47982</v>
      </c>
      <c r="P2135" t="s">
        <v>47983</v>
      </c>
      <c r="Q2135" t="s">
        <v>47984</v>
      </c>
      <c r="R2135" t="s">
        <v>47985</v>
      </c>
      <c r="S2135" t="s">
        <v>47986</v>
      </c>
      <c r="T2135" t="s">
        <v>47987</v>
      </c>
      <c r="U2135" t="s">
        <v>47988</v>
      </c>
      <c r="V2135" t="s">
        <v>47989</v>
      </c>
      <c r="W2135" t="s">
        <v>47990</v>
      </c>
      <c r="X2135" t="s">
        <v>47991</v>
      </c>
      <c r="Y2135" t="s">
        <v>47992</v>
      </c>
    </row>
    <row r="2136" spans="1:25" x14ac:dyDescent="0.3">
      <c r="A2136">
        <v>106750</v>
      </c>
      <c r="B2136" t="s">
        <v>47993</v>
      </c>
      <c r="C2136" t="s">
        <v>47994</v>
      </c>
      <c r="D2136" t="s">
        <v>47995</v>
      </c>
      <c r="E2136" t="s">
        <v>47996</v>
      </c>
      <c r="F2136" t="s">
        <v>47997</v>
      </c>
      <c r="G2136" t="s">
        <v>47998</v>
      </c>
      <c r="H2136" t="s">
        <v>47999</v>
      </c>
      <c r="I2136" t="s">
        <v>48000</v>
      </c>
      <c r="J2136" t="s">
        <v>48001</v>
      </c>
      <c r="K2136" t="s">
        <v>48002</v>
      </c>
      <c r="L2136" t="s">
        <v>48003</v>
      </c>
      <c r="M2136" t="s">
        <v>48004</v>
      </c>
      <c r="N2136" t="s">
        <v>48005</v>
      </c>
      <c r="O2136" t="s">
        <v>48006</v>
      </c>
      <c r="P2136" t="s">
        <v>48007</v>
      </c>
      <c r="Q2136" t="s">
        <v>48008</v>
      </c>
      <c r="R2136" t="s">
        <v>48009</v>
      </c>
      <c r="S2136" t="s">
        <v>48010</v>
      </c>
      <c r="T2136" t="s">
        <v>48011</v>
      </c>
      <c r="U2136" t="s">
        <v>48012</v>
      </c>
      <c r="V2136" t="s">
        <v>48013</v>
      </c>
      <c r="W2136" t="s">
        <v>48014</v>
      </c>
      <c r="X2136" t="s">
        <v>48015</v>
      </c>
      <c r="Y2136" t="s">
        <v>48016</v>
      </c>
    </row>
    <row r="2137" spans="1:25" x14ac:dyDescent="0.3">
      <c r="A2137">
        <v>106800</v>
      </c>
      <c r="B2137" t="s">
        <v>48017</v>
      </c>
      <c r="C2137" t="s">
        <v>48018</v>
      </c>
      <c r="D2137" t="s">
        <v>48019</v>
      </c>
      <c r="E2137" t="s">
        <v>48020</v>
      </c>
      <c r="F2137" t="s">
        <v>48021</v>
      </c>
      <c r="G2137" t="s">
        <v>48022</v>
      </c>
      <c r="H2137" t="s">
        <v>48023</v>
      </c>
      <c r="I2137" t="s">
        <v>48024</v>
      </c>
      <c r="J2137" t="s">
        <v>48025</v>
      </c>
      <c r="K2137" t="s">
        <v>48026</v>
      </c>
      <c r="L2137" t="s">
        <v>48027</v>
      </c>
      <c r="M2137" t="s">
        <v>48028</v>
      </c>
      <c r="N2137" t="s">
        <v>48029</v>
      </c>
      <c r="O2137" t="s">
        <v>48030</v>
      </c>
      <c r="P2137" t="s">
        <v>48031</v>
      </c>
      <c r="Q2137" t="s">
        <v>48032</v>
      </c>
      <c r="R2137" t="s">
        <v>48033</v>
      </c>
      <c r="S2137" t="s">
        <v>48034</v>
      </c>
      <c r="T2137" t="s">
        <v>48035</v>
      </c>
      <c r="U2137" t="s">
        <v>48036</v>
      </c>
      <c r="V2137" t="s">
        <v>48037</v>
      </c>
      <c r="W2137" t="s">
        <v>48038</v>
      </c>
      <c r="X2137" t="s">
        <v>48039</v>
      </c>
      <c r="Y2137" t="s">
        <v>48040</v>
      </c>
    </row>
    <row r="2138" spans="1:25" x14ac:dyDescent="0.3">
      <c r="A2138">
        <v>106850</v>
      </c>
      <c r="B2138" t="s">
        <v>48041</v>
      </c>
      <c r="C2138" t="s">
        <v>48042</v>
      </c>
      <c r="D2138" t="s">
        <v>48043</v>
      </c>
      <c r="E2138" t="s">
        <v>48044</v>
      </c>
      <c r="F2138" t="s">
        <v>48045</v>
      </c>
      <c r="G2138" t="s">
        <v>48046</v>
      </c>
      <c r="H2138" t="s">
        <v>48047</v>
      </c>
      <c r="I2138" t="s">
        <v>48048</v>
      </c>
      <c r="J2138" t="s">
        <v>48049</v>
      </c>
      <c r="K2138" t="s">
        <v>48050</v>
      </c>
      <c r="L2138" t="s">
        <v>48051</v>
      </c>
      <c r="M2138" t="s">
        <v>48052</v>
      </c>
      <c r="N2138" t="s">
        <v>48053</v>
      </c>
      <c r="O2138" t="s">
        <v>48054</v>
      </c>
      <c r="P2138" t="s">
        <v>48055</v>
      </c>
      <c r="Q2138" t="s">
        <v>48056</v>
      </c>
      <c r="R2138" t="s">
        <v>48057</v>
      </c>
      <c r="S2138" t="s">
        <v>48058</v>
      </c>
      <c r="T2138" t="s">
        <v>48059</v>
      </c>
      <c r="U2138" t="s">
        <v>48060</v>
      </c>
      <c r="V2138" t="s">
        <v>48061</v>
      </c>
      <c r="W2138" t="s">
        <v>48062</v>
      </c>
      <c r="X2138" t="s">
        <v>48063</v>
      </c>
      <c r="Y2138" t="s">
        <v>48064</v>
      </c>
    </row>
    <row r="2139" spans="1:25" x14ac:dyDescent="0.3">
      <c r="A2139">
        <v>106900</v>
      </c>
      <c r="B2139" t="s">
        <v>48065</v>
      </c>
      <c r="C2139" t="s">
        <v>48066</v>
      </c>
      <c r="D2139" t="s">
        <v>48067</v>
      </c>
      <c r="E2139" t="s">
        <v>48068</v>
      </c>
      <c r="F2139" t="s">
        <v>48069</v>
      </c>
      <c r="G2139" t="s">
        <v>48070</v>
      </c>
      <c r="H2139" t="s">
        <v>48071</v>
      </c>
      <c r="I2139" t="s">
        <v>48072</v>
      </c>
      <c r="J2139" t="s">
        <v>48073</v>
      </c>
      <c r="K2139" t="s">
        <v>48074</v>
      </c>
      <c r="L2139" t="s">
        <v>48075</v>
      </c>
      <c r="M2139" t="s">
        <v>48076</v>
      </c>
      <c r="N2139" t="s">
        <v>48077</v>
      </c>
      <c r="O2139" t="s">
        <v>48078</v>
      </c>
      <c r="P2139" t="s">
        <v>48079</v>
      </c>
      <c r="Q2139" t="s">
        <v>48080</v>
      </c>
      <c r="R2139" t="s">
        <v>48081</v>
      </c>
      <c r="S2139" t="s">
        <v>48082</v>
      </c>
      <c r="T2139" t="s">
        <v>48083</v>
      </c>
      <c r="U2139" t="s">
        <v>48084</v>
      </c>
      <c r="V2139" t="s">
        <v>48085</v>
      </c>
      <c r="W2139" t="s">
        <v>48086</v>
      </c>
      <c r="X2139" t="s">
        <v>48087</v>
      </c>
      <c r="Y2139" t="s">
        <v>48088</v>
      </c>
    </row>
    <row r="2140" spans="1:25" x14ac:dyDescent="0.3">
      <c r="A2140">
        <v>106950</v>
      </c>
      <c r="B2140" t="s">
        <v>48089</v>
      </c>
      <c r="C2140" t="s">
        <v>48090</v>
      </c>
      <c r="D2140" t="s">
        <v>48091</v>
      </c>
      <c r="E2140" t="s">
        <v>48092</v>
      </c>
      <c r="F2140" t="s">
        <v>48093</v>
      </c>
      <c r="G2140" t="s">
        <v>48094</v>
      </c>
      <c r="H2140" t="s">
        <v>48095</v>
      </c>
      <c r="I2140" t="s">
        <v>48096</v>
      </c>
      <c r="J2140" t="s">
        <v>48097</v>
      </c>
      <c r="K2140" t="s">
        <v>48098</v>
      </c>
      <c r="L2140" t="s">
        <v>48099</v>
      </c>
      <c r="M2140" t="s">
        <v>48100</v>
      </c>
      <c r="N2140" t="s">
        <v>48101</v>
      </c>
      <c r="O2140" t="s">
        <v>48102</v>
      </c>
      <c r="P2140" t="s">
        <v>48103</v>
      </c>
      <c r="Q2140" t="s">
        <v>48104</v>
      </c>
      <c r="R2140" t="s">
        <v>48105</v>
      </c>
      <c r="S2140" t="s">
        <v>48106</v>
      </c>
      <c r="T2140" t="s">
        <v>48107</v>
      </c>
      <c r="U2140" t="s">
        <v>48108</v>
      </c>
      <c r="V2140" t="s">
        <v>48109</v>
      </c>
      <c r="W2140" t="s">
        <v>48110</v>
      </c>
      <c r="X2140" t="s">
        <v>48111</v>
      </c>
      <c r="Y2140" t="s">
        <v>48112</v>
      </c>
    </row>
    <row r="2141" spans="1:25" x14ac:dyDescent="0.3">
      <c r="A2141">
        <v>107000</v>
      </c>
      <c r="B2141" t="s">
        <v>48113</v>
      </c>
      <c r="C2141" t="s">
        <v>48114</v>
      </c>
      <c r="D2141" t="s">
        <v>48115</v>
      </c>
      <c r="E2141" t="s">
        <v>48116</v>
      </c>
      <c r="F2141" t="s">
        <v>48117</v>
      </c>
      <c r="G2141" t="s">
        <v>48118</v>
      </c>
      <c r="H2141" t="s">
        <v>48119</v>
      </c>
      <c r="I2141" t="s">
        <v>48120</v>
      </c>
      <c r="J2141" t="s">
        <v>48121</v>
      </c>
      <c r="K2141" t="s">
        <v>48122</v>
      </c>
      <c r="L2141" t="s">
        <v>48123</v>
      </c>
      <c r="M2141" t="s">
        <v>48124</v>
      </c>
      <c r="N2141" t="s">
        <v>48125</v>
      </c>
      <c r="O2141" t="s">
        <v>48126</v>
      </c>
      <c r="P2141" t="s">
        <v>48127</v>
      </c>
      <c r="Q2141" t="s">
        <v>48128</v>
      </c>
      <c r="R2141" t="s">
        <v>48129</v>
      </c>
      <c r="S2141" t="s">
        <v>48130</v>
      </c>
      <c r="T2141" t="s">
        <v>48131</v>
      </c>
      <c r="U2141" t="s">
        <v>48132</v>
      </c>
      <c r="V2141" t="s">
        <v>48133</v>
      </c>
      <c r="W2141" t="s">
        <v>48134</v>
      </c>
      <c r="X2141" t="s">
        <v>48135</v>
      </c>
      <c r="Y2141" t="s">
        <v>48136</v>
      </c>
    </row>
    <row r="2142" spans="1:25" x14ac:dyDescent="0.3">
      <c r="A2142">
        <v>107050</v>
      </c>
      <c r="B2142" t="s">
        <v>48137</v>
      </c>
      <c r="C2142" t="s">
        <v>48138</v>
      </c>
      <c r="D2142" t="s">
        <v>48139</v>
      </c>
      <c r="E2142" t="s">
        <v>48140</v>
      </c>
      <c r="F2142" t="s">
        <v>48141</v>
      </c>
      <c r="G2142" t="s">
        <v>48142</v>
      </c>
      <c r="H2142" t="s">
        <v>48143</v>
      </c>
      <c r="I2142" t="s">
        <v>48144</v>
      </c>
      <c r="J2142" t="s">
        <v>48145</v>
      </c>
      <c r="K2142" t="s">
        <v>48146</v>
      </c>
      <c r="L2142" t="s">
        <v>48147</v>
      </c>
      <c r="M2142" t="s">
        <v>48148</v>
      </c>
      <c r="N2142" t="s">
        <v>48149</v>
      </c>
      <c r="O2142" t="s">
        <v>48150</v>
      </c>
      <c r="P2142" t="s">
        <v>48151</v>
      </c>
      <c r="Q2142" t="s">
        <v>48152</v>
      </c>
      <c r="R2142" t="s">
        <v>48153</v>
      </c>
      <c r="S2142" t="s">
        <v>48154</v>
      </c>
      <c r="T2142" t="s">
        <v>48155</v>
      </c>
      <c r="U2142" t="s">
        <v>48156</v>
      </c>
      <c r="V2142" t="s">
        <v>48157</v>
      </c>
      <c r="W2142" t="s">
        <v>48158</v>
      </c>
      <c r="X2142" t="s">
        <v>48159</v>
      </c>
      <c r="Y2142" t="s">
        <v>48160</v>
      </c>
    </row>
    <row r="2143" spans="1:25" x14ac:dyDescent="0.3">
      <c r="A2143">
        <v>107100</v>
      </c>
      <c r="B2143" t="s">
        <v>48161</v>
      </c>
      <c r="C2143" t="s">
        <v>48162</v>
      </c>
      <c r="D2143" t="s">
        <v>48163</v>
      </c>
      <c r="E2143" t="s">
        <v>48164</v>
      </c>
      <c r="F2143" t="s">
        <v>48165</v>
      </c>
      <c r="G2143" t="s">
        <v>48166</v>
      </c>
      <c r="H2143" t="s">
        <v>48167</v>
      </c>
      <c r="I2143" t="s">
        <v>48168</v>
      </c>
      <c r="J2143" t="s">
        <v>48169</v>
      </c>
      <c r="K2143" t="s">
        <v>48170</v>
      </c>
      <c r="L2143" t="s">
        <v>48171</v>
      </c>
      <c r="M2143" t="s">
        <v>48172</v>
      </c>
      <c r="N2143" t="s">
        <v>48173</v>
      </c>
      <c r="O2143" t="s">
        <v>48174</v>
      </c>
      <c r="P2143" t="s">
        <v>48175</v>
      </c>
      <c r="Q2143" t="s">
        <v>48176</v>
      </c>
      <c r="R2143" t="s">
        <v>48177</v>
      </c>
      <c r="S2143" t="s">
        <v>48178</v>
      </c>
      <c r="T2143" t="s">
        <v>48179</v>
      </c>
      <c r="U2143" t="s">
        <v>48180</v>
      </c>
      <c r="V2143" t="s">
        <v>48181</v>
      </c>
      <c r="W2143" t="s">
        <v>48182</v>
      </c>
      <c r="X2143" t="s">
        <v>48183</v>
      </c>
      <c r="Y2143" t="s">
        <v>48184</v>
      </c>
    </row>
    <row r="2144" spans="1:25" x14ac:dyDescent="0.3">
      <c r="A2144">
        <v>107150</v>
      </c>
      <c r="B2144" t="s">
        <v>48185</v>
      </c>
      <c r="C2144" t="s">
        <v>48186</v>
      </c>
      <c r="D2144" t="s">
        <v>48187</v>
      </c>
      <c r="E2144" t="s">
        <v>48188</v>
      </c>
      <c r="F2144" t="s">
        <v>48189</v>
      </c>
      <c r="G2144" t="s">
        <v>48190</v>
      </c>
      <c r="H2144" t="s">
        <v>48191</v>
      </c>
      <c r="I2144" t="s">
        <v>48192</v>
      </c>
      <c r="J2144" t="s">
        <v>48193</v>
      </c>
      <c r="K2144" t="s">
        <v>48194</v>
      </c>
      <c r="L2144" t="s">
        <v>48195</v>
      </c>
      <c r="M2144" t="s">
        <v>48196</v>
      </c>
      <c r="N2144" t="s">
        <v>48197</v>
      </c>
      <c r="O2144" t="s">
        <v>48198</v>
      </c>
      <c r="P2144" t="s">
        <v>48199</v>
      </c>
      <c r="Q2144" t="s">
        <v>48200</v>
      </c>
      <c r="R2144" t="s">
        <v>48201</v>
      </c>
      <c r="S2144" t="s">
        <v>48202</v>
      </c>
      <c r="T2144" t="s">
        <v>48203</v>
      </c>
      <c r="U2144" t="s">
        <v>48204</v>
      </c>
      <c r="V2144" t="s">
        <v>48205</v>
      </c>
      <c r="W2144" t="s">
        <v>48206</v>
      </c>
      <c r="X2144" t="s">
        <v>48207</v>
      </c>
      <c r="Y2144" t="s">
        <v>48208</v>
      </c>
    </row>
    <row r="2145" spans="1:25" x14ac:dyDescent="0.3">
      <c r="A2145">
        <v>107200</v>
      </c>
      <c r="B2145" t="s">
        <v>48209</v>
      </c>
      <c r="C2145" t="s">
        <v>48210</v>
      </c>
      <c r="D2145" t="s">
        <v>48211</v>
      </c>
      <c r="E2145" t="s">
        <v>48212</v>
      </c>
      <c r="F2145" t="s">
        <v>48213</v>
      </c>
      <c r="G2145" t="s">
        <v>48214</v>
      </c>
      <c r="H2145" t="s">
        <v>48215</v>
      </c>
      <c r="I2145" t="s">
        <v>48216</v>
      </c>
      <c r="J2145" t="s">
        <v>48217</v>
      </c>
      <c r="K2145" t="s">
        <v>48218</v>
      </c>
      <c r="L2145" t="s">
        <v>48219</v>
      </c>
      <c r="M2145" t="s">
        <v>48220</v>
      </c>
      <c r="N2145" t="s">
        <v>48221</v>
      </c>
      <c r="O2145" t="s">
        <v>48222</v>
      </c>
      <c r="P2145" t="s">
        <v>48223</v>
      </c>
      <c r="Q2145" t="s">
        <v>48224</v>
      </c>
      <c r="R2145" t="s">
        <v>48225</v>
      </c>
      <c r="S2145" t="s">
        <v>48226</v>
      </c>
      <c r="T2145" t="s">
        <v>48227</v>
      </c>
      <c r="U2145" t="s">
        <v>48228</v>
      </c>
      <c r="V2145" t="s">
        <v>48229</v>
      </c>
      <c r="W2145" t="s">
        <v>48230</v>
      </c>
      <c r="X2145" t="s">
        <v>48231</v>
      </c>
      <c r="Y2145" t="s">
        <v>48232</v>
      </c>
    </row>
    <row r="2146" spans="1:25" x14ac:dyDescent="0.3">
      <c r="A2146">
        <v>107250</v>
      </c>
      <c r="B2146" t="s">
        <v>48233</v>
      </c>
      <c r="C2146" t="s">
        <v>48234</v>
      </c>
      <c r="D2146" t="s">
        <v>48235</v>
      </c>
      <c r="E2146" t="s">
        <v>48236</v>
      </c>
      <c r="F2146" t="s">
        <v>48237</v>
      </c>
      <c r="G2146" t="s">
        <v>48238</v>
      </c>
      <c r="H2146" t="s">
        <v>48239</v>
      </c>
      <c r="I2146" t="s">
        <v>48240</v>
      </c>
      <c r="J2146" t="s">
        <v>48241</v>
      </c>
      <c r="K2146" t="s">
        <v>48242</v>
      </c>
      <c r="L2146" t="s">
        <v>48243</v>
      </c>
      <c r="M2146" t="s">
        <v>48244</v>
      </c>
      <c r="N2146" t="s">
        <v>48245</v>
      </c>
      <c r="O2146" t="s">
        <v>48246</v>
      </c>
      <c r="P2146" t="s">
        <v>48247</v>
      </c>
      <c r="Q2146" t="s">
        <v>48248</v>
      </c>
      <c r="R2146" t="s">
        <v>48249</v>
      </c>
      <c r="S2146" t="s">
        <v>48250</v>
      </c>
      <c r="T2146" t="s">
        <v>48251</v>
      </c>
      <c r="U2146" t="s">
        <v>48252</v>
      </c>
      <c r="V2146" t="s">
        <v>48253</v>
      </c>
      <c r="W2146" t="s">
        <v>48254</v>
      </c>
      <c r="X2146" t="s">
        <v>48255</v>
      </c>
      <c r="Y2146" t="s">
        <v>48256</v>
      </c>
    </row>
    <row r="2147" spans="1:25" x14ac:dyDescent="0.3">
      <c r="A2147">
        <v>107300</v>
      </c>
      <c r="B2147" t="s">
        <v>48257</v>
      </c>
      <c r="C2147" t="s">
        <v>48258</v>
      </c>
      <c r="D2147" t="s">
        <v>48259</v>
      </c>
      <c r="E2147" t="s">
        <v>48260</v>
      </c>
      <c r="F2147" t="s">
        <v>48261</v>
      </c>
      <c r="G2147" t="s">
        <v>48262</v>
      </c>
      <c r="H2147" t="s">
        <v>48263</v>
      </c>
      <c r="I2147" t="s">
        <v>48264</v>
      </c>
      <c r="J2147" t="s">
        <v>48265</v>
      </c>
      <c r="K2147" t="s">
        <v>48266</v>
      </c>
      <c r="L2147" t="s">
        <v>48267</v>
      </c>
      <c r="M2147" t="s">
        <v>48268</v>
      </c>
      <c r="N2147" t="s">
        <v>48269</v>
      </c>
      <c r="O2147" t="s">
        <v>48270</v>
      </c>
      <c r="P2147" t="s">
        <v>48271</v>
      </c>
      <c r="Q2147" t="s">
        <v>48272</v>
      </c>
      <c r="R2147" t="s">
        <v>48273</v>
      </c>
      <c r="S2147" t="s">
        <v>48274</v>
      </c>
      <c r="T2147" t="s">
        <v>48275</v>
      </c>
      <c r="U2147" t="s">
        <v>48276</v>
      </c>
      <c r="V2147" t="s">
        <v>48277</v>
      </c>
      <c r="W2147" t="s">
        <v>48278</v>
      </c>
      <c r="X2147" t="s">
        <v>48279</v>
      </c>
      <c r="Y2147" t="s">
        <v>48280</v>
      </c>
    </row>
    <row r="2148" spans="1:25" x14ac:dyDescent="0.3">
      <c r="A2148">
        <v>107350</v>
      </c>
      <c r="B2148" t="s">
        <v>48281</v>
      </c>
      <c r="C2148" t="s">
        <v>48282</v>
      </c>
      <c r="D2148" t="s">
        <v>48283</v>
      </c>
      <c r="E2148" t="s">
        <v>48284</v>
      </c>
      <c r="F2148" t="s">
        <v>48285</v>
      </c>
      <c r="G2148" t="s">
        <v>48286</v>
      </c>
      <c r="H2148" t="s">
        <v>48287</v>
      </c>
      <c r="I2148" t="s">
        <v>48288</v>
      </c>
      <c r="J2148" t="s">
        <v>48289</v>
      </c>
      <c r="K2148" t="s">
        <v>48290</v>
      </c>
      <c r="L2148" t="s">
        <v>48291</v>
      </c>
      <c r="M2148" t="s">
        <v>48292</v>
      </c>
      <c r="N2148" t="s">
        <v>48293</v>
      </c>
      <c r="O2148" t="s">
        <v>48294</v>
      </c>
      <c r="P2148" t="s">
        <v>48295</v>
      </c>
      <c r="Q2148" t="s">
        <v>48296</v>
      </c>
      <c r="R2148" t="s">
        <v>48297</v>
      </c>
      <c r="S2148" t="s">
        <v>48298</v>
      </c>
      <c r="T2148" t="s">
        <v>48299</v>
      </c>
      <c r="U2148" t="s">
        <v>48300</v>
      </c>
      <c r="V2148" t="s">
        <v>48301</v>
      </c>
      <c r="W2148" t="s">
        <v>48302</v>
      </c>
      <c r="X2148" t="s">
        <v>48303</v>
      </c>
      <c r="Y2148" t="s">
        <v>48304</v>
      </c>
    </row>
    <row r="2149" spans="1:25" x14ac:dyDescent="0.3">
      <c r="A2149">
        <v>107400</v>
      </c>
      <c r="B2149" t="s">
        <v>48305</v>
      </c>
      <c r="C2149" t="s">
        <v>48306</v>
      </c>
      <c r="D2149" t="s">
        <v>48307</v>
      </c>
      <c r="E2149" t="s">
        <v>48308</v>
      </c>
      <c r="F2149" t="s">
        <v>48309</v>
      </c>
      <c r="G2149" t="s">
        <v>48310</v>
      </c>
      <c r="H2149" t="s">
        <v>48311</v>
      </c>
      <c r="I2149" t="s">
        <v>48312</v>
      </c>
      <c r="J2149" t="s">
        <v>48313</v>
      </c>
      <c r="K2149" t="s">
        <v>48314</v>
      </c>
      <c r="L2149" t="s">
        <v>48315</v>
      </c>
      <c r="M2149" t="s">
        <v>48316</v>
      </c>
      <c r="N2149" t="s">
        <v>48317</v>
      </c>
      <c r="O2149" t="s">
        <v>48318</v>
      </c>
      <c r="P2149" t="s">
        <v>48319</v>
      </c>
      <c r="Q2149" t="s">
        <v>48320</v>
      </c>
      <c r="R2149" t="s">
        <v>48321</v>
      </c>
      <c r="S2149" t="s">
        <v>48322</v>
      </c>
      <c r="T2149" t="s">
        <v>48323</v>
      </c>
      <c r="U2149" t="s">
        <v>48324</v>
      </c>
      <c r="V2149" t="s">
        <v>48325</v>
      </c>
      <c r="W2149" t="s">
        <v>48326</v>
      </c>
      <c r="X2149" t="s">
        <v>48327</v>
      </c>
      <c r="Y2149" t="s">
        <v>48328</v>
      </c>
    </row>
    <row r="2150" spans="1:25" x14ac:dyDescent="0.3">
      <c r="A2150">
        <v>107450</v>
      </c>
      <c r="B2150" t="s">
        <v>48329</v>
      </c>
      <c r="C2150" t="s">
        <v>48330</v>
      </c>
      <c r="D2150" t="s">
        <v>48331</v>
      </c>
      <c r="E2150" t="s">
        <v>48332</v>
      </c>
      <c r="F2150" t="s">
        <v>48333</v>
      </c>
      <c r="G2150" t="s">
        <v>48334</v>
      </c>
      <c r="H2150" t="s">
        <v>48335</v>
      </c>
      <c r="I2150" t="s">
        <v>48336</v>
      </c>
      <c r="J2150" t="s">
        <v>48337</v>
      </c>
      <c r="K2150" t="s">
        <v>48338</v>
      </c>
      <c r="L2150" t="s">
        <v>48339</v>
      </c>
      <c r="M2150" t="s">
        <v>48340</v>
      </c>
      <c r="N2150" t="s">
        <v>48341</v>
      </c>
      <c r="O2150" t="s">
        <v>48342</v>
      </c>
      <c r="P2150" t="s">
        <v>48343</v>
      </c>
      <c r="Q2150" t="s">
        <v>48344</v>
      </c>
      <c r="R2150" t="s">
        <v>48345</v>
      </c>
      <c r="S2150" t="s">
        <v>48346</v>
      </c>
      <c r="T2150" t="s">
        <v>48347</v>
      </c>
      <c r="U2150" t="s">
        <v>48348</v>
      </c>
      <c r="V2150" t="s">
        <v>48349</v>
      </c>
      <c r="W2150" t="s">
        <v>48350</v>
      </c>
      <c r="X2150" t="s">
        <v>48351</v>
      </c>
      <c r="Y2150" t="s">
        <v>48352</v>
      </c>
    </row>
    <row r="2151" spans="1:25" x14ac:dyDescent="0.3">
      <c r="A2151">
        <v>107500</v>
      </c>
      <c r="B2151" t="s">
        <v>48353</v>
      </c>
      <c r="C2151" t="s">
        <v>48354</v>
      </c>
      <c r="D2151" t="s">
        <v>48355</v>
      </c>
      <c r="E2151" t="s">
        <v>48356</v>
      </c>
      <c r="F2151" t="s">
        <v>48357</v>
      </c>
      <c r="G2151" t="s">
        <v>48358</v>
      </c>
      <c r="H2151" t="s">
        <v>48359</v>
      </c>
      <c r="I2151" t="s">
        <v>48360</v>
      </c>
      <c r="J2151" t="s">
        <v>48361</v>
      </c>
      <c r="K2151" t="s">
        <v>48362</v>
      </c>
      <c r="L2151" t="s">
        <v>48363</v>
      </c>
      <c r="M2151" t="s">
        <v>48364</v>
      </c>
      <c r="N2151" t="s">
        <v>48365</v>
      </c>
      <c r="O2151" t="s">
        <v>48366</v>
      </c>
      <c r="P2151" t="s">
        <v>48367</v>
      </c>
      <c r="Q2151" t="s">
        <v>48368</v>
      </c>
      <c r="R2151" t="s">
        <v>48369</v>
      </c>
      <c r="S2151" t="s">
        <v>48370</v>
      </c>
      <c r="T2151" t="s">
        <v>48371</v>
      </c>
      <c r="U2151" t="s">
        <v>48372</v>
      </c>
      <c r="V2151" t="s">
        <v>48373</v>
      </c>
      <c r="W2151" t="s">
        <v>48374</v>
      </c>
      <c r="X2151" t="s">
        <v>48375</v>
      </c>
      <c r="Y2151" t="s">
        <v>48376</v>
      </c>
    </row>
    <row r="2152" spans="1:25" x14ac:dyDescent="0.3">
      <c r="A2152">
        <v>107550</v>
      </c>
      <c r="B2152" t="s">
        <v>48377</v>
      </c>
      <c r="C2152" t="s">
        <v>48378</v>
      </c>
      <c r="D2152" t="s">
        <v>48379</v>
      </c>
      <c r="E2152" t="s">
        <v>48380</v>
      </c>
      <c r="F2152" t="s">
        <v>48381</v>
      </c>
      <c r="G2152" t="s">
        <v>48382</v>
      </c>
      <c r="H2152" t="s">
        <v>48383</v>
      </c>
      <c r="I2152" t="s">
        <v>48384</v>
      </c>
      <c r="J2152" t="s">
        <v>48385</v>
      </c>
      <c r="K2152" t="s">
        <v>48386</v>
      </c>
      <c r="L2152" t="s">
        <v>48387</v>
      </c>
      <c r="M2152" t="s">
        <v>48388</v>
      </c>
      <c r="N2152" t="s">
        <v>48389</v>
      </c>
      <c r="O2152" t="s">
        <v>48390</v>
      </c>
      <c r="P2152" t="s">
        <v>48391</v>
      </c>
      <c r="Q2152" t="s">
        <v>48392</v>
      </c>
      <c r="R2152" t="s">
        <v>48393</v>
      </c>
      <c r="S2152" t="s">
        <v>48394</v>
      </c>
      <c r="T2152" t="s">
        <v>48395</v>
      </c>
      <c r="U2152" t="s">
        <v>48396</v>
      </c>
      <c r="V2152" t="s">
        <v>48397</v>
      </c>
      <c r="W2152" t="s">
        <v>48398</v>
      </c>
      <c r="X2152" t="s">
        <v>48399</v>
      </c>
      <c r="Y2152" t="s">
        <v>48400</v>
      </c>
    </row>
    <row r="2153" spans="1:25" x14ac:dyDescent="0.3">
      <c r="A2153">
        <v>107600</v>
      </c>
      <c r="B2153" t="s">
        <v>48401</v>
      </c>
      <c r="C2153" t="s">
        <v>48402</v>
      </c>
      <c r="D2153" t="s">
        <v>48403</v>
      </c>
      <c r="E2153" t="s">
        <v>48404</v>
      </c>
      <c r="F2153" t="s">
        <v>48405</v>
      </c>
      <c r="G2153" t="s">
        <v>48406</v>
      </c>
      <c r="H2153" t="s">
        <v>48407</v>
      </c>
      <c r="I2153" t="s">
        <v>48408</v>
      </c>
      <c r="J2153" t="s">
        <v>48409</v>
      </c>
      <c r="K2153" t="s">
        <v>48410</v>
      </c>
      <c r="L2153" t="s">
        <v>48411</v>
      </c>
      <c r="M2153" t="s">
        <v>48412</v>
      </c>
      <c r="N2153" t="s">
        <v>48413</v>
      </c>
      <c r="O2153" t="s">
        <v>48414</v>
      </c>
      <c r="P2153" t="s">
        <v>48415</v>
      </c>
      <c r="Q2153" t="s">
        <v>48416</v>
      </c>
      <c r="R2153" t="s">
        <v>48417</v>
      </c>
      <c r="S2153" t="s">
        <v>48418</v>
      </c>
      <c r="T2153" t="s">
        <v>48419</v>
      </c>
      <c r="U2153" t="s">
        <v>48420</v>
      </c>
      <c r="V2153" t="s">
        <v>48421</v>
      </c>
      <c r="W2153" t="s">
        <v>48422</v>
      </c>
      <c r="X2153" t="s">
        <v>48423</v>
      </c>
      <c r="Y2153" t="s">
        <v>48424</v>
      </c>
    </row>
    <row r="2154" spans="1:25" x14ac:dyDescent="0.3">
      <c r="A2154">
        <v>107650</v>
      </c>
      <c r="B2154" t="s">
        <v>48425</v>
      </c>
      <c r="C2154" t="s">
        <v>48426</v>
      </c>
      <c r="D2154" t="s">
        <v>48427</v>
      </c>
      <c r="E2154" t="s">
        <v>48428</v>
      </c>
      <c r="F2154" t="s">
        <v>48429</v>
      </c>
      <c r="G2154" t="s">
        <v>48430</v>
      </c>
      <c r="H2154" t="s">
        <v>48431</v>
      </c>
      <c r="I2154" t="s">
        <v>48432</v>
      </c>
      <c r="J2154" t="s">
        <v>48433</v>
      </c>
      <c r="K2154" t="s">
        <v>48434</v>
      </c>
      <c r="L2154" t="s">
        <v>48435</v>
      </c>
      <c r="M2154" t="s">
        <v>48436</v>
      </c>
      <c r="N2154" t="s">
        <v>48437</v>
      </c>
      <c r="O2154" t="s">
        <v>48438</v>
      </c>
      <c r="P2154" t="s">
        <v>48439</v>
      </c>
      <c r="Q2154" t="s">
        <v>48440</v>
      </c>
      <c r="R2154" t="s">
        <v>48441</v>
      </c>
      <c r="S2154" t="s">
        <v>48442</v>
      </c>
      <c r="T2154" t="s">
        <v>48443</v>
      </c>
      <c r="U2154" t="s">
        <v>48444</v>
      </c>
      <c r="V2154" t="s">
        <v>48445</v>
      </c>
      <c r="W2154" t="s">
        <v>48446</v>
      </c>
      <c r="X2154" t="s">
        <v>48447</v>
      </c>
      <c r="Y2154" t="s">
        <v>48448</v>
      </c>
    </row>
    <row r="2155" spans="1:25" x14ac:dyDescent="0.3">
      <c r="A2155">
        <v>107700</v>
      </c>
      <c r="B2155" t="s">
        <v>48449</v>
      </c>
      <c r="C2155" t="s">
        <v>48450</v>
      </c>
      <c r="D2155" t="s">
        <v>48451</v>
      </c>
      <c r="E2155" t="s">
        <v>48452</v>
      </c>
      <c r="F2155" t="s">
        <v>48453</v>
      </c>
      <c r="G2155" t="s">
        <v>48454</v>
      </c>
      <c r="H2155" t="s">
        <v>48455</v>
      </c>
      <c r="I2155" t="s">
        <v>48456</v>
      </c>
      <c r="J2155" t="s">
        <v>48457</v>
      </c>
      <c r="K2155" t="s">
        <v>48458</v>
      </c>
      <c r="L2155" t="s">
        <v>48459</v>
      </c>
      <c r="M2155" t="s">
        <v>48460</v>
      </c>
      <c r="N2155" t="s">
        <v>48461</v>
      </c>
      <c r="O2155" t="s">
        <v>48462</v>
      </c>
      <c r="P2155" t="s">
        <v>48463</v>
      </c>
      <c r="Q2155" t="s">
        <v>48464</v>
      </c>
      <c r="R2155" t="s">
        <v>48465</v>
      </c>
      <c r="S2155" t="s">
        <v>48466</v>
      </c>
      <c r="T2155" t="s">
        <v>48467</v>
      </c>
      <c r="U2155" t="s">
        <v>48468</v>
      </c>
      <c r="V2155" t="s">
        <v>48469</v>
      </c>
      <c r="W2155" t="s">
        <v>48470</v>
      </c>
      <c r="X2155" t="s">
        <v>48471</v>
      </c>
      <c r="Y2155" t="s">
        <v>48472</v>
      </c>
    </row>
    <row r="2156" spans="1:25" x14ac:dyDescent="0.3">
      <c r="A2156">
        <v>107750</v>
      </c>
      <c r="B2156" t="s">
        <v>48473</v>
      </c>
      <c r="C2156" t="s">
        <v>48474</v>
      </c>
      <c r="D2156" t="s">
        <v>48475</v>
      </c>
      <c r="E2156" t="s">
        <v>48476</v>
      </c>
      <c r="F2156" t="s">
        <v>48477</v>
      </c>
      <c r="G2156" t="s">
        <v>48478</v>
      </c>
      <c r="H2156" t="s">
        <v>48479</v>
      </c>
      <c r="I2156" t="s">
        <v>48480</v>
      </c>
      <c r="J2156" t="s">
        <v>48481</v>
      </c>
      <c r="K2156" t="s">
        <v>48482</v>
      </c>
      <c r="L2156" t="s">
        <v>48483</v>
      </c>
      <c r="M2156" t="s">
        <v>48484</v>
      </c>
      <c r="N2156" t="s">
        <v>48485</v>
      </c>
      <c r="O2156" t="s">
        <v>48486</v>
      </c>
      <c r="P2156" t="s">
        <v>48487</v>
      </c>
      <c r="Q2156" t="s">
        <v>48488</v>
      </c>
      <c r="R2156" t="s">
        <v>48489</v>
      </c>
      <c r="S2156" t="s">
        <v>48490</v>
      </c>
      <c r="T2156" t="s">
        <v>48491</v>
      </c>
      <c r="U2156" t="s">
        <v>48492</v>
      </c>
      <c r="V2156" t="s">
        <v>48493</v>
      </c>
      <c r="W2156" t="s">
        <v>48494</v>
      </c>
      <c r="X2156" t="s">
        <v>48495</v>
      </c>
      <c r="Y2156" t="s">
        <v>48496</v>
      </c>
    </row>
    <row r="2157" spans="1:25" x14ac:dyDescent="0.3">
      <c r="A2157">
        <v>107800</v>
      </c>
      <c r="B2157" t="s">
        <v>48497</v>
      </c>
      <c r="C2157" t="s">
        <v>48498</v>
      </c>
      <c r="D2157" t="s">
        <v>48499</v>
      </c>
      <c r="E2157" t="s">
        <v>48500</v>
      </c>
      <c r="F2157" t="s">
        <v>48501</v>
      </c>
      <c r="G2157" t="s">
        <v>48502</v>
      </c>
      <c r="H2157" t="s">
        <v>48503</v>
      </c>
      <c r="I2157" t="s">
        <v>48504</v>
      </c>
      <c r="J2157" t="s">
        <v>48505</v>
      </c>
      <c r="K2157" t="s">
        <v>48506</v>
      </c>
      <c r="L2157" t="s">
        <v>48507</v>
      </c>
      <c r="M2157" t="s">
        <v>48508</v>
      </c>
      <c r="N2157" t="s">
        <v>48509</v>
      </c>
      <c r="O2157" t="s">
        <v>48510</v>
      </c>
      <c r="P2157" t="s">
        <v>48511</v>
      </c>
      <c r="Q2157" t="s">
        <v>48512</v>
      </c>
      <c r="R2157" t="s">
        <v>48513</v>
      </c>
      <c r="S2157" t="s">
        <v>48514</v>
      </c>
      <c r="T2157" t="s">
        <v>48515</v>
      </c>
      <c r="U2157" t="s">
        <v>48516</v>
      </c>
      <c r="V2157" t="s">
        <v>48517</v>
      </c>
      <c r="W2157" t="s">
        <v>48518</v>
      </c>
      <c r="X2157" t="s">
        <v>48519</v>
      </c>
      <c r="Y2157" t="s">
        <v>48520</v>
      </c>
    </row>
    <row r="2158" spans="1:25" x14ac:dyDescent="0.3">
      <c r="A2158">
        <v>107850</v>
      </c>
      <c r="B2158" t="s">
        <v>48521</v>
      </c>
      <c r="C2158" t="s">
        <v>48522</v>
      </c>
      <c r="D2158" t="s">
        <v>48523</v>
      </c>
      <c r="E2158" t="s">
        <v>48524</v>
      </c>
      <c r="F2158" t="s">
        <v>48525</v>
      </c>
      <c r="G2158" t="s">
        <v>48526</v>
      </c>
      <c r="H2158" t="s">
        <v>48527</v>
      </c>
      <c r="I2158" t="s">
        <v>48528</v>
      </c>
      <c r="J2158" t="s">
        <v>48529</v>
      </c>
      <c r="K2158" t="s">
        <v>48530</v>
      </c>
      <c r="L2158" t="s">
        <v>48531</v>
      </c>
      <c r="M2158" t="s">
        <v>48532</v>
      </c>
      <c r="N2158" t="s">
        <v>48533</v>
      </c>
      <c r="O2158" t="s">
        <v>48534</v>
      </c>
      <c r="P2158" t="s">
        <v>48535</v>
      </c>
      <c r="Q2158" t="s">
        <v>48536</v>
      </c>
      <c r="R2158" t="s">
        <v>48537</v>
      </c>
      <c r="S2158" t="s">
        <v>48538</v>
      </c>
      <c r="T2158" t="s">
        <v>48539</v>
      </c>
      <c r="U2158" t="s">
        <v>48540</v>
      </c>
      <c r="V2158" t="s">
        <v>48541</v>
      </c>
      <c r="W2158" t="s">
        <v>48542</v>
      </c>
      <c r="X2158" t="s">
        <v>48543</v>
      </c>
      <c r="Y2158" t="s">
        <v>48544</v>
      </c>
    </row>
    <row r="2159" spans="1:25" x14ac:dyDescent="0.3">
      <c r="A2159">
        <v>107900</v>
      </c>
      <c r="B2159" t="s">
        <v>48545</v>
      </c>
      <c r="C2159" t="s">
        <v>48546</v>
      </c>
      <c r="D2159" t="s">
        <v>48547</v>
      </c>
      <c r="E2159" t="s">
        <v>48548</v>
      </c>
      <c r="F2159" t="s">
        <v>48549</v>
      </c>
      <c r="G2159" t="s">
        <v>48550</v>
      </c>
      <c r="H2159" t="s">
        <v>48551</v>
      </c>
      <c r="I2159" t="s">
        <v>48552</v>
      </c>
      <c r="J2159" t="s">
        <v>48553</v>
      </c>
      <c r="K2159" t="s">
        <v>48554</v>
      </c>
      <c r="L2159" t="s">
        <v>48555</v>
      </c>
      <c r="M2159" t="s">
        <v>48556</v>
      </c>
      <c r="N2159" t="s">
        <v>48557</v>
      </c>
      <c r="O2159" t="s">
        <v>48558</v>
      </c>
      <c r="P2159" t="s">
        <v>48559</v>
      </c>
      <c r="Q2159" t="s">
        <v>48560</v>
      </c>
      <c r="R2159" t="s">
        <v>48561</v>
      </c>
      <c r="S2159" t="s">
        <v>48562</v>
      </c>
      <c r="T2159" t="s">
        <v>48563</v>
      </c>
      <c r="U2159" t="s">
        <v>48564</v>
      </c>
      <c r="V2159" t="s">
        <v>48565</v>
      </c>
      <c r="W2159" t="s">
        <v>48566</v>
      </c>
      <c r="X2159" t="s">
        <v>48567</v>
      </c>
      <c r="Y2159" t="s">
        <v>48568</v>
      </c>
    </row>
    <row r="2160" spans="1:25" x14ac:dyDescent="0.3">
      <c r="A2160">
        <v>107950</v>
      </c>
      <c r="B2160" t="s">
        <v>48569</v>
      </c>
      <c r="C2160" t="s">
        <v>48570</v>
      </c>
      <c r="D2160" t="s">
        <v>48571</v>
      </c>
      <c r="E2160" t="s">
        <v>48572</v>
      </c>
      <c r="F2160" t="s">
        <v>48573</v>
      </c>
      <c r="G2160" t="s">
        <v>48574</v>
      </c>
      <c r="H2160" t="s">
        <v>48575</v>
      </c>
      <c r="I2160" t="s">
        <v>48576</v>
      </c>
      <c r="J2160" t="s">
        <v>48577</v>
      </c>
      <c r="K2160" t="s">
        <v>48578</v>
      </c>
      <c r="L2160" t="s">
        <v>48579</v>
      </c>
      <c r="M2160" t="s">
        <v>48580</v>
      </c>
      <c r="N2160" t="s">
        <v>48581</v>
      </c>
      <c r="O2160" t="s">
        <v>48582</v>
      </c>
      <c r="P2160" t="s">
        <v>48583</v>
      </c>
      <c r="Q2160" t="s">
        <v>48584</v>
      </c>
      <c r="R2160" t="s">
        <v>48585</v>
      </c>
      <c r="S2160" t="s">
        <v>48586</v>
      </c>
      <c r="T2160" t="s">
        <v>48587</v>
      </c>
      <c r="U2160" t="s">
        <v>48588</v>
      </c>
      <c r="V2160" t="s">
        <v>48589</v>
      </c>
      <c r="W2160" t="s">
        <v>48590</v>
      </c>
      <c r="X2160" t="s">
        <v>48591</v>
      </c>
      <c r="Y2160" t="s">
        <v>48592</v>
      </c>
    </row>
    <row r="2161" spans="1:25" x14ac:dyDescent="0.3">
      <c r="A2161">
        <v>108000</v>
      </c>
      <c r="B2161" t="s">
        <v>48593</v>
      </c>
      <c r="C2161" t="s">
        <v>48594</v>
      </c>
      <c r="D2161" t="s">
        <v>48595</v>
      </c>
      <c r="E2161" t="s">
        <v>48596</v>
      </c>
      <c r="F2161" t="s">
        <v>48597</v>
      </c>
      <c r="G2161" t="s">
        <v>48598</v>
      </c>
      <c r="H2161" t="s">
        <v>48599</v>
      </c>
      <c r="I2161" t="s">
        <v>48600</v>
      </c>
      <c r="J2161" t="s">
        <v>48601</v>
      </c>
      <c r="K2161" t="s">
        <v>48602</v>
      </c>
      <c r="L2161" t="s">
        <v>48603</v>
      </c>
      <c r="M2161" t="s">
        <v>48604</v>
      </c>
      <c r="N2161" t="s">
        <v>48605</v>
      </c>
      <c r="O2161" t="s">
        <v>48606</v>
      </c>
      <c r="P2161" t="s">
        <v>48607</v>
      </c>
      <c r="Q2161" t="s">
        <v>48608</v>
      </c>
      <c r="R2161" t="s">
        <v>48609</v>
      </c>
      <c r="S2161" t="s">
        <v>48610</v>
      </c>
      <c r="T2161" t="s">
        <v>48611</v>
      </c>
      <c r="U2161" t="s">
        <v>48612</v>
      </c>
      <c r="V2161" t="s">
        <v>48613</v>
      </c>
      <c r="W2161" t="s">
        <v>48614</v>
      </c>
      <c r="X2161" t="s">
        <v>48615</v>
      </c>
      <c r="Y2161" t="s">
        <v>48616</v>
      </c>
    </row>
    <row r="2162" spans="1:25" x14ac:dyDescent="0.3">
      <c r="A2162">
        <v>108050</v>
      </c>
      <c r="B2162" t="s">
        <v>48617</v>
      </c>
      <c r="C2162" t="s">
        <v>48618</v>
      </c>
      <c r="D2162" t="s">
        <v>48619</v>
      </c>
      <c r="E2162" t="s">
        <v>48620</v>
      </c>
      <c r="F2162" t="s">
        <v>48621</v>
      </c>
      <c r="G2162" t="s">
        <v>48622</v>
      </c>
      <c r="H2162" t="s">
        <v>48623</v>
      </c>
      <c r="I2162" t="s">
        <v>48624</v>
      </c>
      <c r="J2162" t="s">
        <v>48625</v>
      </c>
      <c r="K2162" t="s">
        <v>48626</v>
      </c>
      <c r="L2162" t="s">
        <v>48627</v>
      </c>
      <c r="M2162" t="s">
        <v>48628</v>
      </c>
      <c r="N2162" t="s">
        <v>48629</v>
      </c>
      <c r="O2162" t="s">
        <v>48630</v>
      </c>
      <c r="P2162" t="s">
        <v>48631</v>
      </c>
      <c r="Q2162" t="s">
        <v>48632</v>
      </c>
      <c r="R2162" t="s">
        <v>48633</v>
      </c>
      <c r="S2162" t="s">
        <v>48634</v>
      </c>
      <c r="T2162" t="s">
        <v>48635</v>
      </c>
      <c r="U2162" t="s">
        <v>48636</v>
      </c>
      <c r="V2162" t="s">
        <v>48637</v>
      </c>
      <c r="W2162" t="s">
        <v>48638</v>
      </c>
      <c r="X2162" t="s">
        <v>48639</v>
      </c>
      <c r="Y2162" t="s">
        <v>48640</v>
      </c>
    </row>
    <row r="2163" spans="1:25" x14ac:dyDescent="0.3">
      <c r="A2163">
        <v>108100</v>
      </c>
      <c r="B2163" t="s">
        <v>48641</v>
      </c>
      <c r="C2163" t="s">
        <v>48642</v>
      </c>
      <c r="D2163" t="s">
        <v>48643</v>
      </c>
      <c r="E2163" t="s">
        <v>48644</v>
      </c>
      <c r="F2163" t="s">
        <v>48645</v>
      </c>
      <c r="G2163" t="s">
        <v>48646</v>
      </c>
      <c r="H2163" t="s">
        <v>48647</v>
      </c>
      <c r="I2163" t="s">
        <v>48648</v>
      </c>
      <c r="J2163" t="s">
        <v>48649</v>
      </c>
      <c r="K2163" t="s">
        <v>48650</v>
      </c>
      <c r="L2163" t="s">
        <v>48651</v>
      </c>
      <c r="M2163" t="s">
        <v>48652</v>
      </c>
      <c r="N2163" t="s">
        <v>48653</v>
      </c>
      <c r="O2163" t="s">
        <v>48654</v>
      </c>
      <c r="P2163" t="s">
        <v>48655</v>
      </c>
      <c r="Q2163" t="s">
        <v>48656</v>
      </c>
      <c r="R2163" t="s">
        <v>48657</v>
      </c>
      <c r="S2163" t="s">
        <v>48658</v>
      </c>
      <c r="T2163" t="s">
        <v>48659</v>
      </c>
      <c r="U2163" t="s">
        <v>48660</v>
      </c>
      <c r="V2163" t="s">
        <v>48661</v>
      </c>
      <c r="W2163" t="s">
        <v>48662</v>
      </c>
      <c r="X2163" t="s">
        <v>48663</v>
      </c>
      <c r="Y2163" t="s">
        <v>48664</v>
      </c>
    </row>
    <row r="2164" spans="1:25" x14ac:dyDescent="0.3">
      <c r="A2164">
        <v>108150</v>
      </c>
      <c r="B2164" t="s">
        <v>48665</v>
      </c>
      <c r="C2164" t="s">
        <v>48666</v>
      </c>
      <c r="D2164" t="s">
        <v>48667</v>
      </c>
      <c r="E2164" t="s">
        <v>48668</v>
      </c>
      <c r="F2164" t="s">
        <v>48669</v>
      </c>
      <c r="G2164" t="s">
        <v>48670</v>
      </c>
      <c r="H2164" t="s">
        <v>48671</v>
      </c>
      <c r="I2164" t="s">
        <v>48672</v>
      </c>
      <c r="J2164" t="s">
        <v>48673</v>
      </c>
      <c r="K2164" t="s">
        <v>48674</v>
      </c>
      <c r="L2164" t="s">
        <v>48675</v>
      </c>
      <c r="M2164" t="s">
        <v>48676</v>
      </c>
      <c r="N2164" t="s">
        <v>48677</v>
      </c>
      <c r="O2164" t="s">
        <v>48678</v>
      </c>
      <c r="P2164" t="s">
        <v>48679</v>
      </c>
      <c r="Q2164" t="s">
        <v>48680</v>
      </c>
      <c r="R2164" t="s">
        <v>48681</v>
      </c>
      <c r="S2164" t="s">
        <v>48682</v>
      </c>
      <c r="T2164" t="s">
        <v>48683</v>
      </c>
      <c r="U2164" t="s">
        <v>48684</v>
      </c>
      <c r="V2164" t="s">
        <v>48685</v>
      </c>
      <c r="W2164" t="s">
        <v>48686</v>
      </c>
      <c r="X2164" t="s">
        <v>48687</v>
      </c>
      <c r="Y2164" t="s">
        <v>48688</v>
      </c>
    </row>
    <row r="2165" spans="1:25" x14ac:dyDescent="0.3">
      <c r="A2165">
        <v>108200</v>
      </c>
      <c r="B2165" t="s">
        <v>48689</v>
      </c>
      <c r="C2165" t="s">
        <v>48690</v>
      </c>
      <c r="D2165" t="s">
        <v>48691</v>
      </c>
      <c r="E2165" t="s">
        <v>48692</v>
      </c>
      <c r="F2165" t="s">
        <v>48693</v>
      </c>
      <c r="G2165" t="s">
        <v>48694</v>
      </c>
      <c r="H2165" t="s">
        <v>48695</v>
      </c>
      <c r="I2165" t="s">
        <v>48696</v>
      </c>
      <c r="J2165" t="s">
        <v>48697</v>
      </c>
      <c r="K2165" t="s">
        <v>48698</v>
      </c>
      <c r="L2165" t="s">
        <v>48699</v>
      </c>
      <c r="M2165" t="s">
        <v>48700</v>
      </c>
      <c r="N2165" t="s">
        <v>48701</v>
      </c>
      <c r="O2165" t="s">
        <v>48702</v>
      </c>
      <c r="P2165" t="s">
        <v>48703</v>
      </c>
      <c r="Q2165" t="s">
        <v>48704</v>
      </c>
      <c r="R2165" t="s">
        <v>48705</v>
      </c>
      <c r="S2165" t="s">
        <v>48706</v>
      </c>
      <c r="T2165" t="s">
        <v>48707</v>
      </c>
      <c r="U2165" t="s">
        <v>48708</v>
      </c>
      <c r="V2165" t="s">
        <v>48709</v>
      </c>
      <c r="W2165" t="s">
        <v>48710</v>
      </c>
      <c r="X2165" t="s">
        <v>48711</v>
      </c>
      <c r="Y2165" t="s">
        <v>48712</v>
      </c>
    </row>
    <row r="2166" spans="1:25" x14ac:dyDescent="0.3">
      <c r="A2166">
        <v>108250</v>
      </c>
      <c r="B2166" t="s">
        <v>48713</v>
      </c>
      <c r="C2166" t="s">
        <v>48714</v>
      </c>
      <c r="D2166" t="s">
        <v>48715</v>
      </c>
      <c r="E2166" t="s">
        <v>48716</v>
      </c>
      <c r="F2166" t="s">
        <v>48717</v>
      </c>
      <c r="G2166" t="s">
        <v>48718</v>
      </c>
      <c r="H2166" t="s">
        <v>48719</v>
      </c>
      <c r="I2166" t="s">
        <v>48720</v>
      </c>
      <c r="J2166" t="s">
        <v>48721</v>
      </c>
      <c r="K2166" t="s">
        <v>48722</v>
      </c>
      <c r="L2166" t="s">
        <v>48723</v>
      </c>
      <c r="M2166" t="s">
        <v>48724</v>
      </c>
      <c r="N2166" t="s">
        <v>48725</v>
      </c>
      <c r="O2166" t="s">
        <v>48726</v>
      </c>
      <c r="P2166" t="s">
        <v>48727</v>
      </c>
      <c r="Q2166" t="s">
        <v>48728</v>
      </c>
      <c r="R2166" t="s">
        <v>48729</v>
      </c>
      <c r="S2166" t="s">
        <v>48730</v>
      </c>
      <c r="T2166" t="s">
        <v>48731</v>
      </c>
      <c r="U2166" t="s">
        <v>48732</v>
      </c>
      <c r="V2166" t="s">
        <v>48733</v>
      </c>
      <c r="W2166" t="s">
        <v>48734</v>
      </c>
      <c r="X2166" t="s">
        <v>48735</v>
      </c>
      <c r="Y2166" t="s">
        <v>48736</v>
      </c>
    </row>
    <row r="2167" spans="1:25" x14ac:dyDescent="0.3">
      <c r="A2167">
        <v>108300</v>
      </c>
      <c r="B2167" t="s">
        <v>48737</v>
      </c>
      <c r="C2167" t="s">
        <v>48738</v>
      </c>
      <c r="D2167" t="s">
        <v>48739</v>
      </c>
      <c r="E2167" t="s">
        <v>48740</v>
      </c>
      <c r="F2167" t="s">
        <v>48741</v>
      </c>
      <c r="G2167" t="s">
        <v>48742</v>
      </c>
      <c r="H2167" t="s">
        <v>48743</v>
      </c>
      <c r="I2167" t="s">
        <v>48744</v>
      </c>
      <c r="J2167" t="s">
        <v>48745</v>
      </c>
      <c r="K2167" t="s">
        <v>48746</v>
      </c>
      <c r="L2167" t="s">
        <v>48747</v>
      </c>
      <c r="M2167" t="s">
        <v>48748</v>
      </c>
      <c r="N2167" t="s">
        <v>48749</v>
      </c>
      <c r="O2167" t="s">
        <v>48750</v>
      </c>
      <c r="P2167" t="s">
        <v>48751</v>
      </c>
      <c r="Q2167" t="s">
        <v>48752</v>
      </c>
      <c r="R2167" t="s">
        <v>48753</v>
      </c>
      <c r="S2167" t="s">
        <v>48754</v>
      </c>
      <c r="T2167" t="s">
        <v>48755</v>
      </c>
      <c r="U2167" t="s">
        <v>48756</v>
      </c>
      <c r="V2167" t="s">
        <v>48757</v>
      </c>
      <c r="W2167" t="s">
        <v>48758</v>
      </c>
      <c r="X2167" t="s">
        <v>48759</v>
      </c>
      <c r="Y2167" t="s">
        <v>48760</v>
      </c>
    </row>
    <row r="2168" spans="1:25" x14ac:dyDescent="0.3">
      <c r="A2168">
        <v>108350</v>
      </c>
      <c r="B2168" t="s">
        <v>48761</v>
      </c>
      <c r="C2168" t="s">
        <v>48762</v>
      </c>
      <c r="D2168" t="s">
        <v>48763</v>
      </c>
      <c r="E2168" t="s">
        <v>48764</v>
      </c>
      <c r="F2168" t="s">
        <v>48765</v>
      </c>
      <c r="G2168" t="s">
        <v>48766</v>
      </c>
      <c r="H2168" t="s">
        <v>48767</v>
      </c>
      <c r="I2168" t="s">
        <v>48768</v>
      </c>
      <c r="J2168" t="s">
        <v>48769</v>
      </c>
      <c r="K2168" t="s">
        <v>48770</v>
      </c>
      <c r="L2168" t="s">
        <v>48771</v>
      </c>
      <c r="M2168" t="s">
        <v>48772</v>
      </c>
      <c r="N2168" t="s">
        <v>48773</v>
      </c>
      <c r="O2168" t="s">
        <v>48774</v>
      </c>
      <c r="P2168" t="s">
        <v>48775</v>
      </c>
      <c r="Q2168" t="s">
        <v>48776</v>
      </c>
      <c r="R2168" t="s">
        <v>48777</v>
      </c>
      <c r="S2168" t="s">
        <v>48778</v>
      </c>
      <c r="T2168" t="s">
        <v>48779</v>
      </c>
      <c r="U2168" t="s">
        <v>48780</v>
      </c>
      <c r="V2168" t="s">
        <v>48781</v>
      </c>
      <c r="W2168" t="s">
        <v>48782</v>
      </c>
      <c r="X2168" t="s">
        <v>48783</v>
      </c>
      <c r="Y2168" t="s">
        <v>48784</v>
      </c>
    </row>
    <row r="2169" spans="1:25" x14ac:dyDescent="0.3">
      <c r="A2169">
        <v>108400</v>
      </c>
      <c r="B2169" t="s">
        <v>48785</v>
      </c>
      <c r="C2169" t="s">
        <v>48786</v>
      </c>
      <c r="D2169" t="s">
        <v>48787</v>
      </c>
      <c r="E2169" t="s">
        <v>48788</v>
      </c>
      <c r="F2169" t="s">
        <v>48789</v>
      </c>
      <c r="G2169" t="s">
        <v>48790</v>
      </c>
      <c r="H2169" t="s">
        <v>48791</v>
      </c>
      <c r="I2169" t="s">
        <v>48792</v>
      </c>
      <c r="J2169" t="s">
        <v>48793</v>
      </c>
      <c r="K2169" t="s">
        <v>48794</v>
      </c>
      <c r="L2169" t="s">
        <v>48795</v>
      </c>
      <c r="M2169" t="s">
        <v>48796</v>
      </c>
      <c r="N2169" t="s">
        <v>48797</v>
      </c>
      <c r="O2169" t="s">
        <v>48798</v>
      </c>
      <c r="P2169" t="s">
        <v>48799</v>
      </c>
      <c r="Q2169" t="s">
        <v>48800</v>
      </c>
      <c r="R2169" t="s">
        <v>48801</v>
      </c>
      <c r="S2169" t="s">
        <v>48802</v>
      </c>
      <c r="T2169" t="s">
        <v>48803</v>
      </c>
      <c r="U2169" t="s">
        <v>48804</v>
      </c>
      <c r="V2169" t="s">
        <v>48805</v>
      </c>
      <c r="W2169" t="s">
        <v>48806</v>
      </c>
      <c r="X2169" t="s">
        <v>48807</v>
      </c>
      <c r="Y2169" t="s">
        <v>48808</v>
      </c>
    </row>
    <row r="2170" spans="1:25" x14ac:dyDescent="0.3">
      <c r="A2170">
        <v>108450</v>
      </c>
      <c r="B2170" t="s">
        <v>48809</v>
      </c>
      <c r="C2170" t="s">
        <v>48810</v>
      </c>
      <c r="D2170" t="s">
        <v>48811</v>
      </c>
      <c r="E2170" t="s">
        <v>48812</v>
      </c>
      <c r="F2170" t="s">
        <v>48813</v>
      </c>
      <c r="G2170" t="s">
        <v>48814</v>
      </c>
      <c r="H2170" t="s">
        <v>48815</v>
      </c>
      <c r="I2170" t="s">
        <v>48816</v>
      </c>
      <c r="J2170" t="s">
        <v>48817</v>
      </c>
      <c r="K2170" t="s">
        <v>48818</v>
      </c>
      <c r="L2170" t="s">
        <v>48819</v>
      </c>
      <c r="M2170" t="s">
        <v>48820</v>
      </c>
      <c r="N2170" t="s">
        <v>48821</v>
      </c>
      <c r="O2170" t="s">
        <v>48822</v>
      </c>
      <c r="P2170" t="s">
        <v>48823</v>
      </c>
      <c r="Q2170" t="s">
        <v>48824</v>
      </c>
      <c r="R2170" t="s">
        <v>48825</v>
      </c>
      <c r="S2170" t="s">
        <v>48826</v>
      </c>
      <c r="T2170" t="s">
        <v>48827</v>
      </c>
      <c r="U2170" t="s">
        <v>48828</v>
      </c>
      <c r="V2170" t="s">
        <v>48829</v>
      </c>
      <c r="W2170" t="s">
        <v>48830</v>
      </c>
      <c r="X2170" t="s">
        <v>48831</v>
      </c>
      <c r="Y2170" t="s">
        <v>48832</v>
      </c>
    </row>
    <row r="2171" spans="1:25" x14ac:dyDescent="0.3">
      <c r="A2171">
        <v>108500</v>
      </c>
      <c r="B2171" t="s">
        <v>48833</v>
      </c>
      <c r="C2171" t="s">
        <v>48834</v>
      </c>
      <c r="D2171" t="s">
        <v>48835</v>
      </c>
      <c r="E2171" t="s">
        <v>48836</v>
      </c>
      <c r="F2171" t="s">
        <v>48837</v>
      </c>
      <c r="G2171" t="s">
        <v>48838</v>
      </c>
      <c r="H2171" t="s">
        <v>48839</v>
      </c>
      <c r="I2171" t="s">
        <v>48840</v>
      </c>
      <c r="J2171" t="s">
        <v>48841</v>
      </c>
      <c r="K2171" t="s">
        <v>48842</v>
      </c>
      <c r="L2171" t="s">
        <v>48843</v>
      </c>
      <c r="M2171" t="s">
        <v>48844</v>
      </c>
      <c r="N2171" t="s">
        <v>48845</v>
      </c>
      <c r="O2171" t="s">
        <v>48846</v>
      </c>
      <c r="P2171" t="s">
        <v>48847</v>
      </c>
      <c r="Q2171" t="s">
        <v>48848</v>
      </c>
      <c r="R2171" t="s">
        <v>48849</v>
      </c>
      <c r="S2171" t="s">
        <v>48850</v>
      </c>
      <c r="T2171" t="s">
        <v>48851</v>
      </c>
      <c r="U2171" t="s">
        <v>48852</v>
      </c>
      <c r="V2171" t="s">
        <v>48853</v>
      </c>
      <c r="W2171" t="s">
        <v>48854</v>
      </c>
      <c r="X2171" t="s">
        <v>48855</v>
      </c>
      <c r="Y2171" t="s">
        <v>48856</v>
      </c>
    </row>
    <row r="2172" spans="1:25" x14ac:dyDescent="0.3">
      <c r="A2172">
        <v>108550</v>
      </c>
      <c r="B2172" t="s">
        <v>48857</v>
      </c>
      <c r="C2172" t="s">
        <v>48858</v>
      </c>
      <c r="D2172" t="s">
        <v>48859</v>
      </c>
      <c r="E2172" t="s">
        <v>48860</v>
      </c>
      <c r="F2172" t="s">
        <v>48861</v>
      </c>
      <c r="G2172" t="s">
        <v>48862</v>
      </c>
      <c r="H2172" t="s">
        <v>48863</v>
      </c>
      <c r="I2172" t="s">
        <v>48864</v>
      </c>
      <c r="J2172" t="s">
        <v>48865</v>
      </c>
      <c r="K2172" t="s">
        <v>48866</v>
      </c>
      <c r="L2172" t="s">
        <v>48867</v>
      </c>
      <c r="M2172" t="s">
        <v>48868</v>
      </c>
      <c r="N2172" t="s">
        <v>48869</v>
      </c>
      <c r="O2172" t="s">
        <v>48870</v>
      </c>
      <c r="P2172" t="s">
        <v>48871</v>
      </c>
      <c r="Q2172" t="s">
        <v>48872</v>
      </c>
      <c r="R2172" t="s">
        <v>48873</v>
      </c>
      <c r="S2172" t="s">
        <v>48874</v>
      </c>
      <c r="T2172" t="s">
        <v>48875</v>
      </c>
      <c r="U2172" t="s">
        <v>48876</v>
      </c>
      <c r="V2172" t="s">
        <v>48877</v>
      </c>
      <c r="W2172" t="s">
        <v>48878</v>
      </c>
      <c r="X2172" t="s">
        <v>48879</v>
      </c>
      <c r="Y2172" t="s">
        <v>48880</v>
      </c>
    </row>
    <row r="2173" spans="1:25" x14ac:dyDescent="0.3">
      <c r="A2173">
        <v>108600</v>
      </c>
      <c r="B2173" t="s">
        <v>48881</v>
      </c>
      <c r="C2173" t="s">
        <v>48882</v>
      </c>
      <c r="D2173" t="s">
        <v>48883</v>
      </c>
      <c r="E2173" t="s">
        <v>48884</v>
      </c>
      <c r="F2173" t="s">
        <v>48885</v>
      </c>
      <c r="G2173" t="s">
        <v>48886</v>
      </c>
      <c r="H2173" t="s">
        <v>48887</v>
      </c>
      <c r="I2173" t="s">
        <v>48888</v>
      </c>
      <c r="J2173" t="s">
        <v>48889</v>
      </c>
      <c r="K2173" t="s">
        <v>48890</v>
      </c>
      <c r="L2173" t="s">
        <v>48891</v>
      </c>
      <c r="M2173" t="s">
        <v>48892</v>
      </c>
      <c r="N2173" t="s">
        <v>48893</v>
      </c>
      <c r="O2173" t="s">
        <v>48894</v>
      </c>
      <c r="P2173" t="s">
        <v>48895</v>
      </c>
      <c r="Q2173" t="s">
        <v>48896</v>
      </c>
      <c r="R2173" t="s">
        <v>48897</v>
      </c>
      <c r="S2173" t="s">
        <v>48898</v>
      </c>
      <c r="T2173" t="s">
        <v>48899</v>
      </c>
      <c r="U2173" t="s">
        <v>48900</v>
      </c>
      <c r="V2173" t="s">
        <v>48901</v>
      </c>
      <c r="W2173" t="s">
        <v>48902</v>
      </c>
      <c r="X2173" t="s">
        <v>48903</v>
      </c>
      <c r="Y2173" t="s">
        <v>48904</v>
      </c>
    </row>
    <row r="2174" spans="1:25" x14ac:dyDescent="0.3">
      <c r="A2174">
        <v>108650</v>
      </c>
      <c r="B2174" t="s">
        <v>48905</v>
      </c>
      <c r="C2174" t="s">
        <v>48906</v>
      </c>
      <c r="D2174" t="s">
        <v>48907</v>
      </c>
      <c r="E2174" t="s">
        <v>48908</v>
      </c>
      <c r="F2174" t="s">
        <v>48909</v>
      </c>
      <c r="G2174" t="s">
        <v>48910</v>
      </c>
      <c r="H2174" t="s">
        <v>48911</v>
      </c>
      <c r="I2174" t="s">
        <v>48912</v>
      </c>
      <c r="J2174" t="s">
        <v>48913</v>
      </c>
      <c r="K2174" t="s">
        <v>48914</v>
      </c>
      <c r="L2174" t="s">
        <v>48915</v>
      </c>
      <c r="M2174" t="s">
        <v>48916</v>
      </c>
      <c r="N2174" t="s">
        <v>48917</v>
      </c>
      <c r="O2174" t="s">
        <v>48918</v>
      </c>
      <c r="P2174" t="s">
        <v>48919</v>
      </c>
      <c r="Q2174" t="s">
        <v>48920</v>
      </c>
      <c r="R2174" t="s">
        <v>48921</v>
      </c>
      <c r="S2174" t="s">
        <v>48922</v>
      </c>
      <c r="T2174" t="s">
        <v>48923</v>
      </c>
      <c r="U2174" t="s">
        <v>48924</v>
      </c>
      <c r="V2174" t="s">
        <v>48925</v>
      </c>
      <c r="W2174" t="s">
        <v>48926</v>
      </c>
      <c r="X2174" t="s">
        <v>48927</v>
      </c>
      <c r="Y2174" t="s">
        <v>48928</v>
      </c>
    </row>
    <row r="2175" spans="1:25" x14ac:dyDescent="0.3">
      <c r="A2175">
        <v>108700</v>
      </c>
      <c r="B2175" t="s">
        <v>48929</v>
      </c>
      <c r="C2175" t="s">
        <v>48930</v>
      </c>
      <c r="D2175" t="s">
        <v>48931</v>
      </c>
      <c r="E2175" t="s">
        <v>48932</v>
      </c>
      <c r="F2175" t="s">
        <v>48933</v>
      </c>
      <c r="G2175" t="s">
        <v>48934</v>
      </c>
      <c r="H2175" t="s">
        <v>48935</v>
      </c>
      <c r="I2175" t="s">
        <v>48936</v>
      </c>
      <c r="J2175" t="s">
        <v>48937</v>
      </c>
      <c r="K2175" t="s">
        <v>48938</v>
      </c>
      <c r="L2175" t="s">
        <v>48939</v>
      </c>
      <c r="M2175" t="s">
        <v>48940</v>
      </c>
      <c r="N2175" t="s">
        <v>48941</v>
      </c>
      <c r="O2175" t="s">
        <v>48942</v>
      </c>
      <c r="P2175" t="s">
        <v>48943</v>
      </c>
      <c r="Q2175" t="s">
        <v>48944</v>
      </c>
      <c r="R2175" t="s">
        <v>48945</v>
      </c>
      <c r="S2175" t="s">
        <v>48946</v>
      </c>
      <c r="T2175" t="s">
        <v>48947</v>
      </c>
      <c r="U2175" t="s">
        <v>48948</v>
      </c>
      <c r="V2175" t="s">
        <v>48949</v>
      </c>
      <c r="W2175" t="s">
        <v>48950</v>
      </c>
      <c r="X2175" t="s">
        <v>48951</v>
      </c>
      <c r="Y2175" t="s">
        <v>48952</v>
      </c>
    </row>
    <row r="2176" spans="1:25" x14ac:dyDescent="0.3">
      <c r="A2176">
        <v>108750</v>
      </c>
      <c r="B2176" t="s">
        <v>48953</v>
      </c>
      <c r="C2176" t="s">
        <v>48954</v>
      </c>
      <c r="D2176" t="s">
        <v>48955</v>
      </c>
      <c r="E2176" t="s">
        <v>48956</v>
      </c>
      <c r="F2176" t="s">
        <v>48957</v>
      </c>
      <c r="G2176" t="s">
        <v>48958</v>
      </c>
      <c r="H2176" t="s">
        <v>48959</v>
      </c>
      <c r="I2176" t="s">
        <v>48960</v>
      </c>
      <c r="J2176" t="s">
        <v>48961</v>
      </c>
      <c r="K2176" t="s">
        <v>48962</v>
      </c>
      <c r="L2176" t="s">
        <v>48963</v>
      </c>
      <c r="M2176" t="s">
        <v>48964</v>
      </c>
      <c r="N2176" t="s">
        <v>48965</v>
      </c>
      <c r="O2176" t="s">
        <v>48966</v>
      </c>
      <c r="P2176" t="s">
        <v>48967</v>
      </c>
      <c r="Q2176" t="s">
        <v>48968</v>
      </c>
      <c r="R2176" t="s">
        <v>48969</v>
      </c>
      <c r="S2176" t="s">
        <v>48970</v>
      </c>
      <c r="T2176" t="s">
        <v>48971</v>
      </c>
      <c r="U2176" t="s">
        <v>48972</v>
      </c>
      <c r="V2176" t="s">
        <v>48973</v>
      </c>
      <c r="W2176" t="s">
        <v>48974</v>
      </c>
      <c r="X2176" t="s">
        <v>48975</v>
      </c>
      <c r="Y2176" t="s">
        <v>48976</v>
      </c>
    </row>
    <row r="2177" spans="1:25" x14ac:dyDescent="0.3">
      <c r="A2177">
        <v>108800</v>
      </c>
      <c r="B2177" t="s">
        <v>48977</v>
      </c>
      <c r="C2177" t="s">
        <v>48978</v>
      </c>
      <c r="D2177" t="s">
        <v>48979</v>
      </c>
      <c r="E2177" t="s">
        <v>48980</v>
      </c>
      <c r="F2177" t="s">
        <v>48981</v>
      </c>
      <c r="G2177" t="s">
        <v>48982</v>
      </c>
      <c r="H2177" t="s">
        <v>48983</v>
      </c>
      <c r="I2177" t="s">
        <v>48984</v>
      </c>
      <c r="J2177" t="s">
        <v>48985</v>
      </c>
      <c r="K2177" t="s">
        <v>48986</v>
      </c>
      <c r="L2177" t="s">
        <v>48987</v>
      </c>
      <c r="M2177" t="s">
        <v>48988</v>
      </c>
      <c r="N2177" t="s">
        <v>48989</v>
      </c>
      <c r="O2177" t="s">
        <v>48990</v>
      </c>
      <c r="P2177" t="s">
        <v>48991</v>
      </c>
      <c r="Q2177" t="s">
        <v>48992</v>
      </c>
      <c r="R2177" t="s">
        <v>48993</v>
      </c>
      <c r="S2177" t="s">
        <v>48994</v>
      </c>
      <c r="T2177" t="s">
        <v>48995</v>
      </c>
      <c r="U2177" t="s">
        <v>48996</v>
      </c>
      <c r="V2177" t="s">
        <v>48997</v>
      </c>
      <c r="W2177" t="s">
        <v>48998</v>
      </c>
      <c r="X2177" t="s">
        <v>48999</v>
      </c>
      <c r="Y2177" t="s">
        <v>49000</v>
      </c>
    </row>
    <row r="2178" spans="1:25" x14ac:dyDescent="0.3">
      <c r="A2178">
        <v>108850</v>
      </c>
      <c r="B2178" t="s">
        <v>49001</v>
      </c>
      <c r="C2178" t="s">
        <v>49002</v>
      </c>
      <c r="D2178" t="s">
        <v>49003</v>
      </c>
      <c r="E2178" t="s">
        <v>49004</v>
      </c>
      <c r="F2178" t="s">
        <v>49005</v>
      </c>
      <c r="G2178" t="s">
        <v>49006</v>
      </c>
      <c r="H2178" t="s">
        <v>49007</v>
      </c>
      <c r="I2178" t="s">
        <v>49008</v>
      </c>
      <c r="J2178" t="s">
        <v>49009</v>
      </c>
      <c r="K2178" t="s">
        <v>49010</v>
      </c>
      <c r="L2178" t="s">
        <v>49011</v>
      </c>
      <c r="M2178" t="s">
        <v>49012</v>
      </c>
      <c r="N2178" t="s">
        <v>49013</v>
      </c>
      <c r="O2178" t="s">
        <v>49014</v>
      </c>
      <c r="P2178" t="s">
        <v>49015</v>
      </c>
      <c r="Q2178" t="s">
        <v>49016</v>
      </c>
      <c r="R2178" t="s">
        <v>49017</v>
      </c>
      <c r="S2178" t="s">
        <v>49018</v>
      </c>
      <c r="T2178" t="s">
        <v>49019</v>
      </c>
      <c r="U2178" t="s">
        <v>49020</v>
      </c>
      <c r="V2178" t="s">
        <v>49021</v>
      </c>
      <c r="W2178" t="s">
        <v>49022</v>
      </c>
      <c r="X2178" t="s">
        <v>49023</v>
      </c>
      <c r="Y2178" t="s">
        <v>49024</v>
      </c>
    </row>
    <row r="2179" spans="1:25" x14ac:dyDescent="0.3">
      <c r="A2179">
        <v>108900</v>
      </c>
      <c r="B2179" t="s">
        <v>49025</v>
      </c>
      <c r="C2179" t="s">
        <v>49026</v>
      </c>
      <c r="D2179" t="s">
        <v>49027</v>
      </c>
      <c r="E2179" t="s">
        <v>49028</v>
      </c>
      <c r="F2179" t="s">
        <v>49029</v>
      </c>
      <c r="G2179" t="s">
        <v>49030</v>
      </c>
      <c r="H2179" t="s">
        <v>49031</v>
      </c>
      <c r="I2179" t="s">
        <v>49032</v>
      </c>
      <c r="J2179" t="s">
        <v>49033</v>
      </c>
      <c r="K2179" t="s">
        <v>49034</v>
      </c>
      <c r="L2179" t="s">
        <v>49035</v>
      </c>
      <c r="M2179" t="s">
        <v>49036</v>
      </c>
      <c r="N2179" t="s">
        <v>49037</v>
      </c>
      <c r="O2179" t="s">
        <v>49038</v>
      </c>
      <c r="P2179" t="s">
        <v>49039</v>
      </c>
      <c r="Q2179" t="s">
        <v>49040</v>
      </c>
      <c r="R2179" t="s">
        <v>49041</v>
      </c>
      <c r="S2179" t="s">
        <v>49042</v>
      </c>
      <c r="T2179" t="s">
        <v>49043</v>
      </c>
      <c r="U2179" t="s">
        <v>49044</v>
      </c>
      <c r="V2179" t="s">
        <v>49045</v>
      </c>
      <c r="W2179" t="s">
        <v>49046</v>
      </c>
      <c r="X2179" t="s">
        <v>49047</v>
      </c>
      <c r="Y2179" t="s">
        <v>49048</v>
      </c>
    </row>
    <row r="2180" spans="1:25" x14ac:dyDescent="0.3">
      <c r="A2180">
        <v>108950</v>
      </c>
      <c r="B2180" t="s">
        <v>49049</v>
      </c>
      <c r="C2180" t="s">
        <v>49050</v>
      </c>
      <c r="D2180" t="s">
        <v>49051</v>
      </c>
      <c r="E2180" t="s">
        <v>49052</v>
      </c>
      <c r="F2180" t="s">
        <v>49053</v>
      </c>
      <c r="G2180" t="s">
        <v>49054</v>
      </c>
      <c r="H2180" t="s">
        <v>49055</v>
      </c>
      <c r="I2180" t="s">
        <v>49056</v>
      </c>
      <c r="J2180" t="s">
        <v>49057</v>
      </c>
      <c r="K2180" t="s">
        <v>49058</v>
      </c>
      <c r="L2180" t="s">
        <v>49059</v>
      </c>
      <c r="M2180" t="s">
        <v>49060</v>
      </c>
      <c r="N2180" t="s">
        <v>49061</v>
      </c>
      <c r="O2180" t="s">
        <v>49062</v>
      </c>
      <c r="P2180" t="s">
        <v>49063</v>
      </c>
      <c r="Q2180" t="s">
        <v>49064</v>
      </c>
      <c r="R2180" t="s">
        <v>49065</v>
      </c>
      <c r="S2180" t="s">
        <v>49066</v>
      </c>
      <c r="T2180" t="s">
        <v>49067</v>
      </c>
      <c r="U2180" t="s">
        <v>49068</v>
      </c>
      <c r="V2180" t="s">
        <v>49069</v>
      </c>
      <c r="W2180" t="s">
        <v>49070</v>
      </c>
      <c r="X2180" t="s">
        <v>49071</v>
      </c>
      <c r="Y2180" t="s">
        <v>49072</v>
      </c>
    </row>
    <row r="2181" spans="1:25" x14ac:dyDescent="0.3">
      <c r="A2181">
        <v>109000</v>
      </c>
      <c r="B2181" t="s">
        <v>49073</v>
      </c>
      <c r="C2181" t="s">
        <v>49074</v>
      </c>
      <c r="D2181" t="s">
        <v>49075</v>
      </c>
      <c r="E2181" t="s">
        <v>49076</v>
      </c>
      <c r="F2181" t="s">
        <v>49077</v>
      </c>
      <c r="G2181" t="s">
        <v>49078</v>
      </c>
      <c r="H2181" t="s">
        <v>49079</v>
      </c>
      <c r="I2181" t="s">
        <v>49080</v>
      </c>
      <c r="J2181" t="s">
        <v>49081</v>
      </c>
      <c r="K2181" t="s">
        <v>49082</v>
      </c>
      <c r="L2181" t="s">
        <v>49083</v>
      </c>
      <c r="M2181" t="s">
        <v>49084</v>
      </c>
      <c r="N2181" t="s">
        <v>49085</v>
      </c>
      <c r="O2181" t="s">
        <v>49086</v>
      </c>
      <c r="P2181" t="s">
        <v>49087</v>
      </c>
      <c r="Q2181" t="s">
        <v>49088</v>
      </c>
      <c r="R2181" t="s">
        <v>49089</v>
      </c>
      <c r="S2181" t="s">
        <v>49090</v>
      </c>
      <c r="T2181" t="s">
        <v>49091</v>
      </c>
      <c r="U2181" t="s">
        <v>49092</v>
      </c>
      <c r="V2181" t="s">
        <v>49093</v>
      </c>
      <c r="W2181" t="s">
        <v>49094</v>
      </c>
      <c r="X2181" t="s">
        <v>49095</v>
      </c>
      <c r="Y2181" t="s">
        <v>49096</v>
      </c>
    </row>
    <row r="2182" spans="1:25" x14ac:dyDescent="0.3">
      <c r="A2182">
        <v>109050</v>
      </c>
      <c r="B2182" t="s">
        <v>49097</v>
      </c>
      <c r="C2182" t="s">
        <v>49098</v>
      </c>
      <c r="D2182" t="s">
        <v>49099</v>
      </c>
      <c r="E2182" t="s">
        <v>49100</v>
      </c>
      <c r="F2182" t="s">
        <v>49101</v>
      </c>
      <c r="G2182" t="s">
        <v>49102</v>
      </c>
      <c r="H2182" t="s">
        <v>49103</v>
      </c>
      <c r="I2182" t="s">
        <v>49104</v>
      </c>
      <c r="J2182" t="s">
        <v>49105</v>
      </c>
      <c r="K2182" t="s">
        <v>49106</v>
      </c>
      <c r="L2182" t="s">
        <v>49107</v>
      </c>
      <c r="M2182" t="s">
        <v>49108</v>
      </c>
      <c r="N2182" t="s">
        <v>49109</v>
      </c>
      <c r="O2182" t="s">
        <v>49110</v>
      </c>
      <c r="P2182" t="s">
        <v>49111</v>
      </c>
      <c r="Q2182" t="s">
        <v>49112</v>
      </c>
      <c r="R2182" t="s">
        <v>49113</v>
      </c>
      <c r="S2182" t="s">
        <v>49114</v>
      </c>
      <c r="T2182" t="s">
        <v>49115</v>
      </c>
      <c r="U2182" t="s">
        <v>49116</v>
      </c>
      <c r="V2182" t="s">
        <v>49117</v>
      </c>
      <c r="W2182" t="s">
        <v>49118</v>
      </c>
      <c r="X2182" t="s">
        <v>49119</v>
      </c>
      <c r="Y2182" t="s">
        <v>49120</v>
      </c>
    </row>
    <row r="2183" spans="1:25" x14ac:dyDescent="0.3">
      <c r="A2183">
        <v>109100</v>
      </c>
      <c r="B2183" t="s">
        <v>49121</v>
      </c>
      <c r="C2183" t="s">
        <v>49122</v>
      </c>
      <c r="D2183" t="s">
        <v>49123</v>
      </c>
      <c r="E2183" t="s">
        <v>49124</v>
      </c>
      <c r="F2183" t="s">
        <v>49125</v>
      </c>
      <c r="G2183" t="s">
        <v>49126</v>
      </c>
      <c r="H2183" t="s">
        <v>49127</v>
      </c>
      <c r="I2183" t="s">
        <v>49128</v>
      </c>
      <c r="J2183" t="s">
        <v>49129</v>
      </c>
      <c r="K2183" t="s">
        <v>49130</v>
      </c>
      <c r="L2183" t="s">
        <v>49131</v>
      </c>
      <c r="M2183" t="s">
        <v>49132</v>
      </c>
      <c r="N2183" t="s">
        <v>49133</v>
      </c>
      <c r="O2183" t="s">
        <v>49134</v>
      </c>
      <c r="P2183" t="s">
        <v>49135</v>
      </c>
      <c r="Q2183" t="s">
        <v>49136</v>
      </c>
      <c r="R2183" t="s">
        <v>49137</v>
      </c>
      <c r="S2183" t="s">
        <v>49138</v>
      </c>
      <c r="T2183" t="s">
        <v>49139</v>
      </c>
      <c r="U2183" t="s">
        <v>49140</v>
      </c>
      <c r="V2183" t="s">
        <v>49141</v>
      </c>
      <c r="W2183" t="s">
        <v>49142</v>
      </c>
      <c r="X2183" t="s">
        <v>49143</v>
      </c>
      <c r="Y2183" t="s">
        <v>49144</v>
      </c>
    </row>
    <row r="2184" spans="1:25" x14ac:dyDescent="0.3">
      <c r="A2184">
        <v>109150</v>
      </c>
      <c r="B2184" t="s">
        <v>49145</v>
      </c>
      <c r="C2184" t="s">
        <v>49146</v>
      </c>
      <c r="D2184" t="s">
        <v>49147</v>
      </c>
      <c r="E2184" t="s">
        <v>49148</v>
      </c>
      <c r="F2184" t="s">
        <v>49149</v>
      </c>
      <c r="G2184" t="s">
        <v>49150</v>
      </c>
      <c r="H2184" t="s">
        <v>49151</v>
      </c>
      <c r="I2184" t="s">
        <v>49152</v>
      </c>
      <c r="J2184" t="s">
        <v>49153</v>
      </c>
      <c r="K2184" t="s">
        <v>49154</v>
      </c>
      <c r="L2184" t="s">
        <v>49155</v>
      </c>
      <c r="M2184" t="s">
        <v>49156</v>
      </c>
      <c r="N2184" t="s">
        <v>49157</v>
      </c>
      <c r="O2184" t="s">
        <v>49158</v>
      </c>
      <c r="P2184" t="s">
        <v>49159</v>
      </c>
      <c r="Q2184" t="s">
        <v>49160</v>
      </c>
      <c r="R2184" t="s">
        <v>49161</v>
      </c>
      <c r="S2184" t="s">
        <v>49162</v>
      </c>
      <c r="T2184" t="s">
        <v>49163</v>
      </c>
      <c r="U2184" t="s">
        <v>49164</v>
      </c>
      <c r="V2184" t="s">
        <v>49165</v>
      </c>
      <c r="W2184" t="s">
        <v>49166</v>
      </c>
      <c r="X2184" t="s">
        <v>49167</v>
      </c>
      <c r="Y2184" t="s">
        <v>49168</v>
      </c>
    </row>
    <row r="2185" spans="1:25" x14ac:dyDescent="0.3">
      <c r="A2185">
        <v>109200</v>
      </c>
      <c r="B2185" t="s">
        <v>49169</v>
      </c>
      <c r="C2185" t="s">
        <v>49170</v>
      </c>
      <c r="D2185" t="s">
        <v>49171</v>
      </c>
      <c r="E2185" t="s">
        <v>49172</v>
      </c>
      <c r="F2185" t="s">
        <v>49173</v>
      </c>
      <c r="G2185" t="s">
        <v>49174</v>
      </c>
      <c r="H2185" t="s">
        <v>49175</v>
      </c>
      <c r="I2185" t="s">
        <v>49176</v>
      </c>
      <c r="J2185" t="s">
        <v>49177</v>
      </c>
      <c r="K2185" t="s">
        <v>49178</v>
      </c>
      <c r="L2185" t="s">
        <v>49179</v>
      </c>
      <c r="M2185" t="s">
        <v>49180</v>
      </c>
      <c r="N2185" t="s">
        <v>49181</v>
      </c>
      <c r="O2185" t="s">
        <v>49182</v>
      </c>
      <c r="P2185" t="s">
        <v>49183</v>
      </c>
      <c r="Q2185" t="s">
        <v>49184</v>
      </c>
      <c r="R2185" t="s">
        <v>49185</v>
      </c>
      <c r="S2185" t="s">
        <v>49186</v>
      </c>
      <c r="T2185" t="s">
        <v>49187</v>
      </c>
      <c r="U2185" t="s">
        <v>49188</v>
      </c>
      <c r="V2185" t="s">
        <v>49189</v>
      </c>
      <c r="W2185" t="s">
        <v>49190</v>
      </c>
      <c r="X2185" t="s">
        <v>49191</v>
      </c>
      <c r="Y2185" t="s">
        <v>49192</v>
      </c>
    </row>
    <row r="2186" spans="1:25" x14ac:dyDescent="0.3">
      <c r="A2186">
        <v>109250</v>
      </c>
      <c r="B2186" t="s">
        <v>49193</v>
      </c>
      <c r="C2186" t="s">
        <v>49194</v>
      </c>
      <c r="D2186" t="s">
        <v>49195</v>
      </c>
      <c r="E2186" t="s">
        <v>49196</v>
      </c>
      <c r="F2186" t="s">
        <v>49197</v>
      </c>
      <c r="G2186" t="s">
        <v>49198</v>
      </c>
      <c r="H2186" t="s">
        <v>49199</v>
      </c>
      <c r="I2186" t="s">
        <v>49200</v>
      </c>
      <c r="J2186" t="s">
        <v>49201</v>
      </c>
      <c r="K2186" t="s">
        <v>49202</v>
      </c>
      <c r="L2186" t="s">
        <v>49203</v>
      </c>
      <c r="M2186" t="s">
        <v>49204</v>
      </c>
      <c r="N2186" t="s">
        <v>49205</v>
      </c>
      <c r="O2186" t="s">
        <v>49206</v>
      </c>
      <c r="P2186" t="s">
        <v>49207</v>
      </c>
      <c r="Q2186" t="s">
        <v>49208</v>
      </c>
      <c r="R2186" t="s">
        <v>49209</v>
      </c>
      <c r="S2186" t="s">
        <v>49210</v>
      </c>
      <c r="T2186" t="s">
        <v>49211</v>
      </c>
      <c r="U2186" t="s">
        <v>49212</v>
      </c>
      <c r="V2186" t="s">
        <v>49213</v>
      </c>
      <c r="W2186" t="s">
        <v>49214</v>
      </c>
      <c r="X2186" t="s">
        <v>49215</v>
      </c>
      <c r="Y2186" t="s">
        <v>49216</v>
      </c>
    </row>
    <row r="2187" spans="1:25" x14ac:dyDescent="0.3">
      <c r="A2187">
        <v>109300</v>
      </c>
      <c r="B2187" t="s">
        <v>49217</v>
      </c>
      <c r="C2187" t="s">
        <v>49218</v>
      </c>
      <c r="D2187" t="s">
        <v>49219</v>
      </c>
      <c r="E2187" t="s">
        <v>49220</v>
      </c>
      <c r="F2187" t="s">
        <v>49221</v>
      </c>
      <c r="G2187" t="s">
        <v>49222</v>
      </c>
      <c r="H2187" t="s">
        <v>49223</v>
      </c>
      <c r="I2187" t="s">
        <v>49224</v>
      </c>
      <c r="J2187" t="s">
        <v>49225</v>
      </c>
      <c r="K2187" t="s">
        <v>49226</v>
      </c>
      <c r="L2187" t="s">
        <v>49227</v>
      </c>
      <c r="M2187" t="s">
        <v>49228</v>
      </c>
      <c r="N2187" t="s">
        <v>49229</v>
      </c>
      <c r="O2187" t="s">
        <v>49230</v>
      </c>
      <c r="P2187" t="s">
        <v>49231</v>
      </c>
      <c r="Q2187" t="s">
        <v>49232</v>
      </c>
      <c r="R2187" t="s">
        <v>49233</v>
      </c>
      <c r="S2187" t="s">
        <v>49234</v>
      </c>
      <c r="T2187" t="s">
        <v>49235</v>
      </c>
      <c r="U2187" t="s">
        <v>49236</v>
      </c>
      <c r="V2187" t="s">
        <v>49237</v>
      </c>
      <c r="W2187" t="s">
        <v>49238</v>
      </c>
      <c r="X2187" t="s">
        <v>49239</v>
      </c>
      <c r="Y2187" t="s">
        <v>49240</v>
      </c>
    </row>
    <row r="2188" spans="1:25" x14ac:dyDescent="0.3">
      <c r="A2188">
        <v>109350</v>
      </c>
      <c r="B2188" t="s">
        <v>49241</v>
      </c>
      <c r="C2188" t="s">
        <v>49242</v>
      </c>
      <c r="D2188" t="s">
        <v>49243</v>
      </c>
      <c r="E2188" t="s">
        <v>49244</v>
      </c>
      <c r="F2188" t="s">
        <v>49245</v>
      </c>
      <c r="G2188" t="s">
        <v>49246</v>
      </c>
      <c r="H2188" t="s">
        <v>49247</v>
      </c>
      <c r="I2188" t="s">
        <v>49248</v>
      </c>
      <c r="J2188" t="s">
        <v>49249</v>
      </c>
      <c r="K2188" t="s">
        <v>49250</v>
      </c>
      <c r="L2188" t="s">
        <v>49251</v>
      </c>
      <c r="M2188" t="s">
        <v>49252</v>
      </c>
      <c r="N2188" t="s">
        <v>49253</v>
      </c>
      <c r="O2188" t="s">
        <v>49254</v>
      </c>
      <c r="P2188" t="s">
        <v>49255</v>
      </c>
      <c r="Q2188" t="s">
        <v>49256</v>
      </c>
      <c r="R2188" t="s">
        <v>49257</v>
      </c>
      <c r="S2188" t="s">
        <v>49258</v>
      </c>
      <c r="T2188" t="s">
        <v>49259</v>
      </c>
      <c r="U2188" t="s">
        <v>49260</v>
      </c>
      <c r="V2188" t="s">
        <v>49261</v>
      </c>
      <c r="W2188" t="s">
        <v>49262</v>
      </c>
      <c r="X2188" t="s">
        <v>49263</v>
      </c>
      <c r="Y2188" t="s">
        <v>49264</v>
      </c>
    </row>
    <row r="2189" spans="1:25" x14ac:dyDescent="0.3">
      <c r="A2189">
        <v>109400</v>
      </c>
      <c r="B2189" t="s">
        <v>49265</v>
      </c>
      <c r="C2189" t="s">
        <v>49266</v>
      </c>
      <c r="D2189" t="s">
        <v>49267</v>
      </c>
      <c r="E2189" t="s">
        <v>49268</v>
      </c>
      <c r="F2189" t="s">
        <v>49269</v>
      </c>
      <c r="G2189" t="s">
        <v>49270</v>
      </c>
      <c r="H2189" t="s">
        <v>49271</v>
      </c>
      <c r="I2189" t="s">
        <v>49272</v>
      </c>
      <c r="J2189" t="s">
        <v>49273</v>
      </c>
      <c r="K2189" t="s">
        <v>49274</v>
      </c>
      <c r="L2189" t="s">
        <v>49275</v>
      </c>
      <c r="M2189" t="s">
        <v>49276</v>
      </c>
      <c r="N2189" t="s">
        <v>49277</v>
      </c>
      <c r="O2189" t="s">
        <v>49278</v>
      </c>
      <c r="P2189" t="s">
        <v>49279</v>
      </c>
      <c r="Q2189" t="s">
        <v>49280</v>
      </c>
      <c r="R2189" t="s">
        <v>49281</v>
      </c>
      <c r="S2189" t="s">
        <v>49282</v>
      </c>
      <c r="T2189" t="s">
        <v>49283</v>
      </c>
      <c r="U2189" t="s">
        <v>49284</v>
      </c>
      <c r="V2189" t="s">
        <v>49285</v>
      </c>
      <c r="W2189" t="s">
        <v>49286</v>
      </c>
      <c r="X2189" t="s">
        <v>49287</v>
      </c>
      <c r="Y2189" t="s">
        <v>49288</v>
      </c>
    </row>
    <row r="2190" spans="1:25" x14ac:dyDescent="0.3">
      <c r="A2190">
        <v>109450</v>
      </c>
      <c r="B2190" t="s">
        <v>49289</v>
      </c>
      <c r="C2190" t="s">
        <v>49290</v>
      </c>
      <c r="D2190" t="s">
        <v>49291</v>
      </c>
      <c r="E2190" t="s">
        <v>49292</v>
      </c>
      <c r="F2190" t="s">
        <v>49293</v>
      </c>
      <c r="G2190" t="s">
        <v>49294</v>
      </c>
      <c r="H2190" t="s">
        <v>49295</v>
      </c>
      <c r="I2190" t="s">
        <v>49296</v>
      </c>
      <c r="J2190" t="s">
        <v>49297</v>
      </c>
      <c r="K2190" t="s">
        <v>49298</v>
      </c>
      <c r="L2190" t="s">
        <v>49299</v>
      </c>
      <c r="M2190" t="s">
        <v>49300</v>
      </c>
      <c r="N2190" t="s">
        <v>49301</v>
      </c>
      <c r="O2190" t="s">
        <v>49302</v>
      </c>
      <c r="P2190" t="s">
        <v>49303</v>
      </c>
      <c r="Q2190" t="s">
        <v>49304</v>
      </c>
      <c r="R2190" t="s">
        <v>49305</v>
      </c>
      <c r="S2190" t="s">
        <v>49306</v>
      </c>
      <c r="T2190" t="s">
        <v>49307</v>
      </c>
      <c r="U2190" t="s">
        <v>49308</v>
      </c>
      <c r="V2190" t="s">
        <v>49309</v>
      </c>
      <c r="W2190" t="s">
        <v>49310</v>
      </c>
      <c r="X2190" t="s">
        <v>49311</v>
      </c>
      <c r="Y2190" t="s">
        <v>49312</v>
      </c>
    </row>
    <row r="2191" spans="1:25" x14ac:dyDescent="0.3">
      <c r="A2191">
        <v>109500</v>
      </c>
      <c r="B2191" t="s">
        <v>49313</v>
      </c>
      <c r="C2191" t="s">
        <v>49314</v>
      </c>
      <c r="D2191" t="s">
        <v>49315</v>
      </c>
      <c r="E2191" t="s">
        <v>49316</v>
      </c>
      <c r="F2191" t="s">
        <v>49317</v>
      </c>
      <c r="G2191" t="s">
        <v>49318</v>
      </c>
      <c r="H2191" t="s">
        <v>49319</v>
      </c>
      <c r="I2191" t="s">
        <v>49320</v>
      </c>
      <c r="J2191" t="s">
        <v>49321</v>
      </c>
      <c r="K2191" t="s">
        <v>49322</v>
      </c>
      <c r="L2191" t="s">
        <v>49323</v>
      </c>
      <c r="M2191" t="s">
        <v>49324</v>
      </c>
      <c r="N2191" t="s">
        <v>49325</v>
      </c>
      <c r="O2191" t="s">
        <v>49326</v>
      </c>
      <c r="P2191" t="s">
        <v>49327</v>
      </c>
      <c r="Q2191" t="s">
        <v>49328</v>
      </c>
      <c r="R2191" t="s">
        <v>49329</v>
      </c>
      <c r="S2191" t="s">
        <v>49330</v>
      </c>
      <c r="T2191" t="s">
        <v>49331</v>
      </c>
      <c r="U2191" t="s">
        <v>49332</v>
      </c>
      <c r="V2191" t="s">
        <v>49333</v>
      </c>
      <c r="W2191" t="s">
        <v>49334</v>
      </c>
      <c r="X2191" t="s">
        <v>49335</v>
      </c>
      <c r="Y2191" t="s">
        <v>49336</v>
      </c>
    </row>
    <row r="2192" spans="1:25" x14ac:dyDescent="0.3">
      <c r="A2192">
        <v>109550</v>
      </c>
      <c r="B2192" t="s">
        <v>49337</v>
      </c>
      <c r="C2192" t="s">
        <v>49338</v>
      </c>
      <c r="D2192" t="s">
        <v>49339</v>
      </c>
      <c r="E2192" t="s">
        <v>49340</v>
      </c>
      <c r="F2192" t="s">
        <v>49341</v>
      </c>
      <c r="G2192" t="s">
        <v>49342</v>
      </c>
      <c r="H2192" t="s">
        <v>49343</v>
      </c>
      <c r="I2192" t="s">
        <v>49344</v>
      </c>
      <c r="J2192" t="s">
        <v>49345</v>
      </c>
      <c r="K2192" t="s">
        <v>49346</v>
      </c>
      <c r="L2192" t="s">
        <v>49347</v>
      </c>
      <c r="M2192" t="s">
        <v>49348</v>
      </c>
      <c r="N2192" t="s">
        <v>49349</v>
      </c>
      <c r="O2192" t="s">
        <v>49350</v>
      </c>
      <c r="P2192" t="s">
        <v>49351</v>
      </c>
      <c r="Q2192" t="s">
        <v>49352</v>
      </c>
      <c r="R2192" t="s">
        <v>49353</v>
      </c>
      <c r="S2192" t="s">
        <v>49354</v>
      </c>
      <c r="T2192" t="s">
        <v>49355</v>
      </c>
      <c r="U2192" t="s">
        <v>49356</v>
      </c>
      <c r="V2192" t="s">
        <v>49357</v>
      </c>
      <c r="W2192" t="s">
        <v>49358</v>
      </c>
      <c r="X2192" t="s">
        <v>49359</v>
      </c>
      <c r="Y2192" t="s">
        <v>49360</v>
      </c>
    </row>
    <row r="2193" spans="1:25" x14ac:dyDescent="0.3">
      <c r="A2193">
        <v>109600</v>
      </c>
      <c r="B2193" t="s">
        <v>49361</v>
      </c>
      <c r="C2193" t="s">
        <v>49362</v>
      </c>
      <c r="D2193" t="s">
        <v>49363</v>
      </c>
      <c r="E2193" t="s">
        <v>49364</v>
      </c>
      <c r="F2193" t="s">
        <v>49365</v>
      </c>
      <c r="G2193" t="s">
        <v>49366</v>
      </c>
      <c r="H2193" t="s">
        <v>49367</v>
      </c>
      <c r="I2193" t="s">
        <v>49368</v>
      </c>
      <c r="J2193" t="s">
        <v>49369</v>
      </c>
      <c r="K2193" t="s">
        <v>49370</v>
      </c>
      <c r="L2193" t="s">
        <v>49371</v>
      </c>
      <c r="M2193" t="s">
        <v>49372</v>
      </c>
      <c r="N2193" t="s">
        <v>49373</v>
      </c>
      <c r="O2193" t="s">
        <v>49374</v>
      </c>
      <c r="P2193" t="s">
        <v>49375</v>
      </c>
      <c r="Q2193" t="s">
        <v>49376</v>
      </c>
      <c r="R2193" t="s">
        <v>49377</v>
      </c>
      <c r="S2193" t="s">
        <v>49378</v>
      </c>
      <c r="T2193" t="s">
        <v>49379</v>
      </c>
      <c r="U2193" t="s">
        <v>49380</v>
      </c>
      <c r="V2193" t="s">
        <v>49381</v>
      </c>
      <c r="W2193" t="s">
        <v>49382</v>
      </c>
      <c r="X2193" t="s">
        <v>49383</v>
      </c>
      <c r="Y2193" t="s">
        <v>49384</v>
      </c>
    </row>
    <row r="2194" spans="1:25" x14ac:dyDescent="0.3">
      <c r="A2194">
        <v>109650</v>
      </c>
      <c r="B2194" t="s">
        <v>49385</v>
      </c>
      <c r="C2194" t="s">
        <v>49386</v>
      </c>
      <c r="D2194" t="s">
        <v>49387</v>
      </c>
      <c r="E2194" t="s">
        <v>49388</v>
      </c>
      <c r="F2194" t="s">
        <v>49389</v>
      </c>
      <c r="G2194" t="s">
        <v>49390</v>
      </c>
      <c r="H2194" t="s">
        <v>49391</v>
      </c>
      <c r="I2194" t="s">
        <v>49392</v>
      </c>
      <c r="J2194" t="s">
        <v>49393</v>
      </c>
      <c r="K2194" t="s">
        <v>49394</v>
      </c>
      <c r="L2194" t="s">
        <v>49395</v>
      </c>
      <c r="M2194" t="s">
        <v>49396</v>
      </c>
      <c r="N2194" t="s">
        <v>49397</v>
      </c>
      <c r="O2194" t="s">
        <v>49398</v>
      </c>
      <c r="P2194" t="s">
        <v>49399</v>
      </c>
      <c r="Q2194" t="s">
        <v>49400</v>
      </c>
      <c r="R2194" t="s">
        <v>49401</v>
      </c>
      <c r="S2194" t="s">
        <v>49402</v>
      </c>
      <c r="T2194" t="s">
        <v>49403</v>
      </c>
      <c r="U2194" t="s">
        <v>49404</v>
      </c>
      <c r="V2194" t="s">
        <v>49405</v>
      </c>
      <c r="W2194" t="s">
        <v>49406</v>
      </c>
      <c r="X2194" t="s">
        <v>49407</v>
      </c>
      <c r="Y2194" t="s">
        <v>49408</v>
      </c>
    </row>
    <row r="2195" spans="1:25" x14ac:dyDescent="0.3">
      <c r="A2195">
        <v>109700</v>
      </c>
      <c r="B2195" t="s">
        <v>49409</v>
      </c>
      <c r="C2195" t="s">
        <v>49410</v>
      </c>
      <c r="D2195" t="s">
        <v>49411</v>
      </c>
      <c r="E2195" t="s">
        <v>49412</v>
      </c>
      <c r="F2195" t="s">
        <v>49413</v>
      </c>
      <c r="G2195" t="s">
        <v>49414</v>
      </c>
      <c r="H2195" t="s">
        <v>49415</v>
      </c>
      <c r="I2195" t="s">
        <v>49416</v>
      </c>
      <c r="J2195" t="s">
        <v>49417</v>
      </c>
      <c r="K2195" t="s">
        <v>49418</v>
      </c>
      <c r="L2195" t="s">
        <v>49419</v>
      </c>
      <c r="M2195" t="s">
        <v>49420</v>
      </c>
      <c r="N2195" t="s">
        <v>49421</v>
      </c>
      <c r="O2195" t="s">
        <v>49422</v>
      </c>
      <c r="P2195" t="s">
        <v>49423</v>
      </c>
      <c r="Q2195" t="s">
        <v>49424</v>
      </c>
      <c r="R2195" t="s">
        <v>49425</v>
      </c>
      <c r="S2195" t="s">
        <v>49426</v>
      </c>
      <c r="T2195" t="s">
        <v>49427</v>
      </c>
      <c r="U2195" t="s">
        <v>49428</v>
      </c>
      <c r="V2195" t="s">
        <v>49429</v>
      </c>
      <c r="W2195" t="s">
        <v>49430</v>
      </c>
      <c r="X2195" t="s">
        <v>49431</v>
      </c>
      <c r="Y2195" t="s">
        <v>49432</v>
      </c>
    </row>
    <row r="2196" spans="1:25" x14ac:dyDescent="0.3">
      <c r="A2196">
        <v>109750</v>
      </c>
      <c r="B2196" t="s">
        <v>49433</v>
      </c>
      <c r="C2196" t="s">
        <v>49434</v>
      </c>
      <c r="D2196" t="s">
        <v>49435</v>
      </c>
      <c r="E2196" t="s">
        <v>49436</v>
      </c>
      <c r="F2196" t="s">
        <v>49437</v>
      </c>
      <c r="G2196" t="s">
        <v>49438</v>
      </c>
      <c r="H2196" t="s">
        <v>49439</v>
      </c>
      <c r="I2196" t="s">
        <v>49440</v>
      </c>
      <c r="J2196" t="s">
        <v>49441</v>
      </c>
      <c r="K2196" t="s">
        <v>49442</v>
      </c>
      <c r="L2196" t="s">
        <v>49443</v>
      </c>
      <c r="M2196" t="s">
        <v>49444</v>
      </c>
      <c r="N2196" t="s">
        <v>49445</v>
      </c>
      <c r="O2196" t="s">
        <v>49446</v>
      </c>
      <c r="P2196" t="s">
        <v>49447</v>
      </c>
      <c r="Q2196" t="s">
        <v>49448</v>
      </c>
      <c r="R2196" t="s">
        <v>49449</v>
      </c>
      <c r="S2196" t="s">
        <v>49450</v>
      </c>
      <c r="T2196" t="s">
        <v>49451</v>
      </c>
      <c r="U2196" t="s">
        <v>49452</v>
      </c>
      <c r="V2196" t="s">
        <v>49453</v>
      </c>
      <c r="W2196" t="s">
        <v>49454</v>
      </c>
      <c r="X2196" t="s">
        <v>49455</v>
      </c>
      <c r="Y2196" t="s">
        <v>49456</v>
      </c>
    </row>
    <row r="2197" spans="1:25" x14ac:dyDescent="0.3">
      <c r="A2197">
        <v>109800</v>
      </c>
      <c r="B2197" t="s">
        <v>49457</v>
      </c>
      <c r="C2197" t="s">
        <v>49458</v>
      </c>
      <c r="D2197" t="s">
        <v>49459</v>
      </c>
      <c r="E2197" t="s">
        <v>49460</v>
      </c>
      <c r="F2197" t="s">
        <v>49461</v>
      </c>
      <c r="G2197" t="s">
        <v>49462</v>
      </c>
      <c r="H2197" t="s">
        <v>49463</v>
      </c>
      <c r="I2197" t="s">
        <v>49464</v>
      </c>
      <c r="J2197" t="s">
        <v>49465</v>
      </c>
      <c r="K2197" t="s">
        <v>49466</v>
      </c>
      <c r="L2197" t="s">
        <v>49467</v>
      </c>
      <c r="M2197" t="s">
        <v>49468</v>
      </c>
      <c r="N2197" t="s">
        <v>49469</v>
      </c>
      <c r="O2197" t="s">
        <v>49470</v>
      </c>
      <c r="P2197" t="s">
        <v>49471</v>
      </c>
      <c r="Q2197" t="s">
        <v>49472</v>
      </c>
      <c r="R2197" t="s">
        <v>49473</v>
      </c>
      <c r="S2197" t="s">
        <v>49474</v>
      </c>
      <c r="T2197" t="s">
        <v>49475</v>
      </c>
      <c r="U2197" t="s">
        <v>49476</v>
      </c>
      <c r="V2197" t="s">
        <v>49477</v>
      </c>
      <c r="W2197" t="s">
        <v>49478</v>
      </c>
      <c r="X2197" t="s">
        <v>49479</v>
      </c>
      <c r="Y2197" t="s">
        <v>49480</v>
      </c>
    </row>
    <row r="2198" spans="1:25" x14ac:dyDescent="0.3">
      <c r="A2198">
        <v>109850</v>
      </c>
      <c r="B2198" t="s">
        <v>49481</v>
      </c>
      <c r="C2198" t="s">
        <v>49482</v>
      </c>
      <c r="D2198" t="s">
        <v>49483</v>
      </c>
      <c r="E2198" t="s">
        <v>49484</v>
      </c>
      <c r="F2198" t="s">
        <v>49485</v>
      </c>
      <c r="G2198" t="s">
        <v>49486</v>
      </c>
      <c r="H2198" t="s">
        <v>49487</v>
      </c>
      <c r="I2198" t="s">
        <v>49488</v>
      </c>
      <c r="J2198" t="s">
        <v>49489</v>
      </c>
      <c r="K2198" t="s">
        <v>49490</v>
      </c>
      <c r="L2198" t="s">
        <v>49491</v>
      </c>
      <c r="M2198" t="s">
        <v>49492</v>
      </c>
      <c r="N2198" t="s">
        <v>49493</v>
      </c>
      <c r="O2198" t="s">
        <v>49494</v>
      </c>
      <c r="P2198" t="s">
        <v>49495</v>
      </c>
      <c r="Q2198" t="s">
        <v>49496</v>
      </c>
      <c r="R2198" t="s">
        <v>49497</v>
      </c>
      <c r="S2198" t="s">
        <v>49498</v>
      </c>
      <c r="T2198" t="s">
        <v>49499</v>
      </c>
      <c r="U2198" t="s">
        <v>49500</v>
      </c>
      <c r="V2198" t="s">
        <v>49501</v>
      </c>
      <c r="W2198" t="s">
        <v>49502</v>
      </c>
      <c r="X2198" t="s">
        <v>49503</v>
      </c>
      <c r="Y2198" t="s">
        <v>49504</v>
      </c>
    </row>
    <row r="2199" spans="1:25" x14ac:dyDescent="0.3">
      <c r="A2199">
        <v>109900</v>
      </c>
      <c r="B2199" t="s">
        <v>49505</v>
      </c>
      <c r="C2199" t="s">
        <v>49506</v>
      </c>
      <c r="D2199" t="s">
        <v>49507</v>
      </c>
      <c r="E2199" t="s">
        <v>49508</v>
      </c>
      <c r="F2199" t="s">
        <v>49509</v>
      </c>
      <c r="G2199" t="s">
        <v>49510</v>
      </c>
      <c r="H2199" t="s">
        <v>49511</v>
      </c>
      <c r="I2199" t="s">
        <v>49512</v>
      </c>
      <c r="J2199" t="s">
        <v>49513</v>
      </c>
      <c r="K2199" t="s">
        <v>49514</v>
      </c>
      <c r="L2199" t="s">
        <v>49515</v>
      </c>
      <c r="M2199" t="s">
        <v>49516</v>
      </c>
      <c r="N2199" t="s">
        <v>49517</v>
      </c>
      <c r="O2199" t="s">
        <v>49518</v>
      </c>
      <c r="P2199" t="s">
        <v>49519</v>
      </c>
      <c r="Q2199" t="s">
        <v>49520</v>
      </c>
      <c r="R2199" t="s">
        <v>49521</v>
      </c>
      <c r="S2199" t="s">
        <v>49522</v>
      </c>
      <c r="T2199" t="s">
        <v>49523</v>
      </c>
      <c r="U2199" t="s">
        <v>49524</v>
      </c>
      <c r="V2199" t="s">
        <v>49525</v>
      </c>
      <c r="W2199" t="s">
        <v>49526</v>
      </c>
      <c r="X2199" t="s">
        <v>49527</v>
      </c>
      <c r="Y2199" t="s">
        <v>49528</v>
      </c>
    </row>
    <row r="2200" spans="1:25" x14ac:dyDescent="0.3">
      <c r="A2200">
        <v>109950</v>
      </c>
      <c r="B2200" t="s">
        <v>49529</v>
      </c>
      <c r="C2200" t="s">
        <v>49530</v>
      </c>
      <c r="D2200" t="s">
        <v>49531</v>
      </c>
      <c r="E2200" t="s">
        <v>49532</v>
      </c>
      <c r="F2200" t="s">
        <v>49533</v>
      </c>
      <c r="G2200" t="s">
        <v>49534</v>
      </c>
      <c r="H2200" t="s">
        <v>49535</v>
      </c>
      <c r="I2200" t="s">
        <v>49536</v>
      </c>
      <c r="J2200" t="s">
        <v>49537</v>
      </c>
      <c r="K2200" t="s">
        <v>49538</v>
      </c>
      <c r="L2200" t="s">
        <v>49539</v>
      </c>
      <c r="M2200" t="s">
        <v>49540</v>
      </c>
      <c r="N2200" t="s">
        <v>49541</v>
      </c>
      <c r="O2200" t="s">
        <v>49542</v>
      </c>
      <c r="P2200" t="s">
        <v>49543</v>
      </c>
      <c r="Q2200" t="s">
        <v>49544</v>
      </c>
      <c r="R2200" t="s">
        <v>49545</v>
      </c>
      <c r="S2200" t="s">
        <v>49546</v>
      </c>
      <c r="T2200" t="s">
        <v>49547</v>
      </c>
      <c r="U2200" t="s">
        <v>49548</v>
      </c>
      <c r="V2200" t="s">
        <v>49549</v>
      </c>
      <c r="W2200" t="s">
        <v>49550</v>
      </c>
      <c r="X2200" t="s">
        <v>49551</v>
      </c>
      <c r="Y2200" t="s">
        <v>49552</v>
      </c>
    </row>
    <row r="2201" spans="1:25" x14ac:dyDescent="0.3">
      <c r="A2201">
        <v>110000</v>
      </c>
      <c r="B2201" t="s">
        <v>49553</v>
      </c>
      <c r="C2201" t="s">
        <v>49554</v>
      </c>
      <c r="D2201" t="s">
        <v>49555</v>
      </c>
      <c r="E2201" t="s">
        <v>49556</v>
      </c>
      <c r="F2201" t="s">
        <v>49557</v>
      </c>
      <c r="G2201" t="s">
        <v>49558</v>
      </c>
      <c r="H2201" t="s">
        <v>49559</v>
      </c>
      <c r="I2201" t="s">
        <v>49560</v>
      </c>
      <c r="J2201" t="s">
        <v>49561</v>
      </c>
      <c r="K2201" t="s">
        <v>49562</v>
      </c>
      <c r="L2201" t="s">
        <v>49563</v>
      </c>
      <c r="M2201" t="s">
        <v>49564</v>
      </c>
      <c r="N2201" t="s">
        <v>49565</v>
      </c>
      <c r="O2201" t="s">
        <v>49566</v>
      </c>
      <c r="P2201" t="s">
        <v>49567</v>
      </c>
      <c r="Q2201" t="s">
        <v>49568</v>
      </c>
      <c r="R2201" t="s">
        <v>49569</v>
      </c>
      <c r="S2201" t="s">
        <v>49570</v>
      </c>
      <c r="T2201" t="s">
        <v>49571</v>
      </c>
      <c r="U2201" t="s">
        <v>49572</v>
      </c>
      <c r="V2201" t="s">
        <v>49573</v>
      </c>
      <c r="W2201" t="s">
        <v>49574</v>
      </c>
      <c r="X2201" t="s">
        <v>49575</v>
      </c>
      <c r="Y2201" t="s">
        <v>49576</v>
      </c>
    </row>
    <row r="2202" spans="1:25" x14ac:dyDescent="0.3">
      <c r="A2202">
        <v>110050</v>
      </c>
      <c r="B2202" t="s">
        <v>49577</v>
      </c>
      <c r="C2202" t="s">
        <v>49578</v>
      </c>
      <c r="D2202" t="s">
        <v>49579</v>
      </c>
      <c r="E2202" t="s">
        <v>49580</v>
      </c>
      <c r="F2202" t="s">
        <v>49581</v>
      </c>
      <c r="G2202" t="s">
        <v>49582</v>
      </c>
      <c r="H2202" t="s">
        <v>49583</v>
      </c>
      <c r="I2202" t="s">
        <v>49584</v>
      </c>
      <c r="J2202" t="s">
        <v>49585</v>
      </c>
      <c r="K2202" t="s">
        <v>49586</v>
      </c>
      <c r="L2202" t="s">
        <v>49587</v>
      </c>
      <c r="M2202" t="s">
        <v>49588</v>
      </c>
      <c r="N2202" t="s">
        <v>49589</v>
      </c>
      <c r="O2202" t="s">
        <v>49590</v>
      </c>
      <c r="P2202" t="s">
        <v>49591</v>
      </c>
      <c r="Q2202" t="s">
        <v>49592</v>
      </c>
      <c r="R2202" t="s">
        <v>49593</v>
      </c>
      <c r="S2202" t="s">
        <v>49594</v>
      </c>
      <c r="T2202" t="s">
        <v>49595</v>
      </c>
      <c r="U2202" t="s">
        <v>49596</v>
      </c>
      <c r="V2202" t="s">
        <v>49597</v>
      </c>
      <c r="W2202" t="s">
        <v>49598</v>
      </c>
      <c r="X2202" t="s">
        <v>49599</v>
      </c>
      <c r="Y2202" t="s">
        <v>49600</v>
      </c>
    </row>
    <row r="2203" spans="1:25" x14ac:dyDescent="0.3">
      <c r="A2203">
        <v>110100</v>
      </c>
      <c r="B2203" t="s">
        <v>49601</v>
      </c>
      <c r="C2203" t="s">
        <v>49602</v>
      </c>
      <c r="D2203" t="s">
        <v>49603</v>
      </c>
      <c r="E2203" t="s">
        <v>49604</v>
      </c>
      <c r="F2203" t="s">
        <v>49605</v>
      </c>
      <c r="G2203" t="s">
        <v>49606</v>
      </c>
      <c r="H2203" t="s">
        <v>49607</v>
      </c>
      <c r="I2203" t="s">
        <v>49608</v>
      </c>
      <c r="J2203" t="s">
        <v>49609</v>
      </c>
      <c r="K2203" t="s">
        <v>49610</v>
      </c>
      <c r="L2203" t="s">
        <v>49611</v>
      </c>
      <c r="M2203" t="s">
        <v>49612</v>
      </c>
      <c r="N2203" t="s">
        <v>49613</v>
      </c>
      <c r="O2203" t="s">
        <v>49614</v>
      </c>
      <c r="P2203" t="s">
        <v>49615</v>
      </c>
      <c r="Q2203" t="s">
        <v>49616</v>
      </c>
      <c r="R2203" t="s">
        <v>49617</v>
      </c>
      <c r="S2203" t="s">
        <v>49618</v>
      </c>
      <c r="T2203" t="s">
        <v>49619</v>
      </c>
      <c r="U2203" t="s">
        <v>49620</v>
      </c>
      <c r="V2203" t="s">
        <v>49621</v>
      </c>
      <c r="W2203" t="s">
        <v>49622</v>
      </c>
      <c r="X2203" t="s">
        <v>49623</v>
      </c>
      <c r="Y2203" t="s">
        <v>49624</v>
      </c>
    </row>
    <row r="2204" spans="1:25" x14ac:dyDescent="0.3">
      <c r="A2204">
        <v>110150</v>
      </c>
      <c r="B2204" t="s">
        <v>49625</v>
      </c>
      <c r="C2204" t="s">
        <v>49626</v>
      </c>
      <c r="D2204" t="s">
        <v>49627</v>
      </c>
      <c r="E2204" t="s">
        <v>49628</v>
      </c>
      <c r="F2204" t="s">
        <v>49629</v>
      </c>
      <c r="G2204" t="s">
        <v>49630</v>
      </c>
      <c r="H2204" t="s">
        <v>49631</v>
      </c>
      <c r="I2204" t="s">
        <v>49632</v>
      </c>
      <c r="J2204" t="s">
        <v>49633</v>
      </c>
      <c r="K2204" t="s">
        <v>49634</v>
      </c>
      <c r="L2204" t="s">
        <v>49635</v>
      </c>
      <c r="M2204" t="s">
        <v>49636</v>
      </c>
      <c r="N2204" t="s">
        <v>49637</v>
      </c>
      <c r="O2204" t="s">
        <v>49638</v>
      </c>
      <c r="P2204" t="s">
        <v>49639</v>
      </c>
      <c r="Q2204" t="s">
        <v>49640</v>
      </c>
      <c r="R2204" t="s">
        <v>49641</v>
      </c>
      <c r="S2204" t="s">
        <v>49642</v>
      </c>
      <c r="T2204" t="s">
        <v>49643</v>
      </c>
      <c r="U2204" t="s">
        <v>49644</v>
      </c>
      <c r="V2204" t="s">
        <v>49645</v>
      </c>
      <c r="W2204" t="s">
        <v>49646</v>
      </c>
      <c r="X2204" t="s">
        <v>49647</v>
      </c>
      <c r="Y2204" t="s">
        <v>49648</v>
      </c>
    </row>
    <row r="2205" spans="1:25" x14ac:dyDescent="0.3">
      <c r="A2205">
        <v>110200</v>
      </c>
      <c r="B2205" t="s">
        <v>49649</v>
      </c>
      <c r="C2205" t="s">
        <v>49650</v>
      </c>
      <c r="D2205" t="s">
        <v>49651</v>
      </c>
      <c r="E2205" t="s">
        <v>49652</v>
      </c>
      <c r="F2205" t="s">
        <v>49653</v>
      </c>
      <c r="G2205" t="s">
        <v>49654</v>
      </c>
      <c r="H2205" t="s">
        <v>49655</v>
      </c>
      <c r="I2205" t="s">
        <v>49656</v>
      </c>
      <c r="J2205" t="s">
        <v>49657</v>
      </c>
      <c r="K2205" t="s">
        <v>49658</v>
      </c>
      <c r="L2205" t="s">
        <v>49659</v>
      </c>
      <c r="M2205" t="s">
        <v>49660</v>
      </c>
      <c r="N2205" t="s">
        <v>49661</v>
      </c>
      <c r="O2205" t="s">
        <v>49662</v>
      </c>
      <c r="P2205" t="s">
        <v>49663</v>
      </c>
      <c r="Q2205" t="s">
        <v>49664</v>
      </c>
      <c r="R2205" t="s">
        <v>49665</v>
      </c>
      <c r="S2205" t="s">
        <v>49666</v>
      </c>
      <c r="T2205" t="s">
        <v>49667</v>
      </c>
      <c r="U2205" t="s">
        <v>49668</v>
      </c>
      <c r="V2205" t="s">
        <v>49669</v>
      </c>
      <c r="W2205" t="s">
        <v>49670</v>
      </c>
      <c r="X2205" t="s">
        <v>49671</v>
      </c>
      <c r="Y2205" t="s">
        <v>49672</v>
      </c>
    </row>
    <row r="2206" spans="1:25" x14ac:dyDescent="0.3">
      <c r="A2206">
        <v>110250</v>
      </c>
      <c r="B2206" t="s">
        <v>49673</v>
      </c>
      <c r="C2206" t="s">
        <v>49674</v>
      </c>
      <c r="D2206" t="s">
        <v>49675</v>
      </c>
      <c r="E2206" t="s">
        <v>49676</v>
      </c>
      <c r="F2206" t="s">
        <v>49677</v>
      </c>
      <c r="G2206" t="s">
        <v>49678</v>
      </c>
      <c r="H2206" t="s">
        <v>49679</v>
      </c>
      <c r="I2206" t="s">
        <v>49680</v>
      </c>
      <c r="J2206" t="s">
        <v>49681</v>
      </c>
      <c r="K2206" t="s">
        <v>49682</v>
      </c>
      <c r="L2206" t="s">
        <v>49683</v>
      </c>
      <c r="M2206" t="s">
        <v>49684</v>
      </c>
      <c r="N2206" t="s">
        <v>49685</v>
      </c>
      <c r="O2206" t="s">
        <v>49686</v>
      </c>
      <c r="P2206" t="s">
        <v>49687</v>
      </c>
      <c r="Q2206" t="s">
        <v>49688</v>
      </c>
      <c r="R2206" t="s">
        <v>49689</v>
      </c>
      <c r="S2206" t="s">
        <v>49690</v>
      </c>
      <c r="T2206" t="s">
        <v>49691</v>
      </c>
      <c r="U2206" t="s">
        <v>49692</v>
      </c>
      <c r="V2206" t="s">
        <v>49693</v>
      </c>
      <c r="W2206" t="s">
        <v>49694</v>
      </c>
      <c r="X2206" t="s">
        <v>49695</v>
      </c>
      <c r="Y2206" t="s">
        <v>49696</v>
      </c>
    </row>
    <row r="2207" spans="1:25" x14ac:dyDescent="0.3">
      <c r="A2207">
        <v>110300</v>
      </c>
      <c r="B2207" t="s">
        <v>49697</v>
      </c>
      <c r="C2207" t="s">
        <v>49698</v>
      </c>
      <c r="D2207" t="s">
        <v>49699</v>
      </c>
      <c r="E2207" t="s">
        <v>49700</v>
      </c>
      <c r="F2207" t="s">
        <v>49701</v>
      </c>
      <c r="G2207" t="s">
        <v>49702</v>
      </c>
      <c r="H2207" t="s">
        <v>49703</v>
      </c>
      <c r="I2207" t="s">
        <v>49704</v>
      </c>
      <c r="J2207" t="s">
        <v>49705</v>
      </c>
      <c r="K2207" t="s">
        <v>49706</v>
      </c>
      <c r="L2207" t="s">
        <v>49707</v>
      </c>
      <c r="M2207" t="s">
        <v>49708</v>
      </c>
      <c r="N2207" t="s">
        <v>49709</v>
      </c>
      <c r="O2207" t="s">
        <v>49710</v>
      </c>
      <c r="P2207" t="s">
        <v>49711</v>
      </c>
      <c r="Q2207" t="s">
        <v>49712</v>
      </c>
      <c r="R2207" t="s">
        <v>49713</v>
      </c>
      <c r="S2207" t="s">
        <v>49714</v>
      </c>
      <c r="T2207" t="s">
        <v>49715</v>
      </c>
      <c r="U2207" t="s">
        <v>49716</v>
      </c>
      <c r="V2207" t="s">
        <v>49717</v>
      </c>
      <c r="W2207" t="s">
        <v>49718</v>
      </c>
      <c r="X2207" t="s">
        <v>49719</v>
      </c>
      <c r="Y2207" t="s">
        <v>49720</v>
      </c>
    </row>
    <row r="2208" spans="1:25" x14ac:dyDescent="0.3">
      <c r="A2208">
        <v>110350</v>
      </c>
      <c r="B2208" t="s">
        <v>49721</v>
      </c>
      <c r="C2208" t="s">
        <v>49722</v>
      </c>
      <c r="D2208" t="s">
        <v>49723</v>
      </c>
      <c r="E2208" t="s">
        <v>49724</v>
      </c>
      <c r="F2208" t="s">
        <v>49725</v>
      </c>
      <c r="G2208" t="s">
        <v>49726</v>
      </c>
      <c r="H2208" t="s">
        <v>49727</v>
      </c>
      <c r="I2208" t="s">
        <v>49728</v>
      </c>
      <c r="J2208" t="s">
        <v>49729</v>
      </c>
      <c r="K2208" t="s">
        <v>49730</v>
      </c>
      <c r="L2208" t="s">
        <v>49731</v>
      </c>
      <c r="M2208" t="s">
        <v>49732</v>
      </c>
      <c r="N2208" t="s">
        <v>49733</v>
      </c>
      <c r="O2208" t="s">
        <v>49734</v>
      </c>
      <c r="P2208" t="s">
        <v>49735</v>
      </c>
      <c r="Q2208" t="s">
        <v>49736</v>
      </c>
      <c r="R2208" t="s">
        <v>49737</v>
      </c>
      <c r="S2208" t="s">
        <v>49738</v>
      </c>
      <c r="T2208" t="s">
        <v>49739</v>
      </c>
      <c r="U2208" t="s">
        <v>49740</v>
      </c>
      <c r="V2208" t="s">
        <v>49741</v>
      </c>
      <c r="W2208" t="s">
        <v>49742</v>
      </c>
      <c r="X2208" t="s">
        <v>49743</v>
      </c>
      <c r="Y2208" t="s">
        <v>49744</v>
      </c>
    </row>
    <row r="2209" spans="1:25" x14ac:dyDescent="0.3">
      <c r="A2209">
        <v>110400</v>
      </c>
      <c r="B2209" t="s">
        <v>49745</v>
      </c>
      <c r="C2209" t="s">
        <v>49746</v>
      </c>
      <c r="D2209" t="s">
        <v>49747</v>
      </c>
      <c r="E2209" t="s">
        <v>49748</v>
      </c>
      <c r="F2209" t="s">
        <v>49749</v>
      </c>
      <c r="G2209" t="s">
        <v>49750</v>
      </c>
      <c r="H2209" t="s">
        <v>49751</v>
      </c>
      <c r="I2209" t="s">
        <v>49752</v>
      </c>
      <c r="J2209" t="s">
        <v>49753</v>
      </c>
      <c r="K2209" t="s">
        <v>49754</v>
      </c>
      <c r="L2209" t="s">
        <v>49755</v>
      </c>
      <c r="M2209" t="s">
        <v>49756</v>
      </c>
      <c r="N2209" t="s">
        <v>49757</v>
      </c>
      <c r="O2209" t="s">
        <v>49758</v>
      </c>
      <c r="P2209" t="s">
        <v>49759</v>
      </c>
      <c r="Q2209" t="s">
        <v>49760</v>
      </c>
      <c r="R2209" t="s">
        <v>49761</v>
      </c>
      <c r="S2209" t="s">
        <v>49762</v>
      </c>
      <c r="T2209" t="s">
        <v>49763</v>
      </c>
      <c r="U2209" t="s">
        <v>49764</v>
      </c>
      <c r="V2209" t="s">
        <v>49765</v>
      </c>
      <c r="W2209" t="s">
        <v>49766</v>
      </c>
      <c r="X2209" t="s">
        <v>49767</v>
      </c>
      <c r="Y2209" t="s">
        <v>49768</v>
      </c>
    </row>
    <row r="2210" spans="1:25" x14ac:dyDescent="0.3">
      <c r="A2210">
        <v>110450</v>
      </c>
      <c r="B2210" t="s">
        <v>49769</v>
      </c>
      <c r="C2210" t="s">
        <v>49770</v>
      </c>
      <c r="D2210" t="s">
        <v>49771</v>
      </c>
      <c r="E2210" t="s">
        <v>49772</v>
      </c>
      <c r="F2210" t="s">
        <v>49773</v>
      </c>
      <c r="G2210" t="s">
        <v>49774</v>
      </c>
      <c r="H2210" t="s">
        <v>49775</v>
      </c>
      <c r="I2210" t="s">
        <v>49776</v>
      </c>
      <c r="J2210" t="s">
        <v>49777</v>
      </c>
      <c r="K2210" t="s">
        <v>49778</v>
      </c>
      <c r="L2210" t="s">
        <v>49779</v>
      </c>
      <c r="M2210" t="s">
        <v>49780</v>
      </c>
      <c r="N2210" t="s">
        <v>49781</v>
      </c>
      <c r="O2210" t="s">
        <v>49782</v>
      </c>
      <c r="P2210" t="s">
        <v>49783</v>
      </c>
      <c r="Q2210" t="s">
        <v>49784</v>
      </c>
      <c r="R2210" t="s">
        <v>49785</v>
      </c>
      <c r="S2210" t="s">
        <v>49786</v>
      </c>
      <c r="T2210" t="s">
        <v>49787</v>
      </c>
      <c r="U2210" t="s">
        <v>49788</v>
      </c>
      <c r="V2210" t="s">
        <v>49789</v>
      </c>
      <c r="W2210" t="s">
        <v>49790</v>
      </c>
      <c r="X2210" t="s">
        <v>49791</v>
      </c>
      <c r="Y2210" t="s">
        <v>49792</v>
      </c>
    </row>
    <row r="2211" spans="1:25" x14ac:dyDescent="0.3">
      <c r="A2211">
        <v>110500</v>
      </c>
      <c r="B2211" t="s">
        <v>49793</v>
      </c>
      <c r="C2211" t="s">
        <v>49794</v>
      </c>
      <c r="D2211" t="s">
        <v>49795</v>
      </c>
      <c r="E2211" t="s">
        <v>49796</v>
      </c>
      <c r="F2211" t="s">
        <v>49797</v>
      </c>
      <c r="G2211" t="s">
        <v>49798</v>
      </c>
      <c r="H2211" t="s">
        <v>49799</v>
      </c>
      <c r="I2211" t="s">
        <v>49800</v>
      </c>
      <c r="J2211" t="s">
        <v>49801</v>
      </c>
      <c r="K2211" t="s">
        <v>49802</v>
      </c>
      <c r="L2211" t="s">
        <v>49803</v>
      </c>
      <c r="M2211" t="s">
        <v>49804</v>
      </c>
      <c r="N2211" t="s">
        <v>49805</v>
      </c>
      <c r="O2211" t="s">
        <v>49806</v>
      </c>
      <c r="P2211" t="s">
        <v>49807</v>
      </c>
      <c r="Q2211" t="s">
        <v>49808</v>
      </c>
      <c r="R2211" t="s">
        <v>49809</v>
      </c>
      <c r="S2211" t="s">
        <v>49810</v>
      </c>
      <c r="T2211" t="s">
        <v>49811</v>
      </c>
      <c r="U2211" t="s">
        <v>49812</v>
      </c>
      <c r="V2211" t="s">
        <v>49813</v>
      </c>
      <c r="W2211" t="s">
        <v>49814</v>
      </c>
      <c r="X2211" t="s">
        <v>49815</v>
      </c>
      <c r="Y2211" t="s">
        <v>49816</v>
      </c>
    </row>
    <row r="2212" spans="1:25" x14ac:dyDescent="0.3">
      <c r="A2212">
        <v>110550</v>
      </c>
      <c r="B2212" t="s">
        <v>49817</v>
      </c>
      <c r="C2212" t="s">
        <v>49818</v>
      </c>
      <c r="D2212" t="s">
        <v>49819</v>
      </c>
      <c r="E2212" t="s">
        <v>49820</v>
      </c>
      <c r="F2212" t="s">
        <v>49821</v>
      </c>
      <c r="G2212" t="s">
        <v>49822</v>
      </c>
      <c r="H2212" t="s">
        <v>49823</v>
      </c>
      <c r="I2212" t="s">
        <v>49824</v>
      </c>
      <c r="J2212" t="s">
        <v>49825</v>
      </c>
      <c r="K2212" t="s">
        <v>49826</v>
      </c>
      <c r="L2212" t="s">
        <v>49827</v>
      </c>
      <c r="M2212" t="s">
        <v>49828</v>
      </c>
      <c r="N2212" t="s">
        <v>49829</v>
      </c>
      <c r="O2212" t="s">
        <v>49830</v>
      </c>
      <c r="P2212" t="s">
        <v>49831</v>
      </c>
      <c r="Q2212" t="s">
        <v>49832</v>
      </c>
      <c r="R2212" t="s">
        <v>49833</v>
      </c>
      <c r="S2212" t="s">
        <v>49834</v>
      </c>
      <c r="T2212" t="s">
        <v>49835</v>
      </c>
      <c r="U2212" t="s">
        <v>49836</v>
      </c>
      <c r="V2212" t="s">
        <v>49837</v>
      </c>
      <c r="W2212" t="s">
        <v>49838</v>
      </c>
      <c r="X2212" t="s">
        <v>49839</v>
      </c>
      <c r="Y2212" t="s">
        <v>49840</v>
      </c>
    </row>
    <row r="2213" spans="1:25" x14ac:dyDescent="0.3">
      <c r="A2213">
        <v>110600</v>
      </c>
      <c r="B2213" t="s">
        <v>49841</v>
      </c>
      <c r="C2213" t="s">
        <v>49842</v>
      </c>
      <c r="D2213" t="s">
        <v>49843</v>
      </c>
      <c r="E2213" t="s">
        <v>49844</v>
      </c>
      <c r="F2213" t="s">
        <v>49845</v>
      </c>
      <c r="G2213" t="s">
        <v>49846</v>
      </c>
      <c r="H2213" t="s">
        <v>49847</v>
      </c>
      <c r="I2213" t="s">
        <v>49848</v>
      </c>
      <c r="J2213" t="s">
        <v>49849</v>
      </c>
      <c r="K2213" t="s">
        <v>49850</v>
      </c>
      <c r="L2213" t="s">
        <v>49851</v>
      </c>
      <c r="M2213" t="s">
        <v>49852</v>
      </c>
      <c r="N2213" t="s">
        <v>49853</v>
      </c>
      <c r="O2213" t="s">
        <v>49854</v>
      </c>
      <c r="P2213" t="s">
        <v>49855</v>
      </c>
      <c r="Q2213" t="s">
        <v>49856</v>
      </c>
      <c r="R2213" t="s">
        <v>49857</v>
      </c>
      <c r="S2213" t="s">
        <v>49858</v>
      </c>
      <c r="T2213" t="s">
        <v>49859</v>
      </c>
      <c r="U2213" t="s">
        <v>49860</v>
      </c>
      <c r="V2213" t="s">
        <v>49861</v>
      </c>
      <c r="W2213" t="s">
        <v>49862</v>
      </c>
      <c r="X2213" t="s">
        <v>49863</v>
      </c>
      <c r="Y2213" t="s">
        <v>49864</v>
      </c>
    </row>
    <row r="2214" spans="1:25" x14ac:dyDescent="0.3">
      <c r="A2214">
        <v>110650</v>
      </c>
      <c r="B2214" t="s">
        <v>49865</v>
      </c>
      <c r="C2214" t="s">
        <v>49866</v>
      </c>
      <c r="D2214" t="s">
        <v>49867</v>
      </c>
      <c r="E2214" t="s">
        <v>49868</v>
      </c>
      <c r="F2214" t="s">
        <v>49869</v>
      </c>
      <c r="G2214" t="s">
        <v>49870</v>
      </c>
      <c r="H2214" t="s">
        <v>49871</v>
      </c>
      <c r="I2214" t="s">
        <v>49872</v>
      </c>
      <c r="J2214" t="s">
        <v>49873</v>
      </c>
      <c r="K2214" t="s">
        <v>49874</v>
      </c>
      <c r="L2214" t="s">
        <v>49875</v>
      </c>
      <c r="M2214" t="s">
        <v>49876</v>
      </c>
      <c r="N2214" t="s">
        <v>49877</v>
      </c>
      <c r="O2214" t="s">
        <v>49878</v>
      </c>
      <c r="P2214" t="s">
        <v>49879</v>
      </c>
      <c r="Q2214" t="s">
        <v>49880</v>
      </c>
      <c r="R2214" t="s">
        <v>49881</v>
      </c>
      <c r="S2214" t="s">
        <v>49882</v>
      </c>
      <c r="T2214" t="s">
        <v>49883</v>
      </c>
      <c r="U2214" t="s">
        <v>49884</v>
      </c>
      <c r="V2214" t="s">
        <v>49885</v>
      </c>
      <c r="W2214" t="s">
        <v>49886</v>
      </c>
      <c r="X2214" t="s">
        <v>49887</v>
      </c>
      <c r="Y2214" t="s">
        <v>49888</v>
      </c>
    </row>
    <row r="2215" spans="1:25" x14ac:dyDescent="0.3">
      <c r="A2215">
        <v>110700</v>
      </c>
      <c r="B2215" t="s">
        <v>49889</v>
      </c>
      <c r="C2215" t="s">
        <v>49890</v>
      </c>
      <c r="D2215" t="s">
        <v>49891</v>
      </c>
      <c r="E2215" t="s">
        <v>49892</v>
      </c>
      <c r="F2215" t="s">
        <v>49893</v>
      </c>
      <c r="G2215" t="s">
        <v>49894</v>
      </c>
      <c r="H2215" t="s">
        <v>49895</v>
      </c>
      <c r="I2215" t="s">
        <v>49896</v>
      </c>
      <c r="J2215" t="s">
        <v>49897</v>
      </c>
      <c r="K2215" t="s">
        <v>49898</v>
      </c>
      <c r="L2215" t="s">
        <v>49899</v>
      </c>
      <c r="M2215" t="s">
        <v>49900</v>
      </c>
      <c r="N2215" t="s">
        <v>49901</v>
      </c>
      <c r="O2215" t="s">
        <v>49902</v>
      </c>
      <c r="P2215" t="s">
        <v>49903</v>
      </c>
      <c r="Q2215" t="s">
        <v>49904</v>
      </c>
      <c r="R2215" t="s">
        <v>49905</v>
      </c>
      <c r="S2215" t="s">
        <v>49906</v>
      </c>
      <c r="T2215" t="s">
        <v>49907</v>
      </c>
      <c r="U2215" t="s">
        <v>49908</v>
      </c>
      <c r="V2215" t="s">
        <v>49909</v>
      </c>
      <c r="W2215" t="s">
        <v>49910</v>
      </c>
      <c r="X2215" t="s">
        <v>49911</v>
      </c>
      <c r="Y2215" t="s">
        <v>49912</v>
      </c>
    </row>
    <row r="2216" spans="1:25" x14ac:dyDescent="0.3">
      <c r="A2216">
        <v>110750</v>
      </c>
      <c r="B2216" t="s">
        <v>49913</v>
      </c>
      <c r="C2216" t="s">
        <v>49914</v>
      </c>
      <c r="D2216" t="s">
        <v>49915</v>
      </c>
      <c r="E2216" t="s">
        <v>49916</v>
      </c>
      <c r="F2216" t="s">
        <v>49917</v>
      </c>
      <c r="G2216" t="s">
        <v>49918</v>
      </c>
      <c r="H2216" t="s">
        <v>49919</v>
      </c>
      <c r="I2216" t="s">
        <v>49920</v>
      </c>
      <c r="J2216" t="s">
        <v>49921</v>
      </c>
      <c r="K2216" t="s">
        <v>49922</v>
      </c>
      <c r="L2216" t="s">
        <v>49923</v>
      </c>
      <c r="M2216" t="s">
        <v>49924</v>
      </c>
      <c r="N2216" t="s">
        <v>49925</v>
      </c>
      <c r="O2216" t="s">
        <v>49926</v>
      </c>
      <c r="P2216" t="s">
        <v>49927</v>
      </c>
      <c r="Q2216" t="s">
        <v>49928</v>
      </c>
      <c r="R2216" t="s">
        <v>49929</v>
      </c>
      <c r="S2216" t="s">
        <v>49930</v>
      </c>
      <c r="T2216" t="s">
        <v>49931</v>
      </c>
      <c r="U2216" t="s">
        <v>49932</v>
      </c>
      <c r="V2216" t="s">
        <v>49933</v>
      </c>
      <c r="W2216" t="s">
        <v>49934</v>
      </c>
      <c r="X2216" t="s">
        <v>49935</v>
      </c>
      <c r="Y2216" t="s">
        <v>49936</v>
      </c>
    </row>
    <row r="2217" spans="1:25" x14ac:dyDescent="0.3">
      <c r="A2217">
        <v>110800</v>
      </c>
      <c r="B2217" t="s">
        <v>49937</v>
      </c>
      <c r="C2217" t="s">
        <v>49938</v>
      </c>
      <c r="D2217" t="s">
        <v>49939</v>
      </c>
      <c r="E2217" t="s">
        <v>49940</v>
      </c>
      <c r="F2217" t="s">
        <v>49941</v>
      </c>
      <c r="G2217" t="s">
        <v>49942</v>
      </c>
      <c r="H2217" t="s">
        <v>49943</v>
      </c>
      <c r="I2217" t="s">
        <v>49944</v>
      </c>
      <c r="J2217" t="s">
        <v>49945</v>
      </c>
      <c r="K2217" t="s">
        <v>49946</v>
      </c>
      <c r="L2217" t="s">
        <v>49947</v>
      </c>
      <c r="M2217" t="s">
        <v>49948</v>
      </c>
      <c r="N2217" t="s">
        <v>49949</v>
      </c>
      <c r="O2217" t="s">
        <v>49950</v>
      </c>
      <c r="P2217" t="s">
        <v>49951</v>
      </c>
      <c r="Q2217" t="s">
        <v>49952</v>
      </c>
      <c r="R2217" t="s">
        <v>49953</v>
      </c>
      <c r="S2217" t="s">
        <v>49954</v>
      </c>
      <c r="T2217" t="s">
        <v>49955</v>
      </c>
      <c r="U2217" t="s">
        <v>49956</v>
      </c>
      <c r="V2217" t="s">
        <v>49957</v>
      </c>
      <c r="W2217" t="s">
        <v>49958</v>
      </c>
      <c r="X2217" t="s">
        <v>49959</v>
      </c>
      <c r="Y2217" t="s">
        <v>49960</v>
      </c>
    </row>
    <row r="2218" spans="1:25" x14ac:dyDescent="0.3">
      <c r="A2218">
        <v>110850</v>
      </c>
      <c r="B2218" t="s">
        <v>49961</v>
      </c>
      <c r="C2218" t="s">
        <v>49962</v>
      </c>
      <c r="D2218" t="s">
        <v>49963</v>
      </c>
      <c r="E2218" t="s">
        <v>49964</v>
      </c>
      <c r="F2218" t="s">
        <v>49965</v>
      </c>
      <c r="G2218" t="s">
        <v>49966</v>
      </c>
      <c r="H2218" t="s">
        <v>49967</v>
      </c>
      <c r="I2218" t="s">
        <v>49968</v>
      </c>
      <c r="J2218" t="s">
        <v>49969</v>
      </c>
      <c r="K2218" t="s">
        <v>49970</v>
      </c>
      <c r="L2218" t="s">
        <v>49971</v>
      </c>
      <c r="M2218" t="s">
        <v>49972</v>
      </c>
      <c r="N2218" t="s">
        <v>49973</v>
      </c>
      <c r="O2218" t="s">
        <v>49974</v>
      </c>
      <c r="P2218" t="s">
        <v>49975</v>
      </c>
      <c r="Q2218" t="s">
        <v>49976</v>
      </c>
      <c r="R2218" t="s">
        <v>49977</v>
      </c>
      <c r="S2218" t="s">
        <v>49978</v>
      </c>
      <c r="T2218" t="s">
        <v>49979</v>
      </c>
      <c r="U2218" t="s">
        <v>49980</v>
      </c>
      <c r="V2218" t="s">
        <v>49981</v>
      </c>
      <c r="W2218" t="s">
        <v>49982</v>
      </c>
      <c r="X2218" t="s">
        <v>49983</v>
      </c>
      <c r="Y2218" t="s">
        <v>49984</v>
      </c>
    </row>
    <row r="2219" spans="1:25" x14ac:dyDescent="0.3">
      <c r="A2219">
        <v>110900</v>
      </c>
      <c r="B2219" t="s">
        <v>49985</v>
      </c>
      <c r="C2219" t="s">
        <v>49986</v>
      </c>
      <c r="D2219" t="s">
        <v>49987</v>
      </c>
      <c r="E2219" t="s">
        <v>49988</v>
      </c>
      <c r="F2219" t="s">
        <v>49989</v>
      </c>
      <c r="G2219" t="s">
        <v>49990</v>
      </c>
      <c r="H2219" t="s">
        <v>49991</v>
      </c>
      <c r="I2219" t="s">
        <v>49992</v>
      </c>
      <c r="J2219" t="s">
        <v>49993</v>
      </c>
      <c r="K2219" t="s">
        <v>49994</v>
      </c>
      <c r="L2219" t="s">
        <v>49995</v>
      </c>
      <c r="M2219" t="s">
        <v>49996</v>
      </c>
      <c r="N2219" t="s">
        <v>49997</v>
      </c>
      <c r="O2219" t="s">
        <v>49998</v>
      </c>
      <c r="P2219" t="s">
        <v>49999</v>
      </c>
      <c r="Q2219" t="s">
        <v>50000</v>
      </c>
      <c r="R2219" t="s">
        <v>50001</v>
      </c>
      <c r="S2219" t="s">
        <v>50002</v>
      </c>
      <c r="T2219" t="s">
        <v>50003</v>
      </c>
      <c r="U2219" t="s">
        <v>50004</v>
      </c>
      <c r="V2219" t="s">
        <v>50005</v>
      </c>
      <c r="W2219" t="s">
        <v>50006</v>
      </c>
      <c r="X2219" t="s">
        <v>50007</v>
      </c>
      <c r="Y2219" t="s">
        <v>50008</v>
      </c>
    </row>
    <row r="2220" spans="1:25" x14ac:dyDescent="0.3">
      <c r="A2220">
        <v>110950</v>
      </c>
      <c r="B2220" t="s">
        <v>50009</v>
      </c>
      <c r="C2220" t="s">
        <v>50010</v>
      </c>
      <c r="D2220" t="s">
        <v>50011</v>
      </c>
      <c r="E2220" t="s">
        <v>50012</v>
      </c>
      <c r="F2220" t="s">
        <v>50013</v>
      </c>
      <c r="G2220" t="s">
        <v>50014</v>
      </c>
      <c r="H2220" t="s">
        <v>50015</v>
      </c>
      <c r="I2220" t="s">
        <v>50016</v>
      </c>
      <c r="J2220" t="s">
        <v>50017</v>
      </c>
      <c r="K2220" t="s">
        <v>50018</v>
      </c>
      <c r="L2220" t="s">
        <v>50019</v>
      </c>
      <c r="M2220" t="s">
        <v>50020</v>
      </c>
      <c r="N2220" t="s">
        <v>50021</v>
      </c>
      <c r="O2220" t="s">
        <v>50022</v>
      </c>
      <c r="P2220" t="s">
        <v>50023</v>
      </c>
      <c r="Q2220" t="s">
        <v>50024</v>
      </c>
      <c r="R2220" t="s">
        <v>50025</v>
      </c>
      <c r="S2220" t="s">
        <v>50026</v>
      </c>
      <c r="T2220" t="s">
        <v>50027</v>
      </c>
      <c r="U2220" t="s">
        <v>50028</v>
      </c>
      <c r="V2220" t="s">
        <v>50029</v>
      </c>
      <c r="W2220" t="s">
        <v>50030</v>
      </c>
      <c r="X2220" t="s">
        <v>50031</v>
      </c>
      <c r="Y2220" t="s">
        <v>50032</v>
      </c>
    </row>
    <row r="2221" spans="1:25" x14ac:dyDescent="0.3">
      <c r="A2221">
        <v>111000</v>
      </c>
      <c r="B2221" t="s">
        <v>50033</v>
      </c>
      <c r="C2221" t="s">
        <v>50034</v>
      </c>
      <c r="D2221" t="s">
        <v>50035</v>
      </c>
      <c r="E2221" t="s">
        <v>50036</v>
      </c>
      <c r="F2221" t="s">
        <v>50037</v>
      </c>
      <c r="G2221" t="s">
        <v>50038</v>
      </c>
      <c r="H2221" t="s">
        <v>50039</v>
      </c>
      <c r="I2221" t="s">
        <v>50040</v>
      </c>
      <c r="J2221" t="s">
        <v>50041</v>
      </c>
      <c r="K2221" t="s">
        <v>50042</v>
      </c>
      <c r="L2221" t="s">
        <v>50043</v>
      </c>
      <c r="M2221" t="s">
        <v>50044</v>
      </c>
      <c r="N2221" t="s">
        <v>50045</v>
      </c>
      <c r="O2221" t="s">
        <v>50046</v>
      </c>
      <c r="P2221" t="s">
        <v>50047</v>
      </c>
      <c r="Q2221" t="s">
        <v>50048</v>
      </c>
      <c r="R2221" t="s">
        <v>50049</v>
      </c>
      <c r="S2221" t="s">
        <v>50050</v>
      </c>
      <c r="T2221" t="s">
        <v>50051</v>
      </c>
      <c r="U2221" t="s">
        <v>50052</v>
      </c>
      <c r="V2221" t="s">
        <v>50053</v>
      </c>
      <c r="W2221" t="s">
        <v>50054</v>
      </c>
      <c r="X2221" t="s">
        <v>50055</v>
      </c>
      <c r="Y2221" t="s">
        <v>50056</v>
      </c>
    </row>
    <row r="2222" spans="1:25" x14ac:dyDescent="0.3">
      <c r="A2222">
        <v>111050</v>
      </c>
      <c r="B2222" t="s">
        <v>50057</v>
      </c>
      <c r="C2222" t="s">
        <v>50058</v>
      </c>
      <c r="D2222" t="s">
        <v>50059</v>
      </c>
      <c r="E2222" t="s">
        <v>50060</v>
      </c>
      <c r="F2222" t="s">
        <v>50061</v>
      </c>
      <c r="G2222" t="s">
        <v>50062</v>
      </c>
      <c r="H2222" t="s">
        <v>50063</v>
      </c>
      <c r="I2222" t="s">
        <v>50064</v>
      </c>
      <c r="J2222" t="s">
        <v>50065</v>
      </c>
      <c r="K2222" t="s">
        <v>50066</v>
      </c>
      <c r="L2222" t="s">
        <v>50067</v>
      </c>
      <c r="M2222" t="s">
        <v>50068</v>
      </c>
      <c r="N2222" t="s">
        <v>50069</v>
      </c>
      <c r="O2222" t="s">
        <v>50070</v>
      </c>
      <c r="P2222" t="s">
        <v>50071</v>
      </c>
      <c r="Q2222" t="s">
        <v>50072</v>
      </c>
      <c r="R2222" t="s">
        <v>50073</v>
      </c>
      <c r="S2222" t="s">
        <v>50074</v>
      </c>
      <c r="T2222" t="s">
        <v>50075</v>
      </c>
      <c r="U2222" t="s">
        <v>50076</v>
      </c>
      <c r="V2222" t="s">
        <v>50077</v>
      </c>
      <c r="W2222" t="s">
        <v>50078</v>
      </c>
      <c r="X2222" t="s">
        <v>50079</v>
      </c>
      <c r="Y2222" t="s">
        <v>50080</v>
      </c>
    </row>
    <row r="2223" spans="1:25" x14ac:dyDescent="0.3">
      <c r="A2223">
        <v>111100</v>
      </c>
      <c r="B2223" t="s">
        <v>50081</v>
      </c>
      <c r="C2223" t="s">
        <v>50082</v>
      </c>
      <c r="D2223" t="s">
        <v>50083</v>
      </c>
      <c r="E2223" t="s">
        <v>50084</v>
      </c>
      <c r="F2223" t="s">
        <v>50085</v>
      </c>
      <c r="G2223" t="s">
        <v>50086</v>
      </c>
      <c r="H2223" t="s">
        <v>50087</v>
      </c>
      <c r="I2223" t="s">
        <v>50088</v>
      </c>
      <c r="J2223" t="s">
        <v>50089</v>
      </c>
      <c r="K2223" t="s">
        <v>50090</v>
      </c>
      <c r="L2223" t="s">
        <v>50091</v>
      </c>
      <c r="M2223" t="s">
        <v>50092</v>
      </c>
      <c r="N2223" t="s">
        <v>50093</v>
      </c>
      <c r="O2223" t="s">
        <v>50094</v>
      </c>
      <c r="P2223" t="s">
        <v>50095</v>
      </c>
      <c r="Q2223" t="s">
        <v>50096</v>
      </c>
      <c r="R2223" t="s">
        <v>50097</v>
      </c>
      <c r="S2223" t="s">
        <v>50098</v>
      </c>
      <c r="T2223" t="s">
        <v>50099</v>
      </c>
      <c r="U2223" t="s">
        <v>50100</v>
      </c>
      <c r="V2223" t="s">
        <v>50101</v>
      </c>
      <c r="W2223" t="s">
        <v>50102</v>
      </c>
      <c r="X2223" t="s">
        <v>50103</v>
      </c>
      <c r="Y2223" t="s">
        <v>50104</v>
      </c>
    </row>
    <row r="2224" spans="1:25" x14ac:dyDescent="0.3">
      <c r="A2224">
        <v>111150</v>
      </c>
      <c r="B2224" t="s">
        <v>50105</v>
      </c>
      <c r="C2224" t="s">
        <v>50106</v>
      </c>
      <c r="D2224" t="s">
        <v>50107</v>
      </c>
      <c r="E2224" t="s">
        <v>50108</v>
      </c>
      <c r="F2224" t="s">
        <v>50109</v>
      </c>
      <c r="G2224" t="s">
        <v>50110</v>
      </c>
      <c r="H2224" t="s">
        <v>50111</v>
      </c>
      <c r="I2224" t="s">
        <v>50112</v>
      </c>
      <c r="J2224" t="s">
        <v>50113</v>
      </c>
      <c r="K2224" t="s">
        <v>50114</v>
      </c>
      <c r="L2224" t="s">
        <v>50115</v>
      </c>
      <c r="M2224" t="s">
        <v>50116</v>
      </c>
      <c r="N2224" t="s">
        <v>50117</v>
      </c>
      <c r="O2224" t="s">
        <v>50118</v>
      </c>
      <c r="P2224" t="s">
        <v>50119</v>
      </c>
      <c r="Q2224" t="s">
        <v>50120</v>
      </c>
      <c r="R2224" t="s">
        <v>50121</v>
      </c>
      <c r="S2224" t="s">
        <v>50122</v>
      </c>
      <c r="T2224" t="s">
        <v>50123</v>
      </c>
      <c r="U2224" t="s">
        <v>50124</v>
      </c>
      <c r="V2224" t="s">
        <v>50125</v>
      </c>
      <c r="W2224" t="s">
        <v>50126</v>
      </c>
      <c r="X2224" t="s">
        <v>50127</v>
      </c>
      <c r="Y2224" t="s">
        <v>50128</v>
      </c>
    </row>
    <row r="2225" spans="1:25" x14ac:dyDescent="0.3">
      <c r="A2225">
        <v>111200</v>
      </c>
      <c r="B2225" t="s">
        <v>50129</v>
      </c>
      <c r="C2225" t="s">
        <v>50130</v>
      </c>
      <c r="D2225" t="s">
        <v>50131</v>
      </c>
      <c r="E2225" t="s">
        <v>50132</v>
      </c>
      <c r="F2225" t="s">
        <v>50133</v>
      </c>
      <c r="G2225" t="s">
        <v>50134</v>
      </c>
      <c r="H2225" t="s">
        <v>50135</v>
      </c>
      <c r="I2225" t="s">
        <v>50136</v>
      </c>
      <c r="J2225" t="s">
        <v>50137</v>
      </c>
      <c r="K2225" t="s">
        <v>50138</v>
      </c>
      <c r="L2225" t="s">
        <v>50139</v>
      </c>
      <c r="M2225" t="s">
        <v>50140</v>
      </c>
      <c r="N2225" t="s">
        <v>50141</v>
      </c>
      <c r="O2225" t="s">
        <v>50142</v>
      </c>
      <c r="P2225" t="s">
        <v>50143</v>
      </c>
      <c r="Q2225" t="s">
        <v>50144</v>
      </c>
      <c r="R2225" t="s">
        <v>50145</v>
      </c>
      <c r="S2225" t="s">
        <v>50146</v>
      </c>
      <c r="T2225" t="s">
        <v>50147</v>
      </c>
      <c r="U2225" t="s">
        <v>50148</v>
      </c>
      <c r="V2225" t="s">
        <v>50149</v>
      </c>
      <c r="W2225" t="s">
        <v>50150</v>
      </c>
      <c r="X2225" t="s">
        <v>50151</v>
      </c>
      <c r="Y2225" t="s">
        <v>50152</v>
      </c>
    </row>
    <row r="2226" spans="1:25" x14ac:dyDescent="0.3">
      <c r="A2226">
        <v>111250</v>
      </c>
      <c r="B2226" t="s">
        <v>50153</v>
      </c>
      <c r="C2226" t="s">
        <v>50154</v>
      </c>
      <c r="D2226" t="s">
        <v>50155</v>
      </c>
      <c r="E2226" t="s">
        <v>50156</v>
      </c>
      <c r="F2226" t="s">
        <v>50157</v>
      </c>
      <c r="G2226" t="s">
        <v>50158</v>
      </c>
      <c r="H2226" t="s">
        <v>50159</v>
      </c>
      <c r="I2226" t="s">
        <v>50160</v>
      </c>
      <c r="J2226" t="s">
        <v>50161</v>
      </c>
      <c r="K2226" t="s">
        <v>50162</v>
      </c>
      <c r="L2226" t="s">
        <v>50163</v>
      </c>
      <c r="M2226" t="s">
        <v>50164</v>
      </c>
      <c r="N2226" t="s">
        <v>50165</v>
      </c>
      <c r="O2226" t="s">
        <v>50166</v>
      </c>
      <c r="P2226" t="s">
        <v>50167</v>
      </c>
      <c r="Q2226" t="s">
        <v>50168</v>
      </c>
      <c r="R2226" t="s">
        <v>50169</v>
      </c>
      <c r="S2226" t="s">
        <v>50170</v>
      </c>
      <c r="T2226" t="s">
        <v>50171</v>
      </c>
      <c r="U2226" t="s">
        <v>50172</v>
      </c>
      <c r="V2226" t="s">
        <v>50173</v>
      </c>
      <c r="W2226" t="s">
        <v>50174</v>
      </c>
      <c r="X2226" t="s">
        <v>50175</v>
      </c>
      <c r="Y2226" t="s">
        <v>50176</v>
      </c>
    </row>
    <row r="2227" spans="1:25" x14ac:dyDescent="0.3">
      <c r="A2227">
        <v>111300</v>
      </c>
      <c r="B2227" t="s">
        <v>50177</v>
      </c>
      <c r="C2227" t="s">
        <v>50178</v>
      </c>
      <c r="D2227" t="s">
        <v>50179</v>
      </c>
      <c r="E2227" t="s">
        <v>50180</v>
      </c>
      <c r="F2227" t="s">
        <v>50181</v>
      </c>
      <c r="G2227" t="s">
        <v>50182</v>
      </c>
      <c r="H2227" t="s">
        <v>50183</v>
      </c>
      <c r="I2227" t="s">
        <v>50184</v>
      </c>
      <c r="J2227" t="s">
        <v>50185</v>
      </c>
      <c r="K2227" t="s">
        <v>50186</v>
      </c>
      <c r="L2227" t="s">
        <v>50187</v>
      </c>
      <c r="M2227" t="s">
        <v>50188</v>
      </c>
      <c r="N2227" t="s">
        <v>50189</v>
      </c>
      <c r="O2227" t="s">
        <v>50190</v>
      </c>
      <c r="P2227" t="s">
        <v>50191</v>
      </c>
      <c r="Q2227" t="s">
        <v>50192</v>
      </c>
      <c r="R2227" t="s">
        <v>50193</v>
      </c>
      <c r="S2227" t="s">
        <v>50194</v>
      </c>
      <c r="T2227" t="s">
        <v>50195</v>
      </c>
      <c r="U2227" t="s">
        <v>50196</v>
      </c>
      <c r="V2227" t="s">
        <v>50197</v>
      </c>
      <c r="W2227" t="s">
        <v>50198</v>
      </c>
      <c r="X2227" t="s">
        <v>50199</v>
      </c>
      <c r="Y2227" t="s">
        <v>50200</v>
      </c>
    </row>
    <row r="2228" spans="1:25" x14ac:dyDescent="0.3">
      <c r="A2228">
        <v>111350</v>
      </c>
      <c r="B2228" t="s">
        <v>50201</v>
      </c>
      <c r="C2228" t="s">
        <v>50202</v>
      </c>
      <c r="D2228" t="s">
        <v>50203</v>
      </c>
      <c r="E2228" t="s">
        <v>50204</v>
      </c>
      <c r="F2228" t="s">
        <v>50205</v>
      </c>
      <c r="G2228" t="s">
        <v>50206</v>
      </c>
      <c r="H2228" t="s">
        <v>50207</v>
      </c>
      <c r="I2228" t="s">
        <v>50208</v>
      </c>
      <c r="J2228" t="s">
        <v>50209</v>
      </c>
      <c r="K2228" t="s">
        <v>50210</v>
      </c>
      <c r="L2228" t="s">
        <v>50211</v>
      </c>
      <c r="M2228" t="s">
        <v>50212</v>
      </c>
      <c r="N2228" t="s">
        <v>50213</v>
      </c>
      <c r="O2228" t="s">
        <v>50214</v>
      </c>
      <c r="P2228" t="s">
        <v>50215</v>
      </c>
      <c r="Q2228" t="s">
        <v>50216</v>
      </c>
      <c r="R2228" t="s">
        <v>50217</v>
      </c>
      <c r="S2228" t="s">
        <v>50218</v>
      </c>
      <c r="T2228" t="s">
        <v>50219</v>
      </c>
      <c r="U2228" t="s">
        <v>50220</v>
      </c>
      <c r="V2228" t="s">
        <v>50221</v>
      </c>
      <c r="W2228" t="s">
        <v>50222</v>
      </c>
      <c r="X2228" t="s">
        <v>50223</v>
      </c>
      <c r="Y2228" t="s">
        <v>50224</v>
      </c>
    </row>
    <row r="2229" spans="1:25" x14ac:dyDescent="0.3">
      <c r="A2229">
        <v>111400</v>
      </c>
      <c r="B2229" t="s">
        <v>50225</v>
      </c>
      <c r="C2229" t="s">
        <v>50226</v>
      </c>
      <c r="D2229" t="s">
        <v>50227</v>
      </c>
      <c r="E2229" t="s">
        <v>50228</v>
      </c>
      <c r="F2229" t="s">
        <v>50229</v>
      </c>
      <c r="G2229" t="s">
        <v>50230</v>
      </c>
      <c r="H2229" t="s">
        <v>50231</v>
      </c>
      <c r="I2229" t="s">
        <v>50232</v>
      </c>
      <c r="J2229" t="s">
        <v>50233</v>
      </c>
      <c r="K2229" t="s">
        <v>50234</v>
      </c>
      <c r="L2229" t="s">
        <v>50235</v>
      </c>
      <c r="M2229" t="s">
        <v>50236</v>
      </c>
      <c r="N2229" t="s">
        <v>50237</v>
      </c>
      <c r="O2229" t="s">
        <v>50238</v>
      </c>
      <c r="P2229" t="s">
        <v>50239</v>
      </c>
      <c r="Q2229" t="s">
        <v>50240</v>
      </c>
      <c r="R2229" t="s">
        <v>50241</v>
      </c>
      <c r="S2229" t="s">
        <v>50242</v>
      </c>
      <c r="T2229" t="s">
        <v>50243</v>
      </c>
      <c r="U2229" t="s">
        <v>50244</v>
      </c>
      <c r="V2229" t="s">
        <v>50245</v>
      </c>
      <c r="W2229" t="s">
        <v>50246</v>
      </c>
      <c r="X2229" t="s">
        <v>50247</v>
      </c>
      <c r="Y2229" t="s">
        <v>50248</v>
      </c>
    </row>
    <row r="2230" spans="1:25" x14ac:dyDescent="0.3">
      <c r="A2230">
        <v>111450</v>
      </c>
      <c r="B2230" t="s">
        <v>50249</v>
      </c>
      <c r="C2230" t="s">
        <v>50250</v>
      </c>
      <c r="D2230" t="s">
        <v>50251</v>
      </c>
      <c r="E2230" t="s">
        <v>50252</v>
      </c>
      <c r="F2230" t="s">
        <v>50253</v>
      </c>
      <c r="G2230" t="s">
        <v>50254</v>
      </c>
      <c r="H2230" t="s">
        <v>50255</v>
      </c>
      <c r="I2230" t="s">
        <v>50256</v>
      </c>
      <c r="J2230" t="s">
        <v>50257</v>
      </c>
      <c r="K2230" t="s">
        <v>50258</v>
      </c>
      <c r="L2230" t="s">
        <v>50259</v>
      </c>
      <c r="M2230" t="s">
        <v>50260</v>
      </c>
      <c r="N2230" t="s">
        <v>50261</v>
      </c>
      <c r="O2230" t="s">
        <v>50262</v>
      </c>
      <c r="P2230" t="s">
        <v>50263</v>
      </c>
      <c r="Q2230" t="s">
        <v>50264</v>
      </c>
      <c r="R2230" t="s">
        <v>50265</v>
      </c>
      <c r="S2230" t="s">
        <v>50266</v>
      </c>
      <c r="T2230" t="s">
        <v>50267</v>
      </c>
      <c r="U2230" t="s">
        <v>50268</v>
      </c>
      <c r="V2230" t="s">
        <v>50269</v>
      </c>
      <c r="W2230" t="s">
        <v>50270</v>
      </c>
      <c r="X2230" t="s">
        <v>50271</v>
      </c>
      <c r="Y2230" t="s">
        <v>50272</v>
      </c>
    </row>
    <row r="2231" spans="1:25" x14ac:dyDescent="0.3">
      <c r="A2231">
        <v>111500</v>
      </c>
      <c r="B2231" t="s">
        <v>50273</v>
      </c>
      <c r="C2231" t="s">
        <v>50274</v>
      </c>
      <c r="D2231" t="s">
        <v>50275</v>
      </c>
      <c r="E2231" t="s">
        <v>50276</v>
      </c>
      <c r="F2231" t="s">
        <v>50277</v>
      </c>
      <c r="G2231" t="s">
        <v>50278</v>
      </c>
      <c r="H2231" t="s">
        <v>50279</v>
      </c>
      <c r="I2231" t="s">
        <v>50280</v>
      </c>
      <c r="J2231" t="s">
        <v>50281</v>
      </c>
      <c r="K2231" t="s">
        <v>50282</v>
      </c>
      <c r="L2231" t="s">
        <v>50283</v>
      </c>
      <c r="M2231" t="s">
        <v>50284</v>
      </c>
      <c r="N2231" t="s">
        <v>50285</v>
      </c>
      <c r="O2231" t="s">
        <v>50286</v>
      </c>
      <c r="P2231" t="s">
        <v>50287</v>
      </c>
      <c r="Q2231" t="s">
        <v>50288</v>
      </c>
      <c r="R2231" t="s">
        <v>50289</v>
      </c>
      <c r="S2231" t="s">
        <v>50290</v>
      </c>
      <c r="T2231" t="s">
        <v>50291</v>
      </c>
      <c r="U2231" t="s">
        <v>50292</v>
      </c>
      <c r="V2231" t="s">
        <v>50293</v>
      </c>
      <c r="W2231" t="s">
        <v>50294</v>
      </c>
      <c r="X2231" t="s">
        <v>50295</v>
      </c>
      <c r="Y2231" t="s">
        <v>50296</v>
      </c>
    </row>
    <row r="2232" spans="1:25" x14ac:dyDescent="0.3">
      <c r="A2232">
        <v>111550</v>
      </c>
      <c r="B2232" t="s">
        <v>50297</v>
      </c>
      <c r="C2232" t="s">
        <v>50298</v>
      </c>
      <c r="D2232" t="s">
        <v>50299</v>
      </c>
      <c r="E2232" t="s">
        <v>50300</v>
      </c>
      <c r="F2232" t="s">
        <v>50301</v>
      </c>
      <c r="G2232" t="s">
        <v>50302</v>
      </c>
      <c r="H2232" t="s">
        <v>50303</v>
      </c>
      <c r="I2232" t="s">
        <v>50304</v>
      </c>
      <c r="J2232" t="s">
        <v>50305</v>
      </c>
      <c r="K2232" t="s">
        <v>50306</v>
      </c>
      <c r="L2232" t="s">
        <v>50307</v>
      </c>
      <c r="M2232" t="s">
        <v>50308</v>
      </c>
      <c r="N2232" t="s">
        <v>50309</v>
      </c>
      <c r="O2232" t="s">
        <v>50310</v>
      </c>
      <c r="P2232" t="s">
        <v>50311</v>
      </c>
      <c r="Q2232" t="s">
        <v>50312</v>
      </c>
      <c r="R2232" t="s">
        <v>50313</v>
      </c>
      <c r="S2232" t="s">
        <v>50314</v>
      </c>
      <c r="T2232" t="s">
        <v>50315</v>
      </c>
      <c r="U2232" t="s">
        <v>50316</v>
      </c>
      <c r="V2232" t="s">
        <v>50317</v>
      </c>
      <c r="W2232" t="s">
        <v>50318</v>
      </c>
      <c r="X2232" t="s">
        <v>50319</v>
      </c>
      <c r="Y2232" t="s">
        <v>50320</v>
      </c>
    </row>
    <row r="2233" spans="1:25" x14ac:dyDescent="0.3">
      <c r="A2233">
        <v>111600</v>
      </c>
      <c r="B2233" t="s">
        <v>50321</v>
      </c>
      <c r="C2233" t="s">
        <v>50322</v>
      </c>
      <c r="D2233" t="s">
        <v>50323</v>
      </c>
      <c r="E2233" t="s">
        <v>50324</v>
      </c>
      <c r="F2233" t="s">
        <v>50325</v>
      </c>
      <c r="G2233" t="s">
        <v>50326</v>
      </c>
      <c r="H2233" t="s">
        <v>50327</v>
      </c>
      <c r="I2233" t="s">
        <v>50328</v>
      </c>
      <c r="J2233" t="s">
        <v>50329</v>
      </c>
      <c r="K2233" t="s">
        <v>50330</v>
      </c>
      <c r="L2233" t="s">
        <v>50331</v>
      </c>
      <c r="M2233" t="s">
        <v>50332</v>
      </c>
      <c r="N2233" t="s">
        <v>50333</v>
      </c>
      <c r="O2233" t="s">
        <v>50334</v>
      </c>
      <c r="P2233" t="s">
        <v>50335</v>
      </c>
      <c r="Q2233" t="s">
        <v>50336</v>
      </c>
      <c r="R2233" t="s">
        <v>50337</v>
      </c>
      <c r="S2233" t="s">
        <v>50338</v>
      </c>
      <c r="T2233" t="s">
        <v>50339</v>
      </c>
      <c r="U2233" t="s">
        <v>50340</v>
      </c>
      <c r="V2233" t="s">
        <v>50341</v>
      </c>
      <c r="W2233" t="s">
        <v>50342</v>
      </c>
      <c r="X2233" t="s">
        <v>50343</v>
      </c>
      <c r="Y2233" t="s">
        <v>50344</v>
      </c>
    </row>
    <row r="2234" spans="1:25" x14ac:dyDescent="0.3">
      <c r="A2234">
        <v>111650</v>
      </c>
      <c r="B2234" t="s">
        <v>50345</v>
      </c>
      <c r="C2234" t="s">
        <v>50346</v>
      </c>
      <c r="D2234" t="s">
        <v>50347</v>
      </c>
      <c r="E2234" t="s">
        <v>50348</v>
      </c>
      <c r="F2234" t="s">
        <v>50349</v>
      </c>
      <c r="G2234" t="s">
        <v>50350</v>
      </c>
      <c r="H2234" t="s">
        <v>50351</v>
      </c>
      <c r="I2234" t="s">
        <v>50352</v>
      </c>
      <c r="J2234" t="s">
        <v>50353</v>
      </c>
      <c r="K2234" t="s">
        <v>50354</v>
      </c>
      <c r="L2234" t="s">
        <v>50355</v>
      </c>
      <c r="M2234" t="s">
        <v>50356</v>
      </c>
      <c r="N2234" t="s">
        <v>50357</v>
      </c>
      <c r="O2234" t="s">
        <v>50358</v>
      </c>
      <c r="P2234" t="s">
        <v>50359</v>
      </c>
      <c r="Q2234" t="s">
        <v>50360</v>
      </c>
      <c r="R2234" t="s">
        <v>50361</v>
      </c>
      <c r="S2234" t="s">
        <v>50362</v>
      </c>
      <c r="T2234" t="s">
        <v>50363</v>
      </c>
      <c r="U2234" t="s">
        <v>50364</v>
      </c>
      <c r="V2234" t="s">
        <v>50365</v>
      </c>
      <c r="W2234" t="s">
        <v>50366</v>
      </c>
      <c r="X2234" t="s">
        <v>50367</v>
      </c>
      <c r="Y2234" t="s">
        <v>50368</v>
      </c>
    </row>
    <row r="2235" spans="1:25" x14ac:dyDescent="0.3">
      <c r="A2235">
        <v>111700</v>
      </c>
      <c r="B2235" t="s">
        <v>50369</v>
      </c>
      <c r="C2235" t="s">
        <v>50370</v>
      </c>
      <c r="D2235" t="s">
        <v>50371</v>
      </c>
      <c r="E2235" t="s">
        <v>50372</v>
      </c>
      <c r="F2235" t="s">
        <v>50373</v>
      </c>
      <c r="G2235" t="s">
        <v>50374</v>
      </c>
      <c r="H2235" t="s">
        <v>50375</v>
      </c>
      <c r="I2235" t="s">
        <v>50376</v>
      </c>
      <c r="J2235" t="s">
        <v>50377</v>
      </c>
      <c r="K2235" t="s">
        <v>50378</v>
      </c>
      <c r="L2235" t="s">
        <v>50379</v>
      </c>
      <c r="M2235" t="s">
        <v>50380</v>
      </c>
      <c r="N2235" t="s">
        <v>50381</v>
      </c>
      <c r="O2235" t="s">
        <v>50382</v>
      </c>
      <c r="P2235" t="s">
        <v>50383</v>
      </c>
      <c r="Q2235" t="s">
        <v>50384</v>
      </c>
      <c r="R2235" t="s">
        <v>50385</v>
      </c>
      <c r="S2235" t="s">
        <v>50386</v>
      </c>
      <c r="T2235" t="s">
        <v>50387</v>
      </c>
      <c r="U2235" t="s">
        <v>50388</v>
      </c>
      <c r="V2235" t="s">
        <v>50389</v>
      </c>
      <c r="W2235" t="s">
        <v>50390</v>
      </c>
      <c r="X2235" t="s">
        <v>50391</v>
      </c>
      <c r="Y2235" t="s">
        <v>50392</v>
      </c>
    </row>
    <row r="2236" spans="1:25" x14ac:dyDescent="0.3">
      <c r="A2236">
        <v>111750</v>
      </c>
      <c r="B2236" t="s">
        <v>50393</v>
      </c>
      <c r="C2236" t="s">
        <v>50394</v>
      </c>
      <c r="D2236" t="s">
        <v>50395</v>
      </c>
      <c r="E2236" t="s">
        <v>50396</v>
      </c>
      <c r="F2236" t="s">
        <v>50397</v>
      </c>
      <c r="G2236" t="s">
        <v>50398</v>
      </c>
      <c r="H2236" t="s">
        <v>50399</v>
      </c>
      <c r="I2236" t="s">
        <v>50400</v>
      </c>
      <c r="J2236" t="s">
        <v>50401</v>
      </c>
      <c r="K2236" t="s">
        <v>50402</v>
      </c>
      <c r="L2236" t="s">
        <v>50403</v>
      </c>
      <c r="M2236" t="s">
        <v>50404</v>
      </c>
      <c r="N2236" t="s">
        <v>50405</v>
      </c>
      <c r="O2236" t="s">
        <v>50406</v>
      </c>
      <c r="P2236" t="s">
        <v>50407</v>
      </c>
      <c r="Q2236" t="s">
        <v>50408</v>
      </c>
      <c r="R2236" t="s">
        <v>50409</v>
      </c>
      <c r="S2236" t="s">
        <v>50410</v>
      </c>
      <c r="T2236" t="s">
        <v>50411</v>
      </c>
      <c r="U2236" t="s">
        <v>50412</v>
      </c>
      <c r="V2236" t="s">
        <v>50413</v>
      </c>
      <c r="W2236" t="s">
        <v>50414</v>
      </c>
      <c r="X2236" t="s">
        <v>50415</v>
      </c>
      <c r="Y2236" t="s">
        <v>50416</v>
      </c>
    </row>
    <row r="2237" spans="1:25" x14ac:dyDescent="0.3">
      <c r="A2237">
        <v>111800</v>
      </c>
      <c r="B2237" t="s">
        <v>50417</v>
      </c>
      <c r="C2237" t="s">
        <v>50418</v>
      </c>
      <c r="D2237" t="s">
        <v>50419</v>
      </c>
      <c r="E2237" t="s">
        <v>50420</v>
      </c>
      <c r="F2237" t="s">
        <v>50421</v>
      </c>
      <c r="G2237" t="s">
        <v>50422</v>
      </c>
      <c r="H2237" t="s">
        <v>50423</v>
      </c>
      <c r="I2237" t="s">
        <v>50424</v>
      </c>
      <c r="J2237" t="s">
        <v>50425</v>
      </c>
      <c r="K2237" t="s">
        <v>50426</v>
      </c>
      <c r="L2237" t="s">
        <v>50427</v>
      </c>
      <c r="M2237" t="s">
        <v>50428</v>
      </c>
      <c r="N2237" t="s">
        <v>50429</v>
      </c>
      <c r="O2237" t="s">
        <v>50430</v>
      </c>
      <c r="P2237" t="s">
        <v>50431</v>
      </c>
      <c r="Q2237" t="s">
        <v>50432</v>
      </c>
      <c r="R2237" t="s">
        <v>50433</v>
      </c>
      <c r="S2237" t="s">
        <v>50434</v>
      </c>
      <c r="T2237" t="s">
        <v>50435</v>
      </c>
      <c r="U2237" t="s">
        <v>50436</v>
      </c>
      <c r="V2237" t="s">
        <v>50437</v>
      </c>
      <c r="W2237" t="s">
        <v>50438</v>
      </c>
      <c r="X2237" t="s">
        <v>50439</v>
      </c>
      <c r="Y2237" t="s">
        <v>50440</v>
      </c>
    </row>
    <row r="2238" spans="1:25" x14ac:dyDescent="0.3">
      <c r="A2238">
        <v>111850</v>
      </c>
      <c r="B2238" t="s">
        <v>50441</v>
      </c>
      <c r="C2238" t="s">
        <v>50442</v>
      </c>
      <c r="D2238" t="s">
        <v>50443</v>
      </c>
      <c r="E2238" t="s">
        <v>50444</v>
      </c>
      <c r="F2238" t="s">
        <v>50445</v>
      </c>
      <c r="G2238" t="s">
        <v>50446</v>
      </c>
      <c r="H2238" t="s">
        <v>50447</v>
      </c>
      <c r="I2238" t="s">
        <v>50448</v>
      </c>
      <c r="J2238" t="s">
        <v>50449</v>
      </c>
      <c r="K2238" t="s">
        <v>50450</v>
      </c>
      <c r="L2238" t="s">
        <v>50451</v>
      </c>
      <c r="M2238" t="s">
        <v>50452</v>
      </c>
      <c r="N2238" t="s">
        <v>50453</v>
      </c>
      <c r="O2238" t="s">
        <v>50454</v>
      </c>
      <c r="P2238" t="s">
        <v>50455</v>
      </c>
      <c r="Q2238" t="s">
        <v>50456</v>
      </c>
      <c r="R2238" t="s">
        <v>50457</v>
      </c>
      <c r="S2238" t="s">
        <v>50458</v>
      </c>
      <c r="T2238" t="s">
        <v>50459</v>
      </c>
      <c r="U2238" t="s">
        <v>50460</v>
      </c>
      <c r="V2238" t="s">
        <v>50461</v>
      </c>
      <c r="W2238" t="s">
        <v>50462</v>
      </c>
      <c r="X2238" t="s">
        <v>50463</v>
      </c>
      <c r="Y2238" t="s">
        <v>50464</v>
      </c>
    </row>
    <row r="2239" spans="1:25" x14ac:dyDescent="0.3">
      <c r="A2239">
        <v>111900</v>
      </c>
      <c r="B2239" t="s">
        <v>50465</v>
      </c>
      <c r="C2239" t="s">
        <v>50466</v>
      </c>
      <c r="D2239" t="s">
        <v>50467</v>
      </c>
      <c r="E2239" t="s">
        <v>50468</v>
      </c>
      <c r="F2239" t="s">
        <v>50469</v>
      </c>
      <c r="G2239" t="s">
        <v>50470</v>
      </c>
      <c r="H2239" t="s">
        <v>50471</v>
      </c>
      <c r="I2239" t="s">
        <v>50472</v>
      </c>
      <c r="J2239" t="s">
        <v>50473</v>
      </c>
      <c r="K2239" t="s">
        <v>50474</v>
      </c>
      <c r="L2239" t="s">
        <v>50475</v>
      </c>
      <c r="M2239" t="s">
        <v>50476</v>
      </c>
      <c r="N2239" t="s">
        <v>50477</v>
      </c>
      <c r="O2239" t="s">
        <v>50478</v>
      </c>
      <c r="P2239" t="s">
        <v>50479</v>
      </c>
      <c r="Q2239" t="s">
        <v>50480</v>
      </c>
      <c r="R2239" t="s">
        <v>50481</v>
      </c>
      <c r="S2239" t="s">
        <v>50482</v>
      </c>
      <c r="T2239" t="s">
        <v>50483</v>
      </c>
      <c r="U2239" t="s">
        <v>50484</v>
      </c>
      <c r="V2239" t="s">
        <v>50485</v>
      </c>
      <c r="W2239" t="s">
        <v>50486</v>
      </c>
      <c r="X2239" t="s">
        <v>50487</v>
      </c>
      <c r="Y2239" t="s">
        <v>50488</v>
      </c>
    </row>
    <row r="2240" spans="1:25" x14ac:dyDescent="0.3">
      <c r="A2240">
        <v>111950</v>
      </c>
      <c r="B2240" t="s">
        <v>50489</v>
      </c>
      <c r="C2240" t="s">
        <v>50490</v>
      </c>
      <c r="D2240" t="s">
        <v>50491</v>
      </c>
      <c r="E2240" t="s">
        <v>50492</v>
      </c>
      <c r="F2240" t="s">
        <v>50493</v>
      </c>
      <c r="G2240" t="s">
        <v>50494</v>
      </c>
      <c r="H2240" t="s">
        <v>50495</v>
      </c>
      <c r="I2240" t="s">
        <v>50496</v>
      </c>
      <c r="J2240" t="s">
        <v>50497</v>
      </c>
      <c r="K2240" t="s">
        <v>50498</v>
      </c>
      <c r="L2240" t="s">
        <v>50499</v>
      </c>
      <c r="M2240" t="s">
        <v>50500</v>
      </c>
      <c r="N2240" t="s">
        <v>50501</v>
      </c>
      <c r="O2240" t="s">
        <v>50502</v>
      </c>
      <c r="P2240" t="s">
        <v>50503</v>
      </c>
      <c r="Q2240" t="s">
        <v>50504</v>
      </c>
      <c r="R2240" t="s">
        <v>50505</v>
      </c>
      <c r="S2240" t="s">
        <v>50506</v>
      </c>
      <c r="T2240" t="s">
        <v>50507</v>
      </c>
      <c r="U2240" t="s">
        <v>50508</v>
      </c>
      <c r="V2240" t="s">
        <v>50509</v>
      </c>
      <c r="W2240" t="s">
        <v>50510</v>
      </c>
      <c r="X2240" t="s">
        <v>50511</v>
      </c>
      <c r="Y2240" t="s">
        <v>50512</v>
      </c>
    </row>
    <row r="2241" spans="1:25" x14ac:dyDescent="0.3">
      <c r="A2241">
        <v>112000</v>
      </c>
      <c r="B2241" t="s">
        <v>50513</v>
      </c>
      <c r="C2241" t="s">
        <v>50514</v>
      </c>
      <c r="D2241" t="s">
        <v>50515</v>
      </c>
      <c r="E2241" t="s">
        <v>50516</v>
      </c>
      <c r="F2241" t="s">
        <v>50517</v>
      </c>
      <c r="G2241" t="s">
        <v>50518</v>
      </c>
      <c r="H2241" t="s">
        <v>50519</v>
      </c>
      <c r="I2241" t="s">
        <v>50520</v>
      </c>
      <c r="J2241" t="s">
        <v>50521</v>
      </c>
      <c r="K2241" t="s">
        <v>50522</v>
      </c>
      <c r="L2241" t="s">
        <v>50523</v>
      </c>
      <c r="M2241" t="s">
        <v>50524</v>
      </c>
      <c r="N2241" t="s">
        <v>50525</v>
      </c>
      <c r="O2241" t="s">
        <v>50526</v>
      </c>
      <c r="P2241" t="s">
        <v>50527</v>
      </c>
      <c r="Q2241" t="s">
        <v>50528</v>
      </c>
      <c r="R2241" t="s">
        <v>50529</v>
      </c>
      <c r="S2241" t="s">
        <v>50530</v>
      </c>
      <c r="T2241" t="s">
        <v>50531</v>
      </c>
      <c r="U2241" t="s">
        <v>50532</v>
      </c>
      <c r="V2241" t="s">
        <v>50533</v>
      </c>
      <c r="W2241" t="s">
        <v>50534</v>
      </c>
      <c r="X2241" t="s">
        <v>50535</v>
      </c>
      <c r="Y2241" t="s">
        <v>50536</v>
      </c>
    </row>
    <row r="2242" spans="1:25" x14ac:dyDescent="0.3">
      <c r="A2242">
        <v>112050</v>
      </c>
      <c r="B2242" t="s">
        <v>50537</v>
      </c>
      <c r="C2242" t="s">
        <v>50538</v>
      </c>
      <c r="D2242" t="s">
        <v>50539</v>
      </c>
      <c r="E2242" t="s">
        <v>50540</v>
      </c>
      <c r="F2242" t="s">
        <v>50541</v>
      </c>
      <c r="G2242" t="s">
        <v>50542</v>
      </c>
      <c r="H2242" t="s">
        <v>50543</v>
      </c>
      <c r="I2242" t="s">
        <v>50544</v>
      </c>
      <c r="J2242" t="s">
        <v>50545</v>
      </c>
      <c r="K2242" t="s">
        <v>50546</v>
      </c>
      <c r="L2242" t="s">
        <v>50547</v>
      </c>
      <c r="M2242" t="s">
        <v>50548</v>
      </c>
      <c r="N2242" t="s">
        <v>50549</v>
      </c>
      <c r="O2242" t="s">
        <v>50550</v>
      </c>
      <c r="P2242" t="s">
        <v>50551</v>
      </c>
      <c r="Q2242" t="s">
        <v>50552</v>
      </c>
      <c r="R2242" t="s">
        <v>50553</v>
      </c>
      <c r="S2242" t="s">
        <v>50554</v>
      </c>
      <c r="T2242" t="s">
        <v>50555</v>
      </c>
      <c r="U2242" t="s">
        <v>50556</v>
      </c>
      <c r="V2242" t="s">
        <v>50557</v>
      </c>
      <c r="W2242" t="s">
        <v>50558</v>
      </c>
      <c r="X2242" t="s">
        <v>50559</v>
      </c>
      <c r="Y2242" t="s">
        <v>50560</v>
      </c>
    </row>
    <row r="2243" spans="1:25" x14ac:dyDescent="0.3">
      <c r="A2243">
        <v>112100</v>
      </c>
      <c r="B2243" t="s">
        <v>50561</v>
      </c>
      <c r="C2243" t="s">
        <v>50562</v>
      </c>
      <c r="D2243" t="s">
        <v>50563</v>
      </c>
      <c r="E2243" t="s">
        <v>50564</v>
      </c>
      <c r="F2243" t="s">
        <v>50565</v>
      </c>
      <c r="G2243" t="s">
        <v>50566</v>
      </c>
      <c r="H2243" t="s">
        <v>50567</v>
      </c>
      <c r="I2243" t="s">
        <v>50568</v>
      </c>
      <c r="J2243" t="s">
        <v>50569</v>
      </c>
      <c r="K2243" t="s">
        <v>50570</v>
      </c>
      <c r="L2243" t="s">
        <v>50571</v>
      </c>
      <c r="M2243" t="s">
        <v>50572</v>
      </c>
      <c r="N2243" t="s">
        <v>50573</v>
      </c>
      <c r="O2243" t="s">
        <v>50574</v>
      </c>
      <c r="P2243" t="s">
        <v>50575</v>
      </c>
      <c r="Q2243" t="s">
        <v>50576</v>
      </c>
      <c r="R2243" t="s">
        <v>50577</v>
      </c>
      <c r="S2243" t="s">
        <v>50578</v>
      </c>
      <c r="T2243" t="s">
        <v>50579</v>
      </c>
      <c r="U2243" t="s">
        <v>50580</v>
      </c>
      <c r="V2243" t="s">
        <v>50581</v>
      </c>
      <c r="W2243" t="s">
        <v>50582</v>
      </c>
      <c r="X2243" t="s">
        <v>50583</v>
      </c>
      <c r="Y2243" t="s">
        <v>50584</v>
      </c>
    </row>
    <row r="2244" spans="1:25" x14ac:dyDescent="0.3">
      <c r="A2244">
        <v>112150</v>
      </c>
      <c r="B2244" t="s">
        <v>50585</v>
      </c>
      <c r="C2244" t="s">
        <v>50586</v>
      </c>
      <c r="D2244" t="s">
        <v>50587</v>
      </c>
      <c r="E2244" t="s">
        <v>50588</v>
      </c>
      <c r="F2244" t="s">
        <v>50589</v>
      </c>
      <c r="G2244" t="s">
        <v>50590</v>
      </c>
      <c r="H2244" t="s">
        <v>50591</v>
      </c>
      <c r="I2244" t="s">
        <v>50592</v>
      </c>
      <c r="J2244" t="s">
        <v>50593</v>
      </c>
      <c r="K2244" t="s">
        <v>50594</v>
      </c>
      <c r="L2244" t="s">
        <v>50595</v>
      </c>
      <c r="M2244" t="s">
        <v>50596</v>
      </c>
      <c r="N2244" t="s">
        <v>50597</v>
      </c>
      <c r="O2244" t="s">
        <v>50598</v>
      </c>
      <c r="P2244" t="s">
        <v>50599</v>
      </c>
      <c r="Q2244" t="s">
        <v>50600</v>
      </c>
      <c r="R2244" t="s">
        <v>50601</v>
      </c>
      <c r="S2244" t="s">
        <v>50602</v>
      </c>
      <c r="T2244" t="s">
        <v>50603</v>
      </c>
      <c r="U2244" t="s">
        <v>50604</v>
      </c>
      <c r="V2244" t="s">
        <v>50605</v>
      </c>
      <c r="W2244" t="s">
        <v>50606</v>
      </c>
      <c r="X2244" t="s">
        <v>50607</v>
      </c>
      <c r="Y2244" t="s">
        <v>50608</v>
      </c>
    </row>
    <row r="2245" spans="1:25" x14ac:dyDescent="0.3">
      <c r="A2245">
        <v>112200</v>
      </c>
      <c r="B2245" t="s">
        <v>50609</v>
      </c>
      <c r="C2245" t="s">
        <v>50610</v>
      </c>
      <c r="D2245" t="s">
        <v>50611</v>
      </c>
      <c r="E2245" t="s">
        <v>50612</v>
      </c>
      <c r="F2245" t="s">
        <v>50613</v>
      </c>
      <c r="G2245" t="s">
        <v>50614</v>
      </c>
      <c r="H2245" t="s">
        <v>50615</v>
      </c>
      <c r="I2245" t="s">
        <v>50616</v>
      </c>
      <c r="J2245" t="s">
        <v>50617</v>
      </c>
      <c r="K2245" t="s">
        <v>50618</v>
      </c>
      <c r="L2245" t="s">
        <v>50619</v>
      </c>
      <c r="M2245" t="s">
        <v>50620</v>
      </c>
      <c r="N2245" t="s">
        <v>50621</v>
      </c>
      <c r="O2245" t="s">
        <v>50622</v>
      </c>
      <c r="P2245" t="s">
        <v>50623</v>
      </c>
      <c r="Q2245" t="s">
        <v>50624</v>
      </c>
      <c r="R2245" t="s">
        <v>50625</v>
      </c>
      <c r="S2245" t="s">
        <v>50626</v>
      </c>
      <c r="T2245" t="s">
        <v>50627</v>
      </c>
      <c r="U2245" t="s">
        <v>50628</v>
      </c>
      <c r="V2245" t="s">
        <v>50629</v>
      </c>
      <c r="W2245" t="s">
        <v>50630</v>
      </c>
      <c r="X2245" t="s">
        <v>50631</v>
      </c>
      <c r="Y2245" t="s">
        <v>50632</v>
      </c>
    </row>
    <row r="2246" spans="1:25" x14ac:dyDescent="0.3">
      <c r="A2246">
        <v>112250</v>
      </c>
      <c r="B2246" t="s">
        <v>50633</v>
      </c>
      <c r="C2246" t="s">
        <v>50634</v>
      </c>
      <c r="D2246" t="s">
        <v>50635</v>
      </c>
      <c r="E2246" t="s">
        <v>50636</v>
      </c>
      <c r="F2246" t="s">
        <v>50637</v>
      </c>
      <c r="G2246" t="s">
        <v>50638</v>
      </c>
      <c r="H2246" t="s">
        <v>50639</v>
      </c>
      <c r="I2246" t="s">
        <v>50640</v>
      </c>
      <c r="J2246" t="s">
        <v>50641</v>
      </c>
      <c r="K2246" t="s">
        <v>50642</v>
      </c>
      <c r="L2246" t="s">
        <v>50643</v>
      </c>
      <c r="M2246" t="s">
        <v>50644</v>
      </c>
      <c r="N2246" t="s">
        <v>50645</v>
      </c>
      <c r="O2246" t="s">
        <v>50646</v>
      </c>
      <c r="P2246" t="s">
        <v>50647</v>
      </c>
      <c r="Q2246" t="s">
        <v>50648</v>
      </c>
      <c r="R2246" t="s">
        <v>50649</v>
      </c>
      <c r="S2246" t="s">
        <v>50650</v>
      </c>
      <c r="T2246" t="s">
        <v>50651</v>
      </c>
      <c r="U2246" t="s">
        <v>50652</v>
      </c>
      <c r="V2246" t="s">
        <v>50653</v>
      </c>
      <c r="W2246" t="s">
        <v>50654</v>
      </c>
      <c r="X2246" t="s">
        <v>50655</v>
      </c>
      <c r="Y2246" t="s">
        <v>50656</v>
      </c>
    </row>
    <row r="2247" spans="1:25" x14ac:dyDescent="0.3">
      <c r="A2247">
        <v>112300</v>
      </c>
      <c r="B2247" t="s">
        <v>50657</v>
      </c>
      <c r="C2247" t="s">
        <v>50658</v>
      </c>
      <c r="D2247" t="s">
        <v>50659</v>
      </c>
      <c r="E2247" t="s">
        <v>50660</v>
      </c>
      <c r="F2247" t="s">
        <v>50661</v>
      </c>
      <c r="G2247" t="s">
        <v>50662</v>
      </c>
      <c r="H2247" t="s">
        <v>50663</v>
      </c>
      <c r="I2247" t="s">
        <v>50664</v>
      </c>
      <c r="J2247" t="s">
        <v>50665</v>
      </c>
      <c r="K2247" t="s">
        <v>50666</v>
      </c>
      <c r="L2247" t="s">
        <v>50667</v>
      </c>
      <c r="M2247" t="s">
        <v>50668</v>
      </c>
      <c r="N2247" t="s">
        <v>50669</v>
      </c>
      <c r="O2247" t="s">
        <v>50670</v>
      </c>
      <c r="P2247" t="s">
        <v>50671</v>
      </c>
      <c r="Q2247" t="s">
        <v>50672</v>
      </c>
      <c r="R2247" t="s">
        <v>50673</v>
      </c>
      <c r="S2247" t="s">
        <v>50674</v>
      </c>
      <c r="T2247" t="s">
        <v>50675</v>
      </c>
      <c r="U2247" t="s">
        <v>50676</v>
      </c>
      <c r="V2247" t="s">
        <v>50677</v>
      </c>
      <c r="W2247" t="s">
        <v>50678</v>
      </c>
      <c r="X2247" t="s">
        <v>50679</v>
      </c>
      <c r="Y2247" t="s">
        <v>50680</v>
      </c>
    </row>
    <row r="2248" spans="1:25" x14ac:dyDescent="0.3">
      <c r="A2248">
        <v>112350</v>
      </c>
      <c r="B2248" t="s">
        <v>50681</v>
      </c>
      <c r="C2248" t="s">
        <v>50682</v>
      </c>
      <c r="D2248" t="s">
        <v>50683</v>
      </c>
      <c r="E2248" t="s">
        <v>50684</v>
      </c>
      <c r="F2248" t="s">
        <v>50685</v>
      </c>
      <c r="G2248" t="s">
        <v>50686</v>
      </c>
      <c r="H2248" t="s">
        <v>50687</v>
      </c>
      <c r="I2248" t="s">
        <v>50688</v>
      </c>
      <c r="J2248" t="s">
        <v>50689</v>
      </c>
      <c r="K2248" t="s">
        <v>50690</v>
      </c>
      <c r="L2248" t="s">
        <v>50691</v>
      </c>
      <c r="M2248" t="s">
        <v>50692</v>
      </c>
      <c r="N2248" t="s">
        <v>50693</v>
      </c>
      <c r="O2248" t="s">
        <v>50694</v>
      </c>
      <c r="P2248" t="s">
        <v>50695</v>
      </c>
      <c r="Q2248" t="s">
        <v>50696</v>
      </c>
      <c r="R2248" t="s">
        <v>50697</v>
      </c>
      <c r="S2248" t="s">
        <v>50698</v>
      </c>
      <c r="T2248" t="s">
        <v>50699</v>
      </c>
      <c r="U2248" t="s">
        <v>50700</v>
      </c>
      <c r="V2248" t="s">
        <v>50701</v>
      </c>
      <c r="W2248" t="s">
        <v>50702</v>
      </c>
      <c r="X2248" t="s">
        <v>50703</v>
      </c>
      <c r="Y2248" t="s">
        <v>50704</v>
      </c>
    </row>
    <row r="2249" spans="1:25" x14ac:dyDescent="0.3">
      <c r="A2249">
        <v>112400</v>
      </c>
      <c r="B2249" t="s">
        <v>50705</v>
      </c>
      <c r="C2249" t="s">
        <v>50706</v>
      </c>
      <c r="D2249" t="s">
        <v>50707</v>
      </c>
      <c r="E2249" t="s">
        <v>50708</v>
      </c>
      <c r="F2249" t="s">
        <v>50709</v>
      </c>
      <c r="G2249" t="s">
        <v>50710</v>
      </c>
      <c r="H2249" t="s">
        <v>50711</v>
      </c>
      <c r="I2249" t="s">
        <v>50712</v>
      </c>
      <c r="J2249" t="s">
        <v>50713</v>
      </c>
      <c r="K2249" t="s">
        <v>50714</v>
      </c>
      <c r="L2249" t="s">
        <v>50715</v>
      </c>
      <c r="M2249" t="s">
        <v>50716</v>
      </c>
      <c r="N2249" t="s">
        <v>50717</v>
      </c>
      <c r="O2249" t="s">
        <v>50718</v>
      </c>
      <c r="P2249" t="s">
        <v>50719</v>
      </c>
      <c r="Q2249" t="s">
        <v>50720</v>
      </c>
      <c r="R2249" t="s">
        <v>50721</v>
      </c>
      <c r="S2249" t="s">
        <v>50722</v>
      </c>
      <c r="T2249" t="s">
        <v>50723</v>
      </c>
      <c r="U2249" t="s">
        <v>50724</v>
      </c>
      <c r="V2249" t="s">
        <v>50725</v>
      </c>
      <c r="W2249" t="s">
        <v>50726</v>
      </c>
      <c r="X2249" t="s">
        <v>50727</v>
      </c>
      <c r="Y2249" t="s">
        <v>50728</v>
      </c>
    </row>
    <row r="2250" spans="1:25" x14ac:dyDescent="0.3">
      <c r="A2250">
        <v>112450</v>
      </c>
      <c r="B2250" t="s">
        <v>50729</v>
      </c>
      <c r="C2250" t="s">
        <v>50730</v>
      </c>
      <c r="D2250" t="s">
        <v>50731</v>
      </c>
      <c r="E2250" t="s">
        <v>50732</v>
      </c>
      <c r="F2250" t="s">
        <v>50733</v>
      </c>
      <c r="G2250" t="s">
        <v>50734</v>
      </c>
      <c r="H2250" t="s">
        <v>50735</v>
      </c>
      <c r="I2250" t="s">
        <v>50736</v>
      </c>
      <c r="J2250" t="s">
        <v>50737</v>
      </c>
      <c r="K2250" t="s">
        <v>50738</v>
      </c>
      <c r="L2250" t="s">
        <v>50739</v>
      </c>
      <c r="M2250" t="s">
        <v>50740</v>
      </c>
      <c r="N2250" t="s">
        <v>50741</v>
      </c>
      <c r="O2250" t="s">
        <v>50742</v>
      </c>
      <c r="P2250" t="s">
        <v>50743</v>
      </c>
      <c r="Q2250" t="s">
        <v>50744</v>
      </c>
      <c r="R2250" t="s">
        <v>50745</v>
      </c>
      <c r="S2250" t="s">
        <v>50746</v>
      </c>
      <c r="T2250" t="s">
        <v>50747</v>
      </c>
      <c r="U2250" t="s">
        <v>50748</v>
      </c>
      <c r="V2250" t="s">
        <v>50749</v>
      </c>
      <c r="W2250" t="s">
        <v>50750</v>
      </c>
      <c r="X2250" t="s">
        <v>50751</v>
      </c>
      <c r="Y2250" t="s">
        <v>50752</v>
      </c>
    </row>
    <row r="2251" spans="1:25" x14ac:dyDescent="0.3">
      <c r="A2251">
        <v>112500</v>
      </c>
      <c r="B2251" t="s">
        <v>50753</v>
      </c>
      <c r="C2251" t="s">
        <v>50754</v>
      </c>
      <c r="D2251" t="s">
        <v>50755</v>
      </c>
      <c r="E2251" t="s">
        <v>50756</v>
      </c>
      <c r="F2251" t="s">
        <v>50757</v>
      </c>
      <c r="G2251" t="s">
        <v>50758</v>
      </c>
      <c r="H2251" t="s">
        <v>50759</v>
      </c>
      <c r="I2251" t="s">
        <v>50760</v>
      </c>
      <c r="J2251" t="s">
        <v>50761</v>
      </c>
      <c r="K2251" t="s">
        <v>50762</v>
      </c>
      <c r="L2251" t="s">
        <v>50763</v>
      </c>
      <c r="M2251" t="s">
        <v>50764</v>
      </c>
      <c r="N2251" t="s">
        <v>50765</v>
      </c>
      <c r="O2251" t="s">
        <v>50766</v>
      </c>
      <c r="P2251" t="s">
        <v>50767</v>
      </c>
      <c r="Q2251" t="s">
        <v>50768</v>
      </c>
      <c r="R2251" t="s">
        <v>50769</v>
      </c>
      <c r="S2251" t="s">
        <v>50770</v>
      </c>
      <c r="T2251" t="s">
        <v>50771</v>
      </c>
      <c r="U2251" t="s">
        <v>50772</v>
      </c>
      <c r="V2251" t="s">
        <v>50773</v>
      </c>
      <c r="W2251" t="s">
        <v>50774</v>
      </c>
      <c r="X2251" t="s">
        <v>50775</v>
      </c>
      <c r="Y2251" t="s">
        <v>50776</v>
      </c>
    </row>
    <row r="2252" spans="1:25" x14ac:dyDescent="0.3">
      <c r="A2252">
        <v>112550</v>
      </c>
      <c r="B2252" t="s">
        <v>50777</v>
      </c>
      <c r="C2252" t="s">
        <v>50778</v>
      </c>
      <c r="D2252" t="s">
        <v>50779</v>
      </c>
      <c r="E2252" t="s">
        <v>50780</v>
      </c>
      <c r="F2252" t="s">
        <v>50781</v>
      </c>
      <c r="G2252" t="s">
        <v>50782</v>
      </c>
      <c r="H2252" t="s">
        <v>50783</v>
      </c>
      <c r="I2252" t="s">
        <v>50784</v>
      </c>
      <c r="J2252" t="s">
        <v>50785</v>
      </c>
      <c r="K2252" t="s">
        <v>50786</v>
      </c>
      <c r="L2252" t="s">
        <v>50787</v>
      </c>
      <c r="M2252" t="s">
        <v>50788</v>
      </c>
      <c r="N2252" t="s">
        <v>50789</v>
      </c>
      <c r="O2252" t="s">
        <v>50790</v>
      </c>
      <c r="P2252" t="s">
        <v>50791</v>
      </c>
      <c r="Q2252" t="s">
        <v>50792</v>
      </c>
      <c r="R2252" t="s">
        <v>50793</v>
      </c>
      <c r="S2252" t="s">
        <v>50794</v>
      </c>
      <c r="T2252" t="s">
        <v>50795</v>
      </c>
      <c r="U2252" t="s">
        <v>50796</v>
      </c>
      <c r="V2252" t="s">
        <v>50797</v>
      </c>
      <c r="W2252" t="s">
        <v>50798</v>
      </c>
      <c r="X2252" t="s">
        <v>50799</v>
      </c>
      <c r="Y2252" t="s">
        <v>50800</v>
      </c>
    </row>
    <row r="2253" spans="1:25" x14ac:dyDescent="0.3">
      <c r="A2253">
        <v>112600</v>
      </c>
      <c r="B2253" t="s">
        <v>50801</v>
      </c>
      <c r="C2253" t="s">
        <v>50802</v>
      </c>
      <c r="D2253" t="s">
        <v>50803</v>
      </c>
      <c r="E2253" t="s">
        <v>50804</v>
      </c>
      <c r="F2253" t="s">
        <v>50805</v>
      </c>
      <c r="G2253" t="s">
        <v>50806</v>
      </c>
      <c r="H2253" t="s">
        <v>50807</v>
      </c>
      <c r="I2253" t="s">
        <v>50808</v>
      </c>
      <c r="J2253" t="s">
        <v>50809</v>
      </c>
      <c r="K2253" t="s">
        <v>50810</v>
      </c>
      <c r="L2253" t="s">
        <v>50811</v>
      </c>
      <c r="M2253" t="s">
        <v>50812</v>
      </c>
      <c r="N2253" t="s">
        <v>50813</v>
      </c>
      <c r="O2253" t="s">
        <v>50814</v>
      </c>
      <c r="P2253" t="s">
        <v>50815</v>
      </c>
      <c r="Q2253" t="s">
        <v>50816</v>
      </c>
      <c r="R2253" t="s">
        <v>50817</v>
      </c>
      <c r="S2253" t="s">
        <v>50818</v>
      </c>
      <c r="T2253" t="s">
        <v>50819</v>
      </c>
      <c r="U2253" t="s">
        <v>50820</v>
      </c>
      <c r="V2253" t="s">
        <v>50821</v>
      </c>
      <c r="W2253" t="s">
        <v>50822</v>
      </c>
      <c r="X2253" t="s">
        <v>50823</v>
      </c>
      <c r="Y2253" t="s">
        <v>50824</v>
      </c>
    </row>
    <row r="2254" spans="1:25" x14ac:dyDescent="0.3">
      <c r="A2254">
        <v>112650</v>
      </c>
      <c r="B2254" t="s">
        <v>50825</v>
      </c>
      <c r="C2254" t="s">
        <v>50826</v>
      </c>
      <c r="D2254" t="s">
        <v>50827</v>
      </c>
      <c r="E2254" t="s">
        <v>50828</v>
      </c>
      <c r="F2254" t="s">
        <v>50829</v>
      </c>
      <c r="G2254" t="s">
        <v>50830</v>
      </c>
      <c r="H2254" t="s">
        <v>50831</v>
      </c>
      <c r="I2254" t="s">
        <v>50832</v>
      </c>
      <c r="J2254" t="s">
        <v>50833</v>
      </c>
      <c r="K2254" t="s">
        <v>50834</v>
      </c>
      <c r="L2254" t="s">
        <v>50835</v>
      </c>
      <c r="M2254" t="s">
        <v>50836</v>
      </c>
      <c r="N2254" t="s">
        <v>50837</v>
      </c>
      <c r="O2254" t="s">
        <v>50838</v>
      </c>
      <c r="P2254" t="s">
        <v>50839</v>
      </c>
      <c r="Q2254" t="s">
        <v>50840</v>
      </c>
      <c r="R2254" t="s">
        <v>50841</v>
      </c>
      <c r="S2254" t="s">
        <v>50842</v>
      </c>
      <c r="T2254" t="s">
        <v>50843</v>
      </c>
      <c r="U2254" t="s">
        <v>50844</v>
      </c>
      <c r="V2254" t="s">
        <v>50845</v>
      </c>
      <c r="W2254" t="s">
        <v>50846</v>
      </c>
      <c r="X2254" t="s">
        <v>50847</v>
      </c>
      <c r="Y2254" t="s">
        <v>50848</v>
      </c>
    </row>
    <row r="2255" spans="1:25" x14ac:dyDescent="0.3">
      <c r="A2255">
        <v>112700</v>
      </c>
      <c r="B2255" t="s">
        <v>50849</v>
      </c>
      <c r="C2255" t="s">
        <v>50850</v>
      </c>
      <c r="D2255" t="s">
        <v>50851</v>
      </c>
      <c r="E2255" t="s">
        <v>50852</v>
      </c>
      <c r="F2255" t="s">
        <v>50853</v>
      </c>
      <c r="G2255" t="s">
        <v>50854</v>
      </c>
      <c r="H2255" t="s">
        <v>50855</v>
      </c>
      <c r="I2255" t="s">
        <v>50856</v>
      </c>
      <c r="J2255" t="s">
        <v>50857</v>
      </c>
      <c r="K2255" t="s">
        <v>50858</v>
      </c>
      <c r="L2255" t="s">
        <v>50859</v>
      </c>
      <c r="M2255" t="s">
        <v>50860</v>
      </c>
      <c r="N2255" t="s">
        <v>50861</v>
      </c>
      <c r="O2255" t="s">
        <v>50862</v>
      </c>
      <c r="P2255" t="s">
        <v>50863</v>
      </c>
      <c r="Q2255" t="s">
        <v>50864</v>
      </c>
      <c r="R2255" t="s">
        <v>50865</v>
      </c>
      <c r="S2255" t="s">
        <v>50866</v>
      </c>
      <c r="T2255" t="s">
        <v>50867</v>
      </c>
      <c r="U2255" t="s">
        <v>50868</v>
      </c>
      <c r="V2255" t="s">
        <v>50869</v>
      </c>
      <c r="W2255" t="s">
        <v>50870</v>
      </c>
      <c r="X2255" t="s">
        <v>50871</v>
      </c>
      <c r="Y2255" t="s">
        <v>50872</v>
      </c>
    </row>
    <row r="2256" spans="1:25" x14ac:dyDescent="0.3">
      <c r="A2256">
        <v>112750</v>
      </c>
      <c r="B2256" t="s">
        <v>50873</v>
      </c>
      <c r="C2256" t="s">
        <v>50874</v>
      </c>
      <c r="D2256" t="s">
        <v>50875</v>
      </c>
      <c r="E2256" t="s">
        <v>50876</v>
      </c>
      <c r="F2256" t="s">
        <v>50877</v>
      </c>
      <c r="G2256" t="s">
        <v>50878</v>
      </c>
      <c r="H2256" t="s">
        <v>50879</v>
      </c>
      <c r="I2256" t="s">
        <v>50880</v>
      </c>
      <c r="J2256" t="s">
        <v>50881</v>
      </c>
      <c r="K2256" t="s">
        <v>50882</v>
      </c>
      <c r="L2256" t="s">
        <v>50883</v>
      </c>
      <c r="M2256" t="s">
        <v>50884</v>
      </c>
      <c r="N2256" t="s">
        <v>50885</v>
      </c>
      <c r="O2256" t="s">
        <v>50886</v>
      </c>
      <c r="P2256" t="s">
        <v>50887</v>
      </c>
      <c r="Q2256" t="s">
        <v>50888</v>
      </c>
      <c r="R2256" t="s">
        <v>50889</v>
      </c>
      <c r="S2256" t="s">
        <v>50890</v>
      </c>
      <c r="T2256" t="s">
        <v>50891</v>
      </c>
      <c r="U2256" t="s">
        <v>50892</v>
      </c>
      <c r="V2256" t="s">
        <v>50893</v>
      </c>
      <c r="W2256" t="s">
        <v>50894</v>
      </c>
      <c r="X2256" t="s">
        <v>50895</v>
      </c>
      <c r="Y2256" t="s">
        <v>50896</v>
      </c>
    </row>
    <row r="2257" spans="1:25" x14ac:dyDescent="0.3">
      <c r="A2257">
        <v>112800</v>
      </c>
      <c r="B2257" t="s">
        <v>50897</v>
      </c>
      <c r="C2257" t="s">
        <v>50898</v>
      </c>
      <c r="D2257" t="s">
        <v>50899</v>
      </c>
      <c r="E2257" t="s">
        <v>50900</v>
      </c>
      <c r="F2257" t="s">
        <v>50901</v>
      </c>
      <c r="G2257" t="s">
        <v>50902</v>
      </c>
      <c r="H2257" t="s">
        <v>50903</v>
      </c>
      <c r="I2257" t="s">
        <v>50904</v>
      </c>
      <c r="J2257" t="s">
        <v>50905</v>
      </c>
      <c r="K2257" t="s">
        <v>50906</v>
      </c>
      <c r="L2257" t="s">
        <v>50907</v>
      </c>
      <c r="M2257" t="s">
        <v>50908</v>
      </c>
      <c r="N2257" t="s">
        <v>50909</v>
      </c>
      <c r="O2257" t="s">
        <v>50910</v>
      </c>
      <c r="P2257" t="s">
        <v>50911</v>
      </c>
      <c r="Q2257" t="s">
        <v>50912</v>
      </c>
      <c r="R2257" t="s">
        <v>50913</v>
      </c>
      <c r="S2257" t="s">
        <v>50914</v>
      </c>
      <c r="T2257" t="s">
        <v>50915</v>
      </c>
      <c r="U2257" t="s">
        <v>50916</v>
      </c>
      <c r="V2257" t="s">
        <v>50917</v>
      </c>
      <c r="W2257" t="s">
        <v>50918</v>
      </c>
      <c r="X2257" t="s">
        <v>50919</v>
      </c>
      <c r="Y2257" t="s">
        <v>50920</v>
      </c>
    </row>
    <row r="2258" spans="1:25" x14ac:dyDescent="0.3">
      <c r="A2258">
        <v>112850</v>
      </c>
      <c r="B2258" t="s">
        <v>50921</v>
      </c>
      <c r="C2258" t="s">
        <v>50922</v>
      </c>
      <c r="D2258" t="s">
        <v>50923</v>
      </c>
      <c r="E2258" t="s">
        <v>50924</v>
      </c>
      <c r="F2258" t="s">
        <v>50925</v>
      </c>
      <c r="G2258" t="s">
        <v>50926</v>
      </c>
      <c r="H2258" t="s">
        <v>50927</v>
      </c>
      <c r="I2258" t="s">
        <v>50928</v>
      </c>
      <c r="J2258" t="s">
        <v>50929</v>
      </c>
      <c r="K2258" t="s">
        <v>50930</v>
      </c>
      <c r="L2258" t="s">
        <v>50931</v>
      </c>
      <c r="M2258" t="s">
        <v>50932</v>
      </c>
      <c r="N2258" t="s">
        <v>50933</v>
      </c>
      <c r="O2258" t="s">
        <v>50934</v>
      </c>
      <c r="P2258" t="s">
        <v>50935</v>
      </c>
      <c r="Q2258" t="s">
        <v>50936</v>
      </c>
      <c r="R2258" t="s">
        <v>50937</v>
      </c>
      <c r="S2258" t="s">
        <v>50938</v>
      </c>
      <c r="T2258" t="s">
        <v>50939</v>
      </c>
      <c r="U2258" t="s">
        <v>50940</v>
      </c>
      <c r="V2258" t="s">
        <v>50941</v>
      </c>
      <c r="W2258" t="s">
        <v>50942</v>
      </c>
      <c r="X2258" t="s">
        <v>50943</v>
      </c>
      <c r="Y2258" t="s">
        <v>50944</v>
      </c>
    </row>
    <row r="2259" spans="1:25" x14ac:dyDescent="0.3">
      <c r="A2259">
        <v>112900</v>
      </c>
      <c r="B2259" t="s">
        <v>50945</v>
      </c>
      <c r="C2259" t="s">
        <v>50946</v>
      </c>
      <c r="D2259" t="s">
        <v>50947</v>
      </c>
      <c r="E2259" t="s">
        <v>50948</v>
      </c>
      <c r="F2259" t="s">
        <v>50949</v>
      </c>
      <c r="G2259" t="s">
        <v>50950</v>
      </c>
      <c r="H2259" t="s">
        <v>50951</v>
      </c>
      <c r="I2259" t="s">
        <v>50952</v>
      </c>
      <c r="J2259" t="s">
        <v>50953</v>
      </c>
      <c r="K2259" t="s">
        <v>50954</v>
      </c>
      <c r="L2259" t="s">
        <v>50955</v>
      </c>
      <c r="M2259" t="s">
        <v>50956</v>
      </c>
      <c r="N2259" t="s">
        <v>50957</v>
      </c>
      <c r="O2259" t="s">
        <v>50958</v>
      </c>
      <c r="P2259" t="s">
        <v>50959</v>
      </c>
      <c r="Q2259" t="s">
        <v>50960</v>
      </c>
      <c r="R2259" t="s">
        <v>50961</v>
      </c>
      <c r="S2259" t="s">
        <v>50962</v>
      </c>
      <c r="T2259" t="s">
        <v>50963</v>
      </c>
      <c r="U2259" t="s">
        <v>50964</v>
      </c>
      <c r="V2259" t="s">
        <v>50965</v>
      </c>
      <c r="W2259" t="s">
        <v>50966</v>
      </c>
      <c r="X2259" t="s">
        <v>50967</v>
      </c>
      <c r="Y2259" t="s">
        <v>50968</v>
      </c>
    </row>
    <row r="2260" spans="1:25" x14ac:dyDescent="0.3">
      <c r="A2260">
        <v>112950</v>
      </c>
      <c r="B2260" t="s">
        <v>50969</v>
      </c>
      <c r="C2260" t="s">
        <v>50970</v>
      </c>
      <c r="D2260" t="s">
        <v>50971</v>
      </c>
      <c r="E2260" t="s">
        <v>50972</v>
      </c>
      <c r="F2260" t="s">
        <v>50973</v>
      </c>
      <c r="G2260" t="s">
        <v>50974</v>
      </c>
      <c r="H2260" t="s">
        <v>50975</v>
      </c>
      <c r="I2260" t="s">
        <v>50976</v>
      </c>
      <c r="J2260" t="s">
        <v>50977</v>
      </c>
      <c r="K2260" t="s">
        <v>50978</v>
      </c>
      <c r="L2260" t="s">
        <v>50979</v>
      </c>
      <c r="M2260" t="s">
        <v>50980</v>
      </c>
      <c r="N2260" t="s">
        <v>50981</v>
      </c>
      <c r="O2260" t="s">
        <v>50982</v>
      </c>
      <c r="P2260" t="s">
        <v>50983</v>
      </c>
      <c r="Q2260" t="s">
        <v>50984</v>
      </c>
      <c r="R2260" t="s">
        <v>50985</v>
      </c>
      <c r="S2260" t="s">
        <v>50986</v>
      </c>
      <c r="T2260" t="s">
        <v>50987</v>
      </c>
      <c r="U2260" t="s">
        <v>50988</v>
      </c>
      <c r="V2260" t="s">
        <v>50989</v>
      </c>
      <c r="W2260" t="s">
        <v>50990</v>
      </c>
      <c r="X2260" t="s">
        <v>50991</v>
      </c>
      <c r="Y2260" t="s">
        <v>50992</v>
      </c>
    </row>
    <row r="2261" spans="1:25" x14ac:dyDescent="0.3">
      <c r="A2261">
        <v>113000</v>
      </c>
      <c r="B2261" t="s">
        <v>50993</v>
      </c>
      <c r="C2261" t="s">
        <v>50994</v>
      </c>
      <c r="D2261" t="s">
        <v>50995</v>
      </c>
      <c r="E2261" t="s">
        <v>50996</v>
      </c>
      <c r="F2261" t="s">
        <v>50997</v>
      </c>
      <c r="G2261" t="s">
        <v>50998</v>
      </c>
      <c r="H2261" t="s">
        <v>50999</v>
      </c>
      <c r="I2261" t="s">
        <v>51000</v>
      </c>
      <c r="J2261" t="s">
        <v>51001</v>
      </c>
      <c r="K2261" t="s">
        <v>51002</v>
      </c>
      <c r="L2261" t="s">
        <v>51003</v>
      </c>
      <c r="M2261" t="s">
        <v>51004</v>
      </c>
      <c r="N2261" t="s">
        <v>51005</v>
      </c>
      <c r="O2261" t="s">
        <v>51006</v>
      </c>
      <c r="P2261" t="s">
        <v>51007</v>
      </c>
      <c r="Q2261" t="s">
        <v>51008</v>
      </c>
      <c r="R2261" t="s">
        <v>51009</v>
      </c>
      <c r="S2261" t="s">
        <v>51010</v>
      </c>
      <c r="T2261" t="s">
        <v>51011</v>
      </c>
      <c r="U2261" t="s">
        <v>51012</v>
      </c>
      <c r="V2261" t="s">
        <v>51013</v>
      </c>
      <c r="W2261" t="s">
        <v>51014</v>
      </c>
      <c r="X2261" t="s">
        <v>51015</v>
      </c>
      <c r="Y2261" t="s">
        <v>51016</v>
      </c>
    </row>
    <row r="2262" spans="1:25" x14ac:dyDescent="0.3">
      <c r="A2262">
        <v>113050</v>
      </c>
      <c r="B2262" t="s">
        <v>51017</v>
      </c>
      <c r="C2262" t="s">
        <v>51018</v>
      </c>
      <c r="D2262" t="s">
        <v>51019</v>
      </c>
      <c r="E2262" t="s">
        <v>51020</v>
      </c>
      <c r="F2262" t="s">
        <v>51021</v>
      </c>
      <c r="G2262" t="s">
        <v>51022</v>
      </c>
      <c r="H2262" t="s">
        <v>51023</v>
      </c>
      <c r="I2262" t="s">
        <v>51024</v>
      </c>
      <c r="J2262" t="s">
        <v>51025</v>
      </c>
      <c r="K2262" t="s">
        <v>51026</v>
      </c>
      <c r="L2262" t="s">
        <v>51027</v>
      </c>
      <c r="M2262" t="s">
        <v>51028</v>
      </c>
      <c r="N2262" t="s">
        <v>51029</v>
      </c>
      <c r="O2262" t="s">
        <v>51030</v>
      </c>
      <c r="P2262" t="s">
        <v>51031</v>
      </c>
      <c r="Q2262" t="s">
        <v>51032</v>
      </c>
      <c r="R2262" t="s">
        <v>51033</v>
      </c>
      <c r="S2262" t="s">
        <v>51034</v>
      </c>
      <c r="T2262" t="s">
        <v>51035</v>
      </c>
      <c r="U2262" t="s">
        <v>51036</v>
      </c>
      <c r="V2262" t="s">
        <v>51037</v>
      </c>
      <c r="W2262" t="s">
        <v>51038</v>
      </c>
      <c r="X2262" t="s">
        <v>51039</v>
      </c>
      <c r="Y2262" t="s">
        <v>51040</v>
      </c>
    </row>
    <row r="2263" spans="1:25" x14ac:dyDescent="0.3">
      <c r="A2263">
        <v>113100</v>
      </c>
      <c r="B2263" t="s">
        <v>51041</v>
      </c>
      <c r="C2263" t="s">
        <v>51042</v>
      </c>
      <c r="D2263" t="s">
        <v>51043</v>
      </c>
      <c r="E2263" t="s">
        <v>51044</v>
      </c>
      <c r="F2263" t="s">
        <v>51045</v>
      </c>
      <c r="G2263" t="s">
        <v>51046</v>
      </c>
      <c r="H2263" t="s">
        <v>51047</v>
      </c>
      <c r="I2263" t="s">
        <v>51048</v>
      </c>
      <c r="J2263" t="s">
        <v>51049</v>
      </c>
      <c r="K2263" t="s">
        <v>51050</v>
      </c>
      <c r="L2263" t="s">
        <v>51051</v>
      </c>
      <c r="M2263" t="s">
        <v>51052</v>
      </c>
      <c r="N2263" t="s">
        <v>51053</v>
      </c>
      <c r="O2263" t="s">
        <v>51054</v>
      </c>
      <c r="P2263" t="s">
        <v>51055</v>
      </c>
      <c r="Q2263" t="s">
        <v>51056</v>
      </c>
      <c r="R2263" t="s">
        <v>51057</v>
      </c>
      <c r="S2263" t="s">
        <v>51058</v>
      </c>
      <c r="T2263" t="s">
        <v>51059</v>
      </c>
      <c r="U2263" t="s">
        <v>51060</v>
      </c>
      <c r="V2263" t="s">
        <v>51061</v>
      </c>
      <c r="W2263" t="s">
        <v>51062</v>
      </c>
      <c r="X2263" t="s">
        <v>51063</v>
      </c>
      <c r="Y2263" t="s">
        <v>51064</v>
      </c>
    </row>
    <row r="2264" spans="1:25" x14ac:dyDescent="0.3">
      <c r="A2264">
        <v>113150</v>
      </c>
      <c r="B2264" t="s">
        <v>51065</v>
      </c>
      <c r="C2264" t="s">
        <v>51066</v>
      </c>
      <c r="D2264" t="s">
        <v>51067</v>
      </c>
      <c r="E2264" t="s">
        <v>51068</v>
      </c>
      <c r="F2264" t="s">
        <v>51069</v>
      </c>
      <c r="G2264" t="s">
        <v>51070</v>
      </c>
      <c r="H2264" t="s">
        <v>51071</v>
      </c>
      <c r="I2264" t="s">
        <v>51072</v>
      </c>
      <c r="J2264" t="s">
        <v>51073</v>
      </c>
      <c r="K2264" t="s">
        <v>51074</v>
      </c>
      <c r="L2264" t="s">
        <v>51075</v>
      </c>
      <c r="M2264" t="s">
        <v>51076</v>
      </c>
      <c r="N2264" t="s">
        <v>51077</v>
      </c>
      <c r="O2264" t="s">
        <v>51078</v>
      </c>
      <c r="P2264" t="s">
        <v>51079</v>
      </c>
      <c r="Q2264" t="s">
        <v>51080</v>
      </c>
      <c r="R2264" t="s">
        <v>51081</v>
      </c>
      <c r="S2264" t="s">
        <v>51082</v>
      </c>
      <c r="T2264" t="s">
        <v>51083</v>
      </c>
      <c r="U2264" t="s">
        <v>51084</v>
      </c>
      <c r="V2264" t="s">
        <v>51085</v>
      </c>
      <c r="W2264" t="s">
        <v>51086</v>
      </c>
      <c r="X2264" t="s">
        <v>51087</v>
      </c>
      <c r="Y2264" t="s">
        <v>51088</v>
      </c>
    </row>
    <row r="2265" spans="1:25" x14ac:dyDescent="0.3">
      <c r="A2265">
        <v>113200</v>
      </c>
      <c r="B2265" t="s">
        <v>51089</v>
      </c>
      <c r="C2265" t="s">
        <v>51090</v>
      </c>
      <c r="D2265" t="s">
        <v>51091</v>
      </c>
      <c r="E2265" t="s">
        <v>51092</v>
      </c>
      <c r="F2265" t="s">
        <v>51093</v>
      </c>
      <c r="G2265" t="s">
        <v>51094</v>
      </c>
      <c r="H2265" t="s">
        <v>51095</v>
      </c>
      <c r="I2265" t="s">
        <v>51096</v>
      </c>
      <c r="J2265" t="s">
        <v>51097</v>
      </c>
      <c r="K2265" t="s">
        <v>51098</v>
      </c>
      <c r="L2265" t="s">
        <v>51099</v>
      </c>
      <c r="M2265" t="s">
        <v>51100</v>
      </c>
      <c r="N2265" t="s">
        <v>51101</v>
      </c>
      <c r="O2265" t="s">
        <v>51102</v>
      </c>
      <c r="P2265" t="s">
        <v>51103</v>
      </c>
      <c r="Q2265" t="s">
        <v>51104</v>
      </c>
      <c r="R2265" t="s">
        <v>51105</v>
      </c>
      <c r="S2265" t="s">
        <v>51106</v>
      </c>
      <c r="T2265" t="s">
        <v>51107</v>
      </c>
      <c r="U2265" t="s">
        <v>51108</v>
      </c>
      <c r="V2265" t="s">
        <v>51109</v>
      </c>
      <c r="W2265" t="s">
        <v>51110</v>
      </c>
      <c r="X2265" t="s">
        <v>51111</v>
      </c>
      <c r="Y2265" t="s">
        <v>51112</v>
      </c>
    </row>
    <row r="2266" spans="1:25" x14ac:dyDescent="0.3">
      <c r="A2266">
        <v>113250</v>
      </c>
      <c r="B2266" t="s">
        <v>51113</v>
      </c>
      <c r="C2266" t="s">
        <v>51114</v>
      </c>
      <c r="D2266" t="s">
        <v>51115</v>
      </c>
      <c r="E2266" t="s">
        <v>51116</v>
      </c>
      <c r="F2266" t="s">
        <v>51117</v>
      </c>
      <c r="G2266" t="s">
        <v>51118</v>
      </c>
      <c r="H2266" t="s">
        <v>51119</v>
      </c>
      <c r="I2266" t="s">
        <v>51120</v>
      </c>
      <c r="J2266" t="s">
        <v>51121</v>
      </c>
      <c r="K2266" t="s">
        <v>51122</v>
      </c>
      <c r="L2266" t="s">
        <v>51123</v>
      </c>
      <c r="M2266" t="s">
        <v>51124</v>
      </c>
      <c r="N2266" t="s">
        <v>51125</v>
      </c>
      <c r="O2266" t="s">
        <v>51126</v>
      </c>
      <c r="P2266" t="s">
        <v>51127</v>
      </c>
      <c r="Q2266" t="s">
        <v>51128</v>
      </c>
      <c r="R2266" t="s">
        <v>51129</v>
      </c>
      <c r="S2266" t="s">
        <v>51130</v>
      </c>
      <c r="T2266" t="s">
        <v>51131</v>
      </c>
      <c r="U2266" t="s">
        <v>51132</v>
      </c>
      <c r="V2266" t="s">
        <v>51133</v>
      </c>
      <c r="W2266" t="s">
        <v>51134</v>
      </c>
      <c r="X2266" t="s">
        <v>51135</v>
      </c>
      <c r="Y2266" t="s">
        <v>51136</v>
      </c>
    </row>
    <row r="2267" spans="1:25" x14ac:dyDescent="0.3">
      <c r="A2267">
        <v>113300</v>
      </c>
      <c r="B2267" t="s">
        <v>51137</v>
      </c>
      <c r="C2267" t="s">
        <v>51138</v>
      </c>
      <c r="D2267" t="s">
        <v>51139</v>
      </c>
      <c r="E2267" t="s">
        <v>51140</v>
      </c>
      <c r="F2267" t="s">
        <v>51141</v>
      </c>
      <c r="G2267" t="s">
        <v>51142</v>
      </c>
      <c r="H2267" t="s">
        <v>51143</v>
      </c>
      <c r="I2267" t="s">
        <v>51144</v>
      </c>
      <c r="J2267" t="s">
        <v>51145</v>
      </c>
      <c r="K2267" t="s">
        <v>51146</v>
      </c>
      <c r="L2267" t="s">
        <v>51147</v>
      </c>
      <c r="M2267" t="s">
        <v>51148</v>
      </c>
      <c r="N2267" t="s">
        <v>51149</v>
      </c>
      <c r="O2267" t="s">
        <v>51150</v>
      </c>
      <c r="P2267" t="s">
        <v>51151</v>
      </c>
      <c r="Q2267" t="s">
        <v>51152</v>
      </c>
      <c r="R2267" t="s">
        <v>51153</v>
      </c>
      <c r="S2267" t="s">
        <v>51154</v>
      </c>
      <c r="T2267" t="s">
        <v>51155</v>
      </c>
      <c r="U2267" t="s">
        <v>51156</v>
      </c>
      <c r="V2267" t="s">
        <v>51157</v>
      </c>
      <c r="W2267" t="s">
        <v>51158</v>
      </c>
      <c r="X2267" t="s">
        <v>51159</v>
      </c>
      <c r="Y2267" t="s">
        <v>51160</v>
      </c>
    </row>
    <row r="2268" spans="1:25" x14ac:dyDescent="0.3">
      <c r="A2268">
        <v>113350</v>
      </c>
      <c r="B2268" t="s">
        <v>51161</v>
      </c>
      <c r="C2268" t="s">
        <v>51162</v>
      </c>
      <c r="D2268" t="s">
        <v>51163</v>
      </c>
      <c r="E2268" t="s">
        <v>51164</v>
      </c>
      <c r="F2268" t="s">
        <v>51165</v>
      </c>
      <c r="G2268" t="s">
        <v>51166</v>
      </c>
      <c r="H2268" t="s">
        <v>51167</v>
      </c>
      <c r="I2268" t="s">
        <v>51168</v>
      </c>
      <c r="J2268" t="s">
        <v>51169</v>
      </c>
      <c r="K2268" t="s">
        <v>51170</v>
      </c>
      <c r="L2268" t="s">
        <v>51171</v>
      </c>
      <c r="M2268" t="s">
        <v>51172</v>
      </c>
      <c r="N2268" t="s">
        <v>51173</v>
      </c>
      <c r="O2268" t="s">
        <v>51174</v>
      </c>
      <c r="P2268" t="s">
        <v>51175</v>
      </c>
      <c r="Q2268" t="s">
        <v>51176</v>
      </c>
      <c r="R2268" t="s">
        <v>51177</v>
      </c>
      <c r="S2268" t="s">
        <v>51178</v>
      </c>
      <c r="T2268" t="s">
        <v>51179</v>
      </c>
      <c r="U2268" t="s">
        <v>51180</v>
      </c>
      <c r="V2268" t="s">
        <v>51181</v>
      </c>
      <c r="W2268" t="s">
        <v>51182</v>
      </c>
      <c r="X2268" t="s">
        <v>51183</v>
      </c>
      <c r="Y2268" t="s">
        <v>51184</v>
      </c>
    </row>
    <row r="2269" spans="1:25" x14ac:dyDescent="0.3">
      <c r="A2269">
        <v>113400</v>
      </c>
      <c r="B2269" t="s">
        <v>51185</v>
      </c>
      <c r="C2269" t="s">
        <v>51186</v>
      </c>
      <c r="D2269" t="s">
        <v>51187</v>
      </c>
      <c r="E2269" t="s">
        <v>51188</v>
      </c>
      <c r="F2269" t="s">
        <v>51189</v>
      </c>
      <c r="G2269" t="s">
        <v>51190</v>
      </c>
      <c r="H2269" t="s">
        <v>51191</v>
      </c>
      <c r="I2269" t="s">
        <v>51192</v>
      </c>
      <c r="J2269" t="s">
        <v>51193</v>
      </c>
      <c r="K2269" t="s">
        <v>51194</v>
      </c>
      <c r="L2269" t="s">
        <v>51195</v>
      </c>
      <c r="M2269" t="s">
        <v>51196</v>
      </c>
      <c r="N2269" t="s">
        <v>51197</v>
      </c>
      <c r="O2269" t="s">
        <v>51198</v>
      </c>
      <c r="P2269" t="s">
        <v>51199</v>
      </c>
      <c r="Q2269" t="s">
        <v>51200</v>
      </c>
      <c r="R2269" t="s">
        <v>51201</v>
      </c>
      <c r="S2269" t="s">
        <v>51202</v>
      </c>
      <c r="T2269" t="s">
        <v>51203</v>
      </c>
      <c r="U2269" t="s">
        <v>51204</v>
      </c>
      <c r="V2269" t="s">
        <v>51205</v>
      </c>
      <c r="W2269" t="s">
        <v>51206</v>
      </c>
      <c r="X2269" t="s">
        <v>51207</v>
      </c>
      <c r="Y2269" t="s">
        <v>51208</v>
      </c>
    </row>
    <row r="2270" spans="1:25" x14ac:dyDescent="0.3">
      <c r="A2270">
        <v>113450</v>
      </c>
      <c r="B2270" t="s">
        <v>51209</v>
      </c>
      <c r="C2270" t="s">
        <v>51210</v>
      </c>
      <c r="D2270" t="s">
        <v>51211</v>
      </c>
      <c r="E2270" t="s">
        <v>51212</v>
      </c>
      <c r="F2270" t="s">
        <v>51213</v>
      </c>
      <c r="G2270" t="s">
        <v>51214</v>
      </c>
      <c r="H2270" t="s">
        <v>51215</v>
      </c>
      <c r="I2270" t="s">
        <v>51216</v>
      </c>
      <c r="J2270" t="s">
        <v>51217</v>
      </c>
      <c r="K2270" t="s">
        <v>51218</v>
      </c>
      <c r="L2270" t="s">
        <v>51219</v>
      </c>
      <c r="M2270" t="s">
        <v>51220</v>
      </c>
      <c r="N2270" t="s">
        <v>51221</v>
      </c>
      <c r="O2270" t="s">
        <v>51222</v>
      </c>
      <c r="P2270" t="s">
        <v>51223</v>
      </c>
      <c r="Q2270" t="s">
        <v>51224</v>
      </c>
      <c r="R2270" t="s">
        <v>51225</v>
      </c>
      <c r="S2270" t="s">
        <v>51226</v>
      </c>
      <c r="T2270" t="s">
        <v>51227</v>
      </c>
      <c r="U2270" t="s">
        <v>51228</v>
      </c>
      <c r="V2270" t="s">
        <v>51229</v>
      </c>
      <c r="W2270" t="s">
        <v>51230</v>
      </c>
      <c r="X2270" t="s">
        <v>51231</v>
      </c>
      <c r="Y2270" t="s">
        <v>51232</v>
      </c>
    </row>
    <row r="2271" spans="1:25" x14ac:dyDescent="0.3">
      <c r="A2271">
        <v>113500</v>
      </c>
      <c r="B2271" t="s">
        <v>51233</v>
      </c>
      <c r="C2271" t="s">
        <v>51234</v>
      </c>
      <c r="D2271" t="s">
        <v>51235</v>
      </c>
      <c r="E2271" t="s">
        <v>51236</v>
      </c>
      <c r="F2271" t="s">
        <v>51237</v>
      </c>
      <c r="G2271" t="s">
        <v>51238</v>
      </c>
      <c r="H2271" t="s">
        <v>51239</v>
      </c>
      <c r="I2271" t="s">
        <v>51240</v>
      </c>
      <c r="J2271" t="s">
        <v>51241</v>
      </c>
      <c r="K2271" t="s">
        <v>51242</v>
      </c>
      <c r="L2271" t="s">
        <v>51243</v>
      </c>
      <c r="M2271" t="s">
        <v>51244</v>
      </c>
      <c r="N2271" t="s">
        <v>51245</v>
      </c>
      <c r="O2271" t="s">
        <v>51246</v>
      </c>
      <c r="P2271" t="s">
        <v>51247</v>
      </c>
      <c r="Q2271" t="s">
        <v>51248</v>
      </c>
      <c r="R2271" t="s">
        <v>51249</v>
      </c>
      <c r="S2271" t="s">
        <v>51250</v>
      </c>
      <c r="T2271" t="s">
        <v>51251</v>
      </c>
      <c r="U2271" t="s">
        <v>51252</v>
      </c>
      <c r="V2271" t="s">
        <v>51253</v>
      </c>
      <c r="W2271" t="s">
        <v>51254</v>
      </c>
      <c r="X2271" t="s">
        <v>51255</v>
      </c>
      <c r="Y2271" t="s">
        <v>51256</v>
      </c>
    </row>
    <row r="2272" spans="1:25" x14ac:dyDescent="0.3">
      <c r="A2272">
        <v>113550</v>
      </c>
      <c r="B2272" t="s">
        <v>51257</v>
      </c>
      <c r="C2272" t="s">
        <v>51258</v>
      </c>
      <c r="D2272" t="s">
        <v>51259</v>
      </c>
      <c r="E2272" t="s">
        <v>51260</v>
      </c>
      <c r="F2272" t="s">
        <v>51261</v>
      </c>
      <c r="G2272" t="s">
        <v>51262</v>
      </c>
      <c r="H2272" t="s">
        <v>51263</v>
      </c>
      <c r="I2272" t="s">
        <v>51264</v>
      </c>
      <c r="J2272" t="s">
        <v>51265</v>
      </c>
      <c r="K2272" t="s">
        <v>51266</v>
      </c>
      <c r="L2272" t="s">
        <v>51267</v>
      </c>
      <c r="M2272" t="s">
        <v>51268</v>
      </c>
      <c r="N2272" t="s">
        <v>51269</v>
      </c>
      <c r="O2272" t="s">
        <v>51270</v>
      </c>
      <c r="P2272" t="s">
        <v>51271</v>
      </c>
      <c r="Q2272" t="s">
        <v>51272</v>
      </c>
      <c r="R2272" t="s">
        <v>51273</v>
      </c>
      <c r="S2272" t="s">
        <v>51274</v>
      </c>
      <c r="T2272" t="s">
        <v>51275</v>
      </c>
      <c r="U2272" t="s">
        <v>51276</v>
      </c>
      <c r="V2272" t="s">
        <v>51277</v>
      </c>
      <c r="W2272" t="s">
        <v>51278</v>
      </c>
      <c r="X2272" t="s">
        <v>51279</v>
      </c>
      <c r="Y2272" t="s">
        <v>51280</v>
      </c>
    </row>
    <row r="2273" spans="1:25" x14ac:dyDescent="0.3">
      <c r="A2273">
        <v>113600</v>
      </c>
      <c r="B2273" t="s">
        <v>51281</v>
      </c>
      <c r="C2273" t="s">
        <v>51282</v>
      </c>
      <c r="D2273" t="s">
        <v>51283</v>
      </c>
      <c r="E2273" t="s">
        <v>51284</v>
      </c>
      <c r="F2273" t="s">
        <v>51285</v>
      </c>
      <c r="G2273" t="s">
        <v>51286</v>
      </c>
      <c r="H2273" t="s">
        <v>51287</v>
      </c>
      <c r="I2273" t="s">
        <v>51288</v>
      </c>
      <c r="J2273" t="s">
        <v>51289</v>
      </c>
      <c r="K2273" t="s">
        <v>51290</v>
      </c>
      <c r="L2273" t="s">
        <v>51291</v>
      </c>
      <c r="M2273" t="s">
        <v>51292</v>
      </c>
      <c r="N2273" t="s">
        <v>51293</v>
      </c>
      <c r="O2273" t="s">
        <v>51294</v>
      </c>
      <c r="P2273" t="s">
        <v>51295</v>
      </c>
      <c r="Q2273" t="s">
        <v>51296</v>
      </c>
      <c r="R2273" t="s">
        <v>51297</v>
      </c>
      <c r="S2273" t="s">
        <v>51298</v>
      </c>
      <c r="T2273" t="s">
        <v>51299</v>
      </c>
      <c r="U2273" t="s">
        <v>51300</v>
      </c>
      <c r="V2273" t="s">
        <v>51301</v>
      </c>
      <c r="W2273" t="s">
        <v>51302</v>
      </c>
      <c r="X2273" t="s">
        <v>51303</v>
      </c>
      <c r="Y2273" t="s">
        <v>51304</v>
      </c>
    </row>
    <row r="2274" spans="1:25" x14ac:dyDescent="0.3">
      <c r="A2274">
        <v>113650</v>
      </c>
      <c r="B2274" t="s">
        <v>51305</v>
      </c>
      <c r="C2274" t="s">
        <v>51306</v>
      </c>
      <c r="D2274" t="s">
        <v>51307</v>
      </c>
      <c r="E2274" t="s">
        <v>51308</v>
      </c>
      <c r="F2274" t="s">
        <v>51309</v>
      </c>
      <c r="G2274" t="s">
        <v>51310</v>
      </c>
      <c r="H2274" t="s">
        <v>51311</v>
      </c>
      <c r="I2274" t="s">
        <v>51312</v>
      </c>
      <c r="J2274" t="s">
        <v>51313</v>
      </c>
      <c r="K2274" t="s">
        <v>51314</v>
      </c>
      <c r="L2274" t="s">
        <v>51315</v>
      </c>
      <c r="M2274" t="s">
        <v>51316</v>
      </c>
      <c r="N2274" t="s">
        <v>51317</v>
      </c>
      <c r="O2274" t="s">
        <v>51318</v>
      </c>
      <c r="P2274" t="s">
        <v>51319</v>
      </c>
      <c r="Q2274" t="s">
        <v>51320</v>
      </c>
      <c r="R2274" t="s">
        <v>51321</v>
      </c>
      <c r="S2274" t="s">
        <v>51322</v>
      </c>
      <c r="T2274" t="s">
        <v>51323</v>
      </c>
      <c r="U2274" t="s">
        <v>51324</v>
      </c>
      <c r="V2274" t="s">
        <v>51325</v>
      </c>
      <c r="W2274" t="s">
        <v>51326</v>
      </c>
      <c r="X2274" t="s">
        <v>51327</v>
      </c>
      <c r="Y2274" t="s">
        <v>51328</v>
      </c>
    </row>
    <row r="2275" spans="1:25" x14ac:dyDescent="0.3">
      <c r="A2275">
        <v>113700</v>
      </c>
      <c r="B2275" t="s">
        <v>51329</v>
      </c>
      <c r="C2275" t="s">
        <v>51330</v>
      </c>
      <c r="D2275" t="s">
        <v>51331</v>
      </c>
      <c r="E2275" t="s">
        <v>51332</v>
      </c>
      <c r="F2275" t="s">
        <v>51333</v>
      </c>
      <c r="G2275" t="s">
        <v>51334</v>
      </c>
      <c r="H2275" t="s">
        <v>51335</v>
      </c>
      <c r="I2275" t="s">
        <v>51336</v>
      </c>
      <c r="J2275" t="s">
        <v>51337</v>
      </c>
      <c r="K2275" t="s">
        <v>51338</v>
      </c>
      <c r="L2275" t="s">
        <v>51339</v>
      </c>
      <c r="M2275" t="s">
        <v>51340</v>
      </c>
      <c r="N2275" t="s">
        <v>51341</v>
      </c>
      <c r="O2275" t="s">
        <v>51342</v>
      </c>
      <c r="P2275" t="s">
        <v>51343</v>
      </c>
      <c r="Q2275" t="s">
        <v>51344</v>
      </c>
      <c r="R2275" t="s">
        <v>51345</v>
      </c>
      <c r="S2275" t="s">
        <v>51346</v>
      </c>
      <c r="T2275" t="s">
        <v>51347</v>
      </c>
      <c r="U2275" t="s">
        <v>51348</v>
      </c>
      <c r="V2275" t="s">
        <v>51349</v>
      </c>
      <c r="W2275" t="s">
        <v>51350</v>
      </c>
      <c r="X2275" t="s">
        <v>51351</v>
      </c>
      <c r="Y2275" t="s">
        <v>51352</v>
      </c>
    </row>
    <row r="2276" spans="1:25" x14ac:dyDescent="0.3">
      <c r="A2276">
        <v>113750</v>
      </c>
      <c r="B2276" t="s">
        <v>51353</v>
      </c>
      <c r="C2276" t="s">
        <v>51354</v>
      </c>
      <c r="D2276" t="s">
        <v>51355</v>
      </c>
      <c r="E2276" t="s">
        <v>51356</v>
      </c>
      <c r="F2276" t="s">
        <v>51357</v>
      </c>
      <c r="G2276" t="s">
        <v>51358</v>
      </c>
      <c r="H2276" t="s">
        <v>51359</v>
      </c>
      <c r="I2276" t="s">
        <v>51360</v>
      </c>
      <c r="J2276" t="s">
        <v>51361</v>
      </c>
      <c r="K2276" t="s">
        <v>51362</v>
      </c>
      <c r="L2276" t="s">
        <v>51363</v>
      </c>
      <c r="M2276" t="s">
        <v>51364</v>
      </c>
      <c r="N2276" t="s">
        <v>51365</v>
      </c>
      <c r="O2276" t="s">
        <v>51366</v>
      </c>
      <c r="P2276" t="s">
        <v>51367</v>
      </c>
      <c r="Q2276" t="s">
        <v>51368</v>
      </c>
      <c r="R2276" t="s">
        <v>51369</v>
      </c>
      <c r="S2276" t="s">
        <v>51370</v>
      </c>
      <c r="T2276" t="s">
        <v>51371</v>
      </c>
      <c r="U2276" t="s">
        <v>51372</v>
      </c>
      <c r="V2276" t="s">
        <v>51373</v>
      </c>
      <c r="W2276" t="s">
        <v>51374</v>
      </c>
      <c r="X2276" t="s">
        <v>51375</v>
      </c>
      <c r="Y2276" t="s">
        <v>51376</v>
      </c>
    </row>
    <row r="2277" spans="1:25" x14ac:dyDescent="0.3">
      <c r="A2277">
        <v>113800</v>
      </c>
      <c r="B2277" t="s">
        <v>51377</v>
      </c>
      <c r="C2277" t="s">
        <v>51378</v>
      </c>
      <c r="D2277" t="s">
        <v>51379</v>
      </c>
      <c r="E2277" t="s">
        <v>51380</v>
      </c>
      <c r="F2277" t="s">
        <v>51381</v>
      </c>
      <c r="G2277" t="s">
        <v>51382</v>
      </c>
      <c r="H2277" t="s">
        <v>51383</v>
      </c>
      <c r="I2277" t="s">
        <v>51384</v>
      </c>
      <c r="J2277" t="s">
        <v>51385</v>
      </c>
      <c r="K2277" t="s">
        <v>51386</v>
      </c>
      <c r="L2277" t="s">
        <v>51387</v>
      </c>
      <c r="M2277" t="s">
        <v>51388</v>
      </c>
      <c r="N2277" t="s">
        <v>51389</v>
      </c>
      <c r="O2277" t="s">
        <v>51390</v>
      </c>
      <c r="P2277" t="s">
        <v>51391</v>
      </c>
      <c r="Q2277" t="s">
        <v>51392</v>
      </c>
      <c r="R2277" t="s">
        <v>51393</v>
      </c>
      <c r="S2277" t="s">
        <v>51394</v>
      </c>
      <c r="T2277" t="s">
        <v>51395</v>
      </c>
      <c r="U2277" t="s">
        <v>51396</v>
      </c>
      <c r="V2277" t="s">
        <v>51397</v>
      </c>
      <c r="W2277" t="s">
        <v>51398</v>
      </c>
      <c r="X2277" t="s">
        <v>51399</v>
      </c>
      <c r="Y2277" t="s">
        <v>51400</v>
      </c>
    </row>
    <row r="2278" spans="1:25" x14ac:dyDescent="0.3">
      <c r="A2278">
        <v>113850</v>
      </c>
      <c r="B2278" t="s">
        <v>51401</v>
      </c>
      <c r="C2278" t="s">
        <v>51402</v>
      </c>
      <c r="D2278" t="s">
        <v>51403</v>
      </c>
      <c r="E2278" t="s">
        <v>51404</v>
      </c>
      <c r="F2278" t="s">
        <v>51405</v>
      </c>
      <c r="G2278" t="s">
        <v>51406</v>
      </c>
      <c r="H2278" t="s">
        <v>51407</v>
      </c>
      <c r="I2278" t="s">
        <v>51408</v>
      </c>
      <c r="J2278" t="s">
        <v>51409</v>
      </c>
      <c r="K2278" t="s">
        <v>51410</v>
      </c>
      <c r="L2278" t="s">
        <v>51411</v>
      </c>
      <c r="M2278" t="s">
        <v>51412</v>
      </c>
      <c r="N2278" t="s">
        <v>51413</v>
      </c>
      <c r="O2278" t="s">
        <v>51414</v>
      </c>
      <c r="P2278" t="s">
        <v>51415</v>
      </c>
      <c r="Q2278" t="s">
        <v>51416</v>
      </c>
      <c r="R2278" t="s">
        <v>51417</v>
      </c>
      <c r="S2278" t="s">
        <v>51418</v>
      </c>
      <c r="T2278" t="s">
        <v>51419</v>
      </c>
      <c r="U2278" t="s">
        <v>51420</v>
      </c>
      <c r="V2278" t="s">
        <v>51421</v>
      </c>
      <c r="W2278" t="s">
        <v>51422</v>
      </c>
      <c r="X2278" t="s">
        <v>51423</v>
      </c>
      <c r="Y2278" t="s">
        <v>51424</v>
      </c>
    </row>
    <row r="2279" spans="1:25" x14ac:dyDescent="0.3">
      <c r="A2279">
        <v>113900</v>
      </c>
      <c r="B2279" t="s">
        <v>51425</v>
      </c>
      <c r="C2279" t="s">
        <v>51426</v>
      </c>
      <c r="D2279" t="s">
        <v>51427</v>
      </c>
      <c r="E2279" t="s">
        <v>51428</v>
      </c>
      <c r="F2279" t="s">
        <v>51429</v>
      </c>
      <c r="G2279" t="s">
        <v>51430</v>
      </c>
      <c r="H2279" t="s">
        <v>51431</v>
      </c>
      <c r="I2279" t="s">
        <v>51432</v>
      </c>
      <c r="J2279" t="s">
        <v>51433</v>
      </c>
      <c r="K2279" t="s">
        <v>51434</v>
      </c>
      <c r="L2279" t="s">
        <v>51435</v>
      </c>
      <c r="M2279" t="s">
        <v>51436</v>
      </c>
      <c r="N2279" t="s">
        <v>51437</v>
      </c>
      <c r="O2279" t="s">
        <v>51438</v>
      </c>
      <c r="P2279" t="s">
        <v>51439</v>
      </c>
      <c r="Q2279" t="s">
        <v>51440</v>
      </c>
      <c r="R2279" t="s">
        <v>51441</v>
      </c>
      <c r="S2279" t="s">
        <v>51442</v>
      </c>
      <c r="T2279" t="s">
        <v>51443</v>
      </c>
      <c r="U2279" t="s">
        <v>51444</v>
      </c>
      <c r="V2279" t="s">
        <v>51445</v>
      </c>
      <c r="W2279" t="s">
        <v>51446</v>
      </c>
      <c r="X2279" t="s">
        <v>51447</v>
      </c>
      <c r="Y2279" t="s">
        <v>51448</v>
      </c>
    </row>
    <row r="2280" spans="1:25" x14ac:dyDescent="0.3">
      <c r="A2280">
        <v>113950</v>
      </c>
      <c r="B2280" t="s">
        <v>51449</v>
      </c>
      <c r="C2280" t="s">
        <v>51450</v>
      </c>
      <c r="D2280" t="s">
        <v>51451</v>
      </c>
      <c r="E2280" t="s">
        <v>51452</v>
      </c>
      <c r="F2280" t="s">
        <v>51453</v>
      </c>
      <c r="G2280" t="s">
        <v>51454</v>
      </c>
      <c r="H2280" t="s">
        <v>51455</v>
      </c>
      <c r="I2280" t="s">
        <v>51456</v>
      </c>
      <c r="J2280" t="s">
        <v>51457</v>
      </c>
      <c r="K2280" t="s">
        <v>51458</v>
      </c>
      <c r="L2280" t="s">
        <v>51459</v>
      </c>
      <c r="M2280" t="s">
        <v>51460</v>
      </c>
      <c r="N2280" t="s">
        <v>51461</v>
      </c>
      <c r="O2280" t="s">
        <v>51462</v>
      </c>
      <c r="P2280" t="s">
        <v>51463</v>
      </c>
      <c r="Q2280" t="s">
        <v>51464</v>
      </c>
      <c r="R2280" t="s">
        <v>51465</v>
      </c>
      <c r="S2280" t="s">
        <v>51466</v>
      </c>
      <c r="T2280" t="s">
        <v>51467</v>
      </c>
      <c r="U2280" t="s">
        <v>51468</v>
      </c>
      <c r="V2280" t="s">
        <v>51469</v>
      </c>
      <c r="W2280" t="s">
        <v>51470</v>
      </c>
      <c r="X2280" t="s">
        <v>51471</v>
      </c>
      <c r="Y2280" t="s">
        <v>51472</v>
      </c>
    </row>
    <row r="2281" spans="1:25" x14ac:dyDescent="0.3">
      <c r="A2281">
        <v>114000</v>
      </c>
      <c r="B2281" t="s">
        <v>51473</v>
      </c>
      <c r="C2281" t="s">
        <v>51474</v>
      </c>
      <c r="D2281" t="s">
        <v>51475</v>
      </c>
      <c r="E2281" t="s">
        <v>51476</v>
      </c>
      <c r="F2281" t="s">
        <v>51477</v>
      </c>
      <c r="G2281" t="s">
        <v>51478</v>
      </c>
      <c r="H2281" t="s">
        <v>51479</v>
      </c>
      <c r="I2281" t="s">
        <v>51480</v>
      </c>
      <c r="J2281" t="s">
        <v>51481</v>
      </c>
      <c r="K2281" t="s">
        <v>51482</v>
      </c>
      <c r="L2281" t="s">
        <v>51483</v>
      </c>
      <c r="M2281" t="s">
        <v>51484</v>
      </c>
      <c r="N2281" t="s">
        <v>51485</v>
      </c>
      <c r="O2281" t="s">
        <v>51486</v>
      </c>
      <c r="P2281" t="s">
        <v>51487</v>
      </c>
      <c r="Q2281" t="s">
        <v>51488</v>
      </c>
      <c r="R2281" t="s">
        <v>51489</v>
      </c>
      <c r="S2281" t="s">
        <v>51490</v>
      </c>
      <c r="T2281" t="s">
        <v>51491</v>
      </c>
      <c r="U2281" t="s">
        <v>51492</v>
      </c>
      <c r="V2281" t="s">
        <v>51493</v>
      </c>
      <c r="W2281" t="s">
        <v>51494</v>
      </c>
      <c r="X2281" t="s">
        <v>51495</v>
      </c>
      <c r="Y2281" t="s">
        <v>51496</v>
      </c>
    </row>
    <row r="2282" spans="1:25" x14ac:dyDescent="0.3">
      <c r="A2282">
        <v>114050</v>
      </c>
      <c r="B2282" t="s">
        <v>51497</v>
      </c>
      <c r="C2282" t="s">
        <v>51498</v>
      </c>
      <c r="D2282" t="s">
        <v>51499</v>
      </c>
      <c r="E2282" t="s">
        <v>51500</v>
      </c>
      <c r="F2282" t="s">
        <v>51501</v>
      </c>
      <c r="G2282" t="s">
        <v>51502</v>
      </c>
      <c r="H2282" t="s">
        <v>51503</v>
      </c>
      <c r="I2282" t="s">
        <v>51504</v>
      </c>
      <c r="J2282" t="s">
        <v>51505</v>
      </c>
      <c r="K2282" t="s">
        <v>51506</v>
      </c>
      <c r="L2282" t="s">
        <v>51507</v>
      </c>
      <c r="M2282" t="s">
        <v>51508</v>
      </c>
      <c r="N2282" t="s">
        <v>51509</v>
      </c>
      <c r="O2282" t="s">
        <v>51510</v>
      </c>
      <c r="P2282" t="s">
        <v>51511</v>
      </c>
      <c r="Q2282" t="s">
        <v>51512</v>
      </c>
      <c r="R2282" t="s">
        <v>51513</v>
      </c>
      <c r="S2282" t="s">
        <v>51514</v>
      </c>
      <c r="T2282" t="s">
        <v>51515</v>
      </c>
      <c r="U2282" t="s">
        <v>51516</v>
      </c>
      <c r="V2282" t="s">
        <v>51517</v>
      </c>
      <c r="W2282" t="s">
        <v>51518</v>
      </c>
      <c r="X2282" t="s">
        <v>51519</v>
      </c>
      <c r="Y2282" t="s">
        <v>51520</v>
      </c>
    </row>
    <row r="2283" spans="1:25" x14ac:dyDescent="0.3">
      <c r="A2283">
        <v>114100</v>
      </c>
      <c r="B2283" t="s">
        <v>51521</v>
      </c>
      <c r="C2283" t="s">
        <v>51522</v>
      </c>
      <c r="D2283" t="s">
        <v>51523</v>
      </c>
      <c r="E2283" t="s">
        <v>51524</v>
      </c>
      <c r="F2283" t="s">
        <v>51525</v>
      </c>
      <c r="G2283" t="s">
        <v>51526</v>
      </c>
      <c r="H2283" t="s">
        <v>51527</v>
      </c>
      <c r="I2283" t="s">
        <v>51528</v>
      </c>
      <c r="J2283" t="s">
        <v>51529</v>
      </c>
      <c r="K2283" t="s">
        <v>51530</v>
      </c>
      <c r="L2283" t="s">
        <v>51531</v>
      </c>
      <c r="M2283" t="s">
        <v>51532</v>
      </c>
      <c r="N2283" t="s">
        <v>51533</v>
      </c>
      <c r="O2283" t="s">
        <v>51534</v>
      </c>
      <c r="P2283" t="s">
        <v>51535</v>
      </c>
      <c r="Q2283" t="s">
        <v>51536</v>
      </c>
      <c r="R2283" t="s">
        <v>51537</v>
      </c>
      <c r="S2283" t="s">
        <v>51538</v>
      </c>
      <c r="T2283" t="s">
        <v>51539</v>
      </c>
      <c r="U2283" t="s">
        <v>51540</v>
      </c>
      <c r="V2283" t="s">
        <v>51541</v>
      </c>
      <c r="W2283" t="s">
        <v>51542</v>
      </c>
      <c r="X2283" t="s">
        <v>51543</v>
      </c>
      <c r="Y2283" t="s">
        <v>51544</v>
      </c>
    </row>
    <row r="2284" spans="1:25" x14ac:dyDescent="0.3">
      <c r="A2284">
        <v>114150</v>
      </c>
      <c r="B2284" t="s">
        <v>51545</v>
      </c>
      <c r="C2284" t="s">
        <v>51546</v>
      </c>
      <c r="D2284" t="s">
        <v>51547</v>
      </c>
      <c r="E2284" t="s">
        <v>51548</v>
      </c>
      <c r="F2284" t="s">
        <v>51549</v>
      </c>
      <c r="G2284" t="s">
        <v>51550</v>
      </c>
      <c r="H2284" t="s">
        <v>51551</v>
      </c>
      <c r="I2284" t="s">
        <v>51552</v>
      </c>
      <c r="J2284" t="s">
        <v>51553</v>
      </c>
      <c r="K2284" t="s">
        <v>51554</v>
      </c>
      <c r="L2284" t="s">
        <v>51555</v>
      </c>
      <c r="M2284" t="s">
        <v>51556</v>
      </c>
      <c r="N2284" t="s">
        <v>51557</v>
      </c>
      <c r="O2284" t="s">
        <v>51558</v>
      </c>
      <c r="P2284">
        <f>-798.01509201519 -0.718606129623595 -222.318734106284</f>
        <v>-1021.0524322510976</v>
      </c>
      <c r="Q2284" t="s">
        <v>51559</v>
      </c>
      <c r="R2284" t="s">
        <v>51560</v>
      </c>
      <c r="S2284" t="s">
        <v>51561</v>
      </c>
      <c r="T2284" t="s">
        <v>51562</v>
      </c>
      <c r="U2284" t="s">
        <v>51563</v>
      </c>
      <c r="V2284" t="s">
        <v>51564</v>
      </c>
      <c r="W2284" t="s">
        <v>51565</v>
      </c>
      <c r="X2284" t="s">
        <v>51566</v>
      </c>
      <c r="Y2284" t="s">
        <v>51567</v>
      </c>
    </row>
    <row r="2285" spans="1:25" x14ac:dyDescent="0.3">
      <c r="A2285">
        <v>114200</v>
      </c>
      <c r="B2285" t="s">
        <v>51568</v>
      </c>
      <c r="C2285" t="s">
        <v>51569</v>
      </c>
      <c r="D2285" t="s">
        <v>51570</v>
      </c>
      <c r="E2285" t="s">
        <v>51571</v>
      </c>
      <c r="F2285" t="s">
        <v>51572</v>
      </c>
      <c r="G2285" t="s">
        <v>51573</v>
      </c>
      <c r="H2285" t="s">
        <v>51574</v>
      </c>
      <c r="I2285" t="s">
        <v>51575</v>
      </c>
      <c r="J2285" t="s">
        <v>51576</v>
      </c>
      <c r="K2285" t="s">
        <v>51577</v>
      </c>
      <c r="L2285" t="s">
        <v>51578</v>
      </c>
      <c r="M2285" t="s">
        <v>51579</v>
      </c>
      <c r="N2285" t="s">
        <v>51580</v>
      </c>
      <c r="O2285" t="s">
        <v>51581</v>
      </c>
      <c r="P2285">
        <f>-799.290399367335 -3.09741080082017 -222.006925694337</f>
        <v>-1024.3947358624921</v>
      </c>
      <c r="Q2285" t="s">
        <v>51582</v>
      </c>
      <c r="R2285" t="s">
        <v>51583</v>
      </c>
      <c r="S2285" t="s">
        <v>51584</v>
      </c>
      <c r="T2285" t="s">
        <v>51585</v>
      </c>
      <c r="U2285" t="s">
        <v>51586</v>
      </c>
      <c r="V2285" t="s">
        <v>51587</v>
      </c>
      <c r="W2285" t="s">
        <v>51588</v>
      </c>
      <c r="X2285" t="s">
        <v>51589</v>
      </c>
      <c r="Y2285" t="s">
        <v>51590</v>
      </c>
    </row>
    <row r="2286" spans="1:25" x14ac:dyDescent="0.3">
      <c r="A2286">
        <v>114250</v>
      </c>
      <c r="B2286" t="s">
        <v>51591</v>
      </c>
      <c r="C2286" t="s">
        <v>51592</v>
      </c>
      <c r="D2286" t="s">
        <v>51593</v>
      </c>
      <c r="E2286" t="s">
        <v>51594</v>
      </c>
      <c r="F2286" t="s">
        <v>51595</v>
      </c>
      <c r="G2286" t="s">
        <v>51596</v>
      </c>
      <c r="H2286" t="s">
        <v>51597</v>
      </c>
      <c r="I2286" t="s">
        <v>51598</v>
      </c>
      <c r="J2286" t="s">
        <v>51599</v>
      </c>
      <c r="K2286" t="s">
        <v>51600</v>
      </c>
      <c r="L2286" t="s">
        <v>51601</v>
      </c>
      <c r="M2286" t="s">
        <v>51602</v>
      </c>
      <c r="N2286" t="s">
        <v>51603</v>
      </c>
      <c r="O2286" t="s">
        <v>51604</v>
      </c>
      <c r="P2286">
        <f>-799.882336334929 -4.03279963351292 -221.723565430356</f>
        <v>-1025.638701398798</v>
      </c>
      <c r="Q2286" t="s">
        <v>51605</v>
      </c>
      <c r="R2286" t="s">
        <v>51606</v>
      </c>
      <c r="S2286" t="s">
        <v>51607</v>
      </c>
      <c r="T2286" t="s">
        <v>51608</v>
      </c>
      <c r="U2286" t="s">
        <v>51609</v>
      </c>
      <c r="V2286" t="s">
        <v>51610</v>
      </c>
      <c r="W2286" t="s">
        <v>51611</v>
      </c>
      <c r="X2286" t="s">
        <v>51612</v>
      </c>
      <c r="Y2286" t="s">
        <v>51613</v>
      </c>
    </row>
    <row r="2287" spans="1:25" x14ac:dyDescent="0.3">
      <c r="A2287">
        <v>114300</v>
      </c>
      <c r="B2287" t="s">
        <v>51614</v>
      </c>
      <c r="C2287" t="s">
        <v>51615</v>
      </c>
      <c r="D2287" t="s">
        <v>51616</v>
      </c>
      <c r="E2287" t="s">
        <v>51617</v>
      </c>
      <c r="F2287" t="s">
        <v>51618</v>
      </c>
      <c r="G2287" t="s">
        <v>51619</v>
      </c>
      <c r="H2287" t="s">
        <v>51620</v>
      </c>
      <c r="I2287" t="s">
        <v>51621</v>
      </c>
      <c r="J2287" t="s">
        <v>51622</v>
      </c>
      <c r="K2287" t="s">
        <v>51623</v>
      </c>
      <c r="L2287" t="s">
        <v>51624</v>
      </c>
      <c r="M2287" t="s">
        <v>51625</v>
      </c>
      <c r="N2287" t="s">
        <v>51626</v>
      </c>
      <c r="O2287" t="s">
        <v>51627</v>
      </c>
      <c r="P2287">
        <f>-800.911241080629 -7.20636077368067 -221.162223193235</f>
        <v>-1029.2798250475446</v>
      </c>
      <c r="Q2287" t="s">
        <v>51628</v>
      </c>
      <c r="R2287" t="s">
        <v>51629</v>
      </c>
      <c r="S2287" t="s">
        <v>51630</v>
      </c>
      <c r="T2287" t="s">
        <v>51631</v>
      </c>
      <c r="U2287" t="s">
        <v>51632</v>
      </c>
      <c r="V2287" t="s">
        <v>51633</v>
      </c>
      <c r="W2287" t="s">
        <v>51634</v>
      </c>
      <c r="X2287" t="s">
        <v>51635</v>
      </c>
      <c r="Y2287" t="s">
        <v>51636</v>
      </c>
    </row>
    <row r="2288" spans="1:25" x14ac:dyDescent="0.3">
      <c r="A2288">
        <v>114350</v>
      </c>
      <c r="B2288" t="s">
        <v>51637</v>
      </c>
      <c r="C2288" t="s">
        <v>51638</v>
      </c>
      <c r="D2288" t="s">
        <v>51639</v>
      </c>
      <c r="E2288" t="s">
        <v>51640</v>
      </c>
      <c r="F2288" t="s">
        <v>51641</v>
      </c>
      <c r="G2288" t="s">
        <v>51642</v>
      </c>
      <c r="H2288" t="s">
        <v>51643</v>
      </c>
      <c r="I2288" t="s">
        <v>51644</v>
      </c>
      <c r="J2288" t="s">
        <v>51645</v>
      </c>
      <c r="K2288" t="s">
        <v>51646</v>
      </c>
      <c r="L2288" t="s">
        <v>51647</v>
      </c>
      <c r="M2288" t="s">
        <v>51648</v>
      </c>
      <c r="N2288" t="s">
        <v>51649</v>
      </c>
      <c r="O2288" t="s">
        <v>51650</v>
      </c>
      <c r="P2288">
        <f>-801.326452787253 -9.2119845204893 -221.112192895562</f>
        <v>-1031.6506302033042</v>
      </c>
      <c r="Q2288" t="s">
        <v>51651</v>
      </c>
      <c r="R2288" t="s">
        <v>51652</v>
      </c>
      <c r="S2288" t="s">
        <v>51653</v>
      </c>
      <c r="T2288" t="s">
        <v>51654</v>
      </c>
      <c r="U2288" t="s">
        <v>51655</v>
      </c>
      <c r="V2288" t="s">
        <v>51656</v>
      </c>
      <c r="W2288" t="s">
        <v>51657</v>
      </c>
      <c r="X2288" t="s">
        <v>51658</v>
      </c>
      <c r="Y2288" t="s">
        <v>51659</v>
      </c>
    </row>
    <row r="2289" spans="1:25" x14ac:dyDescent="0.3">
      <c r="A2289">
        <v>114400</v>
      </c>
      <c r="B2289" t="s">
        <v>51660</v>
      </c>
      <c r="C2289" t="s">
        <v>51661</v>
      </c>
      <c r="D2289" t="s">
        <v>51662</v>
      </c>
      <c r="E2289" t="s">
        <v>51663</v>
      </c>
      <c r="F2289" t="s">
        <v>51664</v>
      </c>
      <c r="G2289" t="s">
        <v>51665</v>
      </c>
      <c r="H2289" t="s">
        <v>51666</v>
      </c>
      <c r="I2289" t="s">
        <v>51667</v>
      </c>
      <c r="J2289" t="s">
        <v>51668</v>
      </c>
      <c r="K2289" t="s">
        <v>51669</v>
      </c>
      <c r="L2289" t="s">
        <v>51670</v>
      </c>
      <c r="M2289" t="s">
        <v>51671</v>
      </c>
      <c r="N2289" t="s">
        <v>51672</v>
      </c>
      <c r="O2289" t="s">
        <v>51673</v>
      </c>
      <c r="P2289">
        <f>-801.598667885219 -13.378265574027 -221.344057610236</f>
        <v>-1036.320991069482</v>
      </c>
      <c r="Q2289" t="s">
        <v>51674</v>
      </c>
      <c r="R2289" t="s">
        <v>51675</v>
      </c>
      <c r="S2289" t="s">
        <v>51676</v>
      </c>
      <c r="T2289" t="s">
        <v>51677</v>
      </c>
      <c r="U2289" t="s">
        <v>51678</v>
      </c>
      <c r="V2289" t="s">
        <v>51679</v>
      </c>
      <c r="W2289" t="s">
        <v>51680</v>
      </c>
      <c r="X2289" t="s">
        <v>51681</v>
      </c>
      <c r="Y2289" t="s">
        <v>51682</v>
      </c>
    </row>
    <row r="2290" spans="1:25" x14ac:dyDescent="0.3">
      <c r="A2290">
        <v>114450</v>
      </c>
      <c r="B2290" t="s">
        <v>51683</v>
      </c>
      <c r="C2290" t="s">
        <v>51684</v>
      </c>
      <c r="D2290" t="s">
        <v>51685</v>
      </c>
      <c r="E2290" t="s">
        <v>51686</v>
      </c>
      <c r="F2290" t="s">
        <v>51687</v>
      </c>
      <c r="G2290" t="s">
        <v>51688</v>
      </c>
      <c r="H2290" t="s">
        <v>51689</v>
      </c>
      <c r="I2290" t="s">
        <v>51690</v>
      </c>
      <c r="J2290" t="s">
        <v>51691</v>
      </c>
      <c r="K2290" t="s">
        <v>51692</v>
      </c>
      <c r="L2290" t="s">
        <v>51693</v>
      </c>
      <c r="M2290" t="s">
        <v>51694</v>
      </c>
      <c r="N2290" t="s">
        <v>51695</v>
      </c>
      <c r="O2290">
        <f>-764.57743637419 -1.76018415165299 -500.831015033731</f>
        <v>-1267.1686355595739</v>
      </c>
      <c r="P2290">
        <f>-801.369406480988 -15.8326155787545 -221.498027727796</f>
        <v>-1038.7000497875385</v>
      </c>
      <c r="Q2290" t="s">
        <v>51696</v>
      </c>
      <c r="R2290" t="s">
        <v>51697</v>
      </c>
      <c r="S2290" t="s">
        <v>51698</v>
      </c>
      <c r="T2290" t="s">
        <v>51699</v>
      </c>
      <c r="U2290" t="s">
        <v>51700</v>
      </c>
      <c r="V2290" t="s">
        <v>51701</v>
      </c>
      <c r="W2290" t="s">
        <v>51702</v>
      </c>
      <c r="X2290" t="s">
        <v>51703</v>
      </c>
      <c r="Y2290" t="s">
        <v>51704</v>
      </c>
    </row>
    <row r="2291" spans="1:25" x14ac:dyDescent="0.3">
      <c r="A2291">
        <v>114500</v>
      </c>
      <c r="B2291" t="s">
        <v>51705</v>
      </c>
      <c r="C2291" t="s">
        <v>51706</v>
      </c>
      <c r="D2291" t="s">
        <v>51707</v>
      </c>
      <c r="E2291" t="s">
        <v>51708</v>
      </c>
      <c r="F2291" t="s">
        <v>51709</v>
      </c>
      <c r="G2291" t="s">
        <v>51710</v>
      </c>
      <c r="H2291" t="s">
        <v>51711</v>
      </c>
      <c r="I2291" t="s">
        <v>51712</v>
      </c>
      <c r="J2291" t="s">
        <v>51713</v>
      </c>
      <c r="K2291" t="s">
        <v>51714</v>
      </c>
      <c r="L2291" t="s">
        <v>51715</v>
      </c>
      <c r="M2291" t="s">
        <v>51716</v>
      </c>
      <c r="N2291" t="s">
        <v>51717</v>
      </c>
      <c r="O2291">
        <f>-762.199873611374 -5.45201069563495 -500.914992303402</f>
        <v>-1268.5668766104109</v>
      </c>
      <c r="P2291">
        <f>-799.722090578785 -20.8837002447101 -221.751051554101</f>
        <v>-1042.3568423775962</v>
      </c>
      <c r="Q2291" t="s">
        <v>51718</v>
      </c>
      <c r="R2291" t="s">
        <v>51719</v>
      </c>
      <c r="S2291" t="s">
        <v>51720</v>
      </c>
      <c r="T2291" t="s">
        <v>51721</v>
      </c>
      <c r="U2291" t="s">
        <v>51722</v>
      </c>
      <c r="V2291" t="s">
        <v>51723</v>
      </c>
      <c r="W2291" t="s">
        <v>51724</v>
      </c>
      <c r="X2291" t="s">
        <v>51725</v>
      </c>
      <c r="Y2291" t="s">
        <v>51726</v>
      </c>
    </row>
    <row r="2292" spans="1:25" x14ac:dyDescent="0.3">
      <c r="A2292">
        <v>114550</v>
      </c>
      <c r="B2292" t="s">
        <v>51727</v>
      </c>
      <c r="C2292" t="s">
        <v>51728</v>
      </c>
      <c r="D2292" t="s">
        <v>51729</v>
      </c>
      <c r="E2292" t="s">
        <v>51730</v>
      </c>
      <c r="F2292" t="s">
        <v>51731</v>
      </c>
      <c r="G2292" t="s">
        <v>51732</v>
      </c>
      <c r="H2292" t="s">
        <v>51733</v>
      </c>
      <c r="I2292" t="s">
        <v>51734</v>
      </c>
      <c r="J2292" t="s">
        <v>51735</v>
      </c>
      <c r="K2292" t="s">
        <v>51736</v>
      </c>
      <c r="L2292" t="s">
        <v>51737</v>
      </c>
      <c r="M2292" t="s">
        <v>51738</v>
      </c>
      <c r="N2292" t="s">
        <v>51739</v>
      </c>
      <c r="O2292">
        <f>-760.843303241282 -7.33134281971297 -500.980294156674</f>
        <v>-1269.154940217669</v>
      </c>
      <c r="P2292">
        <f>-798.424247914534 -23.2881036974372 -221.853654521452</f>
        <v>-1043.5660061334233</v>
      </c>
      <c r="Q2292" t="s">
        <v>51740</v>
      </c>
      <c r="R2292" t="s">
        <v>51741</v>
      </c>
      <c r="S2292" t="s">
        <v>51742</v>
      </c>
      <c r="T2292" t="s">
        <v>51743</v>
      </c>
      <c r="U2292" t="s">
        <v>51744</v>
      </c>
      <c r="V2292" t="s">
        <v>51745</v>
      </c>
      <c r="W2292" t="s">
        <v>51746</v>
      </c>
      <c r="X2292" t="s">
        <v>51747</v>
      </c>
      <c r="Y2292" t="s">
        <v>51748</v>
      </c>
    </row>
    <row r="2293" spans="1:25" x14ac:dyDescent="0.3">
      <c r="A2293">
        <v>114600</v>
      </c>
      <c r="B2293" t="s">
        <v>51749</v>
      </c>
      <c r="C2293" t="s">
        <v>51750</v>
      </c>
      <c r="D2293" t="s">
        <v>51751</v>
      </c>
      <c r="E2293" t="s">
        <v>51752</v>
      </c>
      <c r="F2293" t="s">
        <v>51753</v>
      </c>
      <c r="G2293" t="s">
        <v>51754</v>
      </c>
      <c r="H2293" t="s">
        <v>51755</v>
      </c>
      <c r="I2293" t="s">
        <v>51756</v>
      </c>
      <c r="J2293" t="s">
        <v>51757</v>
      </c>
      <c r="K2293" t="s">
        <v>51758</v>
      </c>
      <c r="L2293" t="s">
        <v>51759</v>
      </c>
      <c r="M2293" t="s">
        <v>51760</v>
      </c>
      <c r="N2293" t="s">
        <v>51761</v>
      </c>
      <c r="O2293">
        <f>-757.988640631513 -11.1344736571004 -501.046580373842</f>
        <v>-1270.1696946624554</v>
      </c>
      <c r="P2293">
        <f>-795.197771498708 -27.954023902794 -221.920789467588</f>
        <v>-1045.07258486909</v>
      </c>
      <c r="Q2293" t="s">
        <v>51762</v>
      </c>
      <c r="R2293" t="s">
        <v>51763</v>
      </c>
      <c r="S2293" t="s">
        <v>51764</v>
      </c>
      <c r="T2293" t="s">
        <v>51765</v>
      </c>
      <c r="U2293" t="s">
        <v>51766</v>
      </c>
      <c r="V2293" t="s">
        <v>51767</v>
      </c>
      <c r="W2293" t="s">
        <v>51768</v>
      </c>
      <c r="X2293" t="s">
        <v>51769</v>
      </c>
      <c r="Y2293" t="s">
        <v>51770</v>
      </c>
    </row>
    <row r="2294" spans="1:25" x14ac:dyDescent="0.3">
      <c r="A2294">
        <v>114650</v>
      </c>
      <c r="B2294" t="s">
        <v>51771</v>
      </c>
      <c r="C2294" t="s">
        <v>51772</v>
      </c>
      <c r="D2294" t="s">
        <v>51773</v>
      </c>
      <c r="E2294" t="s">
        <v>51774</v>
      </c>
      <c r="F2294" t="s">
        <v>51775</v>
      </c>
      <c r="G2294" t="s">
        <v>51776</v>
      </c>
      <c r="H2294" t="s">
        <v>51777</v>
      </c>
      <c r="I2294" t="s">
        <v>51778</v>
      </c>
      <c r="J2294" t="s">
        <v>51779</v>
      </c>
      <c r="K2294" t="s">
        <v>51780</v>
      </c>
      <c r="L2294" t="s">
        <v>51781</v>
      </c>
      <c r="M2294" t="s">
        <v>51782</v>
      </c>
      <c r="N2294" t="s">
        <v>51783</v>
      </c>
      <c r="O2294">
        <f>-756.517128551886 -13.0153306750569 -500.986715864264</f>
        <v>-1270.519175091207</v>
      </c>
      <c r="P2294">
        <f>-793.490900025961 -30.4125905955284 -221.865064686144</f>
        <v>-1045.7685553076333</v>
      </c>
      <c r="Q2294" t="s">
        <v>51784</v>
      </c>
      <c r="R2294" t="s">
        <v>51785</v>
      </c>
      <c r="S2294" t="s">
        <v>51786</v>
      </c>
      <c r="T2294" t="s">
        <v>51787</v>
      </c>
      <c r="U2294" t="s">
        <v>51788</v>
      </c>
      <c r="V2294" t="s">
        <v>51789</v>
      </c>
      <c r="W2294" t="s">
        <v>51790</v>
      </c>
      <c r="X2294" t="s">
        <v>51791</v>
      </c>
      <c r="Y2294" t="s">
        <v>51792</v>
      </c>
    </row>
    <row r="2295" spans="1:25" x14ac:dyDescent="0.3">
      <c r="A2295">
        <v>114700</v>
      </c>
      <c r="B2295" t="s">
        <v>51793</v>
      </c>
      <c r="C2295" t="s">
        <v>51794</v>
      </c>
      <c r="D2295" t="s">
        <v>51795</v>
      </c>
      <c r="E2295" t="s">
        <v>51796</v>
      </c>
      <c r="F2295" t="s">
        <v>51797</v>
      </c>
      <c r="G2295" t="s">
        <v>51798</v>
      </c>
      <c r="H2295" t="s">
        <v>51799</v>
      </c>
      <c r="I2295" t="s">
        <v>51800</v>
      </c>
      <c r="J2295" t="s">
        <v>51801</v>
      </c>
      <c r="K2295" t="s">
        <v>51802</v>
      </c>
      <c r="L2295" t="s">
        <v>51803</v>
      </c>
      <c r="M2295" t="s">
        <v>51804</v>
      </c>
      <c r="N2295" t="s">
        <v>51805</v>
      </c>
      <c r="O2295">
        <f>-753.790668865199 -16.2972725072225 -501.014083799386</f>
        <v>-1271.1020251718076</v>
      </c>
      <c r="P2295">
        <f>-789.983945055943 -34.6363682853344 -221.850528291966</f>
        <v>-1046.4708416332433</v>
      </c>
      <c r="Q2295" t="s">
        <v>51806</v>
      </c>
      <c r="R2295" t="s">
        <v>51807</v>
      </c>
      <c r="S2295" t="s">
        <v>51808</v>
      </c>
      <c r="T2295" t="s">
        <v>51809</v>
      </c>
      <c r="U2295" t="s">
        <v>51810</v>
      </c>
      <c r="V2295" t="s">
        <v>51811</v>
      </c>
      <c r="W2295" t="s">
        <v>51812</v>
      </c>
      <c r="X2295" t="s">
        <v>51813</v>
      </c>
      <c r="Y2295" t="s">
        <v>51814</v>
      </c>
    </row>
    <row r="2296" spans="1:25" x14ac:dyDescent="0.3">
      <c r="A2296">
        <v>114750</v>
      </c>
      <c r="B2296" t="s">
        <v>51815</v>
      </c>
      <c r="C2296" t="s">
        <v>51816</v>
      </c>
      <c r="D2296" t="s">
        <v>51817</v>
      </c>
      <c r="E2296" t="s">
        <v>51818</v>
      </c>
      <c r="F2296" t="s">
        <v>51819</v>
      </c>
      <c r="G2296" t="s">
        <v>51820</v>
      </c>
      <c r="H2296" t="s">
        <v>51821</v>
      </c>
      <c r="I2296" t="s">
        <v>51822</v>
      </c>
      <c r="J2296" t="s">
        <v>51823</v>
      </c>
      <c r="K2296" t="s">
        <v>51824</v>
      </c>
      <c r="L2296" t="s">
        <v>51825</v>
      </c>
      <c r="M2296" t="s">
        <v>51826</v>
      </c>
      <c r="N2296" t="s">
        <v>51827</v>
      </c>
      <c r="O2296">
        <f>-752.441457317983 -17.8317979879146 -501.084124935358</f>
        <v>-1271.3573802412557</v>
      </c>
      <c r="P2296">
        <f>-788.565386615744 -36.6805922179935 -221.945493528298</f>
        <v>-1047.1914723620355</v>
      </c>
      <c r="Q2296" t="s">
        <v>51828</v>
      </c>
      <c r="R2296" t="s">
        <v>51829</v>
      </c>
      <c r="S2296" t="s">
        <v>51830</v>
      </c>
      <c r="T2296" t="s">
        <v>51831</v>
      </c>
      <c r="U2296" t="s">
        <v>51832</v>
      </c>
      <c r="V2296" t="s">
        <v>51833</v>
      </c>
      <c r="W2296" t="s">
        <v>51834</v>
      </c>
      <c r="X2296" t="s">
        <v>51835</v>
      </c>
      <c r="Y2296" t="s">
        <v>51836</v>
      </c>
    </row>
    <row r="2297" spans="1:25" x14ac:dyDescent="0.3">
      <c r="A2297">
        <v>114800</v>
      </c>
      <c r="B2297" t="s">
        <v>51837</v>
      </c>
      <c r="C2297" t="s">
        <v>51838</v>
      </c>
      <c r="D2297" t="s">
        <v>51839</v>
      </c>
      <c r="E2297" t="s">
        <v>51840</v>
      </c>
      <c r="F2297" t="s">
        <v>51841</v>
      </c>
      <c r="G2297" t="s">
        <v>51842</v>
      </c>
      <c r="H2297" t="s">
        <v>51843</v>
      </c>
      <c r="I2297" t="s">
        <v>51844</v>
      </c>
      <c r="J2297" t="s">
        <v>51845</v>
      </c>
      <c r="K2297" t="s">
        <v>51846</v>
      </c>
      <c r="L2297" t="s">
        <v>51847</v>
      </c>
      <c r="M2297" t="s">
        <v>51848</v>
      </c>
      <c r="N2297" t="s">
        <v>51849</v>
      </c>
      <c r="O2297">
        <f>-749.922921490685 -20.8474527937724 -501.234131119727</f>
        <v>-1272.0045054041843</v>
      </c>
      <c r="P2297">
        <f>-786.070937512975 -40.5600290019067 -222.158242782753</f>
        <v>-1048.7892092976347</v>
      </c>
      <c r="Q2297" t="s">
        <v>51850</v>
      </c>
      <c r="R2297" t="s">
        <v>51851</v>
      </c>
      <c r="S2297" t="s">
        <v>51852</v>
      </c>
      <c r="T2297" t="s">
        <v>51853</v>
      </c>
      <c r="U2297" t="s">
        <v>51854</v>
      </c>
      <c r="V2297" t="s">
        <v>51855</v>
      </c>
      <c r="W2297" t="s">
        <v>51856</v>
      </c>
      <c r="X2297" t="s">
        <v>51857</v>
      </c>
      <c r="Y2297" t="s">
        <v>51858</v>
      </c>
    </row>
    <row r="2298" spans="1:25" x14ac:dyDescent="0.3">
      <c r="A2298">
        <v>114850</v>
      </c>
      <c r="B2298" t="s">
        <v>51859</v>
      </c>
      <c r="C2298" t="s">
        <v>51860</v>
      </c>
      <c r="D2298" t="s">
        <v>51861</v>
      </c>
      <c r="E2298" t="s">
        <v>51862</v>
      </c>
      <c r="F2298" t="s">
        <v>51863</v>
      </c>
      <c r="G2298" t="s">
        <v>51864</v>
      </c>
      <c r="H2298" t="s">
        <v>51865</v>
      </c>
      <c r="I2298" t="s">
        <v>51866</v>
      </c>
      <c r="J2298" t="s">
        <v>51867</v>
      </c>
      <c r="K2298" t="s">
        <v>51868</v>
      </c>
      <c r="L2298" t="s">
        <v>51869</v>
      </c>
      <c r="M2298" t="s">
        <v>51870</v>
      </c>
      <c r="N2298" t="s">
        <v>51871</v>
      </c>
      <c r="O2298">
        <f>-748.823727466621 -22.2889925546569 -501.280234104651</f>
        <v>-1272.392954125929</v>
      </c>
      <c r="P2298">
        <f>-784.851164322974 -42.353324323595 -222.213900625602</f>
        <v>-1049.418389272171</v>
      </c>
      <c r="Q2298" t="s">
        <v>51872</v>
      </c>
      <c r="R2298" t="s">
        <v>51873</v>
      </c>
      <c r="S2298" t="s">
        <v>51874</v>
      </c>
      <c r="T2298" t="s">
        <v>51875</v>
      </c>
      <c r="U2298" t="s">
        <v>51876</v>
      </c>
      <c r="V2298" t="s">
        <v>51877</v>
      </c>
      <c r="W2298" t="s">
        <v>51878</v>
      </c>
      <c r="X2298" t="s">
        <v>51879</v>
      </c>
      <c r="Y2298" t="s">
        <v>51880</v>
      </c>
    </row>
    <row r="2299" spans="1:25" x14ac:dyDescent="0.3">
      <c r="A2299">
        <v>114900</v>
      </c>
      <c r="B2299" t="s">
        <v>51881</v>
      </c>
      <c r="C2299" t="s">
        <v>51882</v>
      </c>
      <c r="D2299" t="s">
        <v>51883</v>
      </c>
      <c r="E2299" t="s">
        <v>51884</v>
      </c>
      <c r="F2299" t="s">
        <v>51885</v>
      </c>
      <c r="G2299" t="s">
        <v>51886</v>
      </c>
      <c r="H2299" t="s">
        <v>51887</v>
      </c>
      <c r="I2299" t="s">
        <v>51888</v>
      </c>
      <c r="J2299" t="s">
        <v>51889</v>
      </c>
      <c r="K2299" t="s">
        <v>51890</v>
      </c>
      <c r="L2299" t="s">
        <v>51891</v>
      </c>
      <c r="M2299" t="s">
        <v>51892</v>
      </c>
      <c r="N2299" t="s">
        <v>51893</v>
      </c>
      <c r="O2299">
        <f>-746.861525432676 -25.247627707746 -501.112237837929</f>
        <v>-1273.2213909783509</v>
      </c>
      <c r="P2299">
        <f>-782.277364917303 -45.7933103825058 -222.002619807566</f>
        <v>-1050.0732951073746</v>
      </c>
      <c r="Q2299" t="s">
        <v>51894</v>
      </c>
      <c r="R2299" t="s">
        <v>51895</v>
      </c>
      <c r="S2299" t="s">
        <v>51896</v>
      </c>
      <c r="T2299" t="s">
        <v>51897</v>
      </c>
      <c r="U2299" t="s">
        <v>51898</v>
      </c>
      <c r="V2299" t="s">
        <v>51899</v>
      </c>
      <c r="W2299" t="s">
        <v>51900</v>
      </c>
      <c r="X2299" t="s">
        <v>51901</v>
      </c>
      <c r="Y2299" t="s">
        <v>51902</v>
      </c>
    </row>
    <row r="2300" spans="1:25" x14ac:dyDescent="0.3">
      <c r="A2300">
        <v>114950</v>
      </c>
      <c r="B2300" t="s">
        <v>51903</v>
      </c>
      <c r="C2300" t="s">
        <v>51904</v>
      </c>
      <c r="D2300" t="s">
        <v>51905</v>
      </c>
      <c r="E2300" t="s">
        <v>51906</v>
      </c>
      <c r="F2300" t="s">
        <v>51907</v>
      </c>
      <c r="G2300" t="s">
        <v>51908</v>
      </c>
      <c r="H2300" t="s">
        <v>51909</v>
      </c>
      <c r="I2300" t="s">
        <v>51910</v>
      </c>
      <c r="J2300" t="s">
        <v>51911</v>
      </c>
      <c r="K2300" t="s">
        <v>51912</v>
      </c>
      <c r="L2300" t="s">
        <v>51913</v>
      </c>
      <c r="M2300" t="s">
        <v>51914</v>
      </c>
      <c r="N2300" t="s">
        <v>51915</v>
      </c>
      <c r="O2300">
        <f>-745.931293993833 -26.655884865761 -500.98268445529</f>
        <v>-1273.5698633148841</v>
      </c>
      <c r="P2300">
        <f>-780.960462787382 -47.3255184644931 -221.833335285322</f>
        <v>-1050.1193165371972</v>
      </c>
      <c r="Q2300" t="s">
        <v>51916</v>
      </c>
      <c r="R2300" t="s">
        <v>51917</v>
      </c>
      <c r="S2300" t="s">
        <v>51918</v>
      </c>
      <c r="T2300" t="s">
        <v>51919</v>
      </c>
      <c r="U2300" t="s">
        <v>51920</v>
      </c>
      <c r="V2300" t="s">
        <v>51921</v>
      </c>
      <c r="W2300" t="s">
        <v>51922</v>
      </c>
      <c r="X2300" t="s">
        <v>51923</v>
      </c>
      <c r="Y2300" t="s">
        <v>51924</v>
      </c>
    </row>
    <row r="2301" spans="1:25" x14ac:dyDescent="0.3">
      <c r="A2301">
        <v>115000</v>
      </c>
      <c r="B2301" t="s">
        <v>51925</v>
      </c>
      <c r="C2301" t="s">
        <v>51926</v>
      </c>
      <c r="D2301" t="s">
        <v>51927</v>
      </c>
      <c r="E2301" t="s">
        <v>51928</v>
      </c>
      <c r="F2301" t="s">
        <v>51929</v>
      </c>
      <c r="G2301" t="s">
        <v>51930</v>
      </c>
      <c r="H2301" t="s">
        <v>51931</v>
      </c>
      <c r="I2301" t="s">
        <v>51932</v>
      </c>
      <c r="J2301" t="s">
        <v>51933</v>
      </c>
      <c r="K2301" t="s">
        <v>51934</v>
      </c>
      <c r="L2301" t="s">
        <v>51935</v>
      </c>
      <c r="M2301" t="s">
        <v>51936</v>
      </c>
      <c r="N2301" t="s">
        <v>51937</v>
      </c>
      <c r="O2301">
        <f>-744.123374649384 -29.2762284288071 -500.735083330625</f>
        <v>-1274.1346864088162</v>
      </c>
      <c r="P2301">
        <f>-778.372869284213 -50.0784017389863 -221.499046191195</f>
        <v>-1049.9503172143943</v>
      </c>
      <c r="Q2301" t="s">
        <v>51938</v>
      </c>
      <c r="R2301" t="s">
        <v>51939</v>
      </c>
      <c r="S2301" t="s">
        <v>51940</v>
      </c>
      <c r="T2301" t="s">
        <v>51941</v>
      </c>
      <c r="U2301" t="s">
        <v>51942</v>
      </c>
      <c r="V2301" t="s">
        <v>51943</v>
      </c>
      <c r="W2301" t="s">
        <v>51944</v>
      </c>
      <c r="X2301" t="s">
        <v>51945</v>
      </c>
      <c r="Y2301" t="s">
        <v>51946</v>
      </c>
    </row>
    <row r="2302" spans="1:25" x14ac:dyDescent="0.3">
      <c r="A2302">
        <v>115050</v>
      </c>
      <c r="B2302" t="s">
        <v>51947</v>
      </c>
      <c r="C2302" t="s">
        <v>51948</v>
      </c>
      <c r="D2302" t="s">
        <v>51949</v>
      </c>
      <c r="E2302" t="s">
        <v>51950</v>
      </c>
      <c r="F2302" t="s">
        <v>51951</v>
      </c>
      <c r="G2302" t="s">
        <v>51952</v>
      </c>
      <c r="H2302" t="s">
        <v>51953</v>
      </c>
      <c r="I2302" t="s">
        <v>51954</v>
      </c>
      <c r="J2302" t="s">
        <v>51955</v>
      </c>
      <c r="K2302" t="s">
        <v>51956</v>
      </c>
      <c r="L2302" t="s">
        <v>51957</v>
      </c>
      <c r="M2302" t="s">
        <v>51958</v>
      </c>
      <c r="N2302" t="s">
        <v>51959</v>
      </c>
      <c r="O2302">
        <f>-743.231500320461 -30.6377430154064 -500.563178244942</f>
        <v>-1274.4324215808094</v>
      </c>
      <c r="P2302">
        <f>-777.250461599023 -51.4540369680594 -221.299907984781</f>
        <v>-1050.0044065518634</v>
      </c>
      <c r="Q2302" t="s">
        <v>51960</v>
      </c>
      <c r="R2302" t="s">
        <v>51961</v>
      </c>
      <c r="S2302" t="s">
        <v>51962</v>
      </c>
      <c r="T2302" t="s">
        <v>51963</v>
      </c>
      <c r="U2302" t="s">
        <v>51964</v>
      </c>
      <c r="V2302" t="s">
        <v>51965</v>
      </c>
      <c r="W2302" t="s">
        <v>51966</v>
      </c>
      <c r="X2302" t="s">
        <v>51967</v>
      </c>
      <c r="Y2302" t="s">
        <v>51968</v>
      </c>
    </row>
    <row r="2303" spans="1:25" x14ac:dyDescent="0.3">
      <c r="A2303">
        <v>115100</v>
      </c>
      <c r="B2303" t="s">
        <v>51969</v>
      </c>
      <c r="C2303" t="s">
        <v>51970</v>
      </c>
      <c r="D2303" t="s">
        <v>51971</v>
      </c>
      <c r="E2303" t="s">
        <v>51972</v>
      </c>
      <c r="F2303" t="s">
        <v>51973</v>
      </c>
      <c r="G2303" t="s">
        <v>51974</v>
      </c>
      <c r="H2303" t="s">
        <v>51975</v>
      </c>
      <c r="I2303" t="s">
        <v>51976</v>
      </c>
      <c r="J2303" t="s">
        <v>51977</v>
      </c>
      <c r="K2303" t="s">
        <v>51978</v>
      </c>
      <c r="L2303" t="s">
        <v>51979</v>
      </c>
      <c r="M2303" t="s">
        <v>51980</v>
      </c>
      <c r="N2303" t="s">
        <v>51981</v>
      </c>
      <c r="O2303">
        <f>-741.211169901821 -33.3245244171965 -500.295352808555</f>
        <v>-1274.8310471275724</v>
      </c>
      <c r="P2303">
        <f>-774.883591982397 -54.619406387968 -221.026276858545</f>
        <v>-1050.5292752289099</v>
      </c>
      <c r="Q2303" t="s">
        <v>51982</v>
      </c>
      <c r="R2303" t="s">
        <v>51983</v>
      </c>
      <c r="S2303" t="s">
        <v>51984</v>
      </c>
      <c r="T2303" t="s">
        <v>51985</v>
      </c>
      <c r="U2303" t="s">
        <v>51986</v>
      </c>
      <c r="V2303" t="s">
        <v>51987</v>
      </c>
      <c r="W2303" t="s">
        <v>51988</v>
      </c>
      <c r="X2303" t="s">
        <v>51989</v>
      </c>
      <c r="Y2303" t="s">
        <v>51990</v>
      </c>
    </row>
    <row r="2304" spans="1:25" x14ac:dyDescent="0.3">
      <c r="A2304">
        <v>115150</v>
      </c>
      <c r="B2304" t="s">
        <v>51991</v>
      </c>
      <c r="C2304" t="s">
        <v>51992</v>
      </c>
      <c r="D2304" t="s">
        <v>51993</v>
      </c>
      <c r="E2304" t="s">
        <v>51994</v>
      </c>
      <c r="F2304" t="s">
        <v>51995</v>
      </c>
      <c r="G2304" t="s">
        <v>51996</v>
      </c>
      <c r="H2304" t="s">
        <v>51997</v>
      </c>
      <c r="I2304" t="s">
        <v>51998</v>
      </c>
      <c r="J2304" t="s">
        <v>51999</v>
      </c>
      <c r="K2304" t="s">
        <v>52000</v>
      </c>
      <c r="L2304" t="s">
        <v>52001</v>
      </c>
      <c r="M2304" t="s">
        <v>52002</v>
      </c>
      <c r="N2304" t="s">
        <v>52003</v>
      </c>
      <c r="O2304">
        <f>-739.848311130732 -34.788030277974 -500.199238920897</f>
        <v>-1274.8355803296031</v>
      </c>
      <c r="P2304">
        <f>-773.65997585701 -56.5384492984083 -220.9819873669</f>
        <v>-1051.1804125223182</v>
      </c>
      <c r="Q2304" t="s">
        <v>52004</v>
      </c>
      <c r="R2304" t="s">
        <v>52005</v>
      </c>
      <c r="S2304" t="s">
        <v>52006</v>
      </c>
      <c r="T2304" t="s">
        <v>52007</v>
      </c>
      <c r="U2304" t="s">
        <v>52008</v>
      </c>
      <c r="V2304" t="s">
        <v>52009</v>
      </c>
      <c r="W2304" t="s">
        <v>52010</v>
      </c>
      <c r="X2304" t="s">
        <v>52011</v>
      </c>
      <c r="Y2304" t="s">
        <v>52012</v>
      </c>
    </row>
    <row r="2305" spans="1:25" x14ac:dyDescent="0.3">
      <c r="A2305">
        <v>115200</v>
      </c>
      <c r="B2305" t="s">
        <v>52013</v>
      </c>
      <c r="C2305" t="s">
        <v>52014</v>
      </c>
      <c r="D2305" t="s">
        <v>52015</v>
      </c>
      <c r="E2305" t="s">
        <v>52016</v>
      </c>
      <c r="F2305" t="s">
        <v>52017</v>
      </c>
      <c r="G2305" t="s">
        <v>52018</v>
      </c>
      <c r="H2305" t="s">
        <v>52019</v>
      </c>
      <c r="I2305" t="s">
        <v>52020</v>
      </c>
      <c r="J2305" t="s">
        <v>52021</v>
      </c>
      <c r="K2305" t="s">
        <v>52022</v>
      </c>
      <c r="L2305" t="s">
        <v>52023</v>
      </c>
      <c r="M2305" t="s">
        <v>52024</v>
      </c>
      <c r="N2305" t="s">
        <v>52025</v>
      </c>
      <c r="O2305">
        <f>-736.342434092218 -37.9161078372688 -500.128818854503</f>
        <v>-1274.3873607839898</v>
      </c>
      <c r="P2305">
        <f>-770.743791133126 -61.1743894698141 -221.10523401928</f>
        <v>-1053.0234146222201</v>
      </c>
      <c r="Q2305" t="s">
        <v>52026</v>
      </c>
      <c r="R2305" t="s">
        <v>52027</v>
      </c>
      <c r="S2305" t="s">
        <v>52028</v>
      </c>
      <c r="T2305" t="s">
        <v>52029</v>
      </c>
      <c r="U2305" t="s">
        <v>52030</v>
      </c>
      <c r="V2305" t="s">
        <v>52031</v>
      </c>
      <c r="W2305" t="s">
        <v>52032</v>
      </c>
      <c r="X2305" t="s">
        <v>52033</v>
      </c>
      <c r="Y2305" t="s">
        <v>52034</v>
      </c>
    </row>
    <row r="2306" spans="1:25" x14ac:dyDescent="0.3">
      <c r="A2306">
        <v>115250</v>
      </c>
      <c r="B2306" t="s">
        <v>52035</v>
      </c>
      <c r="C2306" t="s">
        <v>52036</v>
      </c>
      <c r="D2306" t="s">
        <v>52037</v>
      </c>
      <c r="E2306" t="s">
        <v>52038</v>
      </c>
      <c r="F2306" t="s">
        <v>52039</v>
      </c>
      <c r="G2306" t="s">
        <v>52040</v>
      </c>
      <c r="H2306" t="s">
        <v>52041</v>
      </c>
      <c r="I2306" t="s">
        <v>52042</v>
      </c>
      <c r="J2306" t="s">
        <v>52043</v>
      </c>
      <c r="K2306" t="s">
        <v>52044</v>
      </c>
      <c r="L2306" t="s">
        <v>52045</v>
      </c>
      <c r="M2306" t="s">
        <v>52046</v>
      </c>
      <c r="N2306" t="s">
        <v>52047</v>
      </c>
      <c r="O2306">
        <f>-734.435641398993 -39.6870496973777 -500.113116348831</f>
        <v>-1274.2358074452018</v>
      </c>
      <c r="P2306">
        <f>-769.015151408175 -63.7855762679299 -221.18277607334</f>
        <v>-1053.9835037494449</v>
      </c>
      <c r="Q2306" t="s">
        <v>52048</v>
      </c>
      <c r="R2306" t="s">
        <v>52049</v>
      </c>
      <c r="S2306" t="s">
        <v>52050</v>
      </c>
      <c r="T2306" t="s">
        <v>52051</v>
      </c>
      <c r="U2306" t="s">
        <v>52052</v>
      </c>
      <c r="V2306" t="s">
        <v>52053</v>
      </c>
      <c r="W2306" t="s">
        <v>52054</v>
      </c>
      <c r="X2306" t="s">
        <v>52055</v>
      </c>
      <c r="Y2306" t="s">
        <v>52056</v>
      </c>
    </row>
    <row r="2307" spans="1:25" x14ac:dyDescent="0.3">
      <c r="A2307">
        <v>115300</v>
      </c>
      <c r="B2307" t="s">
        <v>52057</v>
      </c>
      <c r="C2307" t="s">
        <v>52058</v>
      </c>
      <c r="D2307" t="s">
        <v>52059</v>
      </c>
      <c r="E2307" t="s">
        <v>52060</v>
      </c>
      <c r="F2307" t="s">
        <v>52061</v>
      </c>
      <c r="G2307" t="s">
        <v>52062</v>
      </c>
      <c r="H2307" t="s">
        <v>52063</v>
      </c>
      <c r="I2307" t="s">
        <v>52064</v>
      </c>
      <c r="J2307" t="s">
        <v>52065</v>
      </c>
      <c r="K2307" t="s">
        <v>52066</v>
      </c>
      <c r="L2307" t="s">
        <v>52067</v>
      </c>
      <c r="M2307" t="s">
        <v>52068</v>
      </c>
      <c r="N2307" t="s">
        <v>52069</v>
      </c>
      <c r="O2307">
        <f>-731.044530147526 -43.031435007299 -500.194195937322</f>
        <v>-1274.270161092147</v>
      </c>
      <c r="P2307">
        <f>-765.675454010481 -68.3660851980603 -221.379966195082</f>
        <v>-1055.4215054036233</v>
      </c>
      <c r="Q2307" t="s">
        <v>52070</v>
      </c>
      <c r="R2307" t="s">
        <v>52071</v>
      </c>
      <c r="S2307" t="s">
        <v>52072</v>
      </c>
      <c r="T2307" t="s">
        <v>52073</v>
      </c>
      <c r="U2307" t="s">
        <v>52074</v>
      </c>
      <c r="V2307" t="s">
        <v>52075</v>
      </c>
      <c r="W2307" t="s">
        <v>52076</v>
      </c>
      <c r="X2307" t="s">
        <v>52077</v>
      </c>
      <c r="Y2307" t="s">
        <v>52078</v>
      </c>
    </row>
    <row r="2308" spans="1:25" x14ac:dyDescent="0.3">
      <c r="A2308">
        <v>115350</v>
      </c>
      <c r="B2308" t="s">
        <v>52079</v>
      </c>
      <c r="C2308" t="s">
        <v>52080</v>
      </c>
      <c r="D2308" t="s">
        <v>52081</v>
      </c>
      <c r="E2308" t="s">
        <v>52082</v>
      </c>
      <c r="F2308" t="s">
        <v>52083</v>
      </c>
      <c r="G2308" t="s">
        <v>52084</v>
      </c>
      <c r="H2308" t="s">
        <v>52085</v>
      </c>
      <c r="I2308" t="s">
        <v>52086</v>
      </c>
      <c r="J2308" t="s">
        <v>52087</v>
      </c>
      <c r="K2308" t="s">
        <v>52088</v>
      </c>
      <c r="L2308" t="s">
        <v>52089</v>
      </c>
      <c r="M2308" t="s">
        <v>52090</v>
      </c>
      <c r="N2308" t="s">
        <v>52091</v>
      </c>
      <c r="O2308">
        <f>-729.473267848967 -44.4489534690415 -500.338753222332</f>
        <v>-1274.2609745403406</v>
      </c>
      <c r="P2308">
        <f>-764.125044366682 -70.253082038588 -221.570003340986</f>
        <v>-1055.948129746256</v>
      </c>
      <c r="Q2308" t="s">
        <v>52092</v>
      </c>
      <c r="R2308" t="s">
        <v>52093</v>
      </c>
      <c r="S2308" t="s">
        <v>52094</v>
      </c>
      <c r="T2308" t="s">
        <v>52095</v>
      </c>
      <c r="U2308" t="s">
        <v>52096</v>
      </c>
      <c r="V2308" t="s">
        <v>52097</v>
      </c>
      <c r="W2308" t="s">
        <v>52098</v>
      </c>
      <c r="X2308" t="s">
        <v>52099</v>
      </c>
      <c r="Y2308" t="s">
        <v>52100</v>
      </c>
    </row>
    <row r="2309" spans="1:25" x14ac:dyDescent="0.3">
      <c r="A2309">
        <v>115400</v>
      </c>
      <c r="B2309" t="s">
        <v>52101</v>
      </c>
      <c r="C2309" t="s">
        <v>52102</v>
      </c>
      <c r="D2309" t="s">
        <v>52103</v>
      </c>
      <c r="E2309" t="s">
        <v>52104</v>
      </c>
      <c r="F2309" t="s">
        <v>52105</v>
      </c>
      <c r="G2309" t="s">
        <v>52106</v>
      </c>
      <c r="H2309" t="s">
        <v>52107</v>
      </c>
      <c r="I2309" t="s">
        <v>52108</v>
      </c>
      <c r="J2309" t="s">
        <v>52109</v>
      </c>
      <c r="K2309" t="s">
        <v>52110</v>
      </c>
      <c r="L2309" t="s">
        <v>52111</v>
      </c>
      <c r="M2309" t="s">
        <v>52112</v>
      </c>
      <c r="N2309" t="s">
        <v>52113</v>
      </c>
      <c r="O2309">
        <f>-726.539097196628 -47.0253334216793 -500.888002912988</f>
        <v>-1274.4524335312954</v>
      </c>
      <c r="P2309">
        <f>-761.684529109314 -74.5430101929412 -222.345098460507</f>
        <v>-1058.5726377627623</v>
      </c>
      <c r="Q2309" t="s">
        <v>52114</v>
      </c>
      <c r="R2309" t="s">
        <v>52115</v>
      </c>
      <c r="S2309" t="s">
        <v>52116</v>
      </c>
      <c r="T2309" t="s">
        <v>52117</v>
      </c>
      <c r="U2309" t="s">
        <v>52118</v>
      </c>
      <c r="V2309" t="s">
        <v>52119</v>
      </c>
      <c r="W2309" t="s">
        <v>52120</v>
      </c>
      <c r="X2309" t="s">
        <v>52121</v>
      </c>
      <c r="Y2309" t="s">
        <v>52122</v>
      </c>
    </row>
    <row r="2310" spans="1:25" x14ac:dyDescent="0.3">
      <c r="A2310">
        <v>115450</v>
      </c>
      <c r="B2310" t="s">
        <v>52123</v>
      </c>
      <c r="C2310" t="s">
        <v>52124</v>
      </c>
      <c r="D2310" t="s">
        <v>52125</v>
      </c>
      <c r="E2310" t="s">
        <v>52126</v>
      </c>
      <c r="F2310" t="s">
        <v>52127</v>
      </c>
      <c r="G2310" t="s">
        <v>52128</v>
      </c>
      <c r="H2310" t="s">
        <v>52129</v>
      </c>
      <c r="I2310" t="s">
        <v>52130</v>
      </c>
      <c r="J2310" t="s">
        <v>52131</v>
      </c>
      <c r="K2310" t="s">
        <v>52132</v>
      </c>
      <c r="L2310" t="s">
        <v>52133</v>
      </c>
      <c r="M2310" t="s">
        <v>52134</v>
      </c>
      <c r="N2310" t="s">
        <v>52135</v>
      </c>
      <c r="O2310">
        <f>-725.147583820932 -48.1112115111523 -501.166575412107</f>
        <v>-1274.4253707441912</v>
      </c>
      <c r="P2310">
        <f>-760.850981682711 -76.5900114141893 -222.791229248051</f>
        <v>-1060.2322223449514</v>
      </c>
      <c r="Q2310" t="s">
        <v>52136</v>
      </c>
      <c r="R2310" t="s">
        <v>52137</v>
      </c>
      <c r="S2310" t="s">
        <v>52138</v>
      </c>
      <c r="T2310" t="s">
        <v>52139</v>
      </c>
      <c r="U2310" t="s">
        <v>52140</v>
      </c>
      <c r="V2310" t="s">
        <v>52141</v>
      </c>
      <c r="W2310" t="s">
        <v>52142</v>
      </c>
      <c r="X2310" t="s">
        <v>52143</v>
      </c>
      <c r="Y2310" t="s">
        <v>52144</v>
      </c>
    </row>
    <row r="2311" spans="1:25" x14ac:dyDescent="0.3">
      <c r="A2311">
        <v>115500</v>
      </c>
      <c r="B2311" t="s">
        <v>52145</v>
      </c>
      <c r="C2311" t="s">
        <v>52146</v>
      </c>
      <c r="D2311" t="s">
        <v>52147</v>
      </c>
      <c r="E2311" t="s">
        <v>52148</v>
      </c>
      <c r="F2311" t="s">
        <v>52149</v>
      </c>
      <c r="G2311" t="s">
        <v>52150</v>
      </c>
      <c r="H2311" t="s">
        <v>52151</v>
      </c>
      <c r="I2311" t="s">
        <v>52152</v>
      </c>
      <c r="J2311" t="s">
        <v>52153</v>
      </c>
      <c r="K2311" t="s">
        <v>52154</v>
      </c>
      <c r="L2311" t="s">
        <v>52155</v>
      </c>
      <c r="M2311" t="s">
        <v>52156</v>
      </c>
      <c r="N2311" t="s">
        <v>52157</v>
      </c>
      <c r="O2311">
        <f>-722.816031506758 -49.9042035726181 -501.237385831068</f>
        <v>-1273.9576209104441</v>
      </c>
      <c r="P2311">
        <f>-759.608394982236 -79.7598197293253 -223.14824600302</f>
        <v>-1062.5164607145812</v>
      </c>
      <c r="Q2311" t="s">
        <v>52158</v>
      </c>
      <c r="R2311" t="s">
        <v>52159</v>
      </c>
      <c r="S2311" t="s">
        <v>52160</v>
      </c>
      <c r="T2311" t="s">
        <v>52161</v>
      </c>
      <c r="U2311" t="s">
        <v>52162</v>
      </c>
      <c r="V2311" t="s">
        <v>52163</v>
      </c>
      <c r="W2311" t="s">
        <v>52164</v>
      </c>
      <c r="X2311" t="s">
        <v>52165</v>
      </c>
      <c r="Y2311" t="s">
        <v>52166</v>
      </c>
    </row>
    <row r="2312" spans="1:25" x14ac:dyDescent="0.3">
      <c r="A2312">
        <v>115550</v>
      </c>
      <c r="B2312" t="s">
        <v>52167</v>
      </c>
      <c r="C2312" t="s">
        <v>52168</v>
      </c>
      <c r="D2312" t="s">
        <v>52169</v>
      </c>
      <c r="E2312" t="s">
        <v>52170</v>
      </c>
      <c r="F2312" t="s">
        <v>52171</v>
      </c>
      <c r="G2312" t="s">
        <v>52172</v>
      </c>
      <c r="H2312" t="s">
        <v>52173</v>
      </c>
      <c r="I2312" t="s">
        <v>52174</v>
      </c>
      <c r="J2312" t="s">
        <v>52175</v>
      </c>
      <c r="K2312" t="s">
        <v>52176</v>
      </c>
      <c r="L2312" t="s">
        <v>52177</v>
      </c>
      <c r="M2312" t="s">
        <v>52178</v>
      </c>
      <c r="N2312" t="s">
        <v>52179</v>
      </c>
      <c r="O2312">
        <f>-721.98289428264 -50.8467084370341 -501.060095168217</f>
        <v>-1273.8896978878911</v>
      </c>
      <c r="P2312">
        <f>-759.10243794593 -81.0374959776304 -223.050673863114</f>
        <v>-1063.1906077866745</v>
      </c>
      <c r="Q2312" t="s">
        <v>52180</v>
      </c>
      <c r="R2312" t="s">
        <v>52181</v>
      </c>
      <c r="S2312" t="s">
        <v>52182</v>
      </c>
      <c r="T2312" t="s">
        <v>52183</v>
      </c>
      <c r="U2312" t="s">
        <v>52184</v>
      </c>
      <c r="V2312" t="s">
        <v>52185</v>
      </c>
      <c r="W2312" t="s">
        <v>52186</v>
      </c>
      <c r="X2312" t="s">
        <v>52187</v>
      </c>
      <c r="Y2312" t="s">
        <v>52188</v>
      </c>
    </row>
    <row r="2313" spans="1:25" x14ac:dyDescent="0.3">
      <c r="A2313">
        <v>115600</v>
      </c>
      <c r="B2313" t="s">
        <v>52189</v>
      </c>
      <c r="C2313" t="s">
        <v>52190</v>
      </c>
      <c r="D2313" t="s">
        <v>52191</v>
      </c>
      <c r="E2313" t="s">
        <v>52192</v>
      </c>
      <c r="F2313" t="s">
        <v>52193</v>
      </c>
      <c r="G2313" t="s">
        <v>52194</v>
      </c>
      <c r="H2313" t="s">
        <v>52195</v>
      </c>
      <c r="I2313" t="s">
        <v>52196</v>
      </c>
      <c r="J2313" t="s">
        <v>52197</v>
      </c>
      <c r="K2313" t="s">
        <v>52198</v>
      </c>
      <c r="L2313" t="s">
        <v>52199</v>
      </c>
      <c r="M2313" t="s">
        <v>52200</v>
      </c>
      <c r="N2313" t="s">
        <v>52201</v>
      </c>
      <c r="O2313">
        <f>-720.930767208395 -52.7029808447305 -500.342403945404</f>
        <v>-1273.9761519985295</v>
      </c>
      <c r="P2313">
        <f>-758.546718106165 -83.2185166711934 -222.4352662494</f>
        <v>-1064.2005010267585</v>
      </c>
      <c r="Q2313" t="s">
        <v>52202</v>
      </c>
      <c r="R2313" t="s">
        <v>52203</v>
      </c>
      <c r="S2313" t="s">
        <v>52204</v>
      </c>
      <c r="T2313" t="s">
        <v>52205</v>
      </c>
      <c r="U2313" t="s">
        <v>52206</v>
      </c>
      <c r="V2313" t="s">
        <v>52207</v>
      </c>
      <c r="W2313" t="s">
        <v>52208</v>
      </c>
      <c r="X2313" t="s">
        <v>52209</v>
      </c>
      <c r="Y2313" t="s">
        <v>52210</v>
      </c>
    </row>
    <row r="2314" spans="1:25" x14ac:dyDescent="0.3">
      <c r="A2314">
        <v>115650</v>
      </c>
      <c r="B2314" t="s">
        <v>52211</v>
      </c>
      <c r="C2314" t="s">
        <v>52212</v>
      </c>
      <c r="D2314" t="s">
        <v>52213</v>
      </c>
      <c r="E2314" t="s">
        <v>52214</v>
      </c>
      <c r="F2314" t="s">
        <v>52215</v>
      </c>
      <c r="G2314" t="s">
        <v>52216</v>
      </c>
      <c r="H2314" t="s">
        <v>52217</v>
      </c>
      <c r="I2314" t="s">
        <v>52218</v>
      </c>
      <c r="J2314" t="s">
        <v>52219</v>
      </c>
      <c r="K2314" t="s">
        <v>52220</v>
      </c>
      <c r="L2314" t="s">
        <v>52221</v>
      </c>
      <c r="M2314" t="s">
        <v>52222</v>
      </c>
      <c r="N2314" t="s">
        <v>52223</v>
      </c>
      <c r="O2314">
        <f>-720.44651190816 -53.6354546357586 -499.839528329208</f>
        <v>-1273.9214948731267</v>
      </c>
      <c r="P2314">
        <f>-758.102699836134 -84.1811014767407 -221.941001517367</f>
        <v>-1064.2248028302415</v>
      </c>
      <c r="Q2314" t="s">
        <v>52224</v>
      </c>
      <c r="R2314" t="s">
        <v>52225</v>
      </c>
      <c r="S2314" t="s">
        <v>52226</v>
      </c>
      <c r="T2314" t="s">
        <v>52227</v>
      </c>
      <c r="U2314" t="s">
        <v>52228</v>
      </c>
      <c r="V2314" t="s">
        <v>52229</v>
      </c>
      <c r="W2314" t="s">
        <v>52230</v>
      </c>
      <c r="X2314" t="s">
        <v>52231</v>
      </c>
      <c r="Y2314" t="s">
        <v>52232</v>
      </c>
    </row>
    <row r="2315" spans="1:25" x14ac:dyDescent="0.3">
      <c r="A2315">
        <v>115700</v>
      </c>
      <c r="B2315" t="s">
        <v>52233</v>
      </c>
      <c r="C2315" t="s">
        <v>52234</v>
      </c>
      <c r="D2315" t="s">
        <v>52235</v>
      </c>
      <c r="E2315" t="s">
        <v>52236</v>
      </c>
      <c r="F2315" t="s">
        <v>52237</v>
      </c>
      <c r="G2315" t="s">
        <v>52238</v>
      </c>
      <c r="H2315" t="s">
        <v>52239</v>
      </c>
      <c r="I2315" t="s">
        <v>52240</v>
      </c>
      <c r="J2315" t="s">
        <v>52241</v>
      </c>
      <c r="K2315" t="s">
        <v>52242</v>
      </c>
      <c r="L2315" t="s">
        <v>52243</v>
      </c>
      <c r="M2315" t="s">
        <v>52244</v>
      </c>
      <c r="N2315" t="s">
        <v>52245</v>
      </c>
      <c r="O2315">
        <f>-719.64407770523 -55.2914355650103 -498.662510414942</f>
        <v>-1273.5980236851822</v>
      </c>
      <c r="P2315">
        <f>-757.067192781157 -86.2338458008878 -220.776370528692</f>
        <v>-1064.0774091107369</v>
      </c>
      <c r="Q2315" t="s">
        <v>52246</v>
      </c>
      <c r="R2315" t="s">
        <v>52247</v>
      </c>
      <c r="S2315" t="s">
        <v>52248</v>
      </c>
      <c r="T2315" t="s">
        <v>52249</v>
      </c>
      <c r="U2315" t="s">
        <v>52250</v>
      </c>
      <c r="V2315" t="s">
        <v>52251</v>
      </c>
      <c r="W2315" t="s">
        <v>52252</v>
      </c>
      <c r="X2315" t="s">
        <v>52253</v>
      </c>
      <c r="Y2315" t="s">
        <v>52254</v>
      </c>
    </row>
    <row r="2316" spans="1:25" x14ac:dyDescent="0.3">
      <c r="A2316">
        <v>115750</v>
      </c>
      <c r="B2316" t="s">
        <v>52255</v>
      </c>
      <c r="C2316" t="s">
        <v>52256</v>
      </c>
      <c r="D2316" t="s">
        <v>52257</v>
      </c>
      <c r="E2316" t="s">
        <v>52258</v>
      </c>
      <c r="F2316" t="s">
        <v>52259</v>
      </c>
      <c r="G2316" t="s">
        <v>52260</v>
      </c>
      <c r="H2316" t="s">
        <v>52261</v>
      </c>
      <c r="I2316" t="s">
        <v>52262</v>
      </c>
      <c r="J2316" t="s">
        <v>52263</v>
      </c>
      <c r="K2316" t="s">
        <v>52264</v>
      </c>
      <c r="L2316" t="s">
        <v>52265</v>
      </c>
      <c r="M2316" t="s">
        <v>52266</v>
      </c>
      <c r="N2316" t="s">
        <v>52267</v>
      </c>
      <c r="O2316">
        <f>-719.381197872802 -55.9304192604318 -498.116667269705</f>
        <v>-1273.4282844029387</v>
      </c>
      <c r="P2316">
        <f>-756.585681340554 -86.9625836206119 -220.211173042238</f>
        <v>-1063.7594380034038</v>
      </c>
      <c r="Q2316" t="s">
        <v>52268</v>
      </c>
      <c r="R2316" t="s">
        <v>52269</v>
      </c>
      <c r="S2316" t="s">
        <v>52270</v>
      </c>
      <c r="T2316" t="s">
        <v>52271</v>
      </c>
      <c r="U2316" t="s">
        <v>52272</v>
      </c>
      <c r="V2316" t="s">
        <v>52273</v>
      </c>
      <c r="W2316" t="s">
        <v>52274</v>
      </c>
      <c r="X2316" t="s">
        <v>52275</v>
      </c>
      <c r="Y2316" t="s">
        <v>52276</v>
      </c>
    </row>
    <row r="2317" spans="1:25" x14ac:dyDescent="0.3">
      <c r="A2317">
        <v>115800</v>
      </c>
      <c r="B2317" t="s">
        <v>52277</v>
      </c>
      <c r="C2317" t="s">
        <v>52278</v>
      </c>
      <c r="D2317" t="s">
        <v>52279</v>
      </c>
      <c r="E2317" t="s">
        <v>52280</v>
      </c>
      <c r="F2317" t="s">
        <v>52281</v>
      </c>
      <c r="G2317" t="s">
        <v>52282</v>
      </c>
      <c r="H2317" t="s">
        <v>52283</v>
      </c>
      <c r="I2317" t="s">
        <v>52284</v>
      </c>
      <c r="J2317" t="s">
        <v>52285</v>
      </c>
      <c r="K2317" t="s">
        <v>52286</v>
      </c>
      <c r="L2317" t="s">
        <v>52287</v>
      </c>
      <c r="M2317" t="s">
        <v>52288</v>
      </c>
      <c r="N2317" t="s">
        <v>52289</v>
      </c>
      <c r="O2317">
        <f>-719.172719085096 -56.7323060015729 -497.254239707343</f>
        <v>-1273.159264794012</v>
      </c>
      <c r="P2317">
        <f>-755.623105354199 -87.8407607535748 -219.257405349325</f>
        <v>-1062.7212714570987</v>
      </c>
      <c r="Q2317" t="s">
        <v>52290</v>
      </c>
      <c r="R2317" t="s">
        <v>52291</v>
      </c>
      <c r="S2317" t="s">
        <v>52292</v>
      </c>
      <c r="T2317" t="s">
        <v>52293</v>
      </c>
      <c r="U2317" t="s">
        <v>52294</v>
      </c>
      <c r="V2317" t="s">
        <v>52295</v>
      </c>
      <c r="W2317" t="s">
        <v>52296</v>
      </c>
      <c r="X2317" t="s">
        <v>52297</v>
      </c>
      <c r="Y2317" t="s">
        <v>52298</v>
      </c>
    </row>
    <row r="2318" spans="1:25" x14ac:dyDescent="0.3">
      <c r="A2318">
        <v>115850</v>
      </c>
      <c r="B2318" t="s">
        <v>52299</v>
      </c>
      <c r="C2318" t="s">
        <v>52300</v>
      </c>
      <c r="D2318" t="s">
        <v>52301</v>
      </c>
      <c r="E2318" t="s">
        <v>52302</v>
      </c>
      <c r="F2318" t="s">
        <v>52303</v>
      </c>
      <c r="G2318" t="s">
        <v>52304</v>
      </c>
      <c r="H2318" t="s">
        <v>52305</v>
      </c>
      <c r="I2318" t="s">
        <v>52306</v>
      </c>
      <c r="J2318" t="s">
        <v>52307</v>
      </c>
      <c r="K2318" t="s">
        <v>52308</v>
      </c>
      <c r="L2318" t="s">
        <v>52309</v>
      </c>
      <c r="M2318" t="s">
        <v>52310</v>
      </c>
      <c r="N2318" t="s">
        <v>52311</v>
      </c>
      <c r="O2318">
        <f>-719.186665153675 -57.0728258785905 -496.948172796222</f>
        <v>-1273.2076638284875</v>
      </c>
      <c r="P2318">
        <f>-755.274725017383 -88.3479921051619 -218.922786153584</f>
        <v>-1062.545503276129</v>
      </c>
      <c r="Q2318" t="s">
        <v>52312</v>
      </c>
      <c r="R2318" t="s">
        <v>52313</v>
      </c>
      <c r="S2318" t="s">
        <v>52314</v>
      </c>
      <c r="T2318" t="s">
        <v>52315</v>
      </c>
      <c r="U2318" t="s">
        <v>52316</v>
      </c>
      <c r="V2318" t="s">
        <v>52317</v>
      </c>
      <c r="W2318" t="s">
        <v>52318</v>
      </c>
      <c r="X2318" t="s">
        <v>52319</v>
      </c>
      <c r="Y2318" t="s">
        <v>52320</v>
      </c>
    </row>
    <row r="2319" spans="1:25" x14ac:dyDescent="0.3">
      <c r="A2319">
        <v>115900</v>
      </c>
      <c r="B2319" t="s">
        <v>52321</v>
      </c>
      <c r="C2319" t="s">
        <v>52322</v>
      </c>
      <c r="D2319" t="s">
        <v>52323</v>
      </c>
      <c r="E2319" t="s">
        <v>52324</v>
      </c>
      <c r="F2319" t="s">
        <v>52325</v>
      </c>
      <c r="G2319" t="s">
        <v>52326</v>
      </c>
      <c r="H2319" t="s">
        <v>52327</v>
      </c>
      <c r="I2319" t="s">
        <v>52328</v>
      </c>
      <c r="J2319" t="s">
        <v>52329</v>
      </c>
      <c r="K2319" t="s">
        <v>52330</v>
      </c>
      <c r="L2319" t="s">
        <v>52331</v>
      </c>
      <c r="M2319" t="s">
        <v>52332</v>
      </c>
      <c r="N2319" t="s">
        <v>52333</v>
      </c>
      <c r="O2319">
        <f>-719.583011736511 -57.3485619311432 -496.584751807264</f>
        <v>-1273.5163254749182</v>
      </c>
      <c r="P2319">
        <f>-755.101604396616 -89.1008200283568 -218.540248315494</f>
        <v>-1062.7426727404668</v>
      </c>
      <c r="Q2319" t="s">
        <v>52334</v>
      </c>
      <c r="R2319" t="s">
        <v>52335</v>
      </c>
      <c r="S2319" t="s">
        <v>52336</v>
      </c>
      <c r="T2319" t="s">
        <v>52337</v>
      </c>
      <c r="U2319" t="s">
        <v>52338</v>
      </c>
      <c r="V2319" t="s">
        <v>52339</v>
      </c>
      <c r="W2319" t="s">
        <v>52340</v>
      </c>
      <c r="X2319" t="s">
        <v>52341</v>
      </c>
      <c r="Y2319" t="s">
        <v>52342</v>
      </c>
    </row>
    <row r="2320" spans="1:25" x14ac:dyDescent="0.3">
      <c r="A2320">
        <v>115950</v>
      </c>
      <c r="B2320" t="s">
        <v>52343</v>
      </c>
      <c r="C2320" t="s">
        <v>52344</v>
      </c>
      <c r="D2320" t="s">
        <v>52345</v>
      </c>
      <c r="E2320" t="s">
        <v>52346</v>
      </c>
      <c r="F2320" t="s">
        <v>52347</v>
      </c>
      <c r="G2320" t="s">
        <v>52348</v>
      </c>
      <c r="H2320" t="s">
        <v>52349</v>
      </c>
      <c r="I2320" t="s">
        <v>52350</v>
      </c>
      <c r="J2320" t="s">
        <v>52351</v>
      </c>
      <c r="K2320" t="s">
        <v>52352</v>
      </c>
      <c r="L2320" t="s">
        <v>52353</v>
      </c>
      <c r="M2320" t="s">
        <v>52354</v>
      </c>
      <c r="N2320" t="s">
        <v>52355</v>
      </c>
      <c r="O2320">
        <f>-720.132469312993 -57.2458685008689 -496.574412791327</f>
        <v>-1273.9527506051888</v>
      </c>
      <c r="P2320">
        <f>-755.298653969464 -89.3184030603156 -218.521819994302</f>
        <v>-1063.1388770240817</v>
      </c>
      <c r="Q2320" t="s">
        <v>52356</v>
      </c>
      <c r="R2320" t="s">
        <v>52357</v>
      </c>
      <c r="S2320" t="s">
        <v>52358</v>
      </c>
      <c r="T2320" t="s">
        <v>52359</v>
      </c>
      <c r="U2320" t="s">
        <v>52360</v>
      </c>
      <c r="V2320" t="s">
        <v>52361</v>
      </c>
      <c r="W2320" t="s">
        <v>52362</v>
      </c>
      <c r="X2320" t="s">
        <v>52363</v>
      </c>
      <c r="Y2320" t="s">
        <v>52364</v>
      </c>
    </row>
    <row r="2321" spans="1:25" x14ac:dyDescent="0.3">
      <c r="A2321">
        <v>116000</v>
      </c>
      <c r="B2321" t="s">
        <v>52365</v>
      </c>
      <c r="C2321" t="s">
        <v>52366</v>
      </c>
      <c r="D2321" t="s">
        <v>52367</v>
      </c>
      <c r="E2321" t="s">
        <v>52368</v>
      </c>
      <c r="F2321" t="s">
        <v>52369</v>
      </c>
      <c r="G2321" t="s">
        <v>52370</v>
      </c>
      <c r="H2321" t="s">
        <v>52371</v>
      </c>
      <c r="I2321" t="s">
        <v>52372</v>
      </c>
      <c r="J2321" t="s">
        <v>52373</v>
      </c>
      <c r="K2321" t="s">
        <v>52374</v>
      </c>
      <c r="L2321" t="s">
        <v>52375</v>
      </c>
      <c r="M2321" t="s">
        <v>52376</v>
      </c>
      <c r="N2321" t="s">
        <v>52377</v>
      </c>
      <c r="O2321">
        <f>-721.452054508926 -56.7034299143472 -496.865081045661</f>
        <v>-1275.0205654689344</v>
      </c>
      <c r="P2321">
        <f>-755.637816758225 -89.3563600614241 -218.757680850304</f>
        <v>-1063.7518576699531</v>
      </c>
      <c r="Q2321" t="s">
        <v>52378</v>
      </c>
      <c r="R2321" t="s">
        <v>52379</v>
      </c>
      <c r="S2321" t="s">
        <v>52380</v>
      </c>
      <c r="T2321" t="s">
        <v>52381</v>
      </c>
      <c r="U2321" t="s">
        <v>52382</v>
      </c>
      <c r="V2321" t="s">
        <v>52383</v>
      </c>
      <c r="W2321" t="s">
        <v>52384</v>
      </c>
      <c r="X2321" t="s">
        <v>52385</v>
      </c>
      <c r="Y2321" t="s">
        <v>52386</v>
      </c>
    </row>
    <row r="2322" spans="1:25" x14ac:dyDescent="0.3">
      <c r="A2322">
        <v>116050</v>
      </c>
      <c r="B2322" t="s">
        <v>52387</v>
      </c>
      <c r="C2322" t="s">
        <v>52388</v>
      </c>
      <c r="D2322" t="s">
        <v>52389</v>
      </c>
      <c r="E2322" t="s">
        <v>52390</v>
      </c>
      <c r="F2322" t="s">
        <v>52391</v>
      </c>
      <c r="G2322" t="s">
        <v>52392</v>
      </c>
      <c r="H2322" t="s">
        <v>52393</v>
      </c>
      <c r="I2322" t="s">
        <v>52394</v>
      </c>
      <c r="J2322" t="s">
        <v>52395</v>
      </c>
      <c r="K2322" t="s">
        <v>52396</v>
      </c>
      <c r="L2322" t="s">
        <v>52397</v>
      </c>
      <c r="M2322" t="s">
        <v>52398</v>
      </c>
      <c r="N2322" t="s">
        <v>52399</v>
      </c>
      <c r="O2322">
        <f>-722.247376780611 -56.4804452657729 -496.989962358199</f>
        <v>-1275.717784404583</v>
      </c>
      <c r="P2322">
        <f>-755.804733359385 -89.4140022137017 -218.83914471994</f>
        <v>-1064.0578802930268</v>
      </c>
      <c r="Q2322" t="s">
        <v>52400</v>
      </c>
      <c r="R2322" t="s">
        <v>52401</v>
      </c>
      <c r="S2322" t="s">
        <v>52402</v>
      </c>
      <c r="T2322" t="s">
        <v>52403</v>
      </c>
      <c r="U2322" t="s">
        <v>52404</v>
      </c>
      <c r="V2322" t="s">
        <v>52405</v>
      </c>
      <c r="W2322" t="s">
        <v>52406</v>
      </c>
      <c r="X2322" t="s">
        <v>52407</v>
      </c>
      <c r="Y2322" t="s">
        <v>52408</v>
      </c>
    </row>
    <row r="2323" spans="1:25" x14ac:dyDescent="0.3">
      <c r="A2323">
        <v>116100</v>
      </c>
      <c r="B2323" t="s">
        <v>52409</v>
      </c>
      <c r="C2323" t="s">
        <v>52410</v>
      </c>
      <c r="D2323" t="s">
        <v>52411</v>
      </c>
      <c r="E2323" t="s">
        <v>52412</v>
      </c>
      <c r="F2323" t="s">
        <v>52413</v>
      </c>
      <c r="G2323" t="s">
        <v>52414</v>
      </c>
      <c r="H2323" t="s">
        <v>52415</v>
      </c>
      <c r="I2323" t="s">
        <v>52416</v>
      </c>
      <c r="J2323" t="s">
        <v>52417</v>
      </c>
      <c r="K2323" t="s">
        <v>52418</v>
      </c>
      <c r="L2323" t="s">
        <v>52419</v>
      </c>
      <c r="M2323" t="s">
        <v>52420</v>
      </c>
      <c r="N2323" t="s">
        <v>52421</v>
      </c>
      <c r="O2323">
        <f>-724.296428861586 -55.6253867267967 -497.240047278861</f>
        <v>-1277.1618628672438</v>
      </c>
      <c r="P2323">
        <f>-756.139611176676 -88.3874261716103 -218.867654708219</f>
        <v>-1063.3946920565054</v>
      </c>
      <c r="Q2323" t="s">
        <v>52422</v>
      </c>
      <c r="R2323" t="s">
        <v>52423</v>
      </c>
      <c r="S2323" t="s">
        <v>52424</v>
      </c>
      <c r="T2323" t="s">
        <v>52425</v>
      </c>
      <c r="U2323" t="s">
        <v>52426</v>
      </c>
      <c r="V2323" t="s">
        <v>52427</v>
      </c>
      <c r="W2323" t="s">
        <v>52428</v>
      </c>
      <c r="X2323" t="s">
        <v>52429</v>
      </c>
      <c r="Y2323" t="s">
        <v>52430</v>
      </c>
    </row>
    <row r="2324" spans="1:25" x14ac:dyDescent="0.3">
      <c r="A2324">
        <v>116150</v>
      </c>
      <c r="B2324" t="s">
        <v>52431</v>
      </c>
      <c r="C2324" t="s">
        <v>52432</v>
      </c>
      <c r="D2324" t="s">
        <v>52433</v>
      </c>
      <c r="E2324" t="s">
        <v>52434</v>
      </c>
      <c r="F2324" t="s">
        <v>52435</v>
      </c>
      <c r="G2324" t="s">
        <v>52436</v>
      </c>
      <c r="H2324" t="s">
        <v>52437</v>
      </c>
      <c r="I2324" t="s">
        <v>52438</v>
      </c>
      <c r="J2324" t="s">
        <v>52439</v>
      </c>
      <c r="K2324" t="s">
        <v>52440</v>
      </c>
      <c r="L2324" t="s">
        <v>52441</v>
      </c>
      <c r="M2324" t="s">
        <v>52442</v>
      </c>
      <c r="N2324" t="s">
        <v>52443</v>
      </c>
      <c r="O2324">
        <f>-725.370453339699 -54.9377154463284 -497.415406534809</f>
        <v>-1277.7235753208365</v>
      </c>
      <c r="P2324">
        <f>-756.266669838685 -88.1094140242117 -218.984852142795</f>
        <v>-1063.3609360056917</v>
      </c>
      <c r="Q2324" t="s">
        <v>52444</v>
      </c>
      <c r="R2324" t="s">
        <v>52445</v>
      </c>
      <c r="S2324" t="s">
        <v>52446</v>
      </c>
      <c r="T2324" t="s">
        <v>52447</v>
      </c>
      <c r="U2324" t="s">
        <v>52448</v>
      </c>
      <c r="V2324" t="s">
        <v>52449</v>
      </c>
      <c r="W2324" t="s">
        <v>52450</v>
      </c>
      <c r="X2324" t="s">
        <v>52451</v>
      </c>
      <c r="Y2324" t="s">
        <v>52452</v>
      </c>
    </row>
    <row r="2325" spans="1:25" x14ac:dyDescent="0.3">
      <c r="A2325">
        <v>116200</v>
      </c>
      <c r="B2325" t="s">
        <v>52453</v>
      </c>
      <c r="C2325" t="s">
        <v>52454</v>
      </c>
      <c r="D2325" t="s">
        <v>52455</v>
      </c>
      <c r="E2325" t="s">
        <v>52456</v>
      </c>
      <c r="F2325" t="s">
        <v>52457</v>
      </c>
      <c r="G2325" t="s">
        <v>52458</v>
      </c>
      <c r="H2325" t="s">
        <v>52459</v>
      </c>
      <c r="I2325" t="s">
        <v>52460</v>
      </c>
      <c r="J2325" t="s">
        <v>52461</v>
      </c>
      <c r="K2325" t="s">
        <v>52462</v>
      </c>
      <c r="L2325" t="s">
        <v>52463</v>
      </c>
      <c r="M2325" t="s">
        <v>52464</v>
      </c>
      <c r="N2325" t="s">
        <v>52465</v>
      </c>
      <c r="O2325">
        <f>-727.066070118508 -53.6583769919603 -497.855220613552</f>
        <v>-1278.5796677240203</v>
      </c>
      <c r="P2325">
        <f>-756.625319358475 -88.0943141558605 -219.432945086605</f>
        <v>-1064.1525786009406</v>
      </c>
      <c r="Q2325" t="s">
        <v>52466</v>
      </c>
      <c r="R2325" t="s">
        <v>52467</v>
      </c>
      <c r="S2325" t="s">
        <v>52468</v>
      </c>
      <c r="T2325" t="s">
        <v>52469</v>
      </c>
      <c r="U2325" t="s">
        <v>52470</v>
      </c>
      <c r="V2325" t="s">
        <v>52471</v>
      </c>
      <c r="W2325" t="s">
        <v>52472</v>
      </c>
      <c r="X2325" t="s">
        <v>52473</v>
      </c>
      <c r="Y2325" t="s">
        <v>52474</v>
      </c>
    </row>
    <row r="2326" spans="1:25" x14ac:dyDescent="0.3">
      <c r="A2326">
        <v>116250</v>
      </c>
      <c r="B2326" t="s">
        <v>52475</v>
      </c>
      <c r="C2326" t="s">
        <v>52476</v>
      </c>
      <c r="D2326" t="s">
        <v>52477</v>
      </c>
      <c r="E2326" t="s">
        <v>52478</v>
      </c>
      <c r="F2326" t="s">
        <v>52479</v>
      </c>
      <c r="G2326" t="s">
        <v>52480</v>
      </c>
      <c r="H2326" t="s">
        <v>52481</v>
      </c>
      <c r="I2326" t="s">
        <v>52482</v>
      </c>
      <c r="J2326" t="s">
        <v>52483</v>
      </c>
      <c r="K2326" t="s">
        <v>52484</v>
      </c>
      <c r="L2326" t="s">
        <v>52485</v>
      </c>
      <c r="M2326" t="s">
        <v>52486</v>
      </c>
      <c r="N2326" t="s">
        <v>52487</v>
      </c>
      <c r="O2326">
        <f>-727.67522831893 -52.9830420722126 -498.037114342215</f>
        <v>-1278.6953847333575</v>
      </c>
      <c r="P2326">
        <f>-757.079685068475 -88.0789745518305 -219.680865474966</f>
        <v>-1064.8395250952715</v>
      </c>
      <c r="Q2326" t="s">
        <v>52488</v>
      </c>
      <c r="R2326" t="s">
        <v>52489</v>
      </c>
      <c r="S2326" t="s">
        <v>52490</v>
      </c>
      <c r="T2326" t="s">
        <v>52491</v>
      </c>
      <c r="U2326" t="s">
        <v>52492</v>
      </c>
      <c r="V2326" t="s">
        <v>52493</v>
      </c>
      <c r="W2326" t="s">
        <v>52494</v>
      </c>
      <c r="X2326" t="s">
        <v>52495</v>
      </c>
      <c r="Y2326" t="s">
        <v>52496</v>
      </c>
    </row>
    <row r="2327" spans="1:25" x14ac:dyDescent="0.3">
      <c r="A2327">
        <v>116300</v>
      </c>
      <c r="B2327" t="s">
        <v>52497</v>
      </c>
      <c r="C2327" t="s">
        <v>52498</v>
      </c>
      <c r="D2327" t="s">
        <v>52499</v>
      </c>
      <c r="E2327" t="s">
        <v>52500</v>
      </c>
      <c r="F2327" t="s">
        <v>52501</v>
      </c>
      <c r="G2327" t="s">
        <v>52502</v>
      </c>
      <c r="H2327" t="s">
        <v>52503</v>
      </c>
      <c r="I2327" t="s">
        <v>52504</v>
      </c>
      <c r="J2327" t="s">
        <v>52505</v>
      </c>
      <c r="K2327" t="s">
        <v>52506</v>
      </c>
      <c r="L2327" t="s">
        <v>52507</v>
      </c>
      <c r="M2327" t="s">
        <v>52508</v>
      </c>
      <c r="N2327" t="s">
        <v>52509</v>
      </c>
      <c r="O2327">
        <f>-728.469061808997 -51.0329082255655 -498.326636718988</f>
        <v>-1277.8286067535505</v>
      </c>
      <c r="P2327">
        <f>-758.278510481828 -86.8168153212741 -220.100964944691</f>
        <v>-1065.1962907477932</v>
      </c>
      <c r="Q2327" t="s">
        <v>52510</v>
      </c>
      <c r="R2327" t="s">
        <v>52511</v>
      </c>
      <c r="S2327" t="s">
        <v>52512</v>
      </c>
      <c r="T2327" t="s">
        <v>52513</v>
      </c>
      <c r="U2327" t="s">
        <v>52514</v>
      </c>
      <c r="V2327" t="s">
        <v>52515</v>
      </c>
      <c r="W2327" t="s">
        <v>52516</v>
      </c>
      <c r="X2327" t="s">
        <v>52517</v>
      </c>
      <c r="Y2327" t="s">
        <v>52518</v>
      </c>
    </row>
    <row r="2328" spans="1:25" x14ac:dyDescent="0.3">
      <c r="A2328">
        <v>116350</v>
      </c>
      <c r="B2328" t="s">
        <v>52519</v>
      </c>
      <c r="C2328" t="s">
        <v>52520</v>
      </c>
      <c r="D2328" t="s">
        <v>52521</v>
      </c>
      <c r="E2328" t="s">
        <v>52522</v>
      </c>
      <c r="F2328" t="s">
        <v>52523</v>
      </c>
      <c r="G2328" t="s">
        <v>52524</v>
      </c>
      <c r="H2328" t="s">
        <v>52525</v>
      </c>
      <c r="I2328" t="s">
        <v>52526</v>
      </c>
      <c r="J2328" t="s">
        <v>52527</v>
      </c>
      <c r="K2328" t="s">
        <v>52528</v>
      </c>
      <c r="L2328" t="s">
        <v>52529</v>
      </c>
      <c r="M2328" t="s">
        <v>52530</v>
      </c>
      <c r="N2328" t="s">
        <v>52531</v>
      </c>
      <c r="O2328">
        <f>-728.678934842787 -49.7597309202163 -498.517405945464</f>
        <v>-1276.9560717084673</v>
      </c>
      <c r="P2328">
        <f>-758.876590388271 -85.4895696843519 -220.326651115597</f>
        <v>-1064.6928111882198</v>
      </c>
      <c r="Q2328" t="s">
        <v>52532</v>
      </c>
      <c r="R2328" t="s">
        <v>52533</v>
      </c>
      <c r="S2328" t="s">
        <v>52534</v>
      </c>
      <c r="T2328" t="s">
        <v>52535</v>
      </c>
      <c r="U2328" t="s">
        <v>52536</v>
      </c>
      <c r="V2328" t="s">
        <v>52537</v>
      </c>
      <c r="W2328" t="s">
        <v>52538</v>
      </c>
      <c r="X2328" t="s">
        <v>52539</v>
      </c>
      <c r="Y2328" t="s">
        <v>52540</v>
      </c>
    </row>
    <row r="2329" spans="1:25" x14ac:dyDescent="0.3">
      <c r="A2329">
        <v>116400</v>
      </c>
      <c r="B2329" t="s">
        <v>52541</v>
      </c>
      <c r="C2329" t="s">
        <v>52542</v>
      </c>
      <c r="D2329" t="s">
        <v>52543</v>
      </c>
      <c r="E2329" t="s">
        <v>52544</v>
      </c>
      <c r="F2329" t="s">
        <v>52545</v>
      </c>
      <c r="G2329" t="s">
        <v>52546</v>
      </c>
      <c r="H2329" t="s">
        <v>52547</v>
      </c>
      <c r="I2329" t="s">
        <v>52548</v>
      </c>
      <c r="J2329" t="s">
        <v>52549</v>
      </c>
      <c r="K2329" t="s">
        <v>52550</v>
      </c>
      <c r="L2329" t="s">
        <v>52551</v>
      </c>
      <c r="M2329" t="s">
        <v>52552</v>
      </c>
      <c r="N2329" t="s">
        <v>52553</v>
      </c>
      <c r="O2329">
        <f>-728.923323780446 -47.1615441658596 -498.936882437767</f>
        <v>-1275.0217503840727</v>
      </c>
      <c r="P2329">
        <f>-759.590534719012 -82.2549506621081 -220.716544321863</f>
        <v>-1062.5620297029832</v>
      </c>
      <c r="Q2329" t="s">
        <v>52554</v>
      </c>
      <c r="R2329" t="s">
        <v>52555</v>
      </c>
      <c r="S2329" t="s">
        <v>52556</v>
      </c>
      <c r="T2329" t="s">
        <v>52557</v>
      </c>
      <c r="U2329" t="s">
        <v>52558</v>
      </c>
      <c r="V2329" t="s">
        <v>52559</v>
      </c>
      <c r="W2329" t="s">
        <v>52560</v>
      </c>
      <c r="X2329" t="s">
        <v>52561</v>
      </c>
      <c r="Y2329" t="s">
        <v>52562</v>
      </c>
    </row>
    <row r="2330" spans="1:25" x14ac:dyDescent="0.3">
      <c r="A2330">
        <v>116450</v>
      </c>
      <c r="B2330" t="s">
        <v>52563</v>
      </c>
      <c r="C2330" t="s">
        <v>52564</v>
      </c>
      <c r="D2330" t="s">
        <v>52565</v>
      </c>
      <c r="E2330" t="s">
        <v>52566</v>
      </c>
      <c r="F2330" t="s">
        <v>52567</v>
      </c>
      <c r="G2330" t="s">
        <v>52568</v>
      </c>
      <c r="H2330" t="s">
        <v>52569</v>
      </c>
      <c r="I2330" t="s">
        <v>52570</v>
      </c>
      <c r="J2330" t="s">
        <v>52571</v>
      </c>
      <c r="K2330" t="s">
        <v>52572</v>
      </c>
      <c r="L2330" t="s">
        <v>52573</v>
      </c>
      <c r="M2330" t="s">
        <v>52574</v>
      </c>
      <c r="N2330" t="s">
        <v>52575</v>
      </c>
      <c r="O2330">
        <f>-728.908188204574 -45.8911727189595 -499.180530373111</f>
        <v>-1273.9798912966446</v>
      </c>
      <c r="P2330">
        <f>-759.571109105166 -80.9611591187891 -220.95675973857</f>
        <v>-1061.4890279625251</v>
      </c>
      <c r="Q2330" t="s">
        <v>52576</v>
      </c>
      <c r="R2330" t="s">
        <v>52577</v>
      </c>
      <c r="S2330" t="s">
        <v>52578</v>
      </c>
      <c r="T2330" t="s">
        <v>52579</v>
      </c>
      <c r="U2330" t="s">
        <v>52580</v>
      </c>
      <c r="V2330" t="s">
        <v>52581</v>
      </c>
      <c r="W2330" t="s">
        <v>52582</v>
      </c>
      <c r="X2330" t="s">
        <v>52583</v>
      </c>
      <c r="Y2330" t="s">
        <v>52584</v>
      </c>
    </row>
    <row r="2331" spans="1:25" x14ac:dyDescent="0.3">
      <c r="A2331">
        <v>116500</v>
      </c>
      <c r="B2331" t="s">
        <v>52585</v>
      </c>
      <c r="C2331" t="s">
        <v>52586</v>
      </c>
      <c r="D2331" t="s">
        <v>52587</v>
      </c>
      <c r="E2331" t="s">
        <v>52588</v>
      </c>
      <c r="F2331" t="s">
        <v>52589</v>
      </c>
      <c r="G2331" t="s">
        <v>52590</v>
      </c>
      <c r="H2331" t="s">
        <v>52591</v>
      </c>
      <c r="I2331" t="s">
        <v>52592</v>
      </c>
      <c r="J2331" t="s">
        <v>52593</v>
      </c>
      <c r="K2331" t="s">
        <v>52594</v>
      </c>
      <c r="L2331" t="s">
        <v>52595</v>
      </c>
      <c r="M2331" t="s">
        <v>52596</v>
      </c>
      <c r="N2331" t="s">
        <v>52597</v>
      </c>
      <c r="O2331">
        <f>-728.943250648295 -43.5759207680305 -499.961826057391</f>
        <v>-1272.4809974737166</v>
      </c>
      <c r="P2331">
        <f>-759.322331802583 -79.5662577366625 -221.82435025727</f>
        <v>-1060.7129397965155</v>
      </c>
      <c r="Q2331" t="s">
        <v>52598</v>
      </c>
      <c r="R2331" t="s">
        <v>52599</v>
      </c>
      <c r="S2331" t="s">
        <v>52600</v>
      </c>
      <c r="T2331" t="s">
        <v>52601</v>
      </c>
      <c r="U2331" t="s">
        <v>52602</v>
      </c>
      <c r="V2331" t="s">
        <v>52603</v>
      </c>
      <c r="W2331" t="s">
        <v>52604</v>
      </c>
      <c r="X2331" t="s">
        <v>52605</v>
      </c>
      <c r="Y2331" t="s">
        <v>52606</v>
      </c>
    </row>
    <row r="2332" spans="1:25" x14ac:dyDescent="0.3">
      <c r="A2332">
        <v>116550</v>
      </c>
      <c r="B2332" t="s">
        <v>52607</v>
      </c>
      <c r="C2332" t="s">
        <v>52608</v>
      </c>
      <c r="D2332" t="s">
        <v>52609</v>
      </c>
      <c r="E2332" t="s">
        <v>52610</v>
      </c>
      <c r="F2332" t="s">
        <v>52611</v>
      </c>
      <c r="G2332" t="s">
        <v>52612</v>
      </c>
      <c r="H2332" t="s">
        <v>52613</v>
      </c>
      <c r="I2332" t="s">
        <v>52614</v>
      </c>
      <c r="J2332" t="s">
        <v>52615</v>
      </c>
      <c r="K2332" t="s">
        <v>52616</v>
      </c>
      <c r="L2332" t="s">
        <v>52617</v>
      </c>
      <c r="M2332" t="s">
        <v>52618</v>
      </c>
      <c r="N2332" t="s">
        <v>52619</v>
      </c>
      <c r="O2332">
        <f>-729.091784786819 -42.3676350642579 -500.377723439877</f>
        <v>-1271.8371432909539</v>
      </c>
      <c r="P2332">
        <f>-759.198490216569 -78.4448106349876 -222.221987157363</f>
        <v>-1059.8652880089196</v>
      </c>
      <c r="Q2332" t="s">
        <v>52620</v>
      </c>
      <c r="R2332" t="s">
        <v>52621</v>
      </c>
      <c r="S2332" t="s">
        <v>52622</v>
      </c>
      <c r="T2332" t="s">
        <v>52623</v>
      </c>
      <c r="U2332" t="s">
        <v>52624</v>
      </c>
      <c r="V2332" t="s">
        <v>52625</v>
      </c>
      <c r="W2332" t="s">
        <v>52626</v>
      </c>
      <c r="X2332" t="s">
        <v>52627</v>
      </c>
      <c r="Y2332" t="s">
        <v>52628</v>
      </c>
    </row>
    <row r="2333" spans="1:25" x14ac:dyDescent="0.3">
      <c r="A2333">
        <v>116600</v>
      </c>
      <c r="B2333" t="s">
        <v>52629</v>
      </c>
      <c r="C2333" t="s">
        <v>52630</v>
      </c>
      <c r="D2333" t="s">
        <v>52631</v>
      </c>
      <c r="E2333" t="s">
        <v>52632</v>
      </c>
      <c r="F2333" t="s">
        <v>52633</v>
      </c>
      <c r="G2333" t="s">
        <v>52634</v>
      </c>
      <c r="H2333" t="s">
        <v>52635</v>
      </c>
      <c r="I2333" t="s">
        <v>52636</v>
      </c>
      <c r="J2333" t="s">
        <v>52637</v>
      </c>
      <c r="K2333" t="s">
        <v>52638</v>
      </c>
      <c r="L2333" t="s">
        <v>52639</v>
      </c>
      <c r="M2333" t="s">
        <v>52640</v>
      </c>
      <c r="N2333" t="s">
        <v>52641</v>
      </c>
      <c r="O2333">
        <f>-729.501338357428 -40.1758489495003 -501.126302765171</f>
        <v>-1270.8034900720993</v>
      </c>
      <c r="P2333">
        <f>-759.002674490511 -75.9103564521731 -222.861409253972</f>
        <v>-1057.7744401966561</v>
      </c>
      <c r="Q2333" t="s">
        <v>52642</v>
      </c>
      <c r="R2333" t="s">
        <v>52643</v>
      </c>
      <c r="S2333" t="s">
        <v>52644</v>
      </c>
      <c r="T2333" t="s">
        <v>52645</v>
      </c>
      <c r="U2333" t="s">
        <v>52646</v>
      </c>
      <c r="V2333" t="s">
        <v>52647</v>
      </c>
      <c r="W2333" t="s">
        <v>52648</v>
      </c>
      <c r="X2333" t="s">
        <v>52649</v>
      </c>
      <c r="Y2333" t="s">
        <v>52650</v>
      </c>
    </row>
    <row r="2334" spans="1:25" x14ac:dyDescent="0.3">
      <c r="A2334">
        <v>116650</v>
      </c>
      <c r="B2334" t="s">
        <v>52651</v>
      </c>
      <c r="C2334" t="s">
        <v>52652</v>
      </c>
      <c r="D2334" t="s">
        <v>52653</v>
      </c>
      <c r="E2334" t="s">
        <v>52654</v>
      </c>
      <c r="F2334" t="s">
        <v>52655</v>
      </c>
      <c r="G2334" t="s">
        <v>52656</v>
      </c>
      <c r="H2334" t="s">
        <v>52657</v>
      </c>
      <c r="I2334" t="s">
        <v>52658</v>
      </c>
      <c r="J2334" t="s">
        <v>52659</v>
      </c>
      <c r="K2334" t="s">
        <v>52660</v>
      </c>
      <c r="L2334" t="s">
        <v>52661</v>
      </c>
      <c r="M2334" t="s">
        <v>52662</v>
      </c>
      <c r="N2334" t="s">
        <v>52663</v>
      </c>
      <c r="O2334">
        <f>-729.772079830142 -39.1724002690942 -501.524376715912</f>
        <v>-1270.4688568151482</v>
      </c>
      <c r="P2334">
        <f>-758.923122942301 -74.6867557148059 -223.194503244754</f>
        <v>-1056.804381901861</v>
      </c>
      <c r="Q2334" t="s">
        <v>52664</v>
      </c>
      <c r="R2334" t="s">
        <v>52665</v>
      </c>
      <c r="S2334" t="s">
        <v>52666</v>
      </c>
      <c r="T2334" t="s">
        <v>52667</v>
      </c>
      <c r="U2334" t="s">
        <v>52668</v>
      </c>
      <c r="V2334" t="s">
        <v>52669</v>
      </c>
      <c r="W2334" t="s">
        <v>52670</v>
      </c>
      <c r="X2334" t="s">
        <v>52671</v>
      </c>
      <c r="Y2334" t="s">
        <v>52672</v>
      </c>
    </row>
    <row r="2335" spans="1:25" x14ac:dyDescent="0.3">
      <c r="A2335">
        <v>116700</v>
      </c>
      <c r="B2335" t="s">
        <v>52673</v>
      </c>
      <c r="C2335" t="s">
        <v>52674</v>
      </c>
      <c r="D2335" t="s">
        <v>52675</v>
      </c>
      <c r="E2335" t="s">
        <v>52676</v>
      </c>
      <c r="F2335" t="s">
        <v>52677</v>
      </c>
      <c r="G2335" t="s">
        <v>52678</v>
      </c>
      <c r="H2335" t="s">
        <v>52679</v>
      </c>
      <c r="I2335" t="s">
        <v>52680</v>
      </c>
      <c r="J2335" t="s">
        <v>52681</v>
      </c>
      <c r="K2335" t="s">
        <v>52682</v>
      </c>
      <c r="L2335" t="s">
        <v>52683</v>
      </c>
      <c r="M2335" t="s">
        <v>52684</v>
      </c>
      <c r="N2335" t="s">
        <v>52685</v>
      </c>
      <c r="O2335">
        <f>-730.594015553439 -37.1592445305826 -502.467513928903</f>
        <v>-1270.2207740129245</v>
      </c>
      <c r="P2335">
        <f>-759.209799518379 -72.4708823170872 -224.056338908416</f>
        <v>-1055.7370207438821</v>
      </c>
      <c r="Q2335" t="s">
        <v>52686</v>
      </c>
      <c r="R2335" t="s">
        <v>52687</v>
      </c>
      <c r="S2335" t="s">
        <v>52688</v>
      </c>
      <c r="T2335" t="s">
        <v>52689</v>
      </c>
      <c r="U2335" t="s">
        <v>52690</v>
      </c>
      <c r="V2335" t="s">
        <v>52691</v>
      </c>
      <c r="W2335" t="s">
        <v>52692</v>
      </c>
      <c r="X2335" t="s">
        <v>52693</v>
      </c>
      <c r="Y2335" t="s">
        <v>52694</v>
      </c>
    </row>
    <row r="2336" spans="1:25" x14ac:dyDescent="0.3">
      <c r="A2336">
        <v>116750</v>
      </c>
      <c r="B2336" t="s">
        <v>52695</v>
      </c>
      <c r="C2336" t="s">
        <v>52696</v>
      </c>
      <c r="D2336" t="s">
        <v>52697</v>
      </c>
      <c r="E2336" t="s">
        <v>52698</v>
      </c>
      <c r="F2336" t="s">
        <v>52699</v>
      </c>
      <c r="G2336" t="s">
        <v>52700</v>
      </c>
      <c r="H2336" t="s">
        <v>52701</v>
      </c>
      <c r="I2336" t="s">
        <v>52702</v>
      </c>
      <c r="J2336" t="s">
        <v>52703</v>
      </c>
      <c r="K2336" t="s">
        <v>52704</v>
      </c>
      <c r="L2336" t="s">
        <v>52705</v>
      </c>
      <c r="M2336" t="s">
        <v>52706</v>
      </c>
      <c r="N2336" t="s">
        <v>52707</v>
      </c>
      <c r="O2336">
        <f>-730.81630633825 -36.2232400626885 -502.935155484199</f>
        <v>-1269.9747018851376</v>
      </c>
      <c r="P2336">
        <f>-759.407493113619 -71.5546248383569 -224.523991339434</f>
        <v>-1055.4861092914098</v>
      </c>
      <c r="Q2336" t="s">
        <v>52708</v>
      </c>
      <c r="R2336" t="s">
        <v>52709</v>
      </c>
      <c r="S2336" t="s">
        <v>52710</v>
      </c>
      <c r="T2336" t="s">
        <v>52711</v>
      </c>
      <c r="U2336" t="s">
        <v>52712</v>
      </c>
      <c r="V2336" t="s">
        <v>52713</v>
      </c>
      <c r="W2336" t="s">
        <v>52714</v>
      </c>
      <c r="X2336" t="s">
        <v>52715</v>
      </c>
      <c r="Y2336" t="s">
        <v>52716</v>
      </c>
    </row>
    <row r="2337" spans="1:25" x14ac:dyDescent="0.3">
      <c r="A2337">
        <v>116800</v>
      </c>
      <c r="B2337" t="s">
        <v>52717</v>
      </c>
      <c r="C2337" t="s">
        <v>52718</v>
      </c>
      <c r="D2337" t="s">
        <v>52719</v>
      </c>
      <c r="E2337" t="s">
        <v>52720</v>
      </c>
      <c r="F2337" t="s">
        <v>52721</v>
      </c>
      <c r="G2337" t="s">
        <v>52722</v>
      </c>
      <c r="H2337" t="s">
        <v>52723</v>
      </c>
      <c r="I2337" t="s">
        <v>52724</v>
      </c>
      <c r="J2337" t="s">
        <v>52725</v>
      </c>
      <c r="K2337" t="s">
        <v>52726</v>
      </c>
      <c r="L2337" t="s">
        <v>52727</v>
      </c>
      <c r="M2337" t="s">
        <v>52728</v>
      </c>
      <c r="N2337" t="s">
        <v>52729</v>
      </c>
      <c r="O2337">
        <f>-731.304492819294 -34.8894040433825 -503.74471426979</f>
        <v>-1269.9386111324663</v>
      </c>
      <c r="P2337">
        <f>-760.376180201303 -70.7814185030227 -225.455067397727</f>
        <v>-1056.6126661020526</v>
      </c>
      <c r="Q2337" t="s">
        <v>52730</v>
      </c>
      <c r="R2337" t="s">
        <v>52731</v>
      </c>
      <c r="S2337" t="s">
        <v>52732</v>
      </c>
      <c r="T2337" t="s">
        <v>52733</v>
      </c>
      <c r="U2337" t="s">
        <v>52734</v>
      </c>
      <c r="V2337" t="s">
        <v>52735</v>
      </c>
      <c r="W2337" t="s">
        <v>52736</v>
      </c>
      <c r="X2337" t="s">
        <v>52737</v>
      </c>
      <c r="Y2337" t="s">
        <v>52738</v>
      </c>
    </row>
    <row r="2338" spans="1:25" x14ac:dyDescent="0.3">
      <c r="A2338">
        <v>116850</v>
      </c>
      <c r="B2338" t="s">
        <v>52739</v>
      </c>
      <c r="C2338" t="s">
        <v>52740</v>
      </c>
      <c r="D2338" t="s">
        <v>52741</v>
      </c>
      <c r="E2338" t="s">
        <v>52742</v>
      </c>
      <c r="F2338" t="s">
        <v>52743</v>
      </c>
      <c r="G2338" t="s">
        <v>52744</v>
      </c>
      <c r="H2338" t="s">
        <v>52745</v>
      </c>
      <c r="I2338" t="s">
        <v>52746</v>
      </c>
      <c r="J2338" t="s">
        <v>52747</v>
      </c>
      <c r="K2338" t="s">
        <v>52748</v>
      </c>
      <c r="L2338" t="s">
        <v>52749</v>
      </c>
      <c r="M2338" t="s">
        <v>52750</v>
      </c>
      <c r="N2338" t="s">
        <v>52751</v>
      </c>
      <c r="O2338">
        <f>-731.806850853068 -34.4581998221149 -504.115104881238</f>
        <v>-1270.380155556421</v>
      </c>
      <c r="P2338">
        <f>-761.07408619602 -70.6687906159855 -225.88708897105</f>
        <v>-1057.6299657830555</v>
      </c>
      <c r="Q2338" t="s">
        <v>52752</v>
      </c>
      <c r="R2338" t="s">
        <v>52753</v>
      </c>
      <c r="S2338" t="s">
        <v>52754</v>
      </c>
      <c r="T2338" t="s">
        <v>52755</v>
      </c>
      <c r="U2338" t="s">
        <v>52756</v>
      </c>
      <c r="V2338" t="s">
        <v>52757</v>
      </c>
      <c r="W2338" t="s">
        <v>52758</v>
      </c>
      <c r="X2338" t="s">
        <v>52759</v>
      </c>
      <c r="Y2338" t="s">
        <v>52760</v>
      </c>
    </row>
    <row r="2339" spans="1:25" x14ac:dyDescent="0.3">
      <c r="A2339">
        <v>116900</v>
      </c>
      <c r="B2339" t="s">
        <v>52761</v>
      </c>
      <c r="C2339" t="s">
        <v>52762</v>
      </c>
      <c r="D2339" t="s">
        <v>52763</v>
      </c>
      <c r="E2339" t="s">
        <v>52764</v>
      </c>
      <c r="F2339" t="s">
        <v>52765</v>
      </c>
      <c r="G2339" t="s">
        <v>52766</v>
      </c>
      <c r="H2339" t="s">
        <v>52767</v>
      </c>
      <c r="I2339" t="s">
        <v>52768</v>
      </c>
      <c r="J2339" t="s">
        <v>52769</v>
      </c>
      <c r="K2339" t="s">
        <v>52770</v>
      </c>
      <c r="L2339" t="s">
        <v>52771</v>
      </c>
      <c r="M2339" t="s">
        <v>52772</v>
      </c>
      <c r="N2339" t="s">
        <v>52773</v>
      </c>
      <c r="O2339">
        <f>-733.001615653821 -33.8769808831794 -504.755754432789</f>
        <v>-1271.6343509697895</v>
      </c>
      <c r="P2339">
        <f>-762.806964480715 -70.4794635504868 -226.636211457008</f>
        <v>-1059.9226394882098</v>
      </c>
      <c r="Q2339" t="s">
        <v>52774</v>
      </c>
      <c r="R2339" t="s">
        <v>52775</v>
      </c>
      <c r="S2339" t="s">
        <v>52776</v>
      </c>
      <c r="T2339" t="s">
        <v>52777</v>
      </c>
      <c r="U2339" t="s">
        <v>52778</v>
      </c>
      <c r="V2339" t="s">
        <v>52779</v>
      </c>
      <c r="W2339" t="s">
        <v>52780</v>
      </c>
      <c r="X2339" t="s">
        <v>52781</v>
      </c>
      <c r="Y2339" t="s">
        <v>52782</v>
      </c>
    </row>
    <row r="2340" spans="1:25" x14ac:dyDescent="0.3">
      <c r="A2340">
        <v>116950</v>
      </c>
      <c r="B2340" t="s">
        <v>52783</v>
      </c>
      <c r="C2340" t="s">
        <v>52784</v>
      </c>
      <c r="D2340" t="s">
        <v>52785</v>
      </c>
      <c r="E2340" t="s">
        <v>52786</v>
      </c>
      <c r="F2340" t="s">
        <v>52787</v>
      </c>
      <c r="G2340" t="s">
        <v>52788</v>
      </c>
      <c r="H2340" t="s">
        <v>52789</v>
      </c>
      <c r="I2340" t="s">
        <v>52790</v>
      </c>
      <c r="J2340" t="s">
        <v>52791</v>
      </c>
      <c r="K2340" t="s">
        <v>52792</v>
      </c>
      <c r="L2340" t="s">
        <v>52793</v>
      </c>
      <c r="M2340" t="s">
        <v>52794</v>
      </c>
      <c r="N2340" t="s">
        <v>52795</v>
      </c>
      <c r="O2340">
        <f>-733.501715044542 -33.5618759445586 -505.051669386974</f>
        <v>-1272.1152603760747</v>
      </c>
      <c r="P2340">
        <f>-763.439557617652 -70.1281239374218 -226.941576884854</f>
        <v>-1060.5092584399279</v>
      </c>
      <c r="Q2340" t="s">
        <v>52796</v>
      </c>
      <c r="R2340" t="s">
        <v>52797</v>
      </c>
      <c r="S2340" t="s">
        <v>52798</v>
      </c>
      <c r="T2340" t="s">
        <v>52799</v>
      </c>
      <c r="U2340" t="s">
        <v>52800</v>
      </c>
      <c r="V2340" t="s">
        <v>52801</v>
      </c>
      <c r="W2340" t="s">
        <v>52802</v>
      </c>
      <c r="X2340" t="s">
        <v>52803</v>
      </c>
      <c r="Y2340" t="s">
        <v>52804</v>
      </c>
    </row>
    <row r="2341" spans="1:25" x14ac:dyDescent="0.3">
      <c r="A2341">
        <v>117000</v>
      </c>
      <c r="B2341" t="s">
        <v>52805</v>
      </c>
      <c r="C2341" t="s">
        <v>52806</v>
      </c>
      <c r="D2341" t="s">
        <v>52807</v>
      </c>
      <c r="E2341" t="s">
        <v>52808</v>
      </c>
      <c r="F2341" t="s">
        <v>52809</v>
      </c>
      <c r="G2341" t="s">
        <v>52810</v>
      </c>
      <c r="H2341" t="s">
        <v>52811</v>
      </c>
      <c r="I2341" t="s">
        <v>52812</v>
      </c>
      <c r="J2341" t="s">
        <v>52813</v>
      </c>
      <c r="K2341" t="s">
        <v>52814</v>
      </c>
      <c r="L2341" t="s">
        <v>52815</v>
      </c>
      <c r="M2341" t="s">
        <v>52816</v>
      </c>
      <c r="N2341" t="s">
        <v>52817</v>
      </c>
      <c r="O2341">
        <f>-734.519860402555 -33.3278470134785 -505.491103858946</f>
        <v>-1273.3388112749794</v>
      </c>
      <c r="P2341">
        <f>-764.256663012851 -69.7329839461654 -227.338209557711</f>
        <v>-1061.3278565167275</v>
      </c>
      <c r="Q2341" t="s">
        <v>52818</v>
      </c>
      <c r="R2341" t="s">
        <v>52819</v>
      </c>
      <c r="S2341" t="s">
        <v>52820</v>
      </c>
      <c r="T2341" t="s">
        <v>52821</v>
      </c>
      <c r="U2341" t="s">
        <v>52822</v>
      </c>
      <c r="V2341" t="s">
        <v>52823</v>
      </c>
      <c r="W2341" t="s">
        <v>52824</v>
      </c>
      <c r="X2341" t="s">
        <v>52825</v>
      </c>
      <c r="Y2341" t="s">
        <v>52826</v>
      </c>
    </row>
    <row r="2342" spans="1:25" x14ac:dyDescent="0.3">
      <c r="A2342">
        <v>117050</v>
      </c>
      <c r="B2342" t="s">
        <v>52827</v>
      </c>
      <c r="C2342" t="s">
        <v>52828</v>
      </c>
      <c r="D2342" t="s">
        <v>52829</v>
      </c>
      <c r="E2342" t="s">
        <v>52830</v>
      </c>
      <c r="F2342" t="s">
        <v>52831</v>
      </c>
      <c r="G2342" t="s">
        <v>52832</v>
      </c>
      <c r="H2342" t="s">
        <v>52833</v>
      </c>
      <c r="I2342" t="s">
        <v>52834</v>
      </c>
      <c r="J2342" t="s">
        <v>52835</v>
      </c>
      <c r="K2342" t="s">
        <v>52836</v>
      </c>
      <c r="L2342" t="s">
        <v>52837</v>
      </c>
      <c r="M2342" t="s">
        <v>52838</v>
      </c>
      <c r="N2342" t="s">
        <v>52839</v>
      </c>
      <c r="O2342">
        <f>-734.947665740685 -33.2380490856287 -505.560697546885</f>
        <v>-1273.7464123731988</v>
      </c>
      <c r="P2342">
        <f>-764.45834132434 -69.732188136865 -227.395571315948</f>
        <v>-1061.586100777153</v>
      </c>
      <c r="Q2342" t="s">
        <v>52840</v>
      </c>
      <c r="R2342" t="s">
        <v>52841</v>
      </c>
      <c r="S2342" t="s">
        <v>52842</v>
      </c>
      <c r="T2342" t="s">
        <v>52843</v>
      </c>
      <c r="U2342" t="s">
        <v>52844</v>
      </c>
      <c r="V2342" t="s">
        <v>52845</v>
      </c>
      <c r="W2342" t="s">
        <v>52846</v>
      </c>
      <c r="X2342" t="s">
        <v>52847</v>
      </c>
      <c r="Y2342" t="s">
        <v>52848</v>
      </c>
    </row>
    <row r="2343" spans="1:25" x14ac:dyDescent="0.3">
      <c r="A2343">
        <v>117100</v>
      </c>
      <c r="B2343" t="s">
        <v>52849</v>
      </c>
      <c r="C2343" t="s">
        <v>52850</v>
      </c>
      <c r="D2343" t="s">
        <v>52851</v>
      </c>
      <c r="E2343" t="s">
        <v>52852</v>
      </c>
      <c r="F2343" t="s">
        <v>52853</v>
      </c>
      <c r="G2343" t="s">
        <v>52854</v>
      </c>
      <c r="H2343" t="s">
        <v>52855</v>
      </c>
      <c r="I2343" t="s">
        <v>52856</v>
      </c>
      <c r="J2343" t="s">
        <v>52857</v>
      </c>
      <c r="K2343" t="s">
        <v>52858</v>
      </c>
      <c r="L2343" t="s">
        <v>52859</v>
      </c>
      <c r="M2343" t="s">
        <v>52860</v>
      </c>
      <c r="N2343" t="s">
        <v>52861</v>
      </c>
      <c r="O2343">
        <f>-735.506084183043 -33.0618349188869 -505.624538008986</f>
        <v>-1274.1924571109159</v>
      </c>
      <c r="P2343">
        <f>-764.758147775802 -69.8200566162222 -227.466766547234</f>
        <v>-1062.0449709392583</v>
      </c>
      <c r="Q2343" t="s">
        <v>52862</v>
      </c>
      <c r="R2343" t="s">
        <v>52863</v>
      </c>
      <c r="S2343" t="s">
        <v>52864</v>
      </c>
      <c r="T2343" t="s">
        <v>52865</v>
      </c>
      <c r="U2343" t="s">
        <v>52866</v>
      </c>
      <c r="V2343" t="s">
        <v>52867</v>
      </c>
      <c r="W2343" t="s">
        <v>52868</v>
      </c>
      <c r="X2343" t="s">
        <v>52869</v>
      </c>
      <c r="Y2343" t="s">
        <v>52870</v>
      </c>
    </row>
    <row r="2344" spans="1:25" x14ac:dyDescent="0.3">
      <c r="A2344">
        <v>117150</v>
      </c>
      <c r="B2344" t="s">
        <v>52871</v>
      </c>
      <c r="C2344" t="s">
        <v>52872</v>
      </c>
      <c r="D2344" t="s">
        <v>52873</v>
      </c>
      <c r="E2344" t="s">
        <v>52874</v>
      </c>
      <c r="F2344" t="s">
        <v>52875</v>
      </c>
      <c r="G2344" t="s">
        <v>52876</v>
      </c>
      <c r="H2344" t="s">
        <v>52877</v>
      </c>
      <c r="I2344" t="s">
        <v>52878</v>
      </c>
      <c r="J2344" t="s">
        <v>52879</v>
      </c>
      <c r="K2344" t="s">
        <v>52880</v>
      </c>
      <c r="L2344" t="s">
        <v>52881</v>
      </c>
      <c r="M2344" t="s">
        <v>52882</v>
      </c>
      <c r="N2344" t="s">
        <v>52883</v>
      </c>
      <c r="O2344">
        <f>-735.793593961247 -32.8962584243443 -505.631729357445</f>
        <v>-1274.3215817430364</v>
      </c>
      <c r="P2344">
        <f>-764.897775436825 -69.7237835818785 -227.467781101461</f>
        <v>-1062.0893401201645</v>
      </c>
      <c r="Q2344" t="s">
        <v>52884</v>
      </c>
      <c r="R2344" t="s">
        <v>52885</v>
      </c>
      <c r="S2344" t="s">
        <v>52886</v>
      </c>
      <c r="T2344" t="s">
        <v>52887</v>
      </c>
      <c r="U2344" t="s">
        <v>52888</v>
      </c>
      <c r="V2344" t="s">
        <v>52889</v>
      </c>
      <c r="W2344" t="s">
        <v>52890</v>
      </c>
      <c r="X2344" t="s">
        <v>52891</v>
      </c>
      <c r="Y2344" t="s">
        <v>52892</v>
      </c>
    </row>
    <row r="2345" spans="1:25" x14ac:dyDescent="0.3">
      <c r="A2345">
        <v>117200</v>
      </c>
      <c r="B2345" t="s">
        <v>52893</v>
      </c>
      <c r="C2345" t="s">
        <v>52894</v>
      </c>
      <c r="D2345" t="s">
        <v>52895</v>
      </c>
      <c r="E2345" t="s">
        <v>52896</v>
      </c>
      <c r="F2345" t="s">
        <v>52897</v>
      </c>
      <c r="G2345" t="s">
        <v>52898</v>
      </c>
      <c r="H2345" t="s">
        <v>52899</v>
      </c>
      <c r="I2345" t="s">
        <v>52900</v>
      </c>
      <c r="J2345" t="s">
        <v>52901</v>
      </c>
      <c r="K2345" t="s">
        <v>52902</v>
      </c>
      <c r="L2345" t="s">
        <v>52903</v>
      </c>
      <c r="M2345" t="s">
        <v>52904</v>
      </c>
      <c r="N2345" t="s">
        <v>52905</v>
      </c>
      <c r="O2345">
        <f>-736.259749821499 -32.6449303833429 -505.505992811957</f>
        <v>-1274.4106730167989</v>
      </c>
      <c r="P2345">
        <f>-764.87377579839 -69.5158230430854 -227.296778165585</f>
        <v>-1061.6863770070604</v>
      </c>
      <c r="Q2345" t="s">
        <v>52906</v>
      </c>
      <c r="R2345" t="s">
        <v>52907</v>
      </c>
      <c r="S2345" t="s">
        <v>52908</v>
      </c>
      <c r="T2345" t="s">
        <v>52909</v>
      </c>
      <c r="U2345" t="s">
        <v>52910</v>
      </c>
      <c r="V2345" t="s">
        <v>52911</v>
      </c>
      <c r="W2345" t="s">
        <v>52912</v>
      </c>
      <c r="X2345" t="s">
        <v>52913</v>
      </c>
      <c r="Y2345" t="s">
        <v>52914</v>
      </c>
    </row>
    <row r="2346" spans="1:25" x14ac:dyDescent="0.3">
      <c r="A2346">
        <v>117250</v>
      </c>
      <c r="B2346" t="s">
        <v>52915</v>
      </c>
      <c r="C2346" t="s">
        <v>52916</v>
      </c>
      <c r="D2346" t="s">
        <v>52917</v>
      </c>
      <c r="E2346" t="s">
        <v>52918</v>
      </c>
      <c r="F2346" t="s">
        <v>52919</v>
      </c>
      <c r="G2346" t="s">
        <v>52920</v>
      </c>
      <c r="H2346" t="s">
        <v>52921</v>
      </c>
      <c r="I2346" t="s">
        <v>52922</v>
      </c>
      <c r="J2346" t="s">
        <v>52923</v>
      </c>
      <c r="K2346" t="s">
        <v>52924</v>
      </c>
      <c r="L2346" t="s">
        <v>52925</v>
      </c>
      <c r="M2346" t="s">
        <v>52926</v>
      </c>
      <c r="N2346" t="s">
        <v>52927</v>
      </c>
      <c r="O2346">
        <f>-736.525599001197 -32.5527906954226 -505.406339397347</f>
        <v>-1274.4847290939665</v>
      </c>
      <c r="P2346">
        <f>-764.69182369359 -69.468609937823 -227.157426846013</f>
        <v>-1061.3178604774259</v>
      </c>
      <c r="Q2346" t="s">
        <v>52928</v>
      </c>
      <c r="R2346" t="s">
        <v>52929</v>
      </c>
      <c r="S2346" t="s">
        <v>52930</v>
      </c>
      <c r="T2346" t="s">
        <v>52931</v>
      </c>
      <c r="U2346" t="s">
        <v>52932</v>
      </c>
      <c r="V2346" t="s">
        <v>52933</v>
      </c>
      <c r="W2346" t="s">
        <v>52934</v>
      </c>
      <c r="X2346" t="s">
        <v>52935</v>
      </c>
      <c r="Y2346" t="s">
        <v>52936</v>
      </c>
    </row>
    <row r="2347" spans="1:25" x14ac:dyDescent="0.3">
      <c r="A2347">
        <v>117300</v>
      </c>
      <c r="B2347" t="s">
        <v>52937</v>
      </c>
      <c r="C2347" t="s">
        <v>52938</v>
      </c>
      <c r="D2347" t="s">
        <v>52939</v>
      </c>
      <c r="E2347" t="s">
        <v>52940</v>
      </c>
      <c r="F2347" t="s">
        <v>52941</v>
      </c>
      <c r="G2347" t="s">
        <v>52942</v>
      </c>
      <c r="H2347" t="s">
        <v>52943</v>
      </c>
      <c r="I2347" t="s">
        <v>52944</v>
      </c>
      <c r="J2347" t="s">
        <v>52945</v>
      </c>
      <c r="K2347" t="s">
        <v>52946</v>
      </c>
      <c r="L2347" t="s">
        <v>52947</v>
      </c>
      <c r="M2347" t="s">
        <v>52948</v>
      </c>
      <c r="N2347" t="s">
        <v>52949</v>
      </c>
      <c r="O2347">
        <f>-737.276089584926 -32.3278936883612 -505.112042013675</f>
        <v>-1274.7160252869621</v>
      </c>
      <c r="P2347">
        <f>-764.252881641536 -69.2432175077338 -226.745134686963</f>
        <v>-1060.2412338362328</v>
      </c>
      <c r="Q2347" t="s">
        <v>52950</v>
      </c>
      <c r="R2347" t="s">
        <v>52951</v>
      </c>
      <c r="S2347" t="s">
        <v>52952</v>
      </c>
      <c r="T2347" t="s">
        <v>52953</v>
      </c>
      <c r="U2347" t="s">
        <v>52954</v>
      </c>
      <c r="V2347" t="s">
        <v>52955</v>
      </c>
      <c r="W2347" t="s">
        <v>52956</v>
      </c>
      <c r="X2347" t="s">
        <v>52957</v>
      </c>
      <c r="Y2347" t="s">
        <v>52958</v>
      </c>
    </row>
    <row r="2348" spans="1:25" x14ac:dyDescent="0.3">
      <c r="A2348">
        <v>117350</v>
      </c>
      <c r="B2348" t="s">
        <v>52959</v>
      </c>
      <c r="C2348" t="s">
        <v>52960</v>
      </c>
      <c r="D2348" t="s">
        <v>52961</v>
      </c>
      <c r="E2348" t="s">
        <v>52962</v>
      </c>
      <c r="F2348" t="s">
        <v>52963</v>
      </c>
      <c r="G2348" t="s">
        <v>52964</v>
      </c>
      <c r="H2348" t="s">
        <v>52965</v>
      </c>
      <c r="I2348" t="s">
        <v>52966</v>
      </c>
      <c r="J2348" t="s">
        <v>52967</v>
      </c>
      <c r="K2348" t="s">
        <v>52968</v>
      </c>
      <c r="L2348" t="s">
        <v>52969</v>
      </c>
      <c r="M2348" t="s">
        <v>52970</v>
      </c>
      <c r="N2348" t="s">
        <v>52971</v>
      </c>
      <c r="O2348">
        <f>-737.938393841654 -32.2853340960378 -504.943565406803</f>
        <v>-1275.1672933444947</v>
      </c>
      <c r="P2348">
        <f>-764.19478171737 -69.1619769430754 -226.502830887242</f>
        <v>-1059.8595895476874</v>
      </c>
      <c r="Q2348" t="s">
        <v>52972</v>
      </c>
      <c r="R2348" t="s">
        <v>52973</v>
      </c>
      <c r="S2348" t="s">
        <v>52974</v>
      </c>
      <c r="T2348" t="s">
        <v>52975</v>
      </c>
      <c r="U2348" t="s">
        <v>52976</v>
      </c>
      <c r="V2348" t="s">
        <v>52977</v>
      </c>
      <c r="W2348" t="s">
        <v>52978</v>
      </c>
      <c r="X2348" t="s">
        <v>52979</v>
      </c>
      <c r="Y2348" t="s">
        <v>52980</v>
      </c>
    </row>
    <row r="2349" spans="1:25" x14ac:dyDescent="0.3">
      <c r="A2349">
        <v>117400</v>
      </c>
      <c r="B2349" t="s">
        <v>52981</v>
      </c>
      <c r="C2349" t="s">
        <v>52982</v>
      </c>
      <c r="D2349" t="s">
        <v>52983</v>
      </c>
      <c r="E2349" t="s">
        <v>52984</v>
      </c>
      <c r="F2349" t="s">
        <v>52985</v>
      </c>
      <c r="G2349" t="s">
        <v>52986</v>
      </c>
      <c r="H2349" t="s">
        <v>52987</v>
      </c>
      <c r="I2349" t="s">
        <v>52988</v>
      </c>
      <c r="J2349" t="s">
        <v>52989</v>
      </c>
      <c r="K2349" t="s">
        <v>52990</v>
      </c>
      <c r="L2349" t="s">
        <v>52991</v>
      </c>
      <c r="M2349" t="s">
        <v>52992</v>
      </c>
      <c r="N2349" t="s">
        <v>52993</v>
      </c>
      <c r="O2349">
        <f>-739.128474703369 -32.1500415027278 -504.453946621851</f>
        <v>-1275.7324628279478</v>
      </c>
      <c r="P2349">
        <f>-764.137712462088 -68.8828470969129 -225.879351706139</f>
        <v>-1058.89991126514</v>
      </c>
      <c r="Q2349" t="s">
        <v>52994</v>
      </c>
      <c r="R2349" t="s">
        <v>52995</v>
      </c>
      <c r="S2349" t="s">
        <v>52996</v>
      </c>
      <c r="T2349" t="s">
        <v>52997</v>
      </c>
      <c r="U2349" t="s">
        <v>52998</v>
      </c>
      <c r="V2349" t="s">
        <v>52999</v>
      </c>
      <c r="W2349" t="s">
        <v>53000</v>
      </c>
      <c r="X2349" t="s">
        <v>53001</v>
      </c>
      <c r="Y2349" t="s">
        <v>53002</v>
      </c>
    </row>
    <row r="2350" spans="1:25" x14ac:dyDescent="0.3">
      <c r="A2350">
        <v>117450</v>
      </c>
      <c r="B2350" t="s">
        <v>53003</v>
      </c>
      <c r="C2350" t="s">
        <v>53004</v>
      </c>
      <c r="D2350" t="s">
        <v>53005</v>
      </c>
      <c r="E2350" t="s">
        <v>53006</v>
      </c>
      <c r="F2350" t="s">
        <v>53007</v>
      </c>
      <c r="G2350" t="s">
        <v>53008</v>
      </c>
      <c r="H2350" t="s">
        <v>53009</v>
      </c>
      <c r="I2350" t="s">
        <v>53010</v>
      </c>
      <c r="J2350" t="s">
        <v>53011</v>
      </c>
      <c r="K2350" t="s">
        <v>53012</v>
      </c>
      <c r="L2350" t="s">
        <v>53013</v>
      </c>
      <c r="M2350" t="s">
        <v>53014</v>
      </c>
      <c r="N2350" t="s">
        <v>53015</v>
      </c>
      <c r="O2350">
        <f>-739.576584548663 -32.1423428056048 -504.14634134456</f>
        <v>-1275.865268698828</v>
      </c>
      <c r="P2350">
        <f>-764.29573334428 -69.144343000045 -225.581420280115</f>
        <v>-1059.02149662444</v>
      </c>
      <c r="Q2350" t="s">
        <v>53016</v>
      </c>
      <c r="R2350" t="s">
        <v>53017</v>
      </c>
      <c r="S2350" t="s">
        <v>53018</v>
      </c>
      <c r="T2350" t="s">
        <v>53019</v>
      </c>
      <c r="U2350" t="s">
        <v>53020</v>
      </c>
      <c r="V2350" t="s">
        <v>53021</v>
      </c>
      <c r="W2350" t="s">
        <v>53022</v>
      </c>
      <c r="X2350" t="s">
        <v>53023</v>
      </c>
      <c r="Y2350" t="s">
        <v>53024</v>
      </c>
    </row>
    <row r="2351" spans="1:25" x14ac:dyDescent="0.3">
      <c r="A2351">
        <v>117500</v>
      </c>
      <c r="B2351" t="s">
        <v>53025</v>
      </c>
      <c r="C2351" t="s">
        <v>53026</v>
      </c>
      <c r="D2351" t="s">
        <v>53027</v>
      </c>
      <c r="E2351" t="s">
        <v>53028</v>
      </c>
      <c r="F2351" t="s">
        <v>53029</v>
      </c>
      <c r="G2351" t="s">
        <v>53030</v>
      </c>
      <c r="H2351" t="s">
        <v>53031</v>
      </c>
      <c r="I2351" t="s">
        <v>53032</v>
      </c>
      <c r="J2351" t="s">
        <v>53033</v>
      </c>
      <c r="K2351" t="s">
        <v>53034</v>
      </c>
      <c r="L2351" t="s">
        <v>53035</v>
      </c>
      <c r="M2351" t="s">
        <v>53036</v>
      </c>
      <c r="N2351" t="s">
        <v>53037</v>
      </c>
      <c r="O2351">
        <f>-740.746437561773 -32.1274101529577 -503.61918076422</f>
        <v>-1276.4930284789507</v>
      </c>
      <c r="P2351">
        <f>-765.585279083028 -69.2938402783143 -225.086871749141</f>
        <v>-1059.9659911104834</v>
      </c>
      <c r="Q2351" t="s">
        <v>53038</v>
      </c>
      <c r="R2351" t="s">
        <v>53039</v>
      </c>
      <c r="S2351" t="s">
        <v>53040</v>
      </c>
      <c r="T2351" t="s">
        <v>53041</v>
      </c>
      <c r="U2351" t="s">
        <v>53042</v>
      </c>
      <c r="V2351" t="s">
        <v>53043</v>
      </c>
      <c r="W2351" t="s">
        <v>53044</v>
      </c>
      <c r="X2351" t="s">
        <v>53045</v>
      </c>
      <c r="Y2351" t="s">
        <v>53046</v>
      </c>
    </row>
    <row r="2352" spans="1:25" x14ac:dyDescent="0.3">
      <c r="A2352">
        <v>117550</v>
      </c>
      <c r="B2352" t="s">
        <v>53047</v>
      </c>
      <c r="C2352" t="s">
        <v>53048</v>
      </c>
      <c r="D2352" t="s">
        <v>53049</v>
      </c>
      <c r="E2352" t="s">
        <v>53050</v>
      </c>
      <c r="F2352" t="s">
        <v>53051</v>
      </c>
      <c r="G2352" t="s">
        <v>53052</v>
      </c>
      <c r="H2352" t="s">
        <v>53053</v>
      </c>
      <c r="I2352" t="s">
        <v>53054</v>
      </c>
      <c r="J2352" t="s">
        <v>53055</v>
      </c>
      <c r="K2352" t="s">
        <v>53056</v>
      </c>
      <c r="L2352" t="s">
        <v>53057</v>
      </c>
      <c r="M2352" t="s">
        <v>53058</v>
      </c>
      <c r="N2352" t="s">
        <v>53059</v>
      </c>
      <c r="O2352">
        <f>-741.15710035649 -32.1273498105402 -503.484850763527</f>
        <v>-1276.7693009305572</v>
      </c>
      <c r="P2352">
        <f>-766.426806495481 -68.9847058714802 -224.950163059251</f>
        <v>-1060.3616754262121</v>
      </c>
      <c r="Q2352" t="s">
        <v>53060</v>
      </c>
      <c r="R2352" t="s">
        <v>53061</v>
      </c>
      <c r="S2352" t="s">
        <v>53062</v>
      </c>
      <c r="T2352" t="s">
        <v>53063</v>
      </c>
      <c r="U2352" t="s">
        <v>53064</v>
      </c>
      <c r="V2352" t="s">
        <v>53065</v>
      </c>
      <c r="W2352" t="s">
        <v>53066</v>
      </c>
      <c r="X2352" t="s">
        <v>53067</v>
      </c>
      <c r="Y2352" t="s">
        <v>53068</v>
      </c>
    </row>
    <row r="2353" spans="1:25" x14ac:dyDescent="0.3">
      <c r="A2353">
        <v>117600</v>
      </c>
      <c r="B2353" t="s">
        <v>53069</v>
      </c>
      <c r="C2353" t="s">
        <v>53070</v>
      </c>
      <c r="D2353" t="s">
        <v>53071</v>
      </c>
      <c r="E2353" t="s">
        <v>53072</v>
      </c>
      <c r="F2353" t="s">
        <v>53073</v>
      </c>
      <c r="G2353" t="s">
        <v>53074</v>
      </c>
      <c r="H2353" t="s">
        <v>53075</v>
      </c>
      <c r="I2353" t="s">
        <v>53076</v>
      </c>
      <c r="J2353" t="s">
        <v>53077</v>
      </c>
      <c r="K2353" t="s">
        <v>53078</v>
      </c>
      <c r="L2353" t="s">
        <v>53079</v>
      </c>
      <c r="M2353" t="s">
        <v>53080</v>
      </c>
      <c r="N2353" t="s">
        <v>53081</v>
      </c>
      <c r="O2353">
        <f>-741.853633946575 -32.0337217767446 -503.109205546661</f>
        <v>-1276.9965612699807</v>
      </c>
      <c r="P2353">
        <f>-767.742142806474 -68.2271656783064 -224.544300126711</f>
        <v>-1060.5136086114915</v>
      </c>
      <c r="Q2353" t="s">
        <v>53082</v>
      </c>
      <c r="R2353" t="s">
        <v>53083</v>
      </c>
      <c r="S2353" t="s">
        <v>53084</v>
      </c>
      <c r="T2353" t="s">
        <v>53085</v>
      </c>
      <c r="U2353" t="s">
        <v>53086</v>
      </c>
      <c r="V2353" t="s">
        <v>53087</v>
      </c>
      <c r="W2353" t="s">
        <v>53088</v>
      </c>
      <c r="X2353" t="s">
        <v>53089</v>
      </c>
      <c r="Y2353" t="s">
        <v>53090</v>
      </c>
    </row>
    <row r="2354" spans="1:25" x14ac:dyDescent="0.3">
      <c r="A2354">
        <v>117650</v>
      </c>
      <c r="B2354" t="s">
        <v>53091</v>
      </c>
      <c r="C2354" t="s">
        <v>53092</v>
      </c>
      <c r="D2354" t="s">
        <v>53093</v>
      </c>
      <c r="E2354" t="s">
        <v>53094</v>
      </c>
      <c r="F2354" t="s">
        <v>53095</v>
      </c>
      <c r="G2354" t="s">
        <v>53096</v>
      </c>
      <c r="H2354" t="s">
        <v>53097</v>
      </c>
      <c r="I2354" t="s">
        <v>53098</v>
      </c>
      <c r="J2354" t="s">
        <v>53099</v>
      </c>
      <c r="K2354" t="s">
        <v>53100</v>
      </c>
      <c r="L2354" t="s">
        <v>53101</v>
      </c>
      <c r="M2354" t="s">
        <v>53102</v>
      </c>
      <c r="N2354" t="s">
        <v>53103</v>
      </c>
      <c r="O2354">
        <f>-742.220733640133 -31.7058255977993 -502.915612952029</f>
        <v>-1276.8421721899613</v>
      </c>
      <c r="P2354">
        <f>-768.220611468502 -67.6787706397126 -224.332527721237</f>
        <v>-1060.2319098294518</v>
      </c>
      <c r="Q2354" t="s">
        <v>53104</v>
      </c>
      <c r="R2354" t="s">
        <v>53105</v>
      </c>
      <c r="S2354" t="s">
        <v>53106</v>
      </c>
      <c r="T2354" t="s">
        <v>53107</v>
      </c>
      <c r="U2354" t="s">
        <v>53108</v>
      </c>
      <c r="V2354" t="s">
        <v>53109</v>
      </c>
      <c r="W2354" t="s">
        <v>53110</v>
      </c>
      <c r="X2354" t="s">
        <v>53111</v>
      </c>
      <c r="Y2354" t="s">
        <v>53112</v>
      </c>
    </row>
    <row r="2355" spans="1:25" x14ac:dyDescent="0.3">
      <c r="A2355">
        <v>117700</v>
      </c>
      <c r="B2355" t="s">
        <v>53113</v>
      </c>
      <c r="C2355" t="s">
        <v>53114</v>
      </c>
      <c r="D2355" t="s">
        <v>53115</v>
      </c>
      <c r="E2355" t="s">
        <v>53116</v>
      </c>
      <c r="F2355" t="s">
        <v>53117</v>
      </c>
      <c r="G2355" t="s">
        <v>53118</v>
      </c>
      <c r="H2355" t="s">
        <v>53119</v>
      </c>
      <c r="I2355" t="s">
        <v>53120</v>
      </c>
      <c r="J2355" t="s">
        <v>53121</v>
      </c>
      <c r="K2355" t="s">
        <v>53122</v>
      </c>
      <c r="L2355" t="s">
        <v>53123</v>
      </c>
      <c r="M2355" t="s">
        <v>53124</v>
      </c>
      <c r="N2355" t="s">
        <v>53125</v>
      </c>
      <c r="O2355">
        <f>-742.871133252152 -30.6640746912788 -502.647075642272</f>
        <v>-1276.1822835857029</v>
      </c>
      <c r="P2355">
        <f>-769.252202294844 -66.4073434450547 -224.07032838386</f>
        <v>-1059.7298741237587</v>
      </c>
      <c r="Q2355" t="s">
        <v>53126</v>
      </c>
      <c r="R2355" t="s">
        <v>53127</v>
      </c>
      <c r="S2355" t="s">
        <v>53128</v>
      </c>
      <c r="T2355" t="s">
        <v>53129</v>
      </c>
      <c r="U2355" t="s">
        <v>53130</v>
      </c>
      <c r="V2355" t="s">
        <v>53131</v>
      </c>
      <c r="W2355" t="s">
        <v>53132</v>
      </c>
      <c r="X2355" t="s">
        <v>53133</v>
      </c>
      <c r="Y2355" t="s">
        <v>53134</v>
      </c>
    </row>
    <row r="2356" spans="1:25" x14ac:dyDescent="0.3">
      <c r="A2356">
        <v>117750</v>
      </c>
      <c r="B2356" t="s">
        <v>53135</v>
      </c>
      <c r="C2356" t="s">
        <v>53136</v>
      </c>
      <c r="D2356" t="s">
        <v>53137</v>
      </c>
      <c r="E2356" t="s">
        <v>53138</v>
      </c>
      <c r="F2356" t="s">
        <v>53139</v>
      </c>
      <c r="G2356" t="s">
        <v>53140</v>
      </c>
      <c r="H2356" t="s">
        <v>53141</v>
      </c>
      <c r="I2356" t="s">
        <v>53142</v>
      </c>
      <c r="J2356" t="s">
        <v>53143</v>
      </c>
      <c r="K2356" t="s">
        <v>53144</v>
      </c>
      <c r="L2356" t="s">
        <v>53145</v>
      </c>
      <c r="M2356" t="s">
        <v>53146</v>
      </c>
      <c r="N2356" t="s">
        <v>53147</v>
      </c>
      <c r="O2356">
        <f>-743.062886066394 -30.1437851167575 -502.635849196397</f>
        <v>-1275.8425203795484</v>
      </c>
      <c r="P2356">
        <f>-769.81080011345 -65.8353906798641 -224.087375734698</f>
        <v>-1059.733566528012</v>
      </c>
      <c r="Q2356" t="s">
        <v>53148</v>
      </c>
      <c r="R2356" t="s">
        <v>53149</v>
      </c>
      <c r="S2356" t="s">
        <v>53150</v>
      </c>
      <c r="T2356" t="s">
        <v>53151</v>
      </c>
      <c r="U2356" t="s">
        <v>53152</v>
      </c>
      <c r="V2356" t="s">
        <v>53153</v>
      </c>
      <c r="W2356" t="s">
        <v>53154</v>
      </c>
      <c r="X2356" t="s">
        <v>53155</v>
      </c>
      <c r="Y2356" t="s">
        <v>53156</v>
      </c>
    </row>
    <row r="2357" spans="1:25" x14ac:dyDescent="0.3">
      <c r="A2357">
        <v>117800</v>
      </c>
      <c r="B2357" t="s">
        <v>53157</v>
      </c>
      <c r="C2357" t="s">
        <v>53158</v>
      </c>
      <c r="D2357" t="s">
        <v>53159</v>
      </c>
      <c r="E2357" t="s">
        <v>53160</v>
      </c>
      <c r="F2357" t="s">
        <v>53161</v>
      </c>
      <c r="G2357" t="s">
        <v>53162</v>
      </c>
      <c r="H2357" t="s">
        <v>53163</v>
      </c>
      <c r="I2357" t="s">
        <v>53164</v>
      </c>
      <c r="J2357" t="s">
        <v>53165</v>
      </c>
      <c r="K2357" t="s">
        <v>53166</v>
      </c>
      <c r="L2357" t="s">
        <v>53167</v>
      </c>
      <c r="M2357" t="s">
        <v>53168</v>
      </c>
      <c r="N2357" t="s">
        <v>53169</v>
      </c>
      <c r="O2357">
        <f>-743.122280051077 -29.0264498388779 -502.511867246816</f>
        <v>-1274.6605971367708</v>
      </c>
      <c r="P2357">
        <f>-771.009761831886 -64.9586129900736 -224.106227451487</f>
        <v>-1060.0746022734465</v>
      </c>
      <c r="Q2357" t="s">
        <v>53170</v>
      </c>
      <c r="R2357" t="s">
        <v>53171</v>
      </c>
      <c r="S2357" t="s">
        <v>53172</v>
      </c>
      <c r="T2357" t="s">
        <v>53173</v>
      </c>
      <c r="U2357" t="s">
        <v>53174</v>
      </c>
      <c r="V2357" t="s">
        <v>53175</v>
      </c>
      <c r="W2357" t="s">
        <v>53176</v>
      </c>
      <c r="X2357" t="s">
        <v>53177</v>
      </c>
      <c r="Y2357" t="s">
        <v>53178</v>
      </c>
    </row>
    <row r="2358" spans="1:25" x14ac:dyDescent="0.3">
      <c r="A2358">
        <v>117850</v>
      </c>
      <c r="B2358" t="s">
        <v>53179</v>
      </c>
      <c r="C2358" t="s">
        <v>53180</v>
      </c>
      <c r="D2358" t="s">
        <v>53181</v>
      </c>
      <c r="E2358" t="s">
        <v>53182</v>
      </c>
      <c r="F2358" t="s">
        <v>53183</v>
      </c>
      <c r="G2358" t="s">
        <v>53184</v>
      </c>
      <c r="H2358" t="s">
        <v>53185</v>
      </c>
      <c r="I2358" t="s">
        <v>53186</v>
      </c>
      <c r="J2358" t="s">
        <v>53187</v>
      </c>
      <c r="K2358" t="s">
        <v>53188</v>
      </c>
      <c r="L2358" t="s">
        <v>53189</v>
      </c>
      <c r="M2358" t="s">
        <v>53190</v>
      </c>
      <c r="N2358" t="s">
        <v>53191</v>
      </c>
      <c r="O2358">
        <f>-743.296293444594 -28.5091361605007 -502.328790396815</f>
        <v>-1274.1342200019096</v>
      </c>
      <c r="P2358">
        <f>-771.592267903318 -64.2445316193191 -223.93884970713</f>
        <v>-1059.7756492297672</v>
      </c>
      <c r="Q2358" t="s">
        <v>53192</v>
      </c>
      <c r="R2358" t="s">
        <v>53193</v>
      </c>
      <c r="S2358" t="s">
        <v>53194</v>
      </c>
      <c r="T2358" t="s">
        <v>53195</v>
      </c>
      <c r="U2358" t="s">
        <v>53196</v>
      </c>
      <c r="V2358" t="s">
        <v>53197</v>
      </c>
      <c r="W2358" t="s">
        <v>53198</v>
      </c>
      <c r="X2358" t="s">
        <v>53199</v>
      </c>
      <c r="Y2358" t="s">
        <v>53200</v>
      </c>
    </row>
    <row r="2359" spans="1:25" x14ac:dyDescent="0.3">
      <c r="A2359">
        <v>117900</v>
      </c>
      <c r="B2359" t="s">
        <v>53201</v>
      </c>
      <c r="C2359" t="s">
        <v>53202</v>
      </c>
      <c r="D2359" t="s">
        <v>53203</v>
      </c>
      <c r="E2359" t="s">
        <v>53204</v>
      </c>
      <c r="F2359" t="s">
        <v>53205</v>
      </c>
      <c r="G2359" t="s">
        <v>53206</v>
      </c>
      <c r="H2359" t="s">
        <v>53207</v>
      </c>
      <c r="I2359" t="s">
        <v>53208</v>
      </c>
      <c r="J2359" t="s">
        <v>53209</v>
      </c>
      <c r="K2359" t="s">
        <v>53210</v>
      </c>
      <c r="L2359" t="s">
        <v>53211</v>
      </c>
      <c r="M2359" t="s">
        <v>53212</v>
      </c>
      <c r="N2359" t="s">
        <v>53213</v>
      </c>
      <c r="O2359">
        <f>-743.913867203942 -27.6510823193239 -501.957460189802</f>
        <v>-1273.5224097130679</v>
      </c>
      <c r="P2359">
        <f>-772.772635981531 -62.2678951314879 -223.484136178062</f>
        <v>-1058.524667291081</v>
      </c>
      <c r="Q2359" t="s">
        <v>53214</v>
      </c>
      <c r="R2359" t="s">
        <v>53215</v>
      </c>
      <c r="S2359" t="s">
        <v>53216</v>
      </c>
      <c r="T2359" t="s">
        <v>53217</v>
      </c>
      <c r="U2359" t="s">
        <v>53218</v>
      </c>
      <c r="V2359" t="s">
        <v>53219</v>
      </c>
      <c r="W2359" t="s">
        <v>53220</v>
      </c>
      <c r="X2359" t="s">
        <v>53221</v>
      </c>
      <c r="Y2359" t="s">
        <v>53222</v>
      </c>
    </row>
    <row r="2360" spans="1:25" x14ac:dyDescent="0.3">
      <c r="A2360">
        <v>117950</v>
      </c>
      <c r="B2360" t="s">
        <v>53223</v>
      </c>
      <c r="C2360" t="s">
        <v>53224</v>
      </c>
      <c r="D2360" t="s">
        <v>53225</v>
      </c>
      <c r="E2360" t="s">
        <v>53226</v>
      </c>
      <c r="F2360" t="s">
        <v>53227</v>
      </c>
      <c r="G2360" t="s">
        <v>53228</v>
      </c>
      <c r="H2360" t="s">
        <v>53229</v>
      </c>
      <c r="I2360" t="s">
        <v>53230</v>
      </c>
      <c r="J2360" t="s">
        <v>53231</v>
      </c>
      <c r="K2360" t="s">
        <v>53232</v>
      </c>
      <c r="L2360" t="s">
        <v>53233</v>
      </c>
      <c r="M2360" t="s">
        <v>53234</v>
      </c>
      <c r="N2360" t="s">
        <v>53235</v>
      </c>
      <c r="O2360">
        <f>-744.139184125137 -27.2299231818054 -501.75435977233</f>
        <v>-1273.1234670792724</v>
      </c>
      <c r="P2360">
        <f>-773.257242958622 -61.3940384057321 -223.251992855703</f>
        <v>-1057.903274220057</v>
      </c>
      <c r="Q2360" t="s">
        <v>53236</v>
      </c>
      <c r="R2360" t="s">
        <v>53237</v>
      </c>
      <c r="S2360" t="s">
        <v>53238</v>
      </c>
      <c r="T2360" t="s">
        <v>53239</v>
      </c>
      <c r="U2360" t="s">
        <v>53240</v>
      </c>
      <c r="V2360" t="s">
        <v>53241</v>
      </c>
      <c r="W2360" t="s">
        <v>53242</v>
      </c>
      <c r="X2360" t="s">
        <v>53243</v>
      </c>
      <c r="Y2360" t="s">
        <v>53244</v>
      </c>
    </row>
    <row r="2361" spans="1:25" x14ac:dyDescent="0.3">
      <c r="A2361">
        <v>118000</v>
      </c>
      <c r="B2361" t="s">
        <v>53245</v>
      </c>
      <c r="C2361" t="s">
        <v>53246</v>
      </c>
      <c r="D2361" t="s">
        <v>53247</v>
      </c>
      <c r="E2361" t="s">
        <v>53248</v>
      </c>
      <c r="F2361" t="s">
        <v>53249</v>
      </c>
      <c r="G2361" t="s">
        <v>53250</v>
      </c>
      <c r="H2361" t="s">
        <v>53251</v>
      </c>
      <c r="I2361" t="s">
        <v>53252</v>
      </c>
      <c r="J2361" t="s">
        <v>53253</v>
      </c>
      <c r="K2361" t="s">
        <v>53254</v>
      </c>
      <c r="L2361" t="s">
        <v>53255</v>
      </c>
      <c r="M2361" t="s">
        <v>53256</v>
      </c>
      <c r="N2361" t="s">
        <v>53257</v>
      </c>
      <c r="O2361">
        <f>-744.873465769752 -26.4625116633415 -501.548403251881</f>
        <v>-1272.8843806849745</v>
      </c>
      <c r="P2361">
        <f>-774.482817553375 -60.0333369753212 -223.025758770509</f>
        <v>-1057.5419132992051</v>
      </c>
      <c r="Q2361" t="s">
        <v>53258</v>
      </c>
      <c r="R2361" t="s">
        <v>53259</v>
      </c>
      <c r="S2361" t="s">
        <v>53260</v>
      </c>
      <c r="T2361" t="s">
        <v>53261</v>
      </c>
      <c r="U2361" t="s">
        <v>53262</v>
      </c>
      <c r="V2361" t="s">
        <v>53263</v>
      </c>
      <c r="W2361" t="s">
        <v>53264</v>
      </c>
      <c r="X2361" t="s">
        <v>53265</v>
      </c>
      <c r="Y2361" t="s">
        <v>53266</v>
      </c>
    </row>
    <row r="2362" spans="1:25" x14ac:dyDescent="0.3">
      <c r="A2362">
        <v>118050</v>
      </c>
      <c r="B2362" t="s">
        <v>53267</v>
      </c>
      <c r="C2362" t="s">
        <v>53268</v>
      </c>
      <c r="D2362" t="s">
        <v>53269</v>
      </c>
      <c r="E2362" t="s">
        <v>53270</v>
      </c>
      <c r="F2362" t="s">
        <v>53271</v>
      </c>
      <c r="G2362" t="s">
        <v>53272</v>
      </c>
      <c r="H2362" t="s">
        <v>53273</v>
      </c>
      <c r="I2362" t="s">
        <v>53274</v>
      </c>
      <c r="J2362" t="s">
        <v>53275</v>
      </c>
      <c r="K2362" t="s">
        <v>53276</v>
      </c>
      <c r="L2362" t="s">
        <v>53277</v>
      </c>
      <c r="M2362" t="s">
        <v>53278</v>
      </c>
      <c r="N2362" t="s">
        <v>53279</v>
      </c>
      <c r="O2362">
        <f>-745.296593347428 -26.1400319728129 -501.458896102822</f>
        <v>-1272.895521423063</v>
      </c>
      <c r="P2362">
        <f>-775.152472317329 -59.3289064555513 -222.916801721577</f>
        <v>-1057.3981804944574</v>
      </c>
      <c r="Q2362" t="s">
        <v>53280</v>
      </c>
      <c r="R2362" t="s">
        <v>53281</v>
      </c>
      <c r="S2362" t="s">
        <v>53282</v>
      </c>
      <c r="T2362" t="s">
        <v>53283</v>
      </c>
      <c r="U2362" t="s">
        <v>53284</v>
      </c>
      <c r="V2362" t="s">
        <v>53285</v>
      </c>
      <c r="W2362" t="s">
        <v>53286</v>
      </c>
      <c r="X2362" t="s">
        <v>53287</v>
      </c>
      <c r="Y2362" t="s">
        <v>53288</v>
      </c>
    </row>
    <row r="2363" spans="1:25" x14ac:dyDescent="0.3">
      <c r="A2363">
        <v>118100</v>
      </c>
      <c r="B2363" t="s">
        <v>53289</v>
      </c>
      <c r="C2363" t="s">
        <v>53290</v>
      </c>
      <c r="D2363" t="s">
        <v>53291</v>
      </c>
      <c r="E2363" t="s">
        <v>53292</v>
      </c>
      <c r="F2363" t="s">
        <v>53293</v>
      </c>
      <c r="G2363" t="s">
        <v>53294</v>
      </c>
      <c r="H2363" t="s">
        <v>53295</v>
      </c>
      <c r="I2363" t="s">
        <v>53296</v>
      </c>
      <c r="J2363" t="s">
        <v>53297</v>
      </c>
      <c r="K2363" t="s">
        <v>53298</v>
      </c>
      <c r="L2363" t="s">
        <v>53299</v>
      </c>
      <c r="M2363" t="s">
        <v>53300</v>
      </c>
      <c r="N2363" t="s">
        <v>53301</v>
      </c>
      <c r="O2363">
        <f>-746.036722917979 -25.3088193485239 -501.286792955337</f>
        <v>-1272.6323352218399</v>
      </c>
      <c r="P2363">
        <f>-776.540028112018 -57.844202194857 -222.73778470728</f>
        <v>-1057.1220150141551</v>
      </c>
      <c r="Q2363" t="s">
        <v>53302</v>
      </c>
      <c r="R2363" t="s">
        <v>53303</v>
      </c>
      <c r="S2363" t="s">
        <v>53304</v>
      </c>
      <c r="T2363" t="s">
        <v>53305</v>
      </c>
      <c r="U2363" t="s">
        <v>53306</v>
      </c>
      <c r="V2363" t="s">
        <v>53307</v>
      </c>
      <c r="W2363" t="s">
        <v>53308</v>
      </c>
      <c r="X2363" t="s">
        <v>53309</v>
      </c>
      <c r="Y2363" t="s">
        <v>53310</v>
      </c>
    </row>
    <row r="2364" spans="1:25" x14ac:dyDescent="0.3">
      <c r="A2364">
        <v>118150</v>
      </c>
      <c r="B2364" t="s">
        <v>53311</v>
      </c>
      <c r="C2364" t="s">
        <v>53312</v>
      </c>
      <c r="D2364" t="s">
        <v>53313</v>
      </c>
      <c r="E2364" t="s">
        <v>53314</v>
      </c>
      <c r="F2364" t="s">
        <v>53315</v>
      </c>
      <c r="G2364" t="s">
        <v>53316</v>
      </c>
      <c r="H2364" t="s">
        <v>53317</v>
      </c>
      <c r="I2364" t="s">
        <v>53318</v>
      </c>
      <c r="J2364" t="s">
        <v>53319</v>
      </c>
      <c r="K2364" t="s">
        <v>53320</v>
      </c>
      <c r="L2364" t="s">
        <v>53321</v>
      </c>
      <c r="M2364" t="s">
        <v>53322</v>
      </c>
      <c r="N2364" t="s">
        <v>53323</v>
      </c>
      <c r="O2364">
        <f>-746.256755070222 -24.9168313341518 -501.219641423864</f>
        <v>-1272.3932278282377</v>
      </c>
      <c r="P2364">
        <f>-777.152409975152 -57.3152260694455 -222.697899483506</f>
        <v>-1057.1655355281034</v>
      </c>
      <c r="Q2364" t="s">
        <v>53324</v>
      </c>
      <c r="R2364" t="s">
        <v>53325</v>
      </c>
      <c r="S2364" t="s">
        <v>53326</v>
      </c>
      <c r="T2364" t="s">
        <v>53327</v>
      </c>
      <c r="U2364" t="s">
        <v>53328</v>
      </c>
      <c r="V2364" t="s">
        <v>53329</v>
      </c>
      <c r="W2364" t="s">
        <v>53330</v>
      </c>
      <c r="X2364" t="s">
        <v>53331</v>
      </c>
      <c r="Y2364" t="s">
        <v>53332</v>
      </c>
    </row>
    <row r="2365" spans="1:25" x14ac:dyDescent="0.3">
      <c r="A2365">
        <v>118200</v>
      </c>
      <c r="B2365" t="s">
        <v>53333</v>
      </c>
      <c r="C2365" t="s">
        <v>53334</v>
      </c>
      <c r="D2365" t="s">
        <v>53335</v>
      </c>
      <c r="E2365" t="s">
        <v>53336</v>
      </c>
      <c r="F2365" t="s">
        <v>53337</v>
      </c>
      <c r="G2365" t="s">
        <v>53338</v>
      </c>
      <c r="H2365" t="s">
        <v>53339</v>
      </c>
      <c r="I2365" t="s">
        <v>53340</v>
      </c>
      <c r="J2365" t="s">
        <v>53341</v>
      </c>
      <c r="K2365" t="s">
        <v>53342</v>
      </c>
      <c r="L2365" t="s">
        <v>53343</v>
      </c>
      <c r="M2365" t="s">
        <v>53344</v>
      </c>
      <c r="N2365" t="s">
        <v>53345</v>
      </c>
      <c r="O2365">
        <f>-746.097941323269 -24.301286184834 -501.108017570489</f>
        <v>-1271.507245078592</v>
      </c>
      <c r="P2365">
        <f>-777.74426491587 -56.2391749866813 -222.617349668385</f>
        <v>-1056.6007895709363</v>
      </c>
      <c r="Q2365" t="s">
        <v>53346</v>
      </c>
      <c r="R2365" t="s">
        <v>53347</v>
      </c>
      <c r="S2365" t="s">
        <v>53348</v>
      </c>
      <c r="T2365" t="s">
        <v>53349</v>
      </c>
      <c r="U2365" t="s">
        <v>53350</v>
      </c>
      <c r="V2365" t="s">
        <v>53351</v>
      </c>
      <c r="W2365" t="s">
        <v>53352</v>
      </c>
      <c r="X2365" t="s">
        <v>53353</v>
      </c>
      <c r="Y2365" t="s">
        <v>53354</v>
      </c>
    </row>
    <row r="2366" spans="1:25" x14ac:dyDescent="0.3">
      <c r="A2366">
        <v>118250</v>
      </c>
      <c r="B2366" t="s">
        <v>53355</v>
      </c>
      <c r="C2366" t="s">
        <v>53356</v>
      </c>
      <c r="D2366" t="s">
        <v>53357</v>
      </c>
      <c r="E2366" t="s">
        <v>53358</v>
      </c>
      <c r="F2366" t="s">
        <v>53359</v>
      </c>
      <c r="G2366" t="s">
        <v>53360</v>
      </c>
      <c r="H2366" t="s">
        <v>53361</v>
      </c>
      <c r="I2366" t="s">
        <v>53362</v>
      </c>
      <c r="J2366" t="s">
        <v>53363</v>
      </c>
      <c r="K2366" t="s">
        <v>53364</v>
      </c>
      <c r="L2366" t="s">
        <v>53365</v>
      </c>
      <c r="M2366" t="s">
        <v>53366</v>
      </c>
      <c r="N2366" t="s">
        <v>53367</v>
      </c>
      <c r="O2366">
        <f>-745.824930049881 -24.2955406897477 -501.031071079452</f>
        <v>-1271.1515418190806</v>
      </c>
      <c r="P2366">
        <f>-777.922098071582 -55.9334309120766 -222.557753407286</f>
        <v>-1056.4132823909445</v>
      </c>
      <c r="Q2366" t="s">
        <v>53368</v>
      </c>
      <c r="R2366" t="s">
        <v>53369</v>
      </c>
      <c r="S2366" t="s">
        <v>53370</v>
      </c>
      <c r="T2366" t="s">
        <v>53371</v>
      </c>
      <c r="U2366" t="s">
        <v>53372</v>
      </c>
      <c r="V2366" t="s">
        <v>53373</v>
      </c>
      <c r="W2366" t="s">
        <v>53374</v>
      </c>
      <c r="X2366" t="s">
        <v>53375</v>
      </c>
      <c r="Y2366" t="s">
        <v>53376</v>
      </c>
    </row>
    <row r="2367" spans="1:25" x14ac:dyDescent="0.3">
      <c r="A2367">
        <v>118300</v>
      </c>
      <c r="B2367" t="s">
        <v>53377</v>
      </c>
      <c r="C2367" t="s">
        <v>53378</v>
      </c>
      <c r="D2367" t="s">
        <v>53379</v>
      </c>
      <c r="E2367" t="s">
        <v>53380</v>
      </c>
      <c r="F2367" t="s">
        <v>53381</v>
      </c>
      <c r="G2367" t="s">
        <v>53382</v>
      </c>
      <c r="H2367" t="s">
        <v>53383</v>
      </c>
      <c r="I2367" t="s">
        <v>53384</v>
      </c>
      <c r="J2367" t="s">
        <v>53385</v>
      </c>
      <c r="K2367" t="s">
        <v>53386</v>
      </c>
      <c r="L2367" t="s">
        <v>53387</v>
      </c>
      <c r="M2367" t="s">
        <v>53388</v>
      </c>
      <c r="N2367" t="s">
        <v>53389</v>
      </c>
      <c r="O2367">
        <f>-745.324850994177 -23.870081760037 -500.897285798483</f>
        <v>-1270.092218552697</v>
      </c>
      <c r="P2367">
        <f>-778.282183157401 -54.8404998757305 -222.449426477935</f>
        <v>-1055.5721095110666</v>
      </c>
      <c r="Q2367" t="s">
        <v>53390</v>
      </c>
      <c r="R2367" t="s">
        <v>53391</v>
      </c>
      <c r="S2367" t="s">
        <v>53392</v>
      </c>
      <c r="T2367" t="s">
        <v>53393</v>
      </c>
      <c r="U2367" t="s">
        <v>53394</v>
      </c>
      <c r="V2367" t="s">
        <v>53395</v>
      </c>
      <c r="W2367" t="s">
        <v>53396</v>
      </c>
      <c r="X2367" t="s">
        <v>53397</v>
      </c>
      <c r="Y2367" t="s">
        <v>53398</v>
      </c>
    </row>
    <row r="2368" spans="1:25" x14ac:dyDescent="0.3">
      <c r="A2368">
        <v>118350</v>
      </c>
      <c r="B2368" t="s">
        <v>53399</v>
      </c>
      <c r="C2368" t="s">
        <v>53400</v>
      </c>
      <c r="D2368" t="s">
        <v>53401</v>
      </c>
      <c r="E2368" t="s">
        <v>53402</v>
      </c>
      <c r="F2368" t="s">
        <v>53403</v>
      </c>
      <c r="G2368" t="s">
        <v>53404</v>
      </c>
      <c r="H2368" t="s">
        <v>53405</v>
      </c>
      <c r="I2368" t="s">
        <v>53406</v>
      </c>
      <c r="J2368" t="s">
        <v>53407</v>
      </c>
      <c r="K2368" t="s">
        <v>53408</v>
      </c>
      <c r="L2368" t="s">
        <v>53409</v>
      </c>
      <c r="M2368" t="s">
        <v>53410</v>
      </c>
      <c r="N2368" t="s">
        <v>53411</v>
      </c>
      <c r="O2368">
        <f>-745.38235098257 -23.725177553262 -500.890627900032</f>
        <v>-1269.9981564358641</v>
      </c>
      <c r="P2368">
        <f>-778.424135257661 -54.4578830557934 -222.426316079481</f>
        <v>-1055.3083343929354</v>
      </c>
      <c r="Q2368" t="s">
        <v>53412</v>
      </c>
      <c r="R2368" t="s">
        <v>53413</v>
      </c>
      <c r="S2368" t="s">
        <v>53414</v>
      </c>
      <c r="T2368" t="s">
        <v>53415</v>
      </c>
      <c r="U2368" t="s">
        <v>53416</v>
      </c>
      <c r="V2368" t="s">
        <v>53417</v>
      </c>
      <c r="W2368" t="s">
        <v>53418</v>
      </c>
      <c r="X2368" t="s">
        <v>53419</v>
      </c>
      <c r="Y2368" t="s">
        <v>53420</v>
      </c>
    </row>
    <row r="2369" spans="1:25" x14ac:dyDescent="0.3">
      <c r="A2369">
        <v>118400</v>
      </c>
      <c r="B2369" t="s">
        <v>53421</v>
      </c>
      <c r="C2369" t="s">
        <v>53422</v>
      </c>
      <c r="D2369" t="s">
        <v>53423</v>
      </c>
      <c r="E2369" t="s">
        <v>53424</v>
      </c>
      <c r="F2369" t="s">
        <v>53425</v>
      </c>
      <c r="G2369" t="s">
        <v>53426</v>
      </c>
      <c r="H2369" t="s">
        <v>53427</v>
      </c>
      <c r="I2369" t="s">
        <v>53428</v>
      </c>
      <c r="J2369" t="s">
        <v>53429</v>
      </c>
      <c r="K2369" t="s">
        <v>53430</v>
      </c>
      <c r="L2369" t="s">
        <v>53431</v>
      </c>
      <c r="M2369" t="s">
        <v>53432</v>
      </c>
      <c r="N2369" t="s">
        <v>53433</v>
      </c>
      <c r="O2369">
        <f>-745.723540018487 -23.9980875394169 -500.825370372222</f>
        <v>-1270.5469979301261</v>
      </c>
      <c r="P2369">
        <f>-779.208867516433 -53.9948820649272 -222.333835240748</f>
        <v>-1055.5375848221081</v>
      </c>
      <c r="Q2369" t="s">
        <v>53434</v>
      </c>
      <c r="R2369" t="s">
        <v>53435</v>
      </c>
      <c r="S2369" t="s">
        <v>53436</v>
      </c>
      <c r="T2369" t="s">
        <v>53437</v>
      </c>
      <c r="U2369" t="s">
        <v>53438</v>
      </c>
      <c r="V2369" t="s">
        <v>53439</v>
      </c>
      <c r="W2369" t="s">
        <v>53440</v>
      </c>
      <c r="X2369" t="s">
        <v>53441</v>
      </c>
      <c r="Y2369" t="s">
        <v>53442</v>
      </c>
    </row>
    <row r="2370" spans="1:25" x14ac:dyDescent="0.3">
      <c r="A2370">
        <v>118450</v>
      </c>
      <c r="B2370" t="s">
        <v>53443</v>
      </c>
      <c r="C2370" t="s">
        <v>53444</v>
      </c>
      <c r="D2370" t="s">
        <v>53445</v>
      </c>
      <c r="E2370" t="s">
        <v>53446</v>
      </c>
      <c r="F2370" t="s">
        <v>53447</v>
      </c>
      <c r="G2370" t="s">
        <v>53448</v>
      </c>
      <c r="H2370" t="s">
        <v>53449</v>
      </c>
      <c r="I2370" t="s">
        <v>53450</v>
      </c>
      <c r="J2370" t="s">
        <v>53451</v>
      </c>
      <c r="K2370" t="s">
        <v>53452</v>
      </c>
      <c r="L2370" t="s">
        <v>53453</v>
      </c>
      <c r="M2370" t="s">
        <v>53454</v>
      </c>
      <c r="N2370" t="s">
        <v>53455</v>
      </c>
      <c r="O2370">
        <f>-745.928075566818 -24.356981833507 -500.719414477886</f>
        <v>-1271.004471878211</v>
      </c>
      <c r="P2370">
        <f>-779.821216997906 -54.0686102147274 -222.246737619532</f>
        <v>-1056.1365648321655</v>
      </c>
      <c r="Q2370" t="s">
        <v>53456</v>
      </c>
      <c r="R2370" t="s">
        <v>53457</v>
      </c>
      <c r="S2370" t="s">
        <v>53458</v>
      </c>
      <c r="T2370" t="s">
        <v>53459</v>
      </c>
      <c r="U2370" t="s">
        <v>53460</v>
      </c>
      <c r="V2370" t="s">
        <v>53461</v>
      </c>
      <c r="W2370" t="s">
        <v>53462</v>
      </c>
      <c r="X2370" t="s">
        <v>53463</v>
      </c>
      <c r="Y2370" t="s">
        <v>53464</v>
      </c>
    </row>
    <row r="2371" spans="1:25" x14ac:dyDescent="0.3">
      <c r="A2371">
        <v>118500</v>
      </c>
      <c r="B2371" t="s">
        <v>53465</v>
      </c>
      <c r="C2371" t="s">
        <v>53466</v>
      </c>
      <c r="D2371" t="s">
        <v>53467</v>
      </c>
      <c r="E2371" t="s">
        <v>53468</v>
      </c>
      <c r="F2371" t="s">
        <v>53469</v>
      </c>
      <c r="G2371" t="s">
        <v>53470</v>
      </c>
      <c r="H2371" t="s">
        <v>53471</v>
      </c>
      <c r="I2371" t="s">
        <v>53472</v>
      </c>
      <c r="J2371" t="s">
        <v>53473</v>
      </c>
      <c r="K2371" t="s">
        <v>53474</v>
      </c>
      <c r="L2371" t="s">
        <v>53475</v>
      </c>
      <c r="M2371" t="s">
        <v>53476</v>
      </c>
      <c r="N2371" t="s">
        <v>53477</v>
      </c>
      <c r="O2371">
        <f>-746.071574718939 -25.6666101474634 -500.763191092349</f>
        <v>-1272.5013759587514</v>
      </c>
      <c r="P2371">
        <f>-781.991613408316 -54.7489549786987 -222.478192126604</f>
        <v>-1059.2187605136187</v>
      </c>
      <c r="Q2371" t="s">
        <v>53478</v>
      </c>
      <c r="R2371" t="s">
        <v>53479</v>
      </c>
      <c r="S2371" t="s">
        <v>53480</v>
      </c>
      <c r="T2371" t="s">
        <v>53481</v>
      </c>
      <c r="U2371" t="s">
        <v>53482</v>
      </c>
      <c r="V2371" t="s">
        <v>53483</v>
      </c>
      <c r="W2371" t="s">
        <v>53484</v>
      </c>
      <c r="X2371" t="s">
        <v>53485</v>
      </c>
      <c r="Y2371" t="s">
        <v>53486</v>
      </c>
    </row>
    <row r="2372" spans="1:25" x14ac:dyDescent="0.3">
      <c r="A2372">
        <v>118550</v>
      </c>
      <c r="B2372" t="s">
        <v>53487</v>
      </c>
      <c r="C2372" t="s">
        <v>53488</v>
      </c>
      <c r="D2372" t="s">
        <v>53489</v>
      </c>
      <c r="E2372" t="s">
        <v>53490</v>
      </c>
      <c r="F2372" t="s">
        <v>53491</v>
      </c>
      <c r="G2372" t="s">
        <v>53492</v>
      </c>
      <c r="H2372" t="s">
        <v>53493</v>
      </c>
      <c r="I2372" t="s">
        <v>53494</v>
      </c>
      <c r="J2372" t="s">
        <v>53495</v>
      </c>
      <c r="K2372" t="s">
        <v>53496</v>
      </c>
      <c r="L2372" t="s">
        <v>53497</v>
      </c>
      <c r="M2372" t="s">
        <v>53498</v>
      </c>
      <c r="N2372" t="s">
        <v>53499</v>
      </c>
      <c r="O2372">
        <f>-745.875644545873 -26.2545542396415 -500.991371821677</f>
        <v>-1273.1215706071914</v>
      </c>
      <c r="P2372">
        <f>-783.31490850205 -55.4669290847717 -222.9202555833</f>
        <v>-1061.7020931701218</v>
      </c>
      <c r="Q2372" t="s">
        <v>53500</v>
      </c>
      <c r="R2372" t="s">
        <v>53501</v>
      </c>
      <c r="S2372" t="s">
        <v>53502</v>
      </c>
      <c r="T2372" t="s">
        <v>53503</v>
      </c>
      <c r="U2372" t="s">
        <v>53504</v>
      </c>
      <c r="V2372" t="s">
        <v>53505</v>
      </c>
      <c r="W2372" t="s">
        <v>53506</v>
      </c>
      <c r="X2372" t="s">
        <v>53507</v>
      </c>
      <c r="Y2372" t="s">
        <v>53508</v>
      </c>
    </row>
    <row r="2373" spans="1:25" x14ac:dyDescent="0.3">
      <c r="A2373">
        <v>118600</v>
      </c>
      <c r="B2373" t="s">
        <v>53509</v>
      </c>
      <c r="C2373" t="s">
        <v>53510</v>
      </c>
      <c r="D2373" t="s">
        <v>53511</v>
      </c>
      <c r="E2373" t="s">
        <v>53512</v>
      </c>
      <c r="F2373" t="s">
        <v>53513</v>
      </c>
      <c r="G2373" t="s">
        <v>53514</v>
      </c>
      <c r="H2373" t="s">
        <v>53515</v>
      </c>
      <c r="I2373" t="s">
        <v>53516</v>
      </c>
      <c r="J2373" t="s">
        <v>53517</v>
      </c>
      <c r="K2373" t="s">
        <v>53518</v>
      </c>
      <c r="L2373" t="s">
        <v>53519</v>
      </c>
      <c r="M2373" t="s">
        <v>53520</v>
      </c>
      <c r="N2373" t="s">
        <v>53521</v>
      </c>
      <c r="O2373">
        <f>-745.366861516194 -27.3694763422807 -500.957007297567</f>
        <v>-1273.6933451560417</v>
      </c>
      <c r="P2373">
        <f>-785.224811815092 -58.0481486807751 -223.380518381731</f>
        <v>-1066.653478877598</v>
      </c>
      <c r="Q2373" t="s">
        <v>53522</v>
      </c>
      <c r="R2373" t="s">
        <v>53523</v>
      </c>
      <c r="S2373" t="s">
        <v>53524</v>
      </c>
      <c r="T2373" t="s">
        <v>53525</v>
      </c>
      <c r="U2373" t="s">
        <v>53526</v>
      </c>
      <c r="V2373" t="s">
        <v>53527</v>
      </c>
      <c r="W2373" t="s">
        <v>53528</v>
      </c>
      <c r="X2373" t="s">
        <v>53529</v>
      </c>
      <c r="Y2373" t="s">
        <v>53530</v>
      </c>
    </row>
    <row r="2374" spans="1:25" x14ac:dyDescent="0.3">
      <c r="A2374">
        <v>118650</v>
      </c>
      <c r="B2374" t="s">
        <v>53531</v>
      </c>
      <c r="C2374" t="s">
        <v>53532</v>
      </c>
      <c r="D2374" t="s">
        <v>53533</v>
      </c>
      <c r="E2374" t="s">
        <v>53534</v>
      </c>
      <c r="F2374" t="s">
        <v>53535</v>
      </c>
      <c r="G2374" t="s">
        <v>53536</v>
      </c>
      <c r="H2374" t="s">
        <v>53537</v>
      </c>
      <c r="I2374" t="s">
        <v>53538</v>
      </c>
      <c r="J2374" t="s">
        <v>53539</v>
      </c>
      <c r="K2374" t="s">
        <v>53540</v>
      </c>
      <c r="L2374" t="s">
        <v>53541</v>
      </c>
      <c r="M2374" t="s">
        <v>53542</v>
      </c>
      <c r="N2374" t="s">
        <v>53543</v>
      </c>
      <c r="O2374">
        <f>-745.239058107756 -27.918346737197 -500.764924371215</f>
        <v>-1273.922329216168</v>
      </c>
      <c r="P2374">
        <f>-786.010994115663 -59.0412619564668 -223.370711275993</f>
        <v>-1068.4229673481227</v>
      </c>
      <c r="Q2374" t="s">
        <v>53544</v>
      </c>
      <c r="R2374" t="s">
        <v>53545</v>
      </c>
      <c r="S2374" t="s">
        <v>53546</v>
      </c>
      <c r="T2374" t="s">
        <v>53547</v>
      </c>
      <c r="U2374" t="s">
        <v>53548</v>
      </c>
      <c r="V2374" t="s">
        <v>53549</v>
      </c>
      <c r="W2374" t="s">
        <v>53550</v>
      </c>
      <c r="X2374" t="s">
        <v>53551</v>
      </c>
      <c r="Y2374" t="s">
        <v>53552</v>
      </c>
    </row>
    <row r="2375" spans="1:25" x14ac:dyDescent="0.3">
      <c r="A2375">
        <v>118700</v>
      </c>
      <c r="B2375" t="s">
        <v>53553</v>
      </c>
      <c r="C2375" t="s">
        <v>53554</v>
      </c>
      <c r="D2375" t="s">
        <v>53555</v>
      </c>
      <c r="E2375" t="s">
        <v>53556</v>
      </c>
      <c r="F2375" t="s">
        <v>53557</v>
      </c>
      <c r="G2375" t="s">
        <v>53558</v>
      </c>
      <c r="H2375" t="s">
        <v>53559</v>
      </c>
      <c r="I2375" t="s">
        <v>53560</v>
      </c>
      <c r="J2375" t="s">
        <v>53561</v>
      </c>
      <c r="K2375" t="s">
        <v>53562</v>
      </c>
      <c r="L2375" t="s">
        <v>53563</v>
      </c>
      <c r="M2375" t="s">
        <v>53564</v>
      </c>
      <c r="N2375" t="s">
        <v>53565</v>
      </c>
      <c r="O2375">
        <f>-745.351916845924 -29.5158635795081 -500.091282755258</f>
        <v>-1274.95906318069</v>
      </c>
      <c r="P2375">
        <f>-787.649269422184 -60.4812285909829 -222.90773766044</f>
        <v>-1071.038235673607</v>
      </c>
      <c r="Q2375" t="s">
        <v>53566</v>
      </c>
      <c r="R2375" t="s">
        <v>53567</v>
      </c>
      <c r="S2375" t="s">
        <v>53568</v>
      </c>
      <c r="T2375" t="s">
        <v>53569</v>
      </c>
      <c r="U2375" t="s">
        <v>53570</v>
      </c>
      <c r="V2375" t="s">
        <v>53571</v>
      </c>
      <c r="W2375" t="s">
        <v>53572</v>
      </c>
      <c r="X2375" t="s">
        <v>53573</v>
      </c>
      <c r="Y2375" t="s">
        <v>53574</v>
      </c>
    </row>
    <row r="2376" spans="1:25" x14ac:dyDescent="0.3">
      <c r="A2376">
        <v>118750</v>
      </c>
      <c r="B2376" t="s">
        <v>53575</v>
      </c>
      <c r="C2376" t="s">
        <v>53576</v>
      </c>
      <c r="D2376" t="s">
        <v>53577</v>
      </c>
      <c r="E2376" t="s">
        <v>53578</v>
      </c>
      <c r="F2376" t="s">
        <v>53579</v>
      </c>
      <c r="G2376" t="s">
        <v>53580</v>
      </c>
      <c r="H2376" t="s">
        <v>53581</v>
      </c>
      <c r="I2376" t="s">
        <v>53582</v>
      </c>
      <c r="J2376" t="s">
        <v>53583</v>
      </c>
      <c r="K2376" t="s">
        <v>53584</v>
      </c>
      <c r="L2376" t="s">
        <v>53585</v>
      </c>
      <c r="M2376" t="s">
        <v>53586</v>
      </c>
      <c r="N2376" t="s">
        <v>53587</v>
      </c>
      <c r="O2376">
        <f>-745.295088346935 -30.6681502434899 -499.642636177332</f>
        <v>-1275.6058747677569</v>
      </c>
      <c r="P2376">
        <f>-788.281183232984 -61.0982694036891 -222.505882939364</f>
        <v>-1071.8853355760371</v>
      </c>
      <c r="Q2376" t="s">
        <v>53588</v>
      </c>
      <c r="R2376" t="s">
        <v>53589</v>
      </c>
      <c r="S2376" t="s">
        <v>53590</v>
      </c>
      <c r="T2376" t="s">
        <v>53591</v>
      </c>
      <c r="U2376" t="s">
        <v>53592</v>
      </c>
      <c r="V2376" t="s">
        <v>53593</v>
      </c>
      <c r="W2376" t="s">
        <v>53594</v>
      </c>
      <c r="X2376" t="s">
        <v>53595</v>
      </c>
      <c r="Y2376" t="s">
        <v>53596</v>
      </c>
    </row>
    <row r="2377" spans="1:25" x14ac:dyDescent="0.3">
      <c r="A2377">
        <v>118800</v>
      </c>
      <c r="B2377" t="s">
        <v>53597</v>
      </c>
      <c r="C2377" t="s">
        <v>53598</v>
      </c>
      <c r="D2377" t="s">
        <v>53599</v>
      </c>
      <c r="E2377" t="s">
        <v>53600</v>
      </c>
      <c r="F2377" t="s">
        <v>53601</v>
      </c>
      <c r="G2377" t="s">
        <v>53602</v>
      </c>
      <c r="H2377" t="s">
        <v>53603</v>
      </c>
      <c r="I2377" t="s">
        <v>53604</v>
      </c>
      <c r="J2377" t="s">
        <v>53605</v>
      </c>
      <c r="K2377" t="s">
        <v>53606</v>
      </c>
      <c r="L2377" t="s">
        <v>53607</v>
      </c>
      <c r="M2377" t="s">
        <v>53608</v>
      </c>
      <c r="N2377" t="s">
        <v>53609</v>
      </c>
      <c r="O2377">
        <f>-744.801685945089 -32.8446446863913 -498.715065752292</f>
        <v>-1276.3613963837724</v>
      </c>
      <c r="P2377">
        <f>-789.238247552862 -61.9887761667922 -221.668986451305</f>
        <v>-1072.8960101709592</v>
      </c>
      <c r="Q2377" t="s">
        <v>53610</v>
      </c>
      <c r="R2377" t="s">
        <v>53611</v>
      </c>
      <c r="S2377" t="s">
        <v>53612</v>
      </c>
      <c r="T2377" t="s">
        <v>53613</v>
      </c>
      <c r="U2377" t="s">
        <v>53614</v>
      </c>
      <c r="V2377" t="s">
        <v>53615</v>
      </c>
      <c r="W2377" t="s">
        <v>53616</v>
      </c>
      <c r="X2377" t="s">
        <v>53617</v>
      </c>
      <c r="Y2377" t="s">
        <v>53618</v>
      </c>
    </row>
    <row r="2378" spans="1:25" x14ac:dyDescent="0.3">
      <c r="A2378">
        <v>118850</v>
      </c>
      <c r="B2378" t="s">
        <v>53619</v>
      </c>
      <c r="C2378" t="s">
        <v>53620</v>
      </c>
      <c r="D2378" t="s">
        <v>53621</v>
      </c>
      <c r="E2378" t="s">
        <v>53622</v>
      </c>
      <c r="F2378" t="s">
        <v>53623</v>
      </c>
      <c r="G2378" t="s">
        <v>53624</v>
      </c>
      <c r="H2378" t="s">
        <v>53625</v>
      </c>
      <c r="I2378" t="s">
        <v>53626</v>
      </c>
      <c r="J2378" t="s">
        <v>53627</v>
      </c>
      <c r="K2378" t="s">
        <v>53628</v>
      </c>
      <c r="L2378" t="s">
        <v>53629</v>
      </c>
      <c r="M2378" t="s">
        <v>53630</v>
      </c>
      <c r="N2378" t="s">
        <v>53631</v>
      </c>
      <c r="O2378">
        <f>-744.670522210724 -33.6381313421166 -498.371122136684</f>
        <v>-1276.6797756895246</v>
      </c>
      <c r="P2378">
        <f>-789.795090184396 -62.3324405064047 -221.389079654462</f>
        <v>-1073.5166103452627</v>
      </c>
      <c r="Q2378" t="s">
        <v>53632</v>
      </c>
      <c r="R2378" t="s">
        <v>53633</v>
      </c>
      <c r="S2378" t="s">
        <v>53634</v>
      </c>
      <c r="T2378" t="s">
        <v>53635</v>
      </c>
      <c r="U2378" t="s">
        <v>53636</v>
      </c>
      <c r="V2378" t="s">
        <v>53637</v>
      </c>
      <c r="W2378" t="s">
        <v>53638</v>
      </c>
      <c r="X2378" t="s">
        <v>53639</v>
      </c>
      <c r="Y2378" t="s">
        <v>53640</v>
      </c>
    </row>
    <row r="2379" spans="1:25" x14ac:dyDescent="0.3">
      <c r="A2379">
        <v>118900</v>
      </c>
      <c r="B2379" t="s">
        <v>53641</v>
      </c>
      <c r="C2379" t="s">
        <v>53642</v>
      </c>
      <c r="D2379" t="s">
        <v>53643</v>
      </c>
      <c r="E2379" t="s">
        <v>53644</v>
      </c>
      <c r="F2379" t="s">
        <v>53645</v>
      </c>
      <c r="G2379" t="s">
        <v>53646</v>
      </c>
      <c r="H2379" t="s">
        <v>53647</v>
      </c>
      <c r="I2379" t="s">
        <v>53648</v>
      </c>
      <c r="J2379" t="s">
        <v>53649</v>
      </c>
      <c r="K2379" t="s">
        <v>53650</v>
      </c>
      <c r="L2379" t="s">
        <v>53651</v>
      </c>
      <c r="M2379" t="s">
        <v>53652</v>
      </c>
      <c r="N2379" t="s">
        <v>53653</v>
      </c>
      <c r="O2379">
        <f>-744.54988119211 -34.544315381949 -497.982151502089</f>
        <v>-1277.076348076148</v>
      </c>
      <c r="P2379">
        <f>-790.768336424669 -62.8346785180279 -221.139013108343</f>
        <v>-1074.7420280510398</v>
      </c>
      <c r="Q2379" t="s">
        <v>53654</v>
      </c>
      <c r="R2379" t="s">
        <v>53655</v>
      </c>
      <c r="S2379" t="s">
        <v>53656</v>
      </c>
      <c r="T2379" t="s">
        <v>53657</v>
      </c>
      <c r="U2379" t="s">
        <v>53658</v>
      </c>
      <c r="V2379" t="s">
        <v>53659</v>
      </c>
      <c r="W2379" t="s">
        <v>53660</v>
      </c>
      <c r="X2379" t="s">
        <v>53661</v>
      </c>
      <c r="Y2379" t="s">
        <v>53662</v>
      </c>
    </row>
    <row r="2380" spans="1:25" x14ac:dyDescent="0.3">
      <c r="A2380">
        <v>118950</v>
      </c>
      <c r="B2380" t="s">
        <v>53663</v>
      </c>
      <c r="C2380" t="s">
        <v>53664</v>
      </c>
      <c r="D2380" t="s">
        <v>53665</v>
      </c>
      <c r="E2380" t="s">
        <v>53666</v>
      </c>
      <c r="F2380" t="s">
        <v>53667</v>
      </c>
      <c r="G2380" t="s">
        <v>53668</v>
      </c>
      <c r="H2380" t="s">
        <v>53669</v>
      </c>
      <c r="I2380" t="s">
        <v>53670</v>
      </c>
      <c r="J2380" t="s">
        <v>53671</v>
      </c>
      <c r="K2380" t="s">
        <v>53672</v>
      </c>
      <c r="L2380" t="s">
        <v>53673</v>
      </c>
      <c r="M2380" t="s">
        <v>53674</v>
      </c>
      <c r="N2380" t="s">
        <v>53675</v>
      </c>
      <c r="O2380">
        <f>-744.630044383778 -34.6478630275883 -497.85390832922</f>
        <v>-1277.1318157405863</v>
      </c>
      <c r="P2380">
        <f>-791.099159734003 -62.7781829177841 -221.036463548154</f>
        <v>-1074.9138061999411</v>
      </c>
      <c r="Q2380" t="s">
        <v>53676</v>
      </c>
      <c r="R2380" t="s">
        <v>53677</v>
      </c>
      <c r="S2380" t="s">
        <v>53678</v>
      </c>
      <c r="T2380" t="s">
        <v>53679</v>
      </c>
      <c r="U2380" t="s">
        <v>53680</v>
      </c>
      <c r="V2380" t="s">
        <v>53681</v>
      </c>
      <c r="W2380" t="s">
        <v>53682</v>
      </c>
      <c r="X2380" t="s">
        <v>53683</v>
      </c>
      <c r="Y2380" t="s">
        <v>53684</v>
      </c>
    </row>
    <row r="2381" spans="1:25" x14ac:dyDescent="0.3">
      <c r="A2381">
        <v>119000</v>
      </c>
      <c r="B2381" t="s">
        <v>53685</v>
      </c>
      <c r="C2381" t="s">
        <v>53686</v>
      </c>
      <c r="D2381" t="s">
        <v>53687</v>
      </c>
      <c r="E2381" t="s">
        <v>53688</v>
      </c>
      <c r="F2381" t="s">
        <v>53689</v>
      </c>
      <c r="G2381" t="s">
        <v>53690</v>
      </c>
      <c r="H2381" t="s">
        <v>53691</v>
      </c>
      <c r="I2381" t="s">
        <v>53692</v>
      </c>
      <c r="J2381" t="s">
        <v>53693</v>
      </c>
      <c r="K2381" t="s">
        <v>53694</v>
      </c>
      <c r="L2381" t="s">
        <v>53695</v>
      </c>
      <c r="M2381" t="s">
        <v>53696</v>
      </c>
      <c r="N2381" t="s">
        <v>53697</v>
      </c>
      <c r="O2381">
        <f>-744.925492024147 -34.4179757357263 -497.63843421318</f>
        <v>-1276.9819019730533</v>
      </c>
      <c r="P2381">
        <f>-791.04210555158 -62.2045837641238 -220.727458100357</f>
        <v>-1073.9741474160608</v>
      </c>
      <c r="Q2381" t="s">
        <v>53698</v>
      </c>
      <c r="R2381" t="s">
        <v>53699</v>
      </c>
      <c r="S2381" t="s">
        <v>53700</v>
      </c>
      <c r="T2381" t="s">
        <v>53701</v>
      </c>
      <c r="U2381" t="s">
        <v>53702</v>
      </c>
      <c r="V2381" t="s">
        <v>53703</v>
      </c>
      <c r="W2381" t="s">
        <v>53704</v>
      </c>
      <c r="X2381" t="s">
        <v>53705</v>
      </c>
      <c r="Y2381" t="s">
        <v>53706</v>
      </c>
    </row>
    <row r="2382" spans="1:25" x14ac:dyDescent="0.3">
      <c r="A2382">
        <v>119050</v>
      </c>
      <c r="B2382" t="s">
        <v>53707</v>
      </c>
      <c r="C2382" t="s">
        <v>53708</v>
      </c>
      <c r="D2382" t="s">
        <v>53709</v>
      </c>
      <c r="E2382" t="s">
        <v>53710</v>
      </c>
      <c r="F2382" t="s">
        <v>53711</v>
      </c>
      <c r="G2382" t="s">
        <v>53712</v>
      </c>
      <c r="H2382" t="s">
        <v>53713</v>
      </c>
      <c r="I2382" t="s">
        <v>53714</v>
      </c>
      <c r="J2382" t="s">
        <v>53715</v>
      </c>
      <c r="K2382" t="s">
        <v>53716</v>
      </c>
      <c r="L2382" t="s">
        <v>53717</v>
      </c>
      <c r="M2382" t="s">
        <v>53718</v>
      </c>
      <c r="N2382" t="s">
        <v>53719</v>
      </c>
      <c r="O2382">
        <f>-745.086042003868 -34.23451366876 -497.504125449483</f>
        <v>-1276.8246811221111</v>
      </c>
      <c r="P2382">
        <f>-790.65339737873 -61.7665290649941 -220.476704619773</f>
        <v>-1072.8966310634971</v>
      </c>
      <c r="Q2382" t="s">
        <v>53720</v>
      </c>
      <c r="R2382" t="s">
        <v>53721</v>
      </c>
      <c r="S2382" t="s">
        <v>53722</v>
      </c>
      <c r="T2382" t="s">
        <v>53723</v>
      </c>
      <c r="U2382" t="s">
        <v>53724</v>
      </c>
      <c r="V2382" t="s">
        <v>53725</v>
      </c>
      <c r="W2382" t="s">
        <v>53726</v>
      </c>
      <c r="X2382" t="s">
        <v>53727</v>
      </c>
      <c r="Y2382" t="s">
        <v>53728</v>
      </c>
    </row>
    <row r="2383" spans="1:25" x14ac:dyDescent="0.3">
      <c r="A2383">
        <v>119100</v>
      </c>
      <c r="B2383" t="s">
        <v>53729</v>
      </c>
      <c r="C2383" t="s">
        <v>53730</v>
      </c>
      <c r="D2383" t="s">
        <v>53731</v>
      </c>
      <c r="E2383" t="s">
        <v>53732</v>
      </c>
      <c r="F2383" t="s">
        <v>53733</v>
      </c>
      <c r="G2383" t="s">
        <v>53734</v>
      </c>
      <c r="H2383" t="s">
        <v>53735</v>
      </c>
      <c r="I2383" t="s">
        <v>53736</v>
      </c>
      <c r="J2383" t="s">
        <v>53737</v>
      </c>
      <c r="K2383" t="s">
        <v>53738</v>
      </c>
      <c r="L2383" t="s">
        <v>53739</v>
      </c>
      <c r="M2383" t="s">
        <v>53740</v>
      </c>
      <c r="N2383" t="s">
        <v>53741</v>
      </c>
      <c r="O2383">
        <f>-745.248949134233 -33.7101623150886 -497.220442485416</f>
        <v>-1276.1795539347377</v>
      </c>
      <c r="P2383">
        <f>-789.398612393649 -60.414274972346 -219.882542496643</f>
        <v>-1069.6954298626381</v>
      </c>
      <c r="Q2383" t="s">
        <v>53742</v>
      </c>
      <c r="R2383" t="s">
        <v>53743</v>
      </c>
      <c r="S2383" t="s">
        <v>53744</v>
      </c>
      <c r="T2383" t="s">
        <v>53745</v>
      </c>
      <c r="U2383" t="s">
        <v>53746</v>
      </c>
      <c r="V2383" t="s">
        <v>53747</v>
      </c>
      <c r="W2383" t="s">
        <v>53748</v>
      </c>
      <c r="X2383" t="s">
        <v>53749</v>
      </c>
      <c r="Y2383" t="s">
        <v>53750</v>
      </c>
    </row>
    <row r="2384" spans="1:25" x14ac:dyDescent="0.3">
      <c r="A2384">
        <v>119150</v>
      </c>
      <c r="B2384" t="s">
        <v>53751</v>
      </c>
      <c r="C2384" t="s">
        <v>53752</v>
      </c>
      <c r="D2384" t="s">
        <v>53753</v>
      </c>
      <c r="E2384" t="s">
        <v>53754</v>
      </c>
      <c r="F2384" t="s">
        <v>53755</v>
      </c>
      <c r="G2384" t="s">
        <v>53756</v>
      </c>
      <c r="H2384" t="s">
        <v>53757</v>
      </c>
      <c r="I2384" t="s">
        <v>53758</v>
      </c>
      <c r="J2384" t="s">
        <v>53759</v>
      </c>
      <c r="K2384" t="s">
        <v>53760</v>
      </c>
      <c r="L2384" t="s">
        <v>53761</v>
      </c>
      <c r="M2384" t="s">
        <v>53762</v>
      </c>
      <c r="N2384" t="s">
        <v>53763</v>
      </c>
      <c r="O2384">
        <f>-745.294318909972 -33.1870163671285 -497.112379488322</f>
        <v>-1275.5937147654226</v>
      </c>
      <c r="P2384">
        <f>-788.647696974705 -59.4340426854478 -219.605387649524</f>
        <v>-1067.6871273096767</v>
      </c>
      <c r="Q2384" t="s">
        <v>53764</v>
      </c>
      <c r="R2384" t="s">
        <v>53765</v>
      </c>
      <c r="S2384" t="s">
        <v>53766</v>
      </c>
      <c r="T2384" t="s">
        <v>53767</v>
      </c>
      <c r="U2384" t="s">
        <v>53768</v>
      </c>
      <c r="V2384" t="s">
        <v>53769</v>
      </c>
      <c r="W2384" t="s">
        <v>53770</v>
      </c>
      <c r="X2384" t="s">
        <v>53771</v>
      </c>
      <c r="Y2384" t="s">
        <v>53772</v>
      </c>
    </row>
    <row r="2385" spans="1:25" x14ac:dyDescent="0.3">
      <c r="A2385">
        <v>119200</v>
      </c>
      <c r="B2385" t="s">
        <v>53773</v>
      </c>
      <c r="C2385" t="s">
        <v>53774</v>
      </c>
      <c r="D2385" t="s">
        <v>53775</v>
      </c>
      <c r="E2385" t="s">
        <v>53776</v>
      </c>
      <c r="F2385" t="s">
        <v>53777</v>
      </c>
      <c r="G2385" t="s">
        <v>53778</v>
      </c>
      <c r="H2385" t="s">
        <v>53779</v>
      </c>
      <c r="I2385" t="s">
        <v>53780</v>
      </c>
      <c r="J2385" t="s">
        <v>53781</v>
      </c>
      <c r="K2385" t="s">
        <v>53782</v>
      </c>
      <c r="L2385" t="s">
        <v>53783</v>
      </c>
      <c r="M2385" t="s">
        <v>53784</v>
      </c>
      <c r="N2385" t="s">
        <v>53785</v>
      </c>
      <c r="O2385">
        <f>-745.277316996192 -31.8858772619417 -496.936418376641</f>
        <v>-1274.0996126347745</v>
      </c>
      <c r="P2385">
        <f>-787.248753877501 -57.6659103951063 -219.173154844002</f>
        <v>-1064.0878191166094</v>
      </c>
      <c r="Q2385" t="s">
        <v>53786</v>
      </c>
      <c r="R2385" t="s">
        <v>53787</v>
      </c>
      <c r="S2385" t="s">
        <v>53788</v>
      </c>
      <c r="T2385" t="s">
        <v>53789</v>
      </c>
      <c r="U2385" t="s">
        <v>53790</v>
      </c>
      <c r="V2385" t="s">
        <v>53791</v>
      </c>
      <c r="W2385" t="s">
        <v>53792</v>
      </c>
      <c r="X2385" t="s">
        <v>53793</v>
      </c>
      <c r="Y2385" t="s">
        <v>53794</v>
      </c>
    </row>
    <row r="2386" spans="1:25" x14ac:dyDescent="0.3">
      <c r="A2386">
        <v>119250</v>
      </c>
      <c r="B2386" t="s">
        <v>53795</v>
      </c>
      <c r="C2386" t="s">
        <v>53796</v>
      </c>
      <c r="D2386" t="s">
        <v>53797</v>
      </c>
      <c r="E2386" t="s">
        <v>53798</v>
      </c>
      <c r="F2386" t="s">
        <v>53799</v>
      </c>
      <c r="G2386" t="s">
        <v>53800</v>
      </c>
      <c r="H2386" t="s">
        <v>53801</v>
      </c>
      <c r="I2386" t="s">
        <v>53802</v>
      </c>
      <c r="J2386" t="s">
        <v>53803</v>
      </c>
      <c r="K2386" t="s">
        <v>53804</v>
      </c>
      <c r="L2386" t="s">
        <v>53805</v>
      </c>
      <c r="M2386" t="s">
        <v>53806</v>
      </c>
      <c r="N2386" t="s">
        <v>53807</v>
      </c>
      <c r="O2386">
        <f>-745.420781095152 -31.2360831664571 -496.917944814395</f>
        <v>-1273.5748090760042</v>
      </c>
      <c r="P2386">
        <f>-786.928456435603 -56.9247908613695 -219.076592599052</f>
        <v>-1062.9298398960245</v>
      </c>
      <c r="Q2386" t="s">
        <v>53808</v>
      </c>
      <c r="R2386" t="s">
        <v>53809</v>
      </c>
      <c r="S2386" t="s">
        <v>53810</v>
      </c>
      <c r="T2386" t="s">
        <v>53811</v>
      </c>
      <c r="U2386" t="s">
        <v>53812</v>
      </c>
      <c r="V2386" t="s">
        <v>53813</v>
      </c>
      <c r="W2386" t="s">
        <v>53814</v>
      </c>
      <c r="X2386" t="s">
        <v>53815</v>
      </c>
      <c r="Y2386" t="s">
        <v>53816</v>
      </c>
    </row>
    <row r="2387" spans="1:25" x14ac:dyDescent="0.3">
      <c r="A2387">
        <v>119300</v>
      </c>
      <c r="B2387" t="s">
        <v>53817</v>
      </c>
      <c r="C2387" t="s">
        <v>53818</v>
      </c>
      <c r="D2387" t="s">
        <v>53819</v>
      </c>
      <c r="E2387" t="s">
        <v>53820</v>
      </c>
      <c r="F2387" t="s">
        <v>53821</v>
      </c>
      <c r="G2387" t="s">
        <v>53822</v>
      </c>
      <c r="H2387" t="s">
        <v>53823</v>
      </c>
      <c r="I2387" t="s">
        <v>53824</v>
      </c>
      <c r="J2387" t="s">
        <v>53825</v>
      </c>
      <c r="K2387" t="s">
        <v>53826</v>
      </c>
      <c r="L2387" t="s">
        <v>53827</v>
      </c>
      <c r="M2387" t="s">
        <v>53828</v>
      </c>
      <c r="N2387" t="s">
        <v>53829</v>
      </c>
      <c r="O2387">
        <f>-745.659561133615 -29.9475435080105 -496.946555495302</f>
        <v>-1272.5536601369274</v>
      </c>
      <c r="P2387">
        <f>-786.68902170991 -55.6319733865193 -219.033802923065</f>
        <v>-1061.3547980194944</v>
      </c>
      <c r="Q2387" t="s">
        <v>53830</v>
      </c>
      <c r="R2387" t="s">
        <v>53831</v>
      </c>
      <c r="S2387" t="s">
        <v>53832</v>
      </c>
      <c r="T2387" t="s">
        <v>53833</v>
      </c>
      <c r="U2387" t="s">
        <v>53834</v>
      </c>
      <c r="V2387" t="s">
        <v>53835</v>
      </c>
      <c r="W2387" t="s">
        <v>53836</v>
      </c>
      <c r="X2387" t="s">
        <v>53837</v>
      </c>
      <c r="Y2387" t="s">
        <v>53838</v>
      </c>
    </row>
    <row r="2388" spans="1:25" x14ac:dyDescent="0.3">
      <c r="A2388">
        <v>119350</v>
      </c>
      <c r="B2388" t="s">
        <v>53839</v>
      </c>
      <c r="C2388" t="s">
        <v>53840</v>
      </c>
      <c r="D2388" t="s">
        <v>53841</v>
      </c>
      <c r="E2388" t="s">
        <v>53842</v>
      </c>
      <c r="F2388" t="s">
        <v>53843</v>
      </c>
      <c r="G2388" t="s">
        <v>53844</v>
      </c>
      <c r="H2388" t="s">
        <v>53845</v>
      </c>
      <c r="I2388" t="s">
        <v>53846</v>
      </c>
      <c r="J2388" t="s">
        <v>53847</v>
      </c>
      <c r="K2388" t="s">
        <v>53848</v>
      </c>
      <c r="L2388" t="s">
        <v>53849</v>
      </c>
      <c r="M2388" t="s">
        <v>53850</v>
      </c>
      <c r="N2388" t="s">
        <v>53851</v>
      </c>
      <c r="O2388">
        <f>-745.879223327255 -29.2789803447279 -496.867963707807</f>
        <v>-1272.02616737979</v>
      </c>
      <c r="P2388">
        <f>-786.827317153962 -54.9665421004188 -218.943438277492</f>
        <v>-1060.7372975318729</v>
      </c>
      <c r="Q2388" t="s">
        <v>53852</v>
      </c>
      <c r="R2388" t="s">
        <v>53853</v>
      </c>
      <c r="S2388" t="s">
        <v>53854</v>
      </c>
      <c r="T2388" t="s">
        <v>53855</v>
      </c>
      <c r="U2388" t="s">
        <v>53856</v>
      </c>
      <c r="V2388" t="s">
        <v>53857</v>
      </c>
      <c r="W2388" t="s">
        <v>53858</v>
      </c>
      <c r="X2388" t="s">
        <v>53859</v>
      </c>
      <c r="Y2388" t="s">
        <v>53860</v>
      </c>
    </row>
    <row r="2389" spans="1:25" x14ac:dyDescent="0.3">
      <c r="A2389">
        <v>119400</v>
      </c>
      <c r="B2389" t="s">
        <v>53861</v>
      </c>
      <c r="C2389" t="s">
        <v>53862</v>
      </c>
      <c r="D2389" t="s">
        <v>53863</v>
      </c>
      <c r="E2389" t="s">
        <v>53864</v>
      </c>
      <c r="F2389" t="s">
        <v>53865</v>
      </c>
      <c r="G2389" t="s">
        <v>53866</v>
      </c>
      <c r="H2389" t="s">
        <v>53867</v>
      </c>
      <c r="I2389" t="s">
        <v>53868</v>
      </c>
      <c r="J2389" t="s">
        <v>53869</v>
      </c>
      <c r="K2389" t="s">
        <v>53870</v>
      </c>
      <c r="L2389" t="s">
        <v>53871</v>
      </c>
      <c r="M2389" t="s">
        <v>53872</v>
      </c>
      <c r="N2389" t="s">
        <v>53873</v>
      </c>
      <c r="O2389">
        <f>-746.280735203925 -27.8699059355367 -496.736461321427</f>
        <v>-1270.8871024608889</v>
      </c>
      <c r="P2389">
        <f>-787.180614284382 -53.0671913435922 -218.760100259619</f>
        <v>-1059.0079058875933</v>
      </c>
      <c r="Q2389" t="s">
        <v>53874</v>
      </c>
      <c r="R2389" t="s">
        <v>53875</v>
      </c>
      <c r="S2389" t="s">
        <v>53876</v>
      </c>
      <c r="T2389" t="s">
        <v>53877</v>
      </c>
      <c r="U2389" t="s">
        <v>53878</v>
      </c>
      <c r="V2389" t="s">
        <v>53879</v>
      </c>
      <c r="W2389" t="s">
        <v>53880</v>
      </c>
      <c r="X2389" t="s">
        <v>53881</v>
      </c>
      <c r="Y2389" t="s">
        <v>53882</v>
      </c>
    </row>
    <row r="2390" spans="1:25" x14ac:dyDescent="0.3">
      <c r="A2390">
        <v>119450</v>
      </c>
      <c r="B2390" t="s">
        <v>53883</v>
      </c>
      <c r="C2390" t="s">
        <v>53884</v>
      </c>
      <c r="D2390" t="s">
        <v>53885</v>
      </c>
      <c r="E2390" t="s">
        <v>53886</v>
      </c>
      <c r="F2390" t="s">
        <v>53887</v>
      </c>
      <c r="G2390" t="s">
        <v>53888</v>
      </c>
      <c r="H2390" t="s">
        <v>53889</v>
      </c>
      <c r="I2390" t="s">
        <v>53890</v>
      </c>
      <c r="J2390" t="s">
        <v>53891</v>
      </c>
      <c r="K2390" t="s">
        <v>53892</v>
      </c>
      <c r="L2390" t="s">
        <v>53893</v>
      </c>
      <c r="M2390" t="s">
        <v>53894</v>
      </c>
      <c r="N2390" t="s">
        <v>53895</v>
      </c>
      <c r="O2390">
        <f>-746.553209409854 -26.9860468954057 -496.760491099608</f>
        <v>-1270.2997474048677</v>
      </c>
      <c r="P2390">
        <f>-787.477739568825 -51.861548732368 -218.758746107595</f>
        <v>-1058.098034408788</v>
      </c>
      <c r="Q2390" t="s">
        <v>53896</v>
      </c>
      <c r="R2390" t="s">
        <v>53897</v>
      </c>
      <c r="S2390" t="s">
        <v>53898</v>
      </c>
      <c r="T2390" t="s">
        <v>53899</v>
      </c>
      <c r="U2390" t="s">
        <v>53900</v>
      </c>
      <c r="V2390" t="s">
        <v>53901</v>
      </c>
      <c r="W2390" t="s">
        <v>53902</v>
      </c>
      <c r="X2390" t="s">
        <v>53903</v>
      </c>
      <c r="Y2390" t="s">
        <v>53904</v>
      </c>
    </row>
    <row r="2391" spans="1:25" x14ac:dyDescent="0.3">
      <c r="A2391">
        <v>119500</v>
      </c>
      <c r="B2391" t="s">
        <v>53905</v>
      </c>
      <c r="C2391" t="s">
        <v>53906</v>
      </c>
      <c r="D2391" t="s">
        <v>53907</v>
      </c>
      <c r="E2391" t="s">
        <v>53908</v>
      </c>
      <c r="F2391" t="s">
        <v>53909</v>
      </c>
      <c r="G2391" t="s">
        <v>53910</v>
      </c>
      <c r="H2391" t="s">
        <v>53911</v>
      </c>
      <c r="I2391" t="s">
        <v>53912</v>
      </c>
      <c r="J2391" t="s">
        <v>53913</v>
      </c>
      <c r="K2391" t="s">
        <v>53914</v>
      </c>
      <c r="L2391" t="s">
        <v>53915</v>
      </c>
      <c r="M2391" t="s">
        <v>53916</v>
      </c>
      <c r="N2391" t="s">
        <v>53917</v>
      </c>
      <c r="O2391">
        <f>-747.16926153114 -25.4232888193958 -496.702095851665</f>
        <v>-1269.2946462022007</v>
      </c>
      <c r="P2391">
        <f>-788.264940085208 -49.5563308501721 -218.660079874835</f>
        <v>-1056.4813508102152</v>
      </c>
      <c r="Q2391" t="s">
        <v>53918</v>
      </c>
      <c r="R2391" t="s">
        <v>53919</v>
      </c>
      <c r="S2391" t="s">
        <v>53920</v>
      </c>
      <c r="T2391" t="s">
        <v>53921</v>
      </c>
      <c r="U2391" t="s">
        <v>53922</v>
      </c>
      <c r="V2391" t="s">
        <v>53923</v>
      </c>
      <c r="W2391" t="s">
        <v>53924</v>
      </c>
      <c r="X2391" t="s">
        <v>53925</v>
      </c>
      <c r="Y2391" t="s">
        <v>53926</v>
      </c>
    </row>
    <row r="2392" spans="1:25" x14ac:dyDescent="0.3">
      <c r="A2392">
        <v>119550</v>
      </c>
      <c r="B2392" t="s">
        <v>53927</v>
      </c>
      <c r="C2392" t="s">
        <v>53928</v>
      </c>
      <c r="D2392" t="s">
        <v>53929</v>
      </c>
      <c r="E2392" t="s">
        <v>53930</v>
      </c>
      <c r="F2392" t="s">
        <v>53931</v>
      </c>
      <c r="G2392" t="s">
        <v>53932</v>
      </c>
      <c r="H2392" t="s">
        <v>53933</v>
      </c>
      <c r="I2392" t="s">
        <v>53934</v>
      </c>
      <c r="J2392" t="s">
        <v>53935</v>
      </c>
      <c r="K2392" t="s">
        <v>53936</v>
      </c>
      <c r="L2392" t="s">
        <v>53937</v>
      </c>
      <c r="M2392" t="s">
        <v>53938</v>
      </c>
      <c r="N2392" t="s">
        <v>53939</v>
      </c>
      <c r="O2392">
        <f>-747.646611185426 -24.5036074795694 -496.71568711592</f>
        <v>-1268.8659057809155</v>
      </c>
      <c r="P2392">
        <f>-788.772470528862 -48.2694743298016 -218.646514110889</f>
        <v>-1055.6884589695526</v>
      </c>
      <c r="Q2392" t="s">
        <v>53940</v>
      </c>
      <c r="R2392" t="s">
        <v>53941</v>
      </c>
      <c r="S2392" t="s">
        <v>53942</v>
      </c>
      <c r="T2392" t="s">
        <v>53943</v>
      </c>
      <c r="U2392" t="s">
        <v>53944</v>
      </c>
      <c r="V2392" t="s">
        <v>53945</v>
      </c>
      <c r="W2392" t="s">
        <v>53946</v>
      </c>
      <c r="X2392" t="s">
        <v>53947</v>
      </c>
      <c r="Y2392" t="s">
        <v>53948</v>
      </c>
    </row>
    <row r="2393" spans="1:25" x14ac:dyDescent="0.3">
      <c r="A2393">
        <v>119600</v>
      </c>
      <c r="B2393" t="s">
        <v>53949</v>
      </c>
      <c r="C2393" t="s">
        <v>53950</v>
      </c>
      <c r="D2393" t="s">
        <v>53951</v>
      </c>
      <c r="E2393" t="s">
        <v>53952</v>
      </c>
      <c r="F2393" t="s">
        <v>53953</v>
      </c>
      <c r="G2393" t="s">
        <v>53954</v>
      </c>
      <c r="H2393" t="s">
        <v>53955</v>
      </c>
      <c r="I2393" t="s">
        <v>53956</v>
      </c>
      <c r="J2393" t="s">
        <v>53957</v>
      </c>
      <c r="K2393" t="s">
        <v>53958</v>
      </c>
      <c r="L2393" t="s">
        <v>53959</v>
      </c>
      <c r="M2393" t="s">
        <v>53960</v>
      </c>
      <c r="N2393" t="s">
        <v>53961</v>
      </c>
      <c r="O2393">
        <f>-748.980753188084 -22.6442128095975 -496.77665102302</f>
        <v>-1268.4016170207015</v>
      </c>
      <c r="P2393">
        <f>-790.143970167137 -45.628751095172 -218.647417204917</f>
        <v>-1054.420138467226</v>
      </c>
      <c r="Q2393" t="s">
        <v>53962</v>
      </c>
      <c r="R2393" t="s">
        <v>53963</v>
      </c>
      <c r="S2393" t="s">
        <v>53964</v>
      </c>
      <c r="T2393" t="s">
        <v>53965</v>
      </c>
      <c r="U2393" t="s">
        <v>53966</v>
      </c>
      <c r="V2393" t="s">
        <v>53967</v>
      </c>
      <c r="W2393" t="s">
        <v>53968</v>
      </c>
      <c r="X2393" t="s">
        <v>53969</v>
      </c>
      <c r="Y2393" t="s">
        <v>53970</v>
      </c>
    </row>
    <row r="2394" spans="1:25" x14ac:dyDescent="0.3">
      <c r="A2394">
        <v>119650</v>
      </c>
      <c r="B2394" t="s">
        <v>53971</v>
      </c>
      <c r="C2394" t="s">
        <v>53972</v>
      </c>
      <c r="D2394" t="s">
        <v>53973</v>
      </c>
      <c r="E2394" t="s">
        <v>53974</v>
      </c>
      <c r="F2394" t="s">
        <v>53975</v>
      </c>
      <c r="G2394" t="s">
        <v>53976</v>
      </c>
      <c r="H2394" t="s">
        <v>53977</v>
      </c>
      <c r="I2394" t="s">
        <v>53978</v>
      </c>
      <c r="J2394" t="s">
        <v>53979</v>
      </c>
      <c r="K2394" t="s">
        <v>53980</v>
      </c>
      <c r="L2394" t="s">
        <v>53981</v>
      </c>
      <c r="M2394" t="s">
        <v>53982</v>
      </c>
      <c r="N2394" t="s">
        <v>53983</v>
      </c>
      <c r="O2394">
        <f>-749.811623055971 -21.6267091618809 -496.817664907876</f>
        <v>-1268.2559971257278</v>
      </c>
      <c r="P2394">
        <f>-790.946395099686 -44.2585358987712 -218.655394268666</f>
        <v>-1053.8603252671232</v>
      </c>
      <c r="Q2394" t="s">
        <v>53984</v>
      </c>
      <c r="R2394" t="s">
        <v>53985</v>
      </c>
      <c r="S2394" t="s">
        <v>53986</v>
      </c>
      <c r="T2394" t="s">
        <v>53987</v>
      </c>
      <c r="U2394" t="s">
        <v>53988</v>
      </c>
      <c r="V2394" t="s">
        <v>53989</v>
      </c>
      <c r="W2394" t="s">
        <v>53990</v>
      </c>
      <c r="X2394" t="s">
        <v>53991</v>
      </c>
      <c r="Y2394" t="s">
        <v>53992</v>
      </c>
    </row>
    <row r="2395" spans="1:25" x14ac:dyDescent="0.3">
      <c r="A2395">
        <v>119700</v>
      </c>
      <c r="B2395" t="s">
        <v>53993</v>
      </c>
      <c r="C2395" t="s">
        <v>53994</v>
      </c>
      <c r="D2395" t="s">
        <v>53995</v>
      </c>
      <c r="E2395" t="s">
        <v>53996</v>
      </c>
      <c r="F2395" t="s">
        <v>53997</v>
      </c>
      <c r="G2395" t="s">
        <v>53998</v>
      </c>
      <c r="H2395" t="s">
        <v>53999</v>
      </c>
      <c r="I2395" t="s">
        <v>54000</v>
      </c>
      <c r="J2395" t="s">
        <v>54001</v>
      </c>
      <c r="K2395" t="s">
        <v>54002</v>
      </c>
      <c r="L2395" t="s">
        <v>54003</v>
      </c>
      <c r="M2395" t="s">
        <v>54004</v>
      </c>
      <c r="N2395" t="s">
        <v>54005</v>
      </c>
      <c r="O2395">
        <f>-751.779189577572 -19.3247053495202 -496.9689551822</f>
        <v>-1268.0728501092922</v>
      </c>
      <c r="P2395">
        <f>-792.346795306523 -41.4574004880599 -218.68302884622</f>
        <v>-1052.4872246408029</v>
      </c>
      <c r="Q2395" t="s">
        <v>54006</v>
      </c>
      <c r="R2395" t="s">
        <v>54007</v>
      </c>
      <c r="S2395" t="s">
        <v>54008</v>
      </c>
      <c r="T2395" t="s">
        <v>54009</v>
      </c>
      <c r="U2395" t="s">
        <v>54010</v>
      </c>
      <c r="V2395" t="s">
        <v>54011</v>
      </c>
      <c r="W2395" t="s">
        <v>54012</v>
      </c>
      <c r="X2395" t="s">
        <v>54013</v>
      </c>
      <c r="Y2395" t="s">
        <v>54014</v>
      </c>
    </row>
    <row r="2396" spans="1:25" x14ac:dyDescent="0.3">
      <c r="A2396">
        <v>119750</v>
      </c>
      <c r="B2396" t="s">
        <v>54015</v>
      </c>
      <c r="C2396" t="s">
        <v>54016</v>
      </c>
      <c r="D2396" t="s">
        <v>54017</v>
      </c>
      <c r="E2396" t="s">
        <v>54018</v>
      </c>
      <c r="F2396" t="s">
        <v>54019</v>
      </c>
      <c r="G2396" t="s">
        <v>54020</v>
      </c>
      <c r="H2396" t="s">
        <v>54021</v>
      </c>
      <c r="I2396" t="s">
        <v>54022</v>
      </c>
      <c r="J2396" t="s">
        <v>54023</v>
      </c>
      <c r="K2396" t="s">
        <v>54024</v>
      </c>
      <c r="L2396" t="s">
        <v>54025</v>
      </c>
      <c r="M2396" t="s">
        <v>54026</v>
      </c>
      <c r="N2396" t="s">
        <v>54027</v>
      </c>
      <c r="O2396">
        <f>-752.458574937322 -18.1633030796793 -496.935692005832</f>
        <v>-1267.5575700228333</v>
      </c>
      <c r="P2396">
        <f>-792.626258013859 -40.0805638946244 -218.574797511828</f>
        <v>-1051.2816194203115</v>
      </c>
      <c r="Q2396" t="s">
        <v>54028</v>
      </c>
      <c r="R2396" t="s">
        <v>54029</v>
      </c>
      <c r="S2396" t="s">
        <v>54030</v>
      </c>
      <c r="T2396" t="s">
        <v>54031</v>
      </c>
      <c r="U2396" t="s">
        <v>54032</v>
      </c>
      <c r="V2396" t="s">
        <v>54033</v>
      </c>
      <c r="W2396" t="s">
        <v>54034</v>
      </c>
      <c r="X2396" t="s">
        <v>54035</v>
      </c>
      <c r="Y2396" t="s">
        <v>54036</v>
      </c>
    </row>
    <row r="2397" spans="1:25" x14ac:dyDescent="0.3">
      <c r="A2397">
        <v>119800</v>
      </c>
      <c r="B2397" t="s">
        <v>54037</v>
      </c>
      <c r="C2397" t="s">
        <v>54038</v>
      </c>
      <c r="D2397" t="s">
        <v>54039</v>
      </c>
      <c r="E2397" t="s">
        <v>54040</v>
      </c>
      <c r="F2397" t="s">
        <v>54041</v>
      </c>
      <c r="G2397" t="s">
        <v>54042</v>
      </c>
      <c r="H2397" t="s">
        <v>54043</v>
      </c>
      <c r="I2397" t="s">
        <v>54044</v>
      </c>
      <c r="J2397" t="s">
        <v>54045</v>
      </c>
      <c r="K2397" t="s">
        <v>54046</v>
      </c>
      <c r="L2397" t="s">
        <v>54047</v>
      </c>
      <c r="M2397" t="s">
        <v>54048</v>
      </c>
      <c r="N2397" t="s">
        <v>54049</v>
      </c>
      <c r="O2397">
        <f>-754.415106325762 -15.7676501273907 -497.029540926913</f>
        <v>-1267.2122973800656</v>
      </c>
      <c r="P2397">
        <f>-793.422015341032 -36.8501578828755 -218.439282484774</f>
        <v>-1048.7114557086813</v>
      </c>
      <c r="Q2397" t="s">
        <v>54050</v>
      </c>
      <c r="R2397" t="s">
        <v>54051</v>
      </c>
      <c r="S2397" t="s">
        <v>54052</v>
      </c>
      <c r="T2397" t="s">
        <v>54053</v>
      </c>
      <c r="U2397" t="s">
        <v>54054</v>
      </c>
      <c r="V2397" t="s">
        <v>54055</v>
      </c>
      <c r="W2397" t="s">
        <v>54056</v>
      </c>
      <c r="X2397" t="s">
        <v>54057</v>
      </c>
      <c r="Y2397" t="s">
        <v>54058</v>
      </c>
    </row>
    <row r="2398" spans="1:25" x14ac:dyDescent="0.3">
      <c r="A2398">
        <v>119850</v>
      </c>
      <c r="B2398" t="s">
        <v>54059</v>
      </c>
      <c r="C2398" t="s">
        <v>54060</v>
      </c>
      <c r="D2398" t="s">
        <v>54061</v>
      </c>
      <c r="E2398" t="s">
        <v>54062</v>
      </c>
      <c r="F2398" t="s">
        <v>54063</v>
      </c>
      <c r="G2398" t="s">
        <v>54064</v>
      </c>
      <c r="H2398" t="s">
        <v>54065</v>
      </c>
      <c r="I2398" t="s">
        <v>54066</v>
      </c>
      <c r="J2398" t="s">
        <v>54067</v>
      </c>
      <c r="K2398" t="s">
        <v>54068</v>
      </c>
      <c r="L2398" t="s">
        <v>54069</v>
      </c>
      <c r="M2398" t="s">
        <v>54070</v>
      </c>
      <c r="N2398" t="s">
        <v>54071</v>
      </c>
      <c r="O2398">
        <f>-755.400154302418 -14.7494828732956 -497.115888827634</f>
        <v>-1267.2655260033475</v>
      </c>
      <c r="P2398">
        <f>-793.607120142839 -35.3115511813264 -218.375684849197</f>
        <v>-1047.2943561733623</v>
      </c>
      <c r="Q2398" t="s">
        <v>54072</v>
      </c>
      <c r="R2398" t="s">
        <v>54073</v>
      </c>
      <c r="S2398" t="s">
        <v>54074</v>
      </c>
      <c r="T2398" t="s">
        <v>54075</v>
      </c>
      <c r="U2398" t="s">
        <v>54076</v>
      </c>
      <c r="V2398" t="s">
        <v>54077</v>
      </c>
      <c r="W2398" t="s">
        <v>54078</v>
      </c>
      <c r="X2398" t="s">
        <v>54079</v>
      </c>
      <c r="Y2398" t="s">
        <v>54080</v>
      </c>
    </row>
    <row r="2399" spans="1:25" x14ac:dyDescent="0.3">
      <c r="A2399">
        <v>119900</v>
      </c>
      <c r="B2399" t="s">
        <v>54081</v>
      </c>
      <c r="C2399" t="s">
        <v>54082</v>
      </c>
      <c r="D2399" t="s">
        <v>54083</v>
      </c>
      <c r="E2399" t="s">
        <v>54084</v>
      </c>
      <c r="F2399" t="s">
        <v>54085</v>
      </c>
      <c r="G2399" t="s">
        <v>54086</v>
      </c>
      <c r="H2399" t="s">
        <v>54087</v>
      </c>
      <c r="I2399" t="s">
        <v>54088</v>
      </c>
      <c r="J2399" t="s">
        <v>54089</v>
      </c>
      <c r="K2399" t="s">
        <v>54090</v>
      </c>
      <c r="L2399" t="s">
        <v>54091</v>
      </c>
      <c r="M2399" t="s">
        <v>54092</v>
      </c>
      <c r="N2399" t="s">
        <v>54093</v>
      </c>
      <c r="O2399">
        <f>-757.670607227613 -12.8485774052515 -497.07147384213</f>
        <v>-1267.5906584749946</v>
      </c>
      <c r="P2399">
        <f>-794.477619033782 -32.5201002641036 -218.078758740057</f>
        <v>-1045.0764780379427</v>
      </c>
      <c r="Q2399" t="s">
        <v>54094</v>
      </c>
      <c r="R2399" t="s">
        <v>54095</v>
      </c>
      <c r="S2399" t="s">
        <v>54096</v>
      </c>
      <c r="T2399" t="s">
        <v>54097</v>
      </c>
      <c r="U2399" t="s">
        <v>54098</v>
      </c>
      <c r="V2399" t="s">
        <v>54099</v>
      </c>
      <c r="W2399" t="s">
        <v>54100</v>
      </c>
      <c r="X2399" t="s">
        <v>54101</v>
      </c>
      <c r="Y2399" t="s">
        <v>54102</v>
      </c>
    </row>
    <row r="2400" spans="1:25" x14ac:dyDescent="0.3">
      <c r="A2400">
        <v>119950</v>
      </c>
      <c r="B2400" t="s">
        <v>54103</v>
      </c>
      <c r="C2400" t="s">
        <v>54104</v>
      </c>
      <c r="D2400" t="s">
        <v>54105</v>
      </c>
      <c r="E2400" t="s">
        <v>54106</v>
      </c>
      <c r="F2400" t="s">
        <v>54107</v>
      </c>
      <c r="G2400" t="s">
        <v>54108</v>
      </c>
      <c r="H2400" t="s">
        <v>54109</v>
      </c>
      <c r="I2400" t="s">
        <v>54110</v>
      </c>
      <c r="J2400" t="s">
        <v>54111</v>
      </c>
      <c r="K2400" t="s">
        <v>54112</v>
      </c>
      <c r="L2400" t="s">
        <v>54113</v>
      </c>
      <c r="M2400" t="s">
        <v>54114</v>
      </c>
      <c r="N2400" t="s">
        <v>54115</v>
      </c>
      <c r="O2400">
        <f>-758.861924361151 -11.7744047113265 -497.105919106745</f>
        <v>-1267.7422481792223</v>
      </c>
      <c r="P2400">
        <f>-795.155244782256 -31.02686612157 -218.016881267917</f>
        <v>-1044.1989921717429</v>
      </c>
      <c r="Q2400" t="s">
        <v>54116</v>
      </c>
      <c r="R2400" t="s">
        <v>54117</v>
      </c>
      <c r="S2400" t="s">
        <v>54118</v>
      </c>
      <c r="T2400" t="s">
        <v>54119</v>
      </c>
      <c r="U2400" t="s">
        <v>54120</v>
      </c>
      <c r="V2400" t="s">
        <v>54121</v>
      </c>
      <c r="W2400" t="s">
        <v>54122</v>
      </c>
      <c r="X2400" t="s">
        <v>54123</v>
      </c>
      <c r="Y2400" t="s">
        <v>54124</v>
      </c>
    </row>
    <row r="2401" spans="1:25" x14ac:dyDescent="0.3">
      <c r="A2401">
        <v>120000</v>
      </c>
      <c r="B2401" t="s">
        <v>54125</v>
      </c>
      <c r="C2401" t="s">
        <v>54126</v>
      </c>
      <c r="D2401" t="s">
        <v>54127</v>
      </c>
      <c r="E2401" t="s">
        <v>54128</v>
      </c>
      <c r="F2401" t="s">
        <v>54129</v>
      </c>
      <c r="G2401" t="s">
        <v>54130</v>
      </c>
      <c r="H2401" t="s">
        <v>54131</v>
      </c>
      <c r="I2401" t="s">
        <v>54132</v>
      </c>
      <c r="J2401" t="s">
        <v>54133</v>
      </c>
      <c r="K2401" t="s">
        <v>54134</v>
      </c>
      <c r="L2401" t="s">
        <v>54135</v>
      </c>
      <c r="M2401" t="s">
        <v>54136</v>
      </c>
      <c r="N2401" t="s">
        <v>54137</v>
      </c>
      <c r="O2401">
        <f>-761.16419637902 -9.77942104148542 -497.062444577376</f>
        <v>-1268.0060619978815</v>
      </c>
      <c r="P2401">
        <f>-796.953804656155 -28.4154616927178 -217.866524995884</f>
        <v>-1043.2357913447568</v>
      </c>
      <c r="Q2401" t="s">
        <v>54138</v>
      </c>
      <c r="R2401" t="s">
        <v>54139</v>
      </c>
      <c r="S2401" t="s">
        <v>54140</v>
      </c>
      <c r="T2401" t="s">
        <v>54141</v>
      </c>
      <c r="U2401" t="s">
        <v>54142</v>
      </c>
      <c r="V2401" t="s">
        <v>54143</v>
      </c>
      <c r="W2401" t="s">
        <v>54144</v>
      </c>
      <c r="X2401" t="s">
        <v>54145</v>
      </c>
      <c r="Y2401" t="s">
        <v>54146</v>
      </c>
    </row>
    <row r="2402" spans="1:25" x14ac:dyDescent="0.3">
      <c r="A2402">
        <v>120050</v>
      </c>
      <c r="B2402" t="s">
        <v>54147</v>
      </c>
      <c r="C2402" t="s">
        <v>54148</v>
      </c>
      <c r="D2402" t="s">
        <v>54149</v>
      </c>
      <c r="E2402" t="s">
        <v>54150</v>
      </c>
      <c r="F2402" t="s">
        <v>54151</v>
      </c>
      <c r="G2402" t="s">
        <v>54152</v>
      </c>
      <c r="H2402" t="s">
        <v>54153</v>
      </c>
      <c r="I2402" t="s">
        <v>54154</v>
      </c>
      <c r="J2402" t="s">
        <v>54155</v>
      </c>
      <c r="K2402" t="s">
        <v>54156</v>
      </c>
      <c r="L2402" t="s">
        <v>54157</v>
      </c>
      <c r="M2402" t="s">
        <v>54158</v>
      </c>
      <c r="N2402" t="s">
        <v>54159</v>
      </c>
      <c r="O2402">
        <f>-762.185614014808 -8.76501338095113 -497.09098215668</f>
        <v>-1268.0416095524392</v>
      </c>
      <c r="P2402">
        <f>-797.916573213314 -27.0458517698723 -217.864119414782</f>
        <v>-1042.8265443979683</v>
      </c>
      <c r="Q2402" t="s">
        <v>54160</v>
      </c>
      <c r="R2402" t="s">
        <v>54161</v>
      </c>
      <c r="S2402" t="s">
        <v>54162</v>
      </c>
      <c r="T2402" t="s">
        <v>54163</v>
      </c>
      <c r="U2402" t="s">
        <v>54164</v>
      </c>
      <c r="V2402" t="s">
        <v>54165</v>
      </c>
      <c r="W2402" t="s">
        <v>54166</v>
      </c>
      <c r="X2402" t="s">
        <v>54167</v>
      </c>
      <c r="Y2402" t="s">
        <v>54168</v>
      </c>
    </row>
    <row r="2403" spans="1:25" x14ac:dyDescent="0.3">
      <c r="A2403">
        <v>120100</v>
      </c>
      <c r="B2403" t="s">
        <v>54169</v>
      </c>
      <c r="C2403" t="s">
        <v>54170</v>
      </c>
      <c r="D2403" t="s">
        <v>54171</v>
      </c>
      <c r="E2403" t="s">
        <v>54172</v>
      </c>
      <c r="F2403" t="s">
        <v>54173</v>
      </c>
      <c r="G2403" t="s">
        <v>54174</v>
      </c>
      <c r="H2403" t="s">
        <v>54175</v>
      </c>
      <c r="I2403" t="s">
        <v>54176</v>
      </c>
      <c r="J2403" t="s">
        <v>54177</v>
      </c>
      <c r="K2403" t="s">
        <v>54178</v>
      </c>
      <c r="L2403" t="s">
        <v>54179</v>
      </c>
      <c r="M2403" t="s">
        <v>54180</v>
      </c>
      <c r="N2403" t="s">
        <v>54181</v>
      </c>
      <c r="O2403">
        <f>-764.020059027907 -7.36015311484812 -497.229787838926</f>
        <v>-1268.6099999816811</v>
      </c>
      <c r="P2403">
        <f>-800.330418853539 -24.6247887704208 -218.012985305478</f>
        <v>-1042.9681929294377</v>
      </c>
      <c r="Q2403" t="s">
        <v>54182</v>
      </c>
      <c r="R2403" t="s">
        <v>54183</v>
      </c>
      <c r="S2403" t="s">
        <v>54184</v>
      </c>
      <c r="T2403" t="s">
        <v>54185</v>
      </c>
      <c r="U2403" t="s">
        <v>54186</v>
      </c>
      <c r="V2403" t="s">
        <v>54187</v>
      </c>
      <c r="W2403" t="s">
        <v>54188</v>
      </c>
      <c r="X2403" t="s">
        <v>54189</v>
      </c>
      <c r="Y2403" t="s">
        <v>54190</v>
      </c>
    </row>
    <row r="2404" spans="1:25" x14ac:dyDescent="0.3">
      <c r="A2404">
        <v>120150</v>
      </c>
      <c r="B2404" t="s">
        <v>54191</v>
      </c>
      <c r="C2404" t="s">
        <v>54192</v>
      </c>
      <c r="D2404" t="s">
        <v>54193</v>
      </c>
      <c r="E2404" t="s">
        <v>54194</v>
      </c>
      <c r="F2404" t="s">
        <v>54195</v>
      </c>
      <c r="G2404" t="s">
        <v>54196</v>
      </c>
      <c r="H2404" t="s">
        <v>54197</v>
      </c>
      <c r="I2404" t="s">
        <v>54198</v>
      </c>
      <c r="J2404" t="s">
        <v>54199</v>
      </c>
      <c r="K2404" t="s">
        <v>54200</v>
      </c>
      <c r="L2404" t="s">
        <v>54201</v>
      </c>
      <c r="M2404" t="s">
        <v>54202</v>
      </c>
      <c r="N2404" t="s">
        <v>54203</v>
      </c>
      <c r="O2404">
        <f>-765.116118135755 -6.71096458670604 -497.17813564437</f>
        <v>-1269.0052183668311</v>
      </c>
      <c r="P2404">
        <f>-801.778202996174 -23.6028928918943 -217.984410524222</f>
        <v>-1043.3655064122902</v>
      </c>
      <c r="Q2404" t="s">
        <v>54204</v>
      </c>
      <c r="R2404" t="s">
        <v>54205</v>
      </c>
      <c r="S2404" t="s">
        <v>54206</v>
      </c>
      <c r="T2404" t="s">
        <v>54207</v>
      </c>
      <c r="U2404" t="s">
        <v>54208</v>
      </c>
      <c r="V2404" t="s">
        <v>54209</v>
      </c>
      <c r="W2404" t="s">
        <v>54210</v>
      </c>
      <c r="X2404" t="s">
        <v>54211</v>
      </c>
      <c r="Y2404" t="s">
        <v>54212</v>
      </c>
    </row>
    <row r="2405" spans="1:25" x14ac:dyDescent="0.3">
      <c r="A2405">
        <v>120200</v>
      </c>
      <c r="B2405" t="s">
        <v>54213</v>
      </c>
      <c r="C2405" t="s">
        <v>54214</v>
      </c>
      <c r="D2405" t="s">
        <v>54215</v>
      </c>
      <c r="E2405" t="s">
        <v>54216</v>
      </c>
      <c r="F2405" t="s">
        <v>54217</v>
      </c>
      <c r="G2405" t="s">
        <v>54218</v>
      </c>
      <c r="H2405" t="s">
        <v>54219</v>
      </c>
      <c r="I2405" t="s">
        <v>54220</v>
      </c>
      <c r="J2405" t="s">
        <v>54221</v>
      </c>
      <c r="K2405" t="s">
        <v>54222</v>
      </c>
      <c r="L2405" t="s">
        <v>54223</v>
      </c>
      <c r="M2405" t="s">
        <v>54224</v>
      </c>
      <c r="N2405" t="s">
        <v>54225</v>
      </c>
      <c r="O2405">
        <f>-767.031382015226 -5.3683771847659 -497.113441808122</f>
        <v>-1269.5132010081138</v>
      </c>
      <c r="P2405">
        <f>-804.453768158075 -21.4536438573957 -217.973077578016</f>
        <v>-1043.8804895934868</v>
      </c>
      <c r="Q2405" t="s">
        <v>54226</v>
      </c>
      <c r="R2405" t="s">
        <v>54227</v>
      </c>
      <c r="S2405" t="s">
        <v>54228</v>
      </c>
      <c r="T2405" t="s">
        <v>54229</v>
      </c>
      <c r="U2405" t="s">
        <v>54230</v>
      </c>
      <c r="V2405" t="s">
        <v>54231</v>
      </c>
      <c r="W2405" t="s">
        <v>54232</v>
      </c>
      <c r="X2405" t="s">
        <v>54233</v>
      </c>
      <c r="Y2405" t="s">
        <v>54234</v>
      </c>
    </row>
    <row r="2406" spans="1:25" x14ac:dyDescent="0.3">
      <c r="A2406">
        <v>120250</v>
      </c>
      <c r="B2406" t="s">
        <v>54235</v>
      </c>
      <c r="C2406" t="s">
        <v>54236</v>
      </c>
      <c r="D2406" t="s">
        <v>54237</v>
      </c>
      <c r="E2406" t="s">
        <v>54238</v>
      </c>
      <c r="F2406" t="s">
        <v>54239</v>
      </c>
      <c r="G2406" t="s">
        <v>54240</v>
      </c>
      <c r="H2406" t="s">
        <v>54241</v>
      </c>
      <c r="I2406" t="s">
        <v>54242</v>
      </c>
      <c r="J2406" t="s">
        <v>54243</v>
      </c>
      <c r="K2406" t="s">
        <v>54244</v>
      </c>
      <c r="L2406" t="s">
        <v>54245</v>
      </c>
      <c r="M2406" t="s">
        <v>54246</v>
      </c>
      <c r="N2406" t="s">
        <v>54247</v>
      </c>
      <c r="O2406">
        <f>-768.097505815474 -4.88092265660998 -497.074159988609</f>
        <v>-1270.052588460693</v>
      </c>
      <c r="P2406">
        <f>-805.889925607105 -20.4962619100709 -217.956774062379</f>
        <v>-1044.3429615795549</v>
      </c>
      <c r="Q2406" t="s">
        <v>54248</v>
      </c>
      <c r="R2406" t="s">
        <v>54249</v>
      </c>
      <c r="S2406" t="s">
        <v>54250</v>
      </c>
      <c r="T2406" t="s">
        <v>54251</v>
      </c>
      <c r="U2406" t="s">
        <v>54252</v>
      </c>
      <c r="V2406" t="s">
        <v>54253</v>
      </c>
      <c r="W2406" t="s">
        <v>54254</v>
      </c>
      <c r="X2406" t="s">
        <v>54255</v>
      </c>
      <c r="Y2406" t="s">
        <v>54256</v>
      </c>
    </row>
    <row r="2407" spans="1:25" x14ac:dyDescent="0.3">
      <c r="A2407">
        <v>120300</v>
      </c>
      <c r="B2407" t="s">
        <v>54257</v>
      </c>
      <c r="C2407" t="s">
        <v>54258</v>
      </c>
      <c r="D2407" t="s">
        <v>54259</v>
      </c>
      <c r="E2407" t="s">
        <v>54260</v>
      </c>
      <c r="F2407" t="s">
        <v>54261</v>
      </c>
      <c r="G2407" t="s">
        <v>54262</v>
      </c>
      <c r="H2407" t="s">
        <v>54263</v>
      </c>
      <c r="I2407" t="s">
        <v>54264</v>
      </c>
      <c r="J2407" t="s">
        <v>54265</v>
      </c>
      <c r="K2407" t="s">
        <v>54266</v>
      </c>
      <c r="L2407" t="s">
        <v>54267</v>
      </c>
      <c r="M2407" t="s">
        <v>54268</v>
      </c>
      <c r="N2407" t="s">
        <v>54269</v>
      </c>
      <c r="O2407">
        <f>-770.262381813583 -3.76258435979912 -496.933934729336</f>
        <v>-1270.9589009027181</v>
      </c>
      <c r="P2407">
        <f>-808.080021440521 -18.574936838238 -217.776256738014</f>
        <v>-1044.431215016773</v>
      </c>
      <c r="Q2407" t="s">
        <v>54270</v>
      </c>
      <c r="R2407" t="s">
        <v>54271</v>
      </c>
      <c r="S2407" t="s">
        <v>54272</v>
      </c>
      <c r="T2407" t="s">
        <v>54273</v>
      </c>
      <c r="U2407" t="s">
        <v>54274</v>
      </c>
      <c r="V2407" t="s">
        <v>54275</v>
      </c>
      <c r="W2407" t="s">
        <v>54276</v>
      </c>
      <c r="X2407" t="s">
        <v>54277</v>
      </c>
      <c r="Y2407" t="s">
        <v>54278</v>
      </c>
    </row>
    <row r="2408" spans="1:25" x14ac:dyDescent="0.3">
      <c r="A2408">
        <v>120350</v>
      </c>
      <c r="B2408" t="s">
        <v>54279</v>
      </c>
      <c r="C2408" t="s">
        <v>54280</v>
      </c>
      <c r="D2408" t="s">
        <v>54281</v>
      </c>
      <c r="E2408" t="s">
        <v>54282</v>
      </c>
      <c r="F2408" t="s">
        <v>54283</v>
      </c>
      <c r="G2408" t="s">
        <v>54284</v>
      </c>
      <c r="H2408" t="s">
        <v>54285</v>
      </c>
      <c r="I2408" t="s">
        <v>54286</v>
      </c>
      <c r="J2408" t="s">
        <v>54287</v>
      </c>
      <c r="K2408" t="s">
        <v>54288</v>
      </c>
      <c r="L2408" t="s">
        <v>54289</v>
      </c>
      <c r="M2408" t="s">
        <v>54290</v>
      </c>
      <c r="N2408" t="s">
        <v>54291</v>
      </c>
      <c r="O2408">
        <f>-771.197026638838 -3.24901761550882 -496.849301568016</f>
        <v>-1271.2953458223628</v>
      </c>
      <c r="P2408">
        <f>-808.999789227309 -17.6195052141591 -217.66639814704</f>
        <v>-1044.285692588508</v>
      </c>
      <c r="Q2408" t="s">
        <v>54292</v>
      </c>
      <c r="R2408" t="s">
        <v>54293</v>
      </c>
      <c r="S2408" t="s">
        <v>54294</v>
      </c>
      <c r="T2408" t="s">
        <v>54295</v>
      </c>
      <c r="U2408" t="s">
        <v>54296</v>
      </c>
      <c r="V2408" t="s">
        <v>54297</v>
      </c>
      <c r="W2408" t="s">
        <v>54298</v>
      </c>
      <c r="X2408" t="s">
        <v>54299</v>
      </c>
      <c r="Y2408" t="s">
        <v>54300</v>
      </c>
    </row>
    <row r="2409" spans="1:25" x14ac:dyDescent="0.3">
      <c r="A2409">
        <v>120400</v>
      </c>
      <c r="B2409" t="s">
        <v>54301</v>
      </c>
      <c r="C2409" t="s">
        <v>54302</v>
      </c>
      <c r="D2409" t="s">
        <v>54303</v>
      </c>
      <c r="E2409" t="s">
        <v>54304</v>
      </c>
      <c r="F2409" t="s">
        <v>54305</v>
      </c>
      <c r="G2409" t="s">
        <v>54306</v>
      </c>
      <c r="H2409" t="s">
        <v>54307</v>
      </c>
      <c r="I2409" t="s">
        <v>54308</v>
      </c>
      <c r="J2409" t="s">
        <v>54309</v>
      </c>
      <c r="K2409" t="s">
        <v>54310</v>
      </c>
      <c r="L2409" t="s">
        <v>54311</v>
      </c>
      <c r="M2409" t="s">
        <v>54312</v>
      </c>
      <c r="N2409" t="s">
        <v>54313</v>
      </c>
      <c r="O2409">
        <f>-772.59116846565 -2.27960731824555 -496.751065727019</f>
        <v>-1271.6218415109145</v>
      </c>
      <c r="P2409">
        <f>-811.029570500516 -16.1789965431492 -217.631127277789</f>
        <v>-1044.8396943214543</v>
      </c>
      <c r="Q2409" t="s">
        <v>54314</v>
      </c>
      <c r="R2409" t="s">
        <v>54315</v>
      </c>
      <c r="S2409" t="s">
        <v>54316</v>
      </c>
      <c r="T2409" t="s">
        <v>54317</v>
      </c>
      <c r="U2409" t="s">
        <v>54318</v>
      </c>
      <c r="V2409" t="s">
        <v>54319</v>
      </c>
      <c r="W2409" t="s">
        <v>54320</v>
      </c>
      <c r="X2409" t="s">
        <v>54321</v>
      </c>
      <c r="Y2409" t="s">
        <v>54322</v>
      </c>
    </row>
    <row r="2410" spans="1:25" x14ac:dyDescent="0.3">
      <c r="A2410">
        <v>120450</v>
      </c>
      <c r="B2410" t="s">
        <v>54323</v>
      </c>
      <c r="C2410" t="s">
        <v>54324</v>
      </c>
      <c r="D2410" t="s">
        <v>54325</v>
      </c>
      <c r="E2410" t="s">
        <v>54326</v>
      </c>
      <c r="F2410" t="s">
        <v>54327</v>
      </c>
      <c r="G2410" t="s">
        <v>54328</v>
      </c>
      <c r="H2410" t="s">
        <v>54329</v>
      </c>
      <c r="I2410" t="s">
        <v>54330</v>
      </c>
      <c r="J2410" t="s">
        <v>54331</v>
      </c>
      <c r="K2410" t="s">
        <v>54332</v>
      </c>
      <c r="L2410" t="s">
        <v>54333</v>
      </c>
      <c r="M2410" t="s">
        <v>54334</v>
      </c>
      <c r="N2410" t="s">
        <v>54335</v>
      </c>
      <c r="O2410">
        <f>-773.350719548756 -1.73137092472848 -496.835653716618</f>
        <v>-1271.9177441901024</v>
      </c>
      <c r="P2410">
        <f>-812.257818391593 -15.530187131488 -217.775712649791</f>
        <v>-1045.5637181728721</v>
      </c>
      <c r="Q2410" t="s">
        <v>54336</v>
      </c>
      <c r="R2410" t="s">
        <v>54337</v>
      </c>
      <c r="S2410" t="s">
        <v>54338</v>
      </c>
      <c r="T2410" t="s">
        <v>54339</v>
      </c>
      <c r="U2410" t="s">
        <v>54340</v>
      </c>
      <c r="V2410" t="s">
        <v>54341</v>
      </c>
      <c r="W2410" t="s">
        <v>54342</v>
      </c>
      <c r="X2410" t="s">
        <v>54343</v>
      </c>
      <c r="Y2410" t="s">
        <v>54344</v>
      </c>
    </row>
    <row r="2411" spans="1:25" x14ac:dyDescent="0.3">
      <c r="A2411">
        <v>120500</v>
      </c>
      <c r="B2411" t="s">
        <v>54345</v>
      </c>
      <c r="C2411" t="s">
        <v>54346</v>
      </c>
      <c r="D2411" t="s">
        <v>54347</v>
      </c>
      <c r="E2411" t="s">
        <v>54348</v>
      </c>
      <c r="F2411" t="s">
        <v>54349</v>
      </c>
      <c r="G2411" t="s">
        <v>54350</v>
      </c>
      <c r="H2411" t="s">
        <v>54351</v>
      </c>
      <c r="I2411" t="s">
        <v>54352</v>
      </c>
      <c r="J2411" t="s">
        <v>54353</v>
      </c>
      <c r="K2411" t="s">
        <v>54354</v>
      </c>
      <c r="L2411" t="s">
        <v>54355</v>
      </c>
      <c r="M2411" t="s">
        <v>54356</v>
      </c>
      <c r="N2411" t="s">
        <v>54357</v>
      </c>
      <c r="O2411">
        <f>-775.168981944771 -0.103906597423475 -497.238872266856</f>
        <v>-1272.5117608090504</v>
      </c>
      <c r="P2411">
        <f>-814.86839749195 -14.2060169348042 -218.305731647867</f>
        <v>-1047.3801460746213</v>
      </c>
      <c r="Q2411" t="s">
        <v>54358</v>
      </c>
      <c r="R2411" t="s">
        <v>54359</v>
      </c>
      <c r="S2411" t="s">
        <v>54360</v>
      </c>
      <c r="T2411" t="s">
        <v>54361</v>
      </c>
      <c r="U2411" t="s">
        <v>54362</v>
      </c>
      <c r="V2411" t="s">
        <v>54363</v>
      </c>
      <c r="W2411" t="s">
        <v>54364</v>
      </c>
      <c r="X2411" t="s">
        <v>54365</v>
      </c>
      <c r="Y2411" t="s">
        <v>54366</v>
      </c>
    </row>
    <row r="2412" spans="1:25" x14ac:dyDescent="0.3">
      <c r="A2412">
        <v>120550</v>
      </c>
      <c r="B2412" t="s">
        <v>54367</v>
      </c>
      <c r="C2412" t="s">
        <v>54368</v>
      </c>
      <c r="D2412" t="s">
        <v>54369</v>
      </c>
      <c r="E2412" t="s">
        <v>54370</v>
      </c>
      <c r="F2412" t="s">
        <v>54371</v>
      </c>
      <c r="G2412" t="s">
        <v>54372</v>
      </c>
      <c r="H2412" t="s">
        <v>54373</v>
      </c>
      <c r="I2412" t="s">
        <v>54374</v>
      </c>
      <c r="J2412" t="s">
        <v>54375</v>
      </c>
      <c r="K2412" t="s">
        <v>54376</v>
      </c>
      <c r="L2412" t="s">
        <v>54377</v>
      </c>
      <c r="M2412" t="s">
        <v>54378</v>
      </c>
      <c r="N2412" t="s">
        <v>54379</v>
      </c>
      <c r="O2412" t="s">
        <v>54380</v>
      </c>
      <c r="P2412">
        <f>-816.165967630064 -13.9120647569323 -218.585482728279</f>
        <v>-1048.6635151152752</v>
      </c>
      <c r="Q2412" t="s">
        <v>54381</v>
      </c>
      <c r="R2412" t="s">
        <v>54382</v>
      </c>
      <c r="S2412" t="s">
        <v>54383</v>
      </c>
      <c r="T2412" t="s">
        <v>54384</v>
      </c>
      <c r="U2412" t="s">
        <v>54385</v>
      </c>
      <c r="V2412" t="s">
        <v>54386</v>
      </c>
      <c r="W2412" t="s">
        <v>54387</v>
      </c>
      <c r="X2412" t="s">
        <v>54388</v>
      </c>
      <c r="Y2412" t="s">
        <v>54389</v>
      </c>
    </row>
    <row r="2413" spans="1:25" x14ac:dyDescent="0.3">
      <c r="A2413">
        <v>120600</v>
      </c>
      <c r="B2413" t="s">
        <v>54390</v>
      </c>
      <c r="C2413" t="s">
        <v>54391</v>
      </c>
      <c r="D2413" t="s">
        <v>54392</v>
      </c>
      <c r="E2413" t="s">
        <v>54393</v>
      </c>
      <c r="F2413" t="s">
        <v>54394</v>
      </c>
      <c r="G2413" t="s">
        <v>54395</v>
      </c>
      <c r="H2413" t="s">
        <v>54396</v>
      </c>
      <c r="I2413" t="s">
        <v>54397</v>
      </c>
      <c r="J2413" t="s">
        <v>54398</v>
      </c>
      <c r="K2413" t="s">
        <v>54399</v>
      </c>
      <c r="L2413" t="s">
        <v>54400</v>
      </c>
      <c r="M2413" t="s">
        <v>54401</v>
      </c>
      <c r="N2413" t="s">
        <v>54402</v>
      </c>
      <c r="O2413" t="s">
        <v>54403</v>
      </c>
      <c r="P2413">
        <f>-818.239677500853 -13.472361219498 -218.969473167478</f>
        <v>-1050.6815118878289</v>
      </c>
      <c r="Q2413" t="s">
        <v>54404</v>
      </c>
      <c r="R2413" t="s">
        <v>54405</v>
      </c>
      <c r="S2413" t="s">
        <v>54406</v>
      </c>
      <c r="T2413" t="s">
        <v>54407</v>
      </c>
      <c r="U2413" t="s">
        <v>54408</v>
      </c>
      <c r="V2413" t="s">
        <v>54409</v>
      </c>
      <c r="W2413" t="s">
        <v>54410</v>
      </c>
      <c r="X2413" t="s">
        <v>54411</v>
      </c>
      <c r="Y2413" t="s">
        <v>54412</v>
      </c>
    </row>
    <row r="2414" spans="1:25" x14ac:dyDescent="0.3">
      <c r="A2414">
        <v>120650</v>
      </c>
      <c r="B2414" t="s">
        <v>54413</v>
      </c>
      <c r="C2414" t="s">
        <v>54414</v>
      </c>
      <c r="D2414" t="s">
        <v>54415</v>
      </c>
      <c r="E2414" t="s">
        <v>54416</v>
      </c>
      <c r="F2414" t="s">
        <v>54417</v>
      </c>
      <c r="G2414" t="s">
        <v>54418</v>
      </c>
      <c r="H2414" t="s">
        <v>54419</v>
      </c>
      <c r="I2414" t="s">
        <v>54420</v>
      </c>
      <c r="J2414" t="s">
        <v>54421</v>
      </c>
      <c r="K2414" t="s">
        <v>54422</v>
      </c>
      <c r="L2414" t="s">
        <v>54423</v>
      </c>
      <c r="M2414" t="s">
        <v>54424</v>
      </c>
      <c r="N2414" t="s">
        <v>54425</v>
      </c>
      <c r="O2414" t="s">
        <v>54426</v>
      </c>
      <c r="P2414">
        <f>-818.94646229687 -13.0624157237314 -219.02552691996</f>
        <v>-1051.0344049405614</v>
      </c>
      <c r="Q2414" t="s">
        <v>54427</v>
      </c>
      <c r="R2414" t="s">
        <v>54428</v>
      </c>
      <c r="S2414" t="s">
        <v>54429</v>
      </c>
      <c r="T2414" t="s">
        <v>54430</v>
      </c>
      <c r="U2414" t="s">
        <v>54431</v>
      </c>
      <c r="V2414" t="s">
        <v>54432</v>
      </c>
      <c r="W2414" t="s">
        <v>54433</v>
      </c>
      <c r="X2414" t="s">
        <v>54434</v>
      </c>
      <c r="Y2414" t="s">
        <v>54435</v>
      </c>
    </row>
    <row r="2415" spans="1:25" x14ac:dyDescent="0.3">
      <c r="A2415">
        <v>120700</v>
      </c>
      <c r="B2415" t="s">
        <v>54436</v>
      </c>
      <c r="C2415" t="s">
        <v>54437</v>
      </c>
      <c r="D2415" t="s">
        <v>54438</v>
      </c>
      <c r="E2415" t="s">
        <v>54439</v>
      </c>
      <c r="F2415" t="s">
        <v>54440</v>
      </c>
      <c r="G2415" t="s">
        <v>54441</v>
      </c>
      <c r="H2415" t="s">
        <v>54442</v>
      </c>
      <c r="I2415" t="s">
        <v>54443</v>
      </c>
      <c r="J2415" t="s">
        <v>54444</v>
      </c>
      <c r="K2415" t="s">
        <v>54445</v>
      </c>
      <c r="L2415" t="s">
        <v>54446</v>
      </c>
      <c r="M2415" t="s">
        <v>54447</v>
      </c>
      <c r="N2415" t="s">
        <v>54448</v>
      </c>
      <c r="O2415" t="s">
        <v>54449</v>
      </c>
      <c r="P2415">
        <f>-819.534013829114 -12.5225353669998 -219.217331372727</f>
        <v>-1051.2738805688407</v>
      </c>
      <c r="Q2415" t="s">
        <v>54450</v>
      </c>
      <c r="R2415" t="s">
        <v>54451</v>
      </c>
      <c r="S2415" t="s">
        <v>54452</v>
      </c>
      <c r="T2415" t="s">
        <v>54453</v>
      </c>
      <c r="U2415" t="s">
        <v>54454</v>
      </c>
      <c r="V2415" t="s">
        <v>54455</v>
      </c>
      <c r="W2415" t="s">
        <v>54456</v>
      </c>
      <c r="X2415" t="s">
        <v>54457</v>
      </c>
      <c r="Y2415" t="s">
        <v>54458</v>
      </c>
    </row>
    <row r="2416" spans="1:25" x14ac:dyDescent="0.3">
      <c r="A2416">
        <v>120750</v>
      </c>
      <c r="B2416" t="s">
        <v>54459</v>
      </c>
      <c r="C2416" t="s">
        <v>54460</v>
      </c>
      <c r="D2416" t="s">
        <v>54461</v>
      </c>
      <c r="E2416" t="s">
        <v>54462</v>
      </c>
      <c r="F2416" t="s">
        <v>54463</v>
      </c>
      <c r="G2416" t="s">
        <v>54464</v>
      </c>
      <c r="H2416" t="s">
        <v>54465</v>
      </c>
      <c r="I2416" t="s">
        <v>54466</v>
      </c>
      <c r="J2416" t="s">
        <v>54467</v>
      </c>
      <c r="K2416" t="s">
        <v>54468</v>
      </c>
      <c r="L2416" t="s">
        <v>54469</v>
      </c>
      <c r="M2416" t="s">
        <v>54470</v>
      </c>
      <c r="N2416" t="s">
        <v>54471</v>
      </c>
      <c r="O2416" t="s">
        <v>54472</v>
      </c>
      <c r="P2416">
        <f>-819.871414140549 -12.6158224606254 -219.346827287777</f>
        <v>-1051.8340638889513</v>
      </c>
      <c r="Q2416" t="s">
        <v>54473</v>
      </c>
      <c r="R2416" t="s">
        <v>54474</v>
      </c>
      <c r="S2416" t="s">
        <v>54475</v>
      </c>
      <c r="T2416" t="s">
        <v>54476</v>
      </c>
      <c r="U2416" t="s">
        <v>54477</v>
      </c>
      <c r="V2416" t="s">
        <v>54478</v>
      </c>
      <c r="W2416" t="s">
        <v>54479</v>
      </c>
      <c r="X2416" t="s">
        <v>54480</v>
      </c>
      <c r="Y2416" t="s">
        <v>54481</v>
      </c>
    </row>
    <row r="2417" spans="1:25" x14ac:dyDescent="0.3">
      <c r="A2417">
        <v>120800</v>
      </c>
      <c r="B2417" t="s">
        <v>54482</v>
      </c>
      <c r="C2417" t="s">
        <v>54483</v>
      </c>
      <c r="D2417" t="s">
        <v>54484</v>
      </c>
      <c r="E2417" t="s">
        <v>54485</v>
      </c>
      <c r="F2417" t="s">
        <v>54486</v>
      </c>
      <c r="G2417" t="s">
        <v>54487</v>
      </c>
      <c r="H2417" t="s">
        <v>54488</v>
      </c>
      <c r="I2417" t="s">
        <v>54489</v>
      </c>
      <c r="J2417" t="s">
        <v>54490</v>
      </c>
      <c r="K2417" t="s">
        <v>54491</v>
      </c>
      <c r="L2417" t="s">
        <v>54492</v>
      </c>
      <c r="M2417" t="s">
        <v>54493</v>
      </c>
      <c r="N2417" t="s">
        <v>54494</v>
      </c>
      <c r="O2417" t="s">
        <v>54495</v>
      </c>
      <c r="P2417">
        <f>-820.457670080941 -13.1243372603401 -219.77491759726</f>
        <v>-1053.3569249385412</v>
      </c>
      <c r="Q2417" t="s">
        <v>54496</v>
      </c>
      <c r="R2417" t="s">
        <v>54497</v>
      </c>
      <c r="S2417" t="s">
        <v>54498</v>
      </c>
      <c r="T2417" t="s">
        <v>54499</v>
      </c>
      <c r="U2417" t="s">
        <v>54500</v>
      </c>
      <c r="V2417" t="s">
        <v>54501</v>
      </c>
      <c r="W2417" t="s">
        <v>54502</v>
      </c>
      <c r="X2417" t="s">
        <v>54503</v>
      </c>
      <c r="Y2417" t="s">
        <v>54504</v>
      </c>
    </row>
    <row r="2418" spans="1:25" x14ac:dyDescent="0.3">
      <c r="A2418">
        <v>120850</v>
      </c>
      <c r="B2418" t="s">
        <v>54505</v>
      </c>
      <c r="C2418" t="s">
        <v>54506</v>
      </c>
      <c r="D2418" t="s">
        <v>54507</v>
      </c>
      <c r="E2418" t="s">
        <v>54508</v>
      </c>
      <c r="F2418" t="s">
        <v>54509</v>
      </c>
      <c r="G2418" t="s">
        <v>54510</v>
      </c>
      <c r="H2418" t="s">
        <v>54511</v>
      </c>
      <c r="I2418" t="s">
        <v>54512</v>
      </c>
      <c r="J2418" t="s">
        <v>54513</v>
      </c>
      <c r="K2418" t="s">
        <v>54514</v>
      </c>
      <c r="L2418" t="s">
        <v>54515</v>
      </c>
      <c r="M2418" t="s">
        <v>54516</v>
      </c>
      <c r="N2418" t="s">
        <v>54517</v>
      </c>
      <c r="O2418" t="s">
        <v>54518</v>
      </c>
      <c r="P2418">
        <f>-820.385312348374 -13.6455670362072 -220.187590578386</f>
        <v>-1054.2184699629672</v>
      </c>
      <c r="Q2418" t="s">
        <v>54519</v>
      </c>
      <c r="R2418" t="s">
        <v>54520</v>
      </c>
      <c r="S2418" t="s">
        <v>54521</v>
      </c>
      <c r="T2418" t="s">
        <v>54522</v>
      </c>
      <c r="U2418" t="s">
        <v>54523</v>
      </c>
      <c r="V2418" t="s">
        <v>54524</v>
      </c>
      <c r="W2418" t="s">
        <v>54525</v>
      </c>
      <c r="X2418" t="s">
        <v>54526</v>
      </c>
      <c r="Y2418" t="s">
        <v>54527</v>
      </c>
    </row>
    <row r="2419" spans="1:25" x14ac:dyDescent="0.3">
      <c r="A2419">
        <v>120900</v>
      </c>
      <c r="B2419" t="s">
        <v>54528</v>
      </c>
      <c r="C2419" t="s">
        <v>54529</v>
      </c>
      <c r="D2419" t="s">
        <v>54530</v>
      </c>
      <c r="E2419" t="s">
        <v>54531</v>
      </c>
      <c r="F2419" t="s">
        <v>54532</v>
      </c>
      <c r="G2419" t="s">
        <v>54533</v>
      </c>
      <c r="H2419" t="s">
        <v>54534</v>
      </c>
      <c r="I2419" t="s">
        <v>54535</v>
      </c>
      <c r="J2419" t="s">
        <v>54536</v>
      </c>
      <c r="K2419" t="s">
        <v>54537</v>
      </c>
      <c r="L2419" t="s">
        <v>54538</v>
      </c>
      <c r="M2419" t="s">
        <v>54539</v>
      </c>
      <c r="N2419" t="s">
        <v>54540</v>
      </c>
      <c r="O2419" t="s">
        <v>54541</v>
      </c>
      <c r="P2419">
        <f>-820.221013804274 -13.884777154464 -220.288780110842</f>
        <v>-1054.39457106958</v>
      </c>
      <c r="Q2419" t="s">
        <v>54542</v>
      </c>
      <c r="R2419" t="s">
        <v>54543</v>
      </c>
      <c r="S2419" t="s">
        <v>54544</v>
      </c>
      <c r="T2419" t="s">
        <v>54545</v>
      </c>
      <c r="U2419" t="s">
        <v>54546</v>
      </c>
      <c r="V2419" t="s">
        <v>54547</v>
      </c>
      <c r="W2419" t="s">
        <v>54548</v>
      </c>
      <c r="X2419" t="s">
        <v>54549</v>
      </c>
      <c r="Y2419" t="s">
        <v>54550</v>
      </c>
    </row>
    <row r="2420" spans="1:25" x14ac:dyDescent="0.3">
      <c r="A2420">
        <v>120950</v>
      </c>
      <c r="B2420" t="s">
        <v>54551</v>
      </c>
      <c r="C2420" t="s">
        <v>54552</v>
      </c>
      <c r="D2420" t="s">
        <v>54553</v>
      </c>
      <c r="E2420" t="s">
        <v>54554</v>
      </c>
      <c r="F2420" t="s">
        <v>54555</v>
      </c>
      <c r="G2420" t="s">
        <v>54556</v>
      </c>
      <c r="H2420" t="s">
        <v>54557</v>
      </c>
      <c r="I2420" t="s">
        <v>54558</v>
      </c>
      <c r="J2420" t="s">
        <v>54559</v>
      </c>
      <c r="K2420" t="s">
        <v>54560</v>
      </c>
      <c r="L2420" t="s">
        <v>54561</v>
      </c>
      <c r="M2420" t="s">
        <v>54562</v>
      </c>
      <c r="N2420" t="s">
        <v>54563</v>
      </c>
      <c r="O2420" t="s">
        <v>54564</v>
      </c>
      <c r="P2420">
        <f>-819.904035068362 -14.1065643340262 -220.273182297504</f>
        <v>-1054.2837816998922</v>
      </c>
      <c r="Q2420" t="s">
        <v>54565</v>
      </c>
      <c r="R2420" t="s">
        <v>54566</v>
      </c>
      <c r="S2420" t="s">
        <v>54567</v>
      </c>
      <c r="T2420" t="s">
        <v>54568</v>
      </c>
      <c r="U2420" t="s">
        <v>54569</v>
      </c>
      <c r="V2420" t="s">
        <v>54570</v>
      </c>
      <c r="W2420" t="s">
        <v>54571</v>
      </c>
      <c r="X2420" t="s">
        <v>54572</v>
      </c>
      <c r="Y2420" t="s">
        <v>54573</v>
      </c>
    </row>
    <row r="2421" spans="1:25" x14ac:dyDescent="0.3">
      <c r="A2421">
        <v>121000</v>
      </c>
      <c r="B2421" t="s">
        <v>54574</v>
      </c>
      <c r="C2421" t="s">
        <v>54575</v>
      </c>
      <c r="D2421" t="s">
        <v>54576</v>
      </c>
      <c r="E2421" t="s">
        <v>54577</v>
      </c>
      <c r="F2421" t="s">
        <v>54578</v>
      </c>
      <c r="G2421" t="s">
        <v>54579</v>
      </c>
      <c r="H2421" t="s">
        <v>54580</v>
      </c>
      <c r="I2421" t="s">
        <v>54581</v>
      </c>
      <c r="J2421" t="s">
        <v>54582</v>
      </c>
      <c r="K2421" t="s">
        <v>54583</v>
      </c>
      <c r="L2421" t="s">
        <v>54584</v>
      </c>
      <c r="M2421" t="s">
        <v>54585</v>
      </c>
      <c r="N2421" t="s">
        <v>54586</v>
      </c>
      <c r="O2421" t="s">
        <v>54587</v>
      </c>
      <c r="P2421">
        <f>-819.086809934005 -14.3661558309209 -220.187148461061</f>
        <v>-1053.640114225987</v>
      </c>
      <c r="Q2421" t="s">
        <v>54588</v>
      </c>
      <c r="R2421" t="s">
        <v>54589</v>
      </c>
      <c r="S2421" t="s">
        <v>54590</v>
      </c>
      <c r="T2421" t="s">
        <v>54591</v>
      </c>
      <c r="U2421" t="s">
        <v>54592</v>
      </c>
      <c r="V2421" t="s">
        <v>54593</v>
      </c>
      <c r="W2421" t="s">
        <v>54594</v>
      </c>
      <c r="X2421" t="s">
        <v>54595</v>
      </c>
      <c r="Y2421" t="s">
        <v>54596</v>
      </c>
    </row>
    <row r="2422" spans="1:25" x14ac:dyDescent="0.3">
      <c r="A2422">
        <v>121050</v>
      </c>
      <c r="B2422" t="s">
        <v>54597</v>
      </c>
      <c r="C2422" t="s">
        <v>54598</v>
      </c>
      <c r="D2422" t="s">
        <v>54599</v>
      </c>
      <c r="E2422" t="s">
        <v>54600</v>
      </c>
      <c r="F2422" t="s">
        <v>54601</v>
      </c>
      <c r="G2422" t="s">
        <v>54602</v>
      </c>
      <c r="H2422" t="s">
        <v>54603</v>
      </c>
      <c r="I2422" t="s">
        <v>54604</v>
      </c>
      <c r="J2422" t="s">
        <v>54605</v>
      </c>
      <c r="K2422" t="s">
        <v>54606</v>
      </c>
      <c r="L2422" t="s">
        <v>54607</v>
      </c>
      <c r="M2422" t="s">
        <v>54608</v>
      </c>
      <c r="N2422" t="s">
        <v>54609</v>
      </c>
      <c r="O2422" t="s">
        <v>54610</v>
      </c>
      <c r="P2422">
        <f>-818.658603320588 -14.4435302012541 -220.148783914325</f>
        <v>-1053.2509174361671</v>
      </c>
      <c r="Q2422" t="s">
        <v>54611</v>
      </c>
      <c r="R2422" t="s">
        <v>54612</v>
      </c>
      <c r="S2422" t="s">
        <v>54613</v>
      </c>
      <c r="T2422" t="s">
        <v>54614</v>
      </c>
      <c r="U2422" t="s">
        <v>54615</v>
      </c>
      <c r="V2422" t="s">
        <v>54616</v>
      </c>
      <c r="W2422" t="s">
        <v>54617</v>
      </c>
      <c r="X2422" t="s">
        <v>54618</v>
      </c>
      <c r="Y2422" t="s">
        <v>54619</v>
      </c>
    </row>
    <row r="2423" spans="1:25" x14ac:dyDescent="0.3">
      <c r="A2423">
        <v>121100</v>
      </c>
      <c r="B2423" t="s">
        <v>54620</v>
      </c>
      <c r="C2423" t="s">
        <v>54621</v>
      </c>
      <c r="D2423" t="s">
        <v>54622</v>
      </c>
      <c r="E2423" t="s">
        <v>54623</v>
      </c>
      <c r="F2423" t="s">
        <v>54624</v>
      </c>
      <c r="G2423" t="s">
        <v>54625</v>
      </c>
      <c r="H2423" t="s">
        <v>54626</v>
      </c>
      <c r="I2423" t="s">
        <v>54627</v>
      </c>
      <c r="J2423" t="s">
        <v>54628</v>
      </c>
      <c r="K2423" t="s">
        <v>54629</v>
      </c>
      <c r="L2423" t="s">
        <v>54630</v>
      </c>
      <c r="M2423" t="s">
        <v>54631</v>
      </c>
      <c r="N2423" t="s">
        <v>54632</v>
      </c>
      <c r="O2423" t="s">
        <v>54633</v>
      </c>
      <c r="P2423">
        <f>-817.568057974526 -14.5681485275111 -219.905030658306</f>
        <v>-1052.0412371603431</v>
      </c>
      <c r="Q2423" t="s">
        <v>54634</v>
      </c>
      <c r="R2423" t="s">
        <v>54635</v>
      </c>
      <c r="S2423" t="s">
        <v>54636</v>
      </c>
      <c r="T2423" t="s">
        <v>54637</v>
      </c>
      <c r="U2423" t="s">
        <v>54638</v>
      </c>
      <c r="V2423" t="s">
        <v>54639</v>
      </c>
      <c r="W2423" t="s">
        <v>54640</v>
      </c>
      <c r="X2423" t="s">
        <v>54641</v>
      </c>
      <c r="Y2423" t="s">
        <v>54642</v>
      </c>
    </row>
    <row r="2424" spans="1:25" x14ac:dyDescent="0.3">
      <c r="A2424">
        <v>121150</v>
      </c>
      <c r="B2424" t="s">
        <v>54643</v>
      </c>
      <c r="C2424" t="s">
        <v>54644</v>
      </c>
      <c r="D2424" t="s">
        <v>54645</v>
      </c>
      <c r="E2424" t="s">
        <v>54646</v>
      </c>
      <c r="F2424" t="s">
        <v>54647</v>
      </c>
      <c r="G2424" t="s">
        <v>54648</v>
      </c>
      <c r="H2424" t="s">
        <v>54649</v>
      </c>
      <c r="I2424" t="s">
        <v>54650</v>
      </c>
      <c r="J2424" t="s">
        <v>54651</v>
      </c>
      <c r="K2424" t="s">
        <v>54652</v>
      </c>
      <c r="L2424" t="s">
        <v>54653</v>
      </c>
      <c r="M2424" t="s">
        <v>54654</v>
      </c>
      <c r="N2424" t="s">
        <v>54655</v>
      </c>
      <c r="O2424" t="s">
        <v>54656</v>
      </c>
      <c r="P2424">
        <f>-816.87401833557 -14.7935139315507 -219.771176189108</f>
        <v>-1051.4387084562286</v>
      </c>
      <c r="Q2424" t="s">
        <v>54657</v>
      </c>
      <c r="R2424" t="s">
        <v>54658</v>
      </c>
      <c r="S2424" t="s">
        <v>54659</v>
      </c>
      <c r="T2424" t="s">
        <v>54660</v>
      </c>
      <c r="U2424" t="s">
        <v>54661</v>
      </c>
      <c r="V2424" t="s">
        <v>54662</v>
      </c>
      <c r="W2424" t="s">
        <v>54663</v>
      </c>
      <c r="X2424" t="s">
        <v>54664</v>
      </c>
      <c r="Y2424" t="s">
        <v>54665</v>
      </c>
    </row>
    <row r="2425" spans="1:25" x14ac:dyDescent="0.3">
      <c r="A2425">
        <v>121200</v>
      </c>
      <c r="B2425" t="s">
        <v>54666</v>
      </c>
      <c r="C2425" t="s">
        <v>54667</v>
      </c>
      <c r="D2425" t="s">
        <v>54668</v>
      </c>
      <c r="E2425" t="s">
        <v>54669</v>
      </c>
      <c r="F2425" t="s">
        <v>54670</v>
      </c>
      <c r="G2425" t="s">
        <v>54671</v>
      </c>
      <c r="H2425" t="s">
        <v>54672</v>
      </c>
      <c r="I2425" t="s">
        <v>54673</v>
      </c>
      <c r="J2425" t="s">
        <v>54674</v>
      </c>
      <c r="K2425" t="s">
        <v>54675</v>
      </c>
      <c r="L2425" t="s">
        <v>54676</v>
      </c>
      <c r="M2425" t="s">
        <v>54677</v>
      </c>
      <c r="N2425" t="s">
        <v>54678</v>
      </c>
      <c r="O2425" t="s">
        <v>54679</v>
      </c>
      <c r="P2425">
        <f>-815.404628280573 -15.1537379629294 -219.629599449302</f>
        <v>-1050.1879656928045</v>
      </c>
      <c r="Q2425" t="s">
        <v>54680</v>
      </c>
      <c r="R2425" t="s">
        <v>54681</v>
      </c>
      <c r="S2425" t="s">
        <v>54682</v>
      </c>
      <c r="T2425" t="s">
        <v>54683</v>
      </c>
      <c r="U2425" t="s">
        <v>54684</v>
      </c>
      <c r="V2425" t="s">
        <v>54685</v>
      </c>
      <c r="W2425" t="s">
        <v>54686</v>
      </c>
      <c r="X2425" t="s">
        <v>54687</v>
      </c>
      <c r="Y2425" t="s">
        <v>54688</v>
      </c>
    </row>
    <row r="2426" spans="1:25" x14ac:dyDescent="0.3">
      <c r="A2426">
        <v>121250</v>
      </c>
      <c r="B2426" t="s">
        <v>54689</v>
      </c>
      <c r="C2426" t="s">
        <v>54690</v>
      </c>
      <c r="D2426" t="s">
        <v>54691</v>
      </c>
      <c r="E2426" t="s">
        <v>54692</v>
      </c>
      <c r="F2426" t="s">
        <v>54693</v>
      </c>
      <c r="G2426" t="s">
        <v>54694</v>
      </c>
      <c r="H2426" t="s">
        <v>54695</v>
      </c>
      <c r="I2426" t="s">
        <v>54696</v>
      </c>
      <c r="J2426" t="s">
        <v>54697</v>
      </c>
      <c r="K2426" t="s">
        <v>54698</v>
      </c>
      <c r="L2426" t="s">
        <v>54699</v>
      </c>
      <c r="M2426" t="s">
        <v>54700</v>
      </c>
      <c r="N2426" t="s">
        <v>54701</v>
      </c>
      <c r="O2426" t="s">
        <v>54702</v>
      </c>
      <c r="P2426">
        <f>-814.530642167172 -15.4152590767956 -219.664995049358</f>
        <v>-1049.6108962933256</v>
      </c>
      <c r="Q2426" t="s">
        <v>54703</v>
      </c>
      <c r="R2426" t="s">
        <v>54704</v>
      </c>
      <c r="S2426" t="s">
        <v>54705</v>
      </c>
      <c r="T2426" t="s">
        <v>54706</v>
      </c>
      <c r="U2426" t="s">
        <v>54707</v>
      </c>
      <c r="V2426" t="s">
        <v>54708</v>
      </c>
      <c r="W2426" t="s">
        <v>54709</v>
      </c>
      <c r="X2426" t="s">
        <v>54710</v>
      </c>
      <c r="Y2426" t="s">
        <v>54711</v>
      </c>
    </row>
    <row r="2427" spans="1:25" x14ac:dyDescent="0.3">
      <c r="A2427">
        <v>121300</v>
      </c>
      <c r="B2427" t="s">
        <v>54712</v>
      </c>
      <c r="C2427" t="s">
        <v>54713</v>
      </c>
      <c r="D2427" t="s">
        <v>54714</v>
      </c>
      <c r="E2427" t="s">
        <v>54715</v>
      </c>
      <c r="F2427" t="s">
        <v>54716</v>
      </c>
      <c r="G2427" t="s">
        <v>54717</v>
      </c>
      <c r="H2427" t="s">
        <v>54718</v>
      </c>
      <c r="I2427" t="s">
        <v>54719</v>
      </c>
      <c r="J2427" t="s">
        <v>54720</v>
      </c>
      <c r="K2427" t="s">
        <v>54721</v>
      </c>
      <c r="L2427" t="s">
        <v>54722</v>
      </c>
      <c r="M2427" t="s">
        <v>54723</v>
      </c>
      <c r="N2427" t="s">
        <v>54724</v>
      </c>
      <c r="O2427" t="s">
        <v>54725</v>
      </c>
      <c r="P2427">
        <f>-812.598726781873 -16.5575958578961 -219.972557281615</f>
        <v>-1049.1288799213842</v>
      </c>
      <c r="Q2427" t="s">
        <v>54726</v>
      </c>
      <c r="R2427" t="s">
        <v>54727</v>
      </c>
      <c r="S2427" t="s">
        <v>54728</v>
      </c>
      <c r="T2427" t="s">
        <v>54729</v>
      </c>
      <c r="U2427" t="s">
        <v>54730</v>
      </c>
      <c r="V2427" t="s">
        <v>54731</v>
      </c>
      <c r="W2427" t="s">
        <v>54732</v>
      </c>
      <c r="X2427" t="s">
        <v>54733</v>
      </c>
      <c r="Y2427" t="s">
        <v>54734</v>
      </c>
    </row>
    <row r="2428" spans="1:25" x14ac:dyDescent="0.3">
      <c r="A2428">
        <v>121350</v>
      </c>
      <c r="B2428" t="s">
        <v>54735</v>
      </c>
      <c r="C2428" t="s">
        <v>54736</v>
      </c>
      <c r="D2428" t="s">
        <v>54737</v>
      </c>
      <c r="E2428" t="s">
        <v>54738</v>
      </c>
      <c r="F2428" t="s">
        <v>54739</v>
      </c>
      <c r="G2428" t="s">
        <v>54740</v>
      </c>
      <c r="H2428" t="s">
        <v>54741</v>
      </c>
      <c r="I2428" t="s">
        <v>54742</v>
      </c>
      <c r="J2428" t="s">
        <v>54743</v>
      </c>
      <c r="K2428" t="s">
        <v>54744</v>
      </c>
      <c r="L2428" t="s">
        <v>54745</v>
      </c>
      <c r="M2428" t="s">
        <v>54746</v>
      </c>
      <c r="N2428" t="s">
        <v>54747</v>
      </c>
      <c r="O2428" t="s">
        <v>54748</v>
      </c>
      <c r="P2428">
        <f>-811.481402160993 -17.1993317291024 -220.132776082709</f>
        <v>-1048.8135099728042</v>
      </c>
      <c r="Q2428" t="s">
        <v>54749</v>
      </c>
      <c r="R2428" t="s">
        <v>54750</v>
      </c>
      <c r="S2428" t="s">
        <v>54751</v>
      </c>
      <c r="T2428" t="s">
        <v>54752</v>
      </c>
      <c r="U2428" t="s">
        <v>54753</v>
      </c>
      <c r="V2428" t="s">
        <v>54754</v>
      </c>
      <c r="W2428" t="s">
        <v>54755</v>
      </c>
      <c r="X2428" t="s">
        <v>54756</v>
      </c>
      <c r="Y2428" t="s">
        <v>54757</v>
      </c>
    </row>
    <row r="2429" spans="1:25" x14ac:dyDescent="0.3">
      <c r="A2429">
        <v>121400</v>
      </c>
      <c r="B2429" t="s">
        <v>54758</v>
      </c>
      <c r="C2429" t="s">
        <v>54759</v>
      </c>
      <c r="D2429" t="s">
        <v>54760</v>
      </c>
      <c r="E2429" t="s">
        <v>54761</v>
      </c>
      <c r="F2429" t="s">
        <v>54762</v>
      </c>
      <c r="G2429" t="s">
        <v>54763</v>
      </c>
      <c r="H2429" t="s">
        <v>54764</v>
      </c>
      <c r="I2429" t="s">
        <v>54765</v>
      </c>
      <c r="J2429" t="s">
        <v>54766</v>
      </c>
      <c r="K2429" t="s">
        <v>54767</v>
      </c>
      <c r="L2429" t="s">
        <v>54768</v>
      </c>
      <c r="M2429" t="s">
        <v>54769</v>
      </c>
      <c r="N2429" t="s">
        <v>54770</v>
      </c>
      <c r="O2429" t="s">
        <v>54771</v>
      </c>
      <c r="P2429">
        <f>-809.161953178309 -18.3314037919627 -220.740278557842</f>
        <v>-1048.2336355281136</v>
      </c>
      <c r="Q2429" t="s">
        <v>54772</v>
      </c>
      <c r="R2429" t="s">
        <v>54773</v>
      </c>
      <c r="S2429" t="s">
        <v>54774</v>
      </c>
      <c r="T2429" t="s">
        <v>54775</v>
      </c>
      <c r="U2429" t="s">
        <v>54776</v>
      </c>
      <c r="V2429" t="s">
        <v>54777</v>
      </c>
      <c r="W2429" t="s">
        <v>54778</v>
      </c>
      <c r="X2429" t="s">
        <v>54779</v>
      </c>
      <c r="Y2429" t="s">
        <v>54780</v>
      </c>
    </row>
    <row r="2430" spans="1:25" x14ac:dyDescent="0.3">
      <c r="A2430">
        <v>121450</v>
      </c>
      <c r="B2430" t="s">
        <v>54781</v>
      </c>
      <c r="C2430" t="s">
        <v>54782</v>
      </c>
      <c r="D2430" t="s">
        <v>54783</v>
      </c>
      <c r="E2430" t="s">
        <v>54784</v>
      </c>
      <c r="F2430" t="s">
        <v>54785</v>
      </c>
      <c r="G2430" t="s">
        <v>54786</v>
      </c>
      <c r="H2430" t="s">
        <v>54787</v>
      </c>
      <c r="I2430" t="s">
        <v>54788</v>
      </c>
      <c r="J2430" t="s">
        <v>54789</v>
      </c>
      <c r="K2430" t="s">
        <v>54790</v>
      </c>
      <c r="L2430" t="s">
        <v>54791</v>
      </c>
      <c r="M2430" t="s">
        <v>54792</v>
      </c>
      <c r="N2430" t="s">
        <v>54793</v>
      </c>
      <c r="O2430" t="s">
        <v>54794</v>
      </c>
      <c r="P2430">
        <f>-808.084538884769 -18.9468414647693 -221.197988999183</f>
        <v>-1048.2293693487213</v>
      </c>
      <c r="Q2430" t="s">
        <v>54795</v>
      </c>
      <c r="R2430" t="s">
        <v>54796</v>
      </c>
      <c r="S2430" t="s">
        <v>54797</v>
      </c>
      <c r="T2430" t="s">
        <v>54798</v>
      </c>
      <c r="U2430" t="s">
        <v>54799</v>
      </c>
      <c r="V2430" t="s">
        <v>54800</v>
      </c>
      <c r="W2430" t="s">
        <v>54801</v>
      </c>
      <c r="X2430" t="s">
        <v>54802</v>
      </c>
      <c r="Y2430" t="s">
        <v>54803</v>
      </c>
    </row>
    <row r="2431" spans="1:25" x14ac:dyDescent="0.3">
      <c r="A2431">
        <v>121500</v>
      </c>
      <c r="B2431" t="s">
        <v>54804</v>
      </c>
      <c r="C2431" t="s">
        <v>54805</v>
      </c>
      <c r="D2431" t="s">
        <v>54806</v>
      </c>
      <c r="E2431" t="s">
        <v>54807</v>
      </c>
      <c r="F2431" t="s">
        <v>54808</v>
      </c>
      <c r="G2431" t="s">
        <v>54809</v>
      </c>
      <c r="H2431" t="s">
        <v>54810</v>
      </c>
      <c r="I2431" t="s">
        <v>54811</v>
      </c>
      <c r="J2431" t="s">
        <v>54812</v>
      </c>
      <c r="K2431" t="s">
        <v>54813</v>
      </c>
      <c r="L2431" t="s">
        <v>54814</v>
      </c>
      <c r="M2431" t="s">
        <v>54815</v>
      </c>
      <c r="N2431" t="s">
        <v>54816</v>
      </c>
      <c r="O2431" t="s">
        <v>54817</v>
      </c>
      <c r="P2431">
        <f>-806.150348790435 -20.4829212413651 -222.197094070435</f>
        <v>-1048.8303641022353</v>
      </c>
      <c r="Q2431" t="s">
        <v>54818</v>
      </c>
      <c r="R2431" t="s">
        <v>54819</v>
      </c>
      <c r="S2431" t="s">
        <v>54820</v>
      </c>
      <c r="T2431" t="s">
        <v>54821</v>
      </c>
      <c r="U2431" t="s">
        <v>54822</v>
      </c>
      <c r="V2431" t="s">
        <v>54823</v>
      </c>
      <c r="W2431" t="s">
        <v>54824</v>
      </c>
      <c r="X2431" t="s">
        <v>54825</v>
      </c>
      <c r="Y2431" t="s">
        <v>54826</v>
      </c>
    </row>
    <row r="2432" spans="1:25" x14ac:dyDescent="0.3">
      <c r="A2432">
        <v>121550</v>
      </c>
      <c r="B2432" t="s">
        <v>54827</v>
      </c>
      <c r="C2432" t="s">
        <v>54828</v>
      </c>
      <c r="D2432" t="s">
        <v>54829</v>
      </c>
      <c r="E2432" t="s">
        <v>54830</v>
      </c>
      <c r="F2432" t="s">
        <v>54831</v>
      </c>
      <c r="G2432" t="s">
        <v>54832</v>
      </c>
      <c r="H2432" t="s">
        <v>54833</v>
      </c>
      <c r="I2432" t="s">
        <v>54834</v>
      </c>
      <c r="J2432" t="s">
        <v>54835</v>
      </c>
      <c r="K2432" t="s">
        <v>54836</v>
      </c>
      <c r="L2432" t="s">
        <v>54837</v>
      </c>
      <c r="M2432" t="s">
        <v>54838</v>
      </c>
      <c r="N2432" t="s">
        <v>54839</v>
      </c>
      <c r="O2432" t="s">
        <v>54840</v>
      </c>
      <c r="P2432">
        <f>-805.367020375574 -21.200441866348 -222.632994946627</f>
        <v>-1049.2004571885491</v>
      </c>
      <c r="Q2432" t="s">
        <v>54841</v>
      </c>
      <c r="R2432" t="s">
        <v>54842</v>
      </c>
      <c r="S2432" t="s">
        <v>54843</v>
      </c>
      <c r="T2432" t="s">
        <v>54844</v>
      </c>
      <c r="U2432" t="s">
        <v>54845</v>
      </c>
      <c r="V2432" t="s">
        <v>54846</v>
      </c>
      <c r="W2432" t="s">
        <v>54847</v>
      </c>
      <c r="X2432" t="s">
        <v>54848</v>
      </c>
      <c r="Y2432" t="s">
        <v>54849</v>
      </c>
    </row>
    <row r="2433" spans="1:25" x14ac:dyDescent="0.3">
      <c r="A2433">
        <v>121600</v>
      </c>
      <c r="B2433" t="s">
        <v>54850</v>
      </c>
      <c r="C2433" t="s">
        <v>54851</v>
      </c>
      <c r="D2433" t="s">
        <v>54852</v>
      </c>
      <c r="E2433" t="s">
        <v>54853</v>
      </c>
      <c r="F2433" t="s">
        <v>54854</v>
      </c>
      <c r="G2433" t="s">
        <v>54855</v>
      </c>
      <c r="H2433" t="s">
        <v>54856</v>
      </c>
      <c r="I2433" t="s">
        <v>54857</v>
      </c>
      <c r="J2433" t="s">
        <v>54858</v>
      </c>
      <c r="K2433" t="s">
        <v>54859</v>
      </c>
      <c r="L2433" t="s">
        <v>54860</v>
      </c>
      <c r="M2433" t="s">
        <v>54861</v>
      </c>
      <c r="N2433" t="s">
        <v>54862</v>
      </c>
      <c r="O2433" t="s">
        <v>54863</v>
      </c>
      <c r="P2433">
        <f>-803.787260224541 -21.791143610548 -223.272585208638</f>
        <v>-1048.8509890437269</v>
      </c>
      <c r="Q2433" t="s">
        <v>54864</v>
      </c>
      <c r="R2433" t="s">
        <v>54865</v>
      </c>
      <c r="S2433" t="s">
        <v>54866</v>
      </c>
      <c r="T2433" t="s">
        <v>54867</v>
      </c>
      <c r="U2433" t="s">
        <v>54868</v>
      </c>
      <c r="V2433" t="s">
        <v>54869</v>
      </c>
      <c r="W2433" t="s">
        <v>54870</v>
      </c>
      <c r="X2433" t="s">
        <v>54871</v>
      </c>
      <c r="Y2433" t="s">
        <v>54872</v>
      </c>
    </row>
    <row r="2434" spans="1:25" x14ac:dyDescent="0.3">
      <c r="A2434">
        <v>121650</v>
      </c>
      <c r="B2434" t="s">
        <v>54873</v>
      </c>
      <c r="C2434" t="s">
        <v>54874</v>
      </c>
      <c r="D2434" t="s">
        <v>54875</v>
      </c>
      <c r="E2434" t="s">
        <v>54876</v>
      </c>
      <c r="F2434" t="s">
        <v>54877</v>
      </c>
      <c r="G2434" t="s">
        <v>54878</v>
      </c>
      <c r="H2434" t="s">
        <v>54879</v>
      </c>
      <c r="I2434" t="s">
        <v>54880</v>
      </c>
      <c r="J2434" t="s">
        <v>54881</v>
      </c>
      <c r="K2434" t="s">
        <v>54882</v>
      </c>
      <c r="L2434" t="s">
        <v>54883</v>
      </c>
      <c r="M2434" t="s">
        <v>54884</v>
      </c>
      <c r="N2434" t="s">
        <v>54885</v>
      </c>
      <c r="O2434" t="s">
        <v>54886</v>
      </c>
      <c r="P2434">
        <f>-802.996191277484 -21.821205594563 -223.507567752327</f>
        <v>-1048.3249646243739</v>
      </c>
      <c r="Q2434" t="s">
        <v>54887</v>
      </c>
      <c r="R2434" t="s">
        <v>54888</v>
      </c>
      <c r="S2434" t="s">
        <v>54889</v>
      </c>
      <c r="T2434" t="s">
        <v>54890</v>
      </c>
      <c r="U2434" t="s">
        <v>54891</v>
      </c>
      <c r="V2434" t="s">
        <v>54892</v>
      </c>
      <c r="W2434" t="s">
        <v>54893</v>
      </c>
      <c r="X2434" t="s">
        <v>54894</v>
      </c>
      <c r="Y2434" t="s">
        <v>54895</v>
      </c>
    </row>
    <row r="2435" spans="1:25" x14ac:dyDescent="0.3">
      <c r="A2435">
        <v>121700</v>
      </c>
      <c r="B2435" t="s">
        <v>54896</v>
      </c>
      <c r="C2435" t="s">
        <v>54897</v>
      </c>
      <c r="D2435" t="s">
        <v>54898</v>
      </c>
      <c r="E2435" t="s">
        <v>54899</v>
      </c>
      <c r="F2435" t="s">
        <v>54900</v>
      </c>
      <c r="G2435" t="s">
        <v>54901</v>
      </c>
      <c r="H2435" t="s">
        <v>54902</v>
      </c>
      <c r="I2435" t="s">
        <v>54903</v>
      </c>
      <c r="J2435" t="s">
        <v>54904</v>
      </c>
      <c r="K2435" t="s">
        <v>54905</v>
      </c>
      <c r="L2435" t="s">
        <v>54906</v>
      </c>
      <c r="M2435" t="s">
        <v>54907</v>
      </c>
      <c r="N2435" t="s">
        <v>54908</v>
      </c>
      <c r="O2435" t="s">
        <v>54909</v>
      </c>
      <c r="P2435">
        <f>-801.61777915035 -21.592110888962 -223.789804362144</f>
        <v>-1046.9996944014561</v>
      </c>
      <c r="Q2435" t="s">
        <v>54910</v>
      </c>
      <c r="R2435" t="s">
        <v>54911</v>
      </c>
      <c r="S2435" t="s">
        <v>54912</v>
      </c>
      <c r="T2435" t="s">
        <v>54913</v>
      </c>
      <c r="U2435" t="s">
        <v>54914</v>
      </c>
      <c r="V2435" t="s">
        <v>54915</v>
      </c>
      <c r="W2435" t="s">
        <v>54916</v>
      </c>
      <c r="X2435" t="s">
        <v>54917</v>
      </c>
      <c r="Y2435" t="s">
        <v>54918</v>
      </c>
    </row>
    <row r="2436" spans="1:25" x14ac:dyDescent="0.3">
      <c r="A2436">
        <v>121750</v>
      </c>
      <c r="B2436" t="s">
        <v>54919</v>
      </c>
      <c r="C2436" t="s">
        <v>54920</v>
      </c>
      <c r="D2436" t="s">
        <v>54921</v>
      </c>
      <c r="E2436" t="s">
        <v>54922</v>
      </c>
      <c r="F2436" t="s">
        <v>54923</v>
      </c>
      <c r="G2436" t="s">
        <v>54924</v>
      </c>
      <c r="H2436" t="s">
        <v>54925</v>
      </c>
      <c r="I2436" t="s">
        <v>54926</v>
      </c>
      <c r="J2436" t="s">
        <v>54927</v>
      </c>
      <c r="K2436" t="s">
        <v>54928</v>
      </c>
      <c r="L2436" t="s">
        <v>54929</v>
      </c>
      <c r="M2436" t="s">
        <v>54930</v>
      </c>
      <c r="N2436" t="s">
        <v>54931</v>
      </c>
      <c r="O2436" t="s">
        <v>54932</v>
      </c>
      <c r="P2436">
        <f>-801.064327771824 -21.2953005848315 -223.865261582548</f>
        <v>-1046.2248899392034</v>
      </c>
      <c r="Q2436" t="s">
        <v>54933</v>
      </c>
      <c r="R2436" t="s">
        <v>54934</v>
      </c>
      <c r="S2436" t="s">
        <v>54935</v>
      </c>
      <c r="T2436" t="s">
        <v>54936</v>
      </c>
      <c r="U2436" t="s">
        <v>54937</v>
      </c>
      <c r="V2436" t="s">
        <v>54938</v>
      </c>
      <c r="W2436" t="s">
        <v>54939</v>
      </c>
      <c r="X2436" t="s">
        <v>54940</v>
      </c>
      <c r="Y2436" t="s">
        <v>54941</v>
      </c>
    </row>
    <row r="2437" spans="1:25" x14ac:dyDescent="0.3">
      <c r="A2437">
        <v>121800</v>
      </c>
      <c r="B2437" t="s">
        <v>54942</v>
      </c>
      <c r="C2437" t="s">
        <v>54943</v>
      </c>
      <c r="D2437" t="s">
        <v>54944</v>
      </c>
      <c r="E2437" t="s">
        <v>54945</v>
      </c>
      <c r="F2437" t="s">
        <v>54946</v>
      </c>
      <c r="G2437" t="s">
        <v>54947</v>
      </c>
      <c r="H2437" t="s">
        <v>54948</v>
      </c>
      <c r="I2437" t="s">
        <v>54949</v>
      </c>
      <c r="J2437" t="s">
        <v>54950</v>
      </c>
      <c r="K2437" t="s">
        <v>54951</v>
      </c>
      <c r="L2437" t="s">
        <v>54952</v>
      </c>
      <c r="M2437" t="s">
        <v>54953</v>
      </c>
      <c r="N2437" t="s">
        <v>54954</v>
      </c>
      <c r="O2437" t="s">
        <v>54955</v>
      </c>
      <c r="P2437">
        <f>-800.225125002316 -20.3568907491451 -223.92238130711</f>
        <v>-1044.5043970585712</v>
      </c>
      <c r="Q2437" t="s">
        <v>54956</v>
      </c>
      <c r="R2437" t="s">
        <v>54957</v>
      </c>
      <c r="S2437" t="s">
        <v>54958</v>
      </c>
      <c r="T2437" t="s">
        <v>54959</v>
      </c>
      <c r="U2437" t="s">
        <v>54960</v>
      </c>
      <c r="V2437" t="s">
        <v>54961</v>
      </c>
      <c r="W2437" t="s">
        <v>54962</v>
      </c>
      <c r="X2437" t="s">
        <v>54963</v>
      </c>
      <c r="Y2437" t="s">
        <v>54964</v>
      </c>
    </row>
    <row r="2438" spans="1:25" x14ac:dyDescent="0.3">
      <c r="A2438">
        <v>121850</v>
      </c>
      <c r="B2438" t="s">
        <v>54965</v>
      </c>
      <c r="C2438" t="s">
        <v>54966</v>
      </c>
      <c r="D2438" t="s">
        <v>54967</v>
      </c>
      <c r="E2438" t="s">
        <v>54968</v>
      </c>
      <c r="F2438" t="s">
        <v>54969</v>
      </c>
      <c r="G2438" t="s">
        <v>54970</v>
      </c>
      <c r="H2438" t="s">
        <v>54971</v>
      </c>
      <c r="I2438" t="s">
        <v>54972</v>
      </c>
      <c r="J2438" t="s">
        <v>54973</v>
      </c>
      <c r="K2438" t="s">
        <v>54974</v>
      </c>
      <c r="L2438" t="s">
        <v>54975</v>
      </c>
      <c r="M2438" t="s">
        <v>54976</v>
      </c>
      <c r="N2438" t="s">
        <v>54977</v>
      </c>
      <c r="O2438" t="s">
        <v>54978</v>
      </c>
      <c r="P2438">
        <f>-799.869026607221 -19.8828013172265 -223.949452365122</f>
        <v>-1043.7012802895695</v>
      </c>
      <c r="Q2438" t="s">
        <v>54979</v>
      </c>
      <c r="R2438" t="s">
        <v>54980</v>
      </c>
      <c r="S2438" t="s">
        <v>54981</v>
      </c>
      <c r="T2438" t="s">
        <v>54982</v>
      </c>
      <c r="U2438" t="s">
        <v>54983</v>
      </c>
      <c r="V2438" t="s">
        <v>54984</v>
      </c>
      <c r="W2438" t="s">
        <v>54985</v>
      </c>
      <c r="X2438" t="s">
        <v>54986</v>
      </c>
      <c r="Y2438" t="s">
        <v>54987</v>
      </c>
    </row>
    <row r="2439" spans="1:25" x14ac:dyDescent="0.3">
      <c r="A2439">
        <v>121900</v>
      </c>
      <c r="B2439" t="s">
        <v>54988</v>
      </c>
      <c r="C2439" t="s">
        <v>54989</v>
      </c>
      <c r="D2439" t="s">
        <v>54990</v>
      </c>
      <c r="E2439" t="s">
        <v>54991</v>
      </c>
      <c r="F2439" t="s">
        <v>54992</v>
      </c>
      <c r="G2439" t="s">
        <v>54993</v>
      </c>
      <c r="H2439" t="s">
        <v>54994</v>
      </c>
      <c r="I2439" t="s">
        <v>54995</v>
      </c>
      <c r="J2439" t="s">
        <v>54996</v>
      </c>
      <c r="K2439" t="s">
        <v>54997</v>
      </c>
      <c r="L2439" t="s">
        <v>54998</v>
      </c>
      <c r="M2439" t="s">
        <v>54999</v>
      </c>
      <c r="N2439" t="s">
        <v>55000</v>
      </c>
      <c r="O2439" t="s">
        <v>55001</v>
      </c>
      <c r="P2439">
        <f>-799.349146776433 -18.9615363627256 -224.010879161189</f>
        <v>-1042.3215623003475</v>
      </c>
      <c r="Q2439" t="s">
        <v>55002</v>
      </c>
      <c r="R2439" t="s">
        <v>55003</v>
      </c>
      <c r="S2439" t="s">
        <v>55004</v>
      </c>
      <c r="T2439" t="s">
        <v>55005</v>
      </c>
      <c r="U2439" t="s">
        <v>55006</v>
      </c>
      <c r="V2439" t="s">
        <v>55007</v>
      </c>
      <c r="W2439" t="s">
        <v>55008</v>
      </c>
      <c r="X2439" t="s">
        <v>55009</v>
      </c>
      <c r="Y2439" t="s">
        <v>55010</v>
      </c>
    </row>
    <row r="2440" spans="1:25" x14ac:dyDescent="0.3">
      <c r="A2440">
        <v>121950</v>
      </c>
      <c r="B2440" t="s">
        <v>55011</v>
      </c>
      <c r="C2440" t="s">
        <v>55012</v>
      </c>
      <c r="D2440" t="s">
        <v>55013</v>
      </c>
      <c r="E2440" t="s">
        <v>55014</v>
      </c>
      <c r="F2440" t="s">
        <v>55015</v>
      </c>
      <c r="G2440" t="s">
        <v>55016</v>
      </c>
      <c r="H2440" t="s">
        <v>55017</v>
      </c>
      <c r="I2440" t="s">
        <v>55018</v>
      </c>
      <c r="J2440" t="s">
        <v>55019</v>
      </c>
      <c r="K2440" t="s">
        <v>55020</v>
      </c>
      <c r="L2440" t="s">
        <v>55021</v>
      </c>
      <c r="M2440" t="s">
        <v>55022</v>
      </c>
      <c r="N2440" t="s">
        <v>55023</v>
      </c>
      <c r="O2440" t="s">
        <v>55024</v>
      </c>
      <c r="P2440">
        <f>-798.943333400846 -18.5878964073618 -223.986652190749</f>
        <v>-1041.5178819989567</v>
      </c>
      <c r="Q2440" t="s">
        <v>55025</v>
      </c>
      <c r="R2440" t="s">
        <v>55026</v>
      </c>
      <c r="S2440" t="s">
        <v>55027</v>
      </c>
      <c r="T2440" t="s">
        <v>55028</v>
      </c>
      <c r="U2440" t="s">
        <v>55029</v>
      </c>
      <c r="V2440" t="s">
        <v>55030</v>
      </c>
      <c r="W2440" t="s">
        <v>55031</v>
      </c>
      <c r="X2440" t="s">
        <v>55032</v>
      </c>
      <c r="Y2440" t="s">
        <v>55033</v>
      </c>
    </row>
    <row r="2441" spans="1:25" x14ac:dyDescent="0.3">
      <c r="A2441">
        <v>122000</v>
      </c>
      <c r="B2441" t="s">
        <v>55034</v>
      </c>
      <c r="C2441" t="s">
        <v>55035</v>
      </c>
      <c r="D2441" t="s">
        <v>55036</v>
      </c>
      <c r="E2441" t="s">
        <v>55037</v>
      </c>
      <c r="F2441" t="s">
        <v>55038</v>
      </c>
      <c r="G2441" t="s">
        <v>55039</v>
      </c>
      <c r="H2441" t="s">
        <v>55040</v>
      </c>
      <c r="I2441" t="s">
        <v>55041</v>
      </c>
      <c r="J2441" t="s">
        <v>55042</v>
      </c>
      <c r="K2441" t="s">
        <v>55043</v>
      </c>
      <c r="L2441" t="s">
        <v>55044</v>
      </c>
      <c r="M2441" t="s">
        <v>55045</v>
      </c>
      <c r="N2441" t="s">
        <v>55046</v>
      </c>
      <c r="O2441" t="s">
        <v>55047</v>
      </c>
      <c r="P2441">
        <f>-797.956220613661 -17.6855233116921 -223.719637566341</f>
        <v>-1039.3613814916941</v>
      </c>
      <c r="Q2441" t="s">
        <v>55048</v>
      </c>
      <c r="R2441" t="s">
        <v>55049</v>
      </c>
      <c r="S2441" t="s">
        <v>55050</v>
      </c>
      <c r="T2441" t="s">
        <v>55051</v>
      </c>
      <c r="U2441" t="s">
        <v>55052</v>
      </c>
      <c r="V2441" t="s">
        <v>55053</v>
      </c>
      <c r="W2441" t="s">
        <v>55054</v>
      </c>
      <c r="X2441" t="s">
        <v>55055</v>
      </c>
      <c r="Y2441" t="s">
        <v>55056</v>
      </c>
    </row>
    <row r="2442" spans="1:25" x14ac:dyDescent="0.3">
      <c r="A2442">
        <v>122050</v>
      </c>
      <c r="B2442" t="s">
        <v>55057</v>
      </c>
      <c r="C2442" t="s">
        <v>55058</v>
      </c>
      <c r="D2442" t="s">
        <v>55059</v>
      </c>
      <c r="E2442" t="s">
        <v>55060</v>
      </c>
      <c r="F2442" t="s">
        <v>55061</v>
      </c>
      <c r="G2442" t="s">
        <v>55062</v>
      </c>
      <c r="H2442" t="s">
        <v>55063</v>
      </c>
      <c r="I2442" t="s">
        <v>55064</v>
      </c>
      <c r="J2442" t="s">
        <v>55065</v>
      </c>
      <c r="K2442" t="s">
        <v>55066</v>
      </c>
      <c r="L2442" t="s">
        <v>55067</v>
      </c>
      <c r="M2442" t="s">
        <v>55068</v>
      </c>
      <c r="N2442" t="s">
        <v>55069</v>
      </c>
      <c r="O2442" t="s">
        <v>55070</v>
      </c>
      <c r="P2442">
        <f>-797.474695167907 -17.3020899571807 -223.532128865575</f>
        <v>-1038.3089139906626</v>
      </c>
      <c r="Q2442" t="s">
        <v>55071</v>
      </c>
      <c r="R2442" t="s">
        <v>55072</v>
      </c>
      <c r="S2442" t="s">
        <v>55073</v>
      </c>
      <c r="T2442" t="s">
        <v>55074</v>
      </c>
      <c r="U2442" t="s">
        <v>55075</v>
      </c>
      <c r="V2442" t="s">
        <v>55076</v>
      </c>
      <c r="W2442" t="s">
        <v>55077</v>
      </c>
      <c r="X2442" t="s">
        <v>55078</v>
      </c>
      <c r="Y2442" t="s">
        <v>55079</v>
      </c>
    </row>
    <row r="2443" spans="1:25" x14ac:dyDescent="0.3">
      <c r="A2443">
        <v>122100</v>
      </c>
      <c r="B2443" t="s">
        <v>55080</v>
      </c>
      <c r="C2443" t="s">
        <v>55081</v>
      </c>
      <c r="D2443" t="s">
        <v>55082</v>
      </c>
      <c r="E2443" t="s">
        <v>55083</v>
      </c>
      <c r="F2443" t="s">
        <v>55084</v>
      </c>
      <c r="G2443" t="s">
        <v>55085</v>
      </c>
      <c r="H2443" t="s">
        <v>55086</v>
      </c>
      <c r="I2443" t="s">
        <v>55087</v>
      </c>
      <c r="J2443" t="s">
        <v>55088</v>
      </c>
      <c r="K2443" t="s">
        <v>55089</v>
      </c>
      <c r="L2443" t="s">
        <v>55090</v>
      </c>
      <c r="M2443" t="s">
        <v>55091</v>
      </c>
      <c r="N2443" t="s">
        <v>55092</v>
      </c>
      <c r="O2443" t="s">
        <v>55093</v>
      </c>
      <c r="P2443">
        <f>-796.685455023561 -16.4857986593929 -223.070016729076</f>
        <v>-1036.24127041203</v>
      </c>
      <c r="Q2443" t="s">
        <v>55094</v>
      </c>
      <c r="R2443" t="s">
        <v>55095</v>
      </c>
      <c r="S2443" t="s">
        <v>55096</v>
      </c>
      <c r="T2443" t="s">
        <v>55097</v>
      </c>
      <c r="U2443" t="s">
        <v>55098</v>
      </c>
      <c r="V2443" t="s">
        <v>55099</v>
      </c>
      <c r="W2443" t="s">
        <v>55100</v>
      </c>
      <c r="X2443" t="s">
        <v>55101</v>
      </c>
      <c r="Y2443" t="s">
        <v>55102</v>
      </c>
    </row>
    <row r="2444" spans="1:25" x14ac:dyDescent="0.3">
      <c r="A2444">
        <v>122150</v>
      </c>
      <c r="B2444" t="s">
        <v>55103</v>
      </c>
      <c r="C2444" t="s">
        <v>55104</v>
      </c>
      <c r="D2444" t="s">
        <v>55105</v>
      </c>
      <c r="E2444" t="s">
        <v>55106</v>
      </c>
      <c r="F2444" t="s">
        <v>55107</v>
      </c>
      <c r="G2444" t="s">
        <v>55108</v>
      </c>
      <c r="H2444" t="s">
        <v>55109</v>
      </c>
      <c r="I2444" t="s">
        <v>55110</v>
      </c>
      <c r="J2444" t="s">
        <v>55111</v>
      </c>
      <c r="K2444" t="s">
        <v>55112</v>
      </c>
      <c r="L2444" t="s">
        <v>55113</v>
      </c>
      <c r="M2444" t="s">
        <v>55114</v>
      </c>
      <c r="N2444" t="s">
        <v>55115</v>
      </c>
      <c r="O2444" t="s">
        <v>55116</v>
      </c>
      <c r="P2444">
        <f>-796.383557049859 -16.0961474240514 -222.862087995892</f>
        <v>-1035.3417924698024</v>
      </c>
      <c r="Q2444" t="s">
        <v>55117</v>
      </c>
      <c r="R2444" t="s">
        <v>55118</v>
      </c>
      <c r="S2444" t="s">
        <v>55119</v>
      </c>
      <c r="T2444" t="s">
        <v>55120</v>
      </c>
      <c r="U2444" t="s">
        <v>55121</v>
      </c>
      <c r="V2444" t="s">
        <v>55122</v>
      </c>
      <c r="W2444" t="s">
        <v>55123</v>
      </c>
      <c r="X2444" t="s">
        <v>55124</v>
      </c>
      <c r="Y2444" t="s">
        <v>55125</v>
      </c>
    </row>
    <row r="2445" spans="1:25" x14ac:dyDescent="0.3">
      <c r="A2445">
        <v>122200</v>
      </c>
      <c r="B2445" t="s">
        <v>55126</v>
      </c>
      <c r="C2445" t="s">
        <v>55127</v>
      </c>
      <c r="D2445" t="s">
        <v>55128</v>
      </c>
      <c r="E2445" t="s">
        <v>55129</v>
      </c>
      <c r="F2445" t="s">
        <v>55130</v>
      </c>
      <c r="G2445" t="s">
        <v>55131</v>
      </c>
      <c r="H2445" t="s">
        <v>55132</v>
      </c>
      <c r="I2445" t="s">
        <v>55133</v>
      </c>
      <c r="J2445" t="s">
        <v>55134</v>
      </c>
      <c r="K2445" t="s">
        <v>55135</v>
      </c>
      <c r="L2445" t="s">
        <v>55136</v>
      </c>
      <c r="M2445" t="s">
        <v>55137</v>
      </c>
      <c r="N2445" t="s">
        <v>55138</v>
      </c>
      <c r="O2445" t="s">
        <v>55139</v>
      </c>
      <c r="P2445">
        <f>-795.756561091176 -15.5023328463874 -222.507269041072</f>
        <v>-1033.7661629786353</v>
      </c>
      <c r="Q2445" t="s">
        <v>55140</v>
      </c>
      <c r="R2445" t="s">
        <v>55141</v>
      </c>
      <c r="S2445" t="s">
        <v>55142</v>
      </c>
      <c r="T2445" t="s">
        <v>55143</v>
      </c>
      <c r="U2445" t="s">
        <v>55144</v>
      </c>
      <c r="V2445" t="s">
        <v>55145</v>
      </c>
      <c r="W2445" t="s">
        <v>55146</v>
      </c>
      <c r="X2445" t="s">
        <v>55147</v>
      </c>
      <c r="Y2445" t="s">
        <v>55148</v>
      </c>
    </row>
    <row r="2446" spans="1:25" x14ac:dyDescent="0.3">
      <c r="A2446">
        <v>122250</v>
      </c>
      <c r="B2446" t="s">
        <v>55149</v>
      </c>
      <c r="C2446" t="s">
        <v>55150</v>
      </c>
      <c r="D2446" t="s">
        <v>55151</v>
      </c>
      <c r="E2446" t="s">
        <v>55152</v>
      </c>
      <c r="F2446" t="s">
        <v>55153</v>
      </c>
      <c r="G2446" t="s">
        <v>55154</v>
      </c>
      <c r="H2446" t="s">
        <v>55155</v>
      </c>
      <c r="I2446" t="s">
        <v>55156</v>
      </c>
      <c r="J2446" t="s">
        <v>55157</v>
      </c>
      <c r="K2446" t="s">
        <v>55158</v>
      </c>
      <c r="L2446" t="s">
        <v>55159</v>
      </c>
      <c r="M2446" t="s">
        <v>55160</v>
      </c>
      <c r="N2446" t="s">
        <v>55161</v>
      </c>
      <c r="O2446" t="s">
        <v>55162</v>
      </c>
      <c r="P2446">
        <f>-795.518574443835 -15.2074166043149 -222.276222861478</f>
        <v>-1033.0022139096277</v>
      </c>
      <c r="Q2446" t="s">
        <v>55163</v>
      </c>
      <c r="R2446" t="s">
        <v>55164</v>
      </c>
      <c r="S2446" t="s">
        <v>55165</v>
      </c>
      <c r="T2446" t="s">
        <v>55166</v>
      </c>
      <c r="U2446" t="s">
        <v>55167</v>
      </c>
      <c r="V2446" t="s">
        <v>55168</v>
      </c>
      <c r="W2446" t="s">
        <v>55169</v>
      </c>
      <c r="X2446" t="s">
        <v>55170</v>
      </c>
      <c r="Y2446" t="s">
        <v>55171</v>
      </c>
    </row>
    <row r="2447" spans="1:25" x14ac:dyDescent="0.3">
      <c r="A2447">
        <v>122300</v>
      </c>
      <c r="B2447" t="s">
        <v>55172</v>
      </c>
      <c r="C2447" t="s">
        <v>55173</v>
      </c>
      <c r="D2447" t="s">
        <v>55174</v>
      </c>
      <c r="E2447" t="s">
        <v>55175</v>
      </c>
      <c r="F2447" t="s">
        <v>55176</v>
      </c>
      <c r="G2447" t="s">
        <v>55177</v>
      </c>
      <c r="H2447" t="s">
        <v>55178</v>
      </c>
      <c r="I2447" t="s">
        <v>55179</v>
      </c>
      <c r="J2447" t="s">
        <v>55180</v>
      </c>
      <c r="K2447" t="s">
        <v>55181</v>
      </c>
      <c r="L2447" t="s">
        <v>55182</v>
      </c>
      <c r="M2447" t="s">
        <v>55183</v>
      </c>
      <c r="N2447" t="s">
        <v>55184</v>
      </c>
      <c r="O2447" t="s">
        <v>55185</v>
      </c>
      <c r="P2447">
        <f>-795.27365126874 -14.4531941529824 -221.906959819256</f>
        <v>-1031.6338052409783</v>
      </c>
      <c r="Q2447" t="s">
        <v>55186</v>
      </c>
      <c r="R2447" t="s">
        <v>55187</v>
      </c>
      <c r="S2447" t="s">
        <v>55188</v>
      </c>
      <c r="T2447" t="s">
        <v>55189</v>
      </c>
      <c r="U2447" t="s">
        <v>55190</v>
      </c>
      <c r="V2447" t="s">
        <v>55191</v>
      </c>
      <c r="W2447" t="s">
        <v>55192</v>
      </c>
      <c r="X2447" t="s">
        <v>55193</v>
      </c>
      <c r="Y2447" t="s">
        <v>55194</v>
      </c>
    </row>
    <row r="2448" spans="1:25" x14ac:dyDescent="0.3">
      <c r="A2448">
        <v>122350</v>
      </c>
      <c r="B2448" t="s">
        <v>55195</v>
      </c>
      <c r="C2448" t="s">
        <v>55196</v>
      </c>
      <c r="D2448" t="s">
        <v>55197</v>
      </c>
      <c r="E2448" t="s">
        <v>55198</v>
      </c>
      <c r="F2448" t="s">
        <v>55199</v>
      </c>
      <c r="G2448" t="s">
        <v>55200</v>
      </c>
      <c r="H2448" t="s">
        <v>55201</v>
      </c>
      <c r="I2448" t="s">
        <v>55202</v>
      </c>
      <c r="J2448" t="s">
        <v>55203</v>
      </c>
      <c r="K2448" t="s">
        <v>55204</v>
      </c>
      <c r="L2448" t="s">
        <v>55205</v>
      </c>
      <c r="M2448" t="s">
        <v>55206</v>
      </c>
      <c r="N2448" t="s">
        <v>55207</v>
      </c>
      <c r="O2448" t="s">
        <v>55208</v>
      </c>
      <c r="P2448">
        <f>-795.144534905333 -14.2092207036333 -221.831411859063</f>
        <v>-1031.1851674680292</v>
      </c>
      <c r="Q2448" t="s">
        <v>55209</v>
      </c>
      <c r="R2448" t="s">
        <v>55210</v>
      </c>
      <c r="S2448" t="s">
        <v>55211</v>
      </c>
      <c r="T2448" t="s">
        <v>55212</v>
      </c>
      <c r="U2448" t="s">
        <v>55213</v>
      </c>
      <c r="V2448" t="s">
        <v>55214</v>
      </c>
      <c r="W2448" t="s">
        <v>55215</v>
      </c>
      <c r="X2448" t="s">
        <v>55216</v>
      </c>
      <c r="Y2448" t="s">
        <v>55217</v>
      </c>
    </row>
    <row r="2449" spans="1:25" x14ac:dyDescent="0.3">
      <c r="A2449">
        <v>122400</v>
      </c>
      <c r="B2449" t="s">
        <v>55218</v>
      </c>
      <c r="C2449" t="s">
        <v>55219</v>
      </c>
      <c r="D2449" t="s">
        <v>55220</v>
      </c>
      <c r="E2449" t="s">
        <v>55221</v>
      </c>
      <c r="F2449" t="s">
        <v>55222</v>
      </c>
      <c r="G2449" t="s">
        <v>55223</v>
      </c>
      <c r="H2449" t="s">
        <v>55224</v>
      </c>
      <c r="I2449" t="s">
        <v>55225</v>
      </c>
      <c r="J2449" t="s">
        <v>55226</v>
      </c>
      <c r="K2449" t="s">
        <v>55227</v>
      </c>
      <c r="L2449" t="s">
        <v>55228</v>
      </c>
      <c r="M2449" t="s">
        <v>55229</v>
      </c>
      <c r="N2449" t="s">
        <v>55230</v>
      </c>
      <c r="O2449" t="s">
        <v>55231</v>
      </c>
      <c r="P2449">
        <f>-794.738497704469 -13.8686273899086 -222.056124257087</f>
        <v>-1030.6632493514646</v>
      </c>
      <c r="Q2449" t="s">
        <v>55232</v>
      </c>
      <c r="R2449" t="s">
        <v>55233</v>
      </c>
      <c r="S2449" t="s">
        <v>55234</v>
      </c>
      <c r="T2449" t="s">
        <v>55235</v>
      </c>
      <c r="U2449" t="s">
        <v>55236</v>
      </c>
      <c r="V2449" t="s">
        <v>55237</v>
      </c>
      <c r="W2449" t="s">
        <v>55238</v>
      </c>
      <c r="X2449" t="s">
        <v>55239</v>
      </c>
      <c r="Y2449" t="s">
        <v>55240</v>
      </c>
    </row>
    <row r="2450" spans="1:25" x14ac:dyDescent="0.3">
      <c r="A2450">
        <v>122450</v>
      </c>
      <c r="B2450" t="s">
        <v>55241</v>
      </c>
      <c r="C2450" t="s">
        <v>55242</v>
      </c>
      <c r="D2450" t="s">
        <v>55243</v>
      </c>
      <c r="E2450" t="s">
        <v>55244</v>
      </c>
      <c r="F2450" t="s">
        <v>55245</v>
      </c>
      <c r="G2450" t="s">
        <v>55246</v>
      </c>
      <c r="H2450" t="s">
        <v>55247</v>
      </c>
      <c r="I2450" t="s">
        <v>55248</v>
      </c>
      <c r="J2450" t="s">
        <v>55249</v>
      </c>
      <c r="K2450" t="s">
        <v>55250</v>
      </c>
      <c r="L2450" t="s">
        <v>55251</v>
      </c>
      <c r="M2450" t="s">
        <v>55252</v>
      </c>
      <c r="N2450" t="s">
        <v>55253</v>
      </c>
      <c r="O2450" t="s">
        <v>55254</v>
      </c>
      <c r="P2450">
        <f>-794.588596180004 -13.899453945507 -222.31657917158</f>
        <v>-1030.804629297091</v>
      </c>
      <c r="Q2450" t="s">
        <v>55255</v>
      </c>
      <c r="R2450" t="s">
        <v>55256</v>
      </c>
      <c r="S2450" t="s">
        <v>55257</v>
      </c>
      <c r="T2450" t="s">
        <v>55258</v>
      </c>
      <c r="U2450" t="s">
        <v>55259</v>
      </c>
      <c r="V2450" t="s">
        <v>55260</v>
      </c>
      <c r="W2450" t="s">
        <v>55261</v>
      </c>
      <c r="X2450" t="s">
        <v>55262</v>
      </c>
      <c r="Y2450" t="s">
        <v>55263</v>
      </c>
    </row>
    <row r="2451" spans="1:25" x14ac:dyDescent="0.3">
      <c r="A2451">
        <v>122500</v>
      </c>
      <c r="B2451" t="s">
        <v>55264</v>
      </c>
      <c r="C2451" t="s">
        <v>55265</v>
      </c>
      <c r="D2451" t="s">
        <v>55266</v>
      </c>
      <c r="E2451" t="s">
        <v>55267</v>
      </c>
      <c r="F2451" t="s">
        <v>55268</v>
      </c>
      <c r="G2451" t="s">
        <v>55269</v>
      </c>
      <c r="H2451" t="s">
        <v>55270</v>
      </c>
      <c r="I2451" t="s">
        <v>55271</v>
      </c>
      <c r="J2451" t="s">
        <v>55272</v>
      </c>
      <c r="K2451" t="s">
        <v>55273</v>
      </c>
      <c r="L2451" t="s">
        <v>55274</v>
      </c>
      <c r="M2451" t="s">
        <v>55275</v>
      </c>
      <c r="N2451" t="s">
        <v>55276</v>
      </c>
      <c r="O2451" t="s">
        <v>55277</v>
      </c>
      <c r="P2451">
        <f>-794.148769148674 -14.1504980004179 -222.843500849322</f>
        <v>-1031.1427679984138</v>
      </c>
      <c r="Q2451" t="s">
        <v>55278</v>
      </c>
      <c r="R2451" t="s">
        <v>55279</v>
      </c>
      <c r="S2451" t="s">
        <v>55280</v>
      </c>
      <c r="T2451" t="s">
        <v>55281</v>
      </c>
      <c r="U2451" t="s">
        <v>55282</v>
      </c>
      <c r="V2451" t="s">
        <v>55283</v>
      </c>
      <c r="W2451" t="s">
        <v>55284</v>
      </c>
      <c r="X2451" t="s">
        <v>55285</v>
      </c>
      <c r="Y2451" t="s">
        <v>55286</v>
      </c>
    </row>
    <row r="2452" spans="1:25" x14ac:dyDescent="0.3">
      <c r="A2452">
        <v>122550</v>
      </c>
      <c r="B2452" t="s">
        <v>55287</v>
      </c>
      <c r="C2452" t="s">
        <v>55288</v>
      </c>
      <c r="D2452" t="s">
        <v>55289</v>
      </c>
      <c r="E2452" t="s">
        <v>55290</v>
      </c>
      <c r="F2452" t="s">
        <v>55291</v>
      </c>
      <c r="G2452" t="s">
        <v>55292</v>
      </c>
      <c r="H2452" t="s">
        <v>55293</v>
      </c>
      <c r="I2452" t="s">
        <v>55294</v>
      </c>
      <c r="J2452" t="s">
        <v>55295</v>
      </c>
      <c r="K2452" t="s">
        <v>55296</v>
      </c>
      <c r="L2452" t="s">
        <v>55297</v>
      </c>
      <c r="M2452" t="s">
        <v>55298</v>
      </c>
      <c r="N2452" t="s">
        <v>55299</v>
      </c>
      <c r="O2452" t="s">
        <v>55300</v>
      </c>
      <c r="P2452">
        <f>-793.805849621906 -14.2569743393669 -223.140987157871</f>
        <v>-1031.2038111191439</v>
      </c>
      <c r="Q2452" t="s">
        <v>55301</v>
      </c>
      <c r="R2452" t="s">
        <v>55302</v>
      </c>
      <c r="S2452" t="s">
        <v>55303</v>
      </c>
      <c r="T2452" t="s">
        <v>55304</v>
      </c>
      <c r="U2452" t="s">
        <v>55305</v>
      </c>
      <c r="V2452" t="s">
        <v>55306</v>
      </c>
      <c r="W2452" t="s">
        <v>55307</v>
      </c>
      <c r="X2452" t="s">
        <v>55308</v>
      </c>
      <c r="Y2452" t="s">
        <v>55309</v>
      </c>
    </row>
    <row r="2453" spans="1:25" x14ac:dyDescent="0.3">
      <c r="A2453">
        <v>122600</v>
      </c>
      <c r="B2453" t="s">
        <v>55310</v>
      </c>
      <c r="C2453" t="s">
        <v>55311</v>
      </c>
      <c r="D2453" t="s">
        <v>55312</v>
      </c>
      <c r="E2453" t="s">
        <v>55313</v>
      </c>
      <c r="F2453" t="s">
        <v>55314</v>
      </c>
      <c r="G2453" t="s">
        <v>55315</v>
      </c>
      <c r="H2453" t="s">
        <v>55316</v>
      </c>
      <c r="I2453" t="s">
        <v>55317</v>
      </c>
      <c r="J2453" t="s">
        <v>55318</v>
      </c>
      <c r="K2453" t="s">
        <v>55319</v>
      </c>
      <c r="L2453" t="s">
        <v>55320</v>
      </c>
      <c r="M2453" t="s">
        <v>55321</v>
      </c>
      <c r="N2453" t="s">
        <v>55322</v>
      </c>
      <c r="O2453" t="s">
        <v>55323</v>
      </c>
      <c r="P2453">
        <f>-793.008634390169 -14.4486461292613 -223.6310189108</f>
        <v>-1031.0882994302303</v>
      </c>
      <c r="Q2453" t="s">
        <v>55324</v>
      </c>
      <c r="R2453" t="s">
        <v>55325</v>
      </c>
      <c r="S2453" t="s">
        <v>55326</v>
      </c>
      <c r="T2453" t="s">
        <v>55327</v>
      </c>
      <c r="U2453" t="s">
        <v>55328</v>
      </c>
      <c r="V2453" t="s">
        <v>55329</v>
      </c>
      <c r="W2453" t="s">
        <v>55330</v>
      </c>
      <c r="X2453" t="s">
        <v>55331</v>
      </c>
      <c r="Y2453" t="s">
        <v>55332</v>
      </c>
    </row>
    <row r="2454" spans="1:25" x14ac:dyDescent="0.3">
      <c r="A2454">
        <v>122650</v>
      </c>
      <c r="B2454" t="s">
        <v>55333</v>
      </c>
      <c r="C2454" t="s">
        <v>55334</v>
      </c>
      <c r="D2454" t="s">
        <v>55335</v>
      </c>
      <c r="E2454" t="s">
        <v>55336</v>
      </c>
      <c r="F2454" t="s">
        <v>55337</v>
      </c>
      <c r="G2454" t="s">
        <v>55338</v>
      </c>
      <c r="H2454" t="s">
        <v>55339</v>
      </c>
      <c r="I2454" t="s">
        <v>55340</v>
      </c>
      <c r="J2454" t="s">
        <v>55341</v>
      </c>
      <c r="K2454" t="s">
        <v>55342</v>
      </c>
      <c r="L2454" t="s">
        <v>55343</v>
      </c>
      <c r="M2454" t="s">
        <v>55344</v>
      </c>
      <c r="N2454" t="s">
        <v>55345</v>
      </c>
      <c r="O2454" t="s">
        <v>55346</v>
      </c>
      <c r="P2454">
        <f>-792.608811156788 -14.4026863112324 -223.869581045593</f>
        <v>-1030.8810785136134</v>
      </c>
      <c r="Q2454" t="s">
        <v>55347</v>
      </c>
      <c r="R2454" t="s">
        <v>55348</v>
      </c>
      <c r="S2454" t="s">
        <v>55349</v>
      </c>
      <c r="T2454" t="s">
        <v>55350</v>
      </c>
      <c r="U2454" t="s">
        <v>55351</v>
      </c>
      <c r="V2454" t="s">
        <v>55352</v>
      </c>
      <c r="W2454" t="s">
        <v>55353</v>
      </c>
      <c r="X2454" t="s">
        <v>55354</v>
      </c>
      <c r="Y2454" t="s">
        <v>55355</v>
      </c>
    </row>
    <row r="2455" spans="1:25" x14ac:dyDescent="0.3">
      <c r="A2455">
        <v>122700</v>
      </c>
      <c r="B2455" t="s">
        <v>55356</v>
      </c>
      <c r="C2455" t="s">
        <v>55357</v>
      </c>
      <c r="D2455" t="s">
        <v>55358</v>
      </c>
      <c r="E2455" t="s">
        <v>55359</v>
      </c>
      <c r="F2455" t="s">
        <v>55360</v>
      </c>
      <c r="G2455" t="s">
        <v>55361</v>
      </c>
      <c r="H2455" t="s">
        <v>55362</v>
      </c>
      <c r="I2455" t="s">
        <v>55363</v>
      </c>
      <c r="J2455" t="s">
        <v>55364</v>
      </c>
      <c r="K2455" t="s">
        <v>55365</v>
      </c>
      <c r="L2455" t="s">
        <v>55366</v>
      </c>
      <c r="M2455" t="s">
        <v>55367</v>
      </c>
      <c r="N2455" t="s">
        <v>55368</v>
      </c>
      <c r="O2455" t="s">
        <v>55369</v>
      </c>
      <c r="P2455">
        <f>-791.850422039408 -14.8123265608908 -224.170518556735</f>
        <v>-1030.8332671570338</v>
      </c>
      <c r="Q2455" t="s">
        <v>55370</v>
      </c>
      <c r="R2455" t="s">
        <v>55371</v>
      </c>
      <c r="S2455" t="s">
        <v>55372</v>
      </c>
      <c r="T2455" t="s">
        <v>55373</v>
      </c>
      <c r="U2455" t="s">
        <v>55374</v>
      </c>
      <c r="V2455" t="s">
        <v>55375</v>
      </c>
      <c r="W2455" t="s">
        <v>55376</v>
      </c>
      <c r="X2455" t="s">
        <v>55377</v>
      </c>
      <c r="Y2455" t="s">
        <v>55378</v>
      </c>
    </row>
    <row r="2456" spans="1:25" x14ac:dyDescent="0.3">
      <c r="A2456">
        <v>122750</v>
      </c>
      <c r="B2456" t="s">
        <v>55379</v>
      </c>
      <c r="C2456" t="s">
        <v>55380</v>
      </c>
      <c r="D2456" t="s">
        <v>55381</v>
      </c>
      <c r="E2456" t="s">
        <v>55382</v>
      </c>
      <c r="F2456" t="s">
        <v>55383</v>
      </c>
      <c r="G2456" t="s">
        <v>55384</v>
      </c>
      <c r="H2456" t="s">
        <v>55385</v>
      </c>
      <c r="I2456" t="s">
        <v>55386</v>
      </c>
      <c r="J2456" t="s">
        <v>55387</v>
      </c>
      <c r="K2456" t="s">
        <v>55388</v>
      </c>
      <c r="L2456" t="s">
        <v>55389</v>
      </c>
      <c r="M2456" t="s">
        <v>55390</v>
      </c>
      <c r="N2456" t="s">
        <v>55391</v>
      </c>
      <c r="O2456" t="s">
        <v>55392</v>
      </c>
      <c r="P2456">
        <f>-791.575897214099 -14.9903145692488 -224.241988242725</f>
        <v>-1030.8082000260727</v>
      </c>
      <c r="Q2456" t="s">
        <v>55393</v>
      </c>
      <c r="R2456" t="s">
        <v>55394</v>
      </c>
      <c r="S2456" t="s">
        <v>55395</v>
      </c>
      <c r="T2456" t="s">
        <v>55396</v>
      </c>
      <c r="U2456" t="s">
        <v>55397</v>
      </c>
      <c r="V2456" t="s">
        <v>55398</v>
      </c>
      <c r="W2456" t="s">
        <v>55399</v>
      </c>
      <c r="X2456" t="s">
        <v>55400</v>
      </c>
      <c r="Y2456" t="s">
        <v>55401</v>
      </c>
    </row>
    <row r="2457" spans="1:25" x14ac:dyDescent="0.3">
      <c r="A2457">
        <v>122800</v>
      </c>
      <c r="B2457" t="s">
        <v>55402</v>
      </c>
      <c r="C2457" t="s">
        <v>55403</v>
      </c>
      <c r="D2457" t="s">
        <v>55404</v>
      </c>
      <c r="E2457" t="s">
        <v>55405</v>
      </c>
      <c r="F2457" t="s">
        <v>55406</v>
      </c>
      <c r="G2457" t="s">
        <v>55407</v>
      </c>
      <c r="H2457" t="s">
        <v>55408</v>
      </c>
      <c r="I2457" t="s">
        <v>55409</v>
      </c>
      <c r="J2457" t="s">
        <v>55410</v>
      </c>
      <c r="K2457" t="s">
        <v>55411</v>
      </c>
      <c r="L2457" t="s">
        <v>55412</v>
      </c>
      <c r="M2457" t="s">
        <v>55413</v>
      </c>
      <c r="N2457" t="s">
        <v>55414</v>
      </c>
      <c r="O2457" t="s">
        <v>55415</v>
      </c>
      <c r="P2457">
        <f>-791.237061962117 -14.8674873535815 -224.227747353507</f>
        <v>-1030.3322966692056</v>
      </c>
      <c r="Q2457" t="s">
        <v>55416</v>
      </c>
      <c r="R2457" t="s">
        <v>55417</v>
      </c>
      <c r="S2457" t="s">
        <v>55418</v>
      </c>
      <c r="T2457" t="s">
        <v>55419</v>
      </c>
      <c r="U2457" t="s">
        <v>55420</v>
      </c>
      <c r="V2457" t="s">
        <v>55421</v>
      </c>
      <c r="W2457" t="s">
        <v>55422</v>
      </c>
      <c r="X2457" t="s">
        <v>55423</v>
      </c>
      <c r="Y2457" t="s">
        <v>55424</v>
      </c>
    </row>
    <row r="2458" spans="1:25" x14ac:dyDescent="0.3">
      <c r="A2458">
        <v>122850</v>
      </c>
      <c r="B2458" t="s">
        <v>55425</v>
      </c>
      <c r="C2458" t="s">
        <v>55426</v>
      </c>
      <c r="D2458" t="s">
        <v>55427</v>
      </c>
      <c r="E2458" t="s">
        <v>55428</v>
      </c>
      <c r="F2458" t="s">
        <v>55429</v>
      </c>
      <c r="G2458" t="s">
        <v>55430</v>
      </c>
      <c r="H2458" t="s">
        <v>55431</v>
      </c>
      <c r="I2458" t="s">
        <v>55432</v>
      </c>
      <c r="J2458" t="s">
        <v>55433</v>
      </c>
      <c r="K2458" t="s">
        <v>55434</v>
      </c>
      <c r="L2458" t="s">
        <v>55435</v>
      </c>
      <c r="M2458" t="s">
        <v>55436</v>
      </c>
      <c r="N2458" t="s">
        <v>55437</v>
      </c>
      <c r="O2458" t="s">
        <v>55438</v>
      </c>
      <c r="P2458">
        <f>-791.143403023712 -14.6802811762693 -224.144076456552</f>
        <v>-1029.9677606565333</v>
      </c>
      <c r="Q2458" t="s">
        <v>55439</v>
      </c>
      <c r="R2458" t="s">
        <v>55440</v>
      </c>
      <c r="S2458" t="s">
        <v>55441</v>
      </c>
      <c r="T2458" t="s">
        <v>55442</v>
      </c>
      <c r="U2458" t="s">
        <v>55443</v>
      </c>
      <c r="V2458" t="s">
        <v>55444</v>
      </c>
      <c r="W2458" t="s">
        <v>55445</v>
      </c>
      <c r="X2458" t="s">
        <v>55446</v>
      </c>
      <c r="Y2458" t="s">
        <v>55447</v>
      </c>
    </row>
    <row r="2459" spans="1:25" x14ac:dyDescent="0.3">
      <c r="A2459">
        <v>122900</v>
      </c>
      <c r="B2459" t="s">
        <v>55448</v>
      </c>
      <c r="C2459" t="s">
        <v>55449</v>
      </c>
      <c r="D2459" t="s">
        <v>55450</v>
      </c>
      <c r="E2459" t="s">
        <v>55451</v>
      </c>
      <c r="F2459" t="s">
        <v>55452</v>
      </c>
      <c r="G2459" t="s">
        <v>55453</v>
      </c>
      <c r="H2459" t="s">
        <v>55454</v>
      </c>
      <c r="I2459" t="s">
        <v>55455</v>
      </c>
      <c r="J2459" t="s">
        <v>55456</v>
      </c>
      <c r="K2459" t="s">
        <v>55457</v>
      </c>
      <c r="L2459" t="s">
        <v>55458</v>
      </c>
      <c r="M2459" t="s">
        <v>55459</v>
      </c>
      <c r="N2459" t="s">
        <v>55460</v>
      </c>
      <c r="O2459" t="s">
        <v>55461</v>
      </c>
      <c r="P2459">
        <f>-791.329853287008 -14.5997155003663 -223.9343860423</f>
        <v>-1029.8639548296742</v>
      </c>
      <c r="Q2459" t="s">
        <v>55462</v>
      </c>
      <c r="R2459" t="s">
        <v>55463</v>
      </c>
      <c r="S2459" t="s">
        <v>55464</v>
      </c>
      <c r="T2459" t="s">
        <v>55465</v>
      </c>
      <c r="U2459" t="s">
        <v>55466</v>
      </c>
      <c r="V2459" t="s">
        <v>55467</v>
      </c>
      <c r="W2459" t="s">
        <v>55468</v>
      </c>
      <c r="X2459" t="s">
        <v>55469</v>
      </c>
      <c r="Y2459" t="s">
        <v>55470</v>
      </c>
    </row>
    <row r="2460" spans="1:25" x14ac:dyDescent="0.3">
      <c r="A2460">
        <v>122950</v>
      </c>
      <c r="B2460" t="s">
        <v>55471</v>
      </c>
      <c r="C2460" t="s">
        <v>55472</v>
      </c>
      <c r="D2460" t="s">
        <v>55473</v>
      </c>
      <c r="E2460" t="s">
        <v>55474</v>
      </c>
      <c r="F2460" t="s">
        <v>55475</v>
      </c>
      <c r="G2460" t="s">
        <v>55476</v>
      </c>
      <c r="H2460" t="s">
        <v>55477</v>
      </c>
      <c r="I2460" t="s">
        <v>55478</v>
      </c>
      <c r="J2460" t="s">
        <v>55479</v>
      </c>
      <c r="K2460" t="s">
        <v>55480</v>
      </c>
      <c r="L2460" t="s">
        <v>55481</v>
      </c>
      <c r="M2460" t="s">
        <v>55482</v>
      </c>
      <c r="N2460" t="s">
        <v>55483</v>
      </c>
      <c r="O2460" t="s">
        <v>55484</v>
      </c>
      <c r="P2460">
        <f>-791.585991136417 -14.9263277334464 -223.919539705835</f>
        <v>-1030.4318585756985</v>
      </c>
      <c r="Q2460" t="s">
        <v>55485</v>
      </c>
      <c r="R2460" t="s">
        <v>55486</v>
      </c>
      <c r="S2460" t="s">
        <v>55487</v>
      </c>
      <c r="T2460" t="s">
        <v>55488</v>
      </c>
      <c r="U2460" t="s">
        <v>55489</v>
      </c>
      <c r="V2460" t="s">
        <v>55490</v>
      </c>
      <c r="W2460" t="s">
        <v>55491</v>
      </c>
      <c r="X2460" t="s">
        <v>55492</v>
      </c>
      <c r="Y2460" t="s">
        <v>55493</v>
      </c>
    </row>
    <row r="2461" spans="1:25" x14ac:dyDescent="0.3">
      <c r="A2461">
        <v>123000</v>
      </c>
      <c r="B2461" t="s">
        <v>55494</v>
      </c>
      <c r="C2461" t="s">
        <v>55495</v>
      </c>
      <c r="D2461" t="s">
        <v>55496</v>
      </c>
      <c r="E2461" t="s">
        <v>55497</v>
      </c>
      <c r="F2461" t="s">
        <v>55498</v>
      </c>
      <c r="G2461" t="s">
        <v>55499</v>
      </c>
      <c r="H2461" t="s">
        <v>55500</v>
      </c>
      <c r="I2461" t="s">
        <v>55501</v>
      </c>
      <c r="J2461" t="s">
        <v>55502</v>
      </c>
      <c r="K2461" t="s">
        <v>55503</v>
      </c>
      <c r="L2461" t="s">
        <v>55504</v>
      </c>
      <c r="M2461" t="s">
        <v>55505</v>
      </c>
      <c r="N2461" t="s">
        <v>55506</v>
      </c>
      <c r="O2461" t="s">
        <v>55507</v>
      </c>
      <c r="P2461">
        <f>-792.498795251996 -15.9851622926312 -223.807424965376</f>
        <v>-1032.2913825100031</v>
      </c>
      <c r="Q2461" t="s">
        <v>55508</v>
      </c>
      <c r="R2461" t="s">
        <v>55509</v>
      </c>
      <c r="S2461" t="s">
        <v>55510</v>
      </c>
      <c r="T2461" t="s">
        <v>55511</v>
      </c>
      <c r="U2461" t="s">
        <v>55512</v>
      </c>
      <c r="V2461" t="s">
        <v>55513</v>
      </c>
      <c r="W2461" t="s">
        <v>55514</v>
      </c>
      <c r="X2461" t="s">
        <v>55515</v>
      </c>
      <c r="Y2461" t="s">
        <v>55516</v>
      </c>
    </row>
    <row r="2462" spans="1:25" x14ac:dyDescent="0.3">
      <c r="A2462">
        <v>123050</v>
      </c>
      <c r="B2462" t="s">
        <v>55517</v>
      </c>
      <c r="C2462" t="s">
        <v>55518</v>
      </c>
      <c r="D2462" t="s">
        <v>55519</v>
      </c>
      <c r="E2462" t="s">
        <v>55520</v>
      </c>
      <c r="F2462" t="s">
        <v>55521</v>
      </c>
      <c r="G2462" t="s">
        <v>55522</v>
      </c>
      <c r="H2462" t="s">
        <v>55523</v>
      </c>
      <c r="I2462" t="s">
        <v>55524</v>
      </c>
      <c r="J2462" t="s">
        <v>55525</v>
      </c>
      <c r="K2462" t="s">
        <v>55526</v>
      </c>
      <c r="L2462" t="s">
        <v>55527</v>
      </c>
      <c r="M2462" t="s">
        <v>55528</v>
      </c>
      <c r="N2462" t="s">
        <v>55529</v>
      </c>
      <c r="O2462" t="s">
        <v>55530</v>
      </c>
      <c r="P2462">
        <f>-792.937563446923 -16.2498979962443 -223.613966006615</f>
        <v>-1032.8014274497823</v>
      </c>
      <c r="Q2462" t="s">
        <v>55531</v>
      </c>
      <c r="R2462" t="s">
        <v>55532</v>
      </c>
      <c r="S2462" t="s">
        <v>55533</v>
      </c>
      <c r="T2462" t="s">
        <v>55534</v>
      </c>
      <c r="U2462" t="s">
        <v>55535</v>
      </c>
      <c r="V2462" t="s">
        <v>55536</v>
      </c>
      <c r="W2462" t="s">
        <v>55537</v>
      </c>
      <c r="X2462" t="s">
        <v>55538</v>
      </c>
      <c r="Y2462" t="s">
        <v>55539</v>
      </c>
    </row>
    <row r="2463" spans="1:25" x14ac:dyDescent="0.3">
      <c r="A2463">
        <v>123100</v>
      </c>
      <c r="B2463" t="s">
        <v>55540</v>
      </c>
      <c r="C2463" t="s">
        <v>55541</v>
      </c>
      <c r="D2463" t="s">
        <v>55542</v>
      </c>
      <c r="E2463" t="s">
        <v>55543</v>
      </c>
      <c r="F2463" t="s">
        <v>55544</v>
      </c>
      <c r="G2463" t="s">
        <v>55545</v>
      </c>
      <c r="H2463" t="s">
        <v>55546</v>
      </c>
      <c r="I2463" t="s">
        <v>55547</v>
      </c>
      <c r="J2463" t="s">
        <v>55548</v>
      </c>
      <c r="K2463" t="s">
        <v>55549</v>
      </c>
      <c r="L2463" t="s">
        <v>55550</v>
      </c>
      <c r="M2463" t="s">
        <v>55551</v>
      </c>
      <c r="N2463" t="s">
        <v>55552</v>
      </c>
      <c r="O2463" t="s">
        <v>55553</v>
      </c>
      <c r="P2463">
        <f>-793.929213277849 -16.4572679092325 -223.174109651661</f>
        <v>-1033.5605908387427</v>
      </c>
      <c r="Q2463" t="s">
        <v>55554</v>
      </c>
      <c r="R2463" t="s">
        <v>55555</v>
      </c>
      <c r="S2463" t="s">
        <v>55556</v>
      </c>
      <c r="T2463" t="s">
        <v>55557</v>
      </c>
      <c r="U2463" t="s">
        <v>55558</v>
      </c>
      <c r="V2463" t="s">
        <v>55559</v>
      </c>
      <c r="W2463" t="s">
        <v>55560</v>
      </c>
      <c r="X2463" t="s">
        <v>55561</v>
      </c>
      <c r="Y2463" t="s">
        <v>55562</v>
      </c>
    </row>
    <row r="2464" spans="1:25" x14ac:dyDescent="0.3">
      <c r="A2464">
        <v>123150</v>
      </c>
      <c r="B2464" t="s">
        <v>55563</v>
      </c>
      <c r="C2464" t="s">
        <v>55564</v>
      </c>
      <c r="D2464" t="s">
        <v>55565</v>
      </c>
      <c r="E2464" t="s">
        <v>55566</v>
      </c>
      <c r="F2464" t="s">
        <v>55567</v>
      </c>
      <c r="G2464" t="s">
        <v>55568</v>
      </c>
      <c r="H2464" t="s">
        <v>55569</v>
      </c>
      <c r="I2464" t="s">
        <v>55570</v>
      </c>
      <c r="J2464" t="s">
        <v>55571</v>
      </c>
      <c r="K2464" t="s">
        <v>55572</v>
      </c>
      <c r="L2464" t="s">
        <v>55573</v>
      </c>
      <c r="M2464" t="s">
        <v>55574</v>
      </c>
      <c r="N2464" t="s">
        <v>55575</v>
      </c>
      <c r="O2464" t="s">
        <v>55576</v>
      </c>
      <c r="P2464">
        <f>-794.373909088995 -16.7906532443476 -223.083476931591</f>
        <v>-1034.2480392649336</v>
      </c>
      <c r="Q2464" t="s">
        <v>55577</v>
      </c>
      <c r="R2464" t="s">
        <v>55578</v>
      </c>
      <c r="S2464" t="s">
        <v>55579</v>
      </c>
      <c r="T2464" t="s">
        <v>55580</v>
      </c>
      <c r="U2464" t="s">
        <v>55581</v>
      </c>
      <c r="V2464" t="s">
        <v>55582</v>
      </c>
      <c r="W2464" t="s">
        <v>55583</v>
      </c>
      <c r="X2464" t="s">
        <v>55584</v>
      </c>
      <c r="Y2464" t="s">
        <v>55585</v>
      </c>
    </row>
    <row r="2465" spans="1:25" x14ac:dyDescent="0.3">
      <c r="A2465">
        <v>123200</v>
      </c>
      <c r="B2465" t="s">
        <v>55586</v>
      </c>
      <c r="C2465" t="s">
        <v>55587</v>
      </c>
      <c r="D2465" t="s">
        <v>55588</v>
      </c>
      <c r="E2465" t="s">
        <v>55589</v>
      </c>
      <c r="F2465" t="s">
        <v>55590</v>
      </c>
      <c r="G2465" t="s">
        <v>55591</v>
      </c>
      <c r="H2465" t="s">
        <v>55592</v>
      </c>
      <c r="I2465" t="s">
        <v>55593</v>
      </c>
      <c r="J2465" t="s">
        <v>55594</v>
      </c>
      <c r="K2465" t="s">
        <v>55595</v>
      </c>
      <c r="L2465" t="s">
        <v>55596</v>
      </c>
      <c r="M2465" t="s">
        <v>55597</v>
      </c>
      <c r="N2465" t="s">
        <v>55598</v>
      </c>
      <c r="O2465" t="s">
        <v>55599</v>
      </c>
      <c r="P2465">
        <f>-795.130296448039 -17.6253316449588 -223.158118614151</f>
        <v>-1035.9137467071487</v>
      </c>
      <c r="Q2465" t="s">
        <v>55600</v>
      </c>
      <c r="R2465" t="s">
        <v>55601</v>
      </c>
      <c r="S2465" t="s">
        <v>55602</v>
      </c>
      <c r="T2465" t="s">
        <v>55603</v>
      </c>
      <c r="U2465" t="s">
        <v>55604</v>
      </c>
      <c r="V2465" t="s">
        <v>55605</v>
      </c>
      <c r="W2465" t="s">
        <v>55606</v>
      </c>
      <c r="X2465" t="s">
        <v>55607</v>
      </c>
      <c r="Y2465" t="s">
        <v>55608</v>
      </c>
    </row>
    <row r="2466" spans="1:25" x14ac:dyDescent="0.3">
      <c r="A2466">
        <v>123250</v>
      </c>
      <c r="B2466" t="s">
        <v>55609</v>
      </c>
      <c r="C2466" t="s">
        <v>55610</v>
      </c>
      <c r="D2466" t="s">
        <v>55611</v>
      </c>
      <c r="E2466" t="s">
        <v>55612</v>
      </c>
      <c r="F2466" t="s">
        <v>55613</v>
      </c>
      <c r="G2466" t="s">
        <v>55614</v>
      </c>
      <c r="H2466" t="s">
        <v>55615</v>
      </c>
      <c r="I2466" t="s">
        <v>55616</v>
      </c>
      <c r="J2466" t="s">
        <v>55617</v>
      </c>
      <c r="K2466" t="s">
        <v>55618</v>
      </c>
      <c r="L2466" t="s">
        <v>55619</v>
      </c>
      <c r="M2466" t="s">
        <v>55620</v>
      </c>
      <c r="N2466" t="s">
        <v>55621</v>
      </c>
      <c r="O2466" t="s">
        <v>55622</v>
      </c>
      <c r="P2466">
        <f>-795.697544775013 -17.8642136108931 -223.3655875675</f>
        <v>-1036.9273459534061</v>
      </c>
      <c r="Q2466" t="s">
        <v>55623</v>
      </c>
      <c r="R2466" t="s">
        <v>55624</v>
      </c>
      <c r="S2466" t="s">
        <v>55625</v>
      </c>
      <c r="T2466" t="s">
        <v>55626</v>
      </c>
      <c r="U2466" t="s">
        <v>55627</v>
      </c>
      <c r="V2466" t="s">
        <v>55628</v>
      </c>
      <c r="W2466" t="s">
        <v>55629</v>
      </c>
      <c r="X2466" t="s">
        <v>55630</v>
      </c>
      <c r="Y2466" t="s">
        <v>55631</v>
      </c>
    </row>
    <row r="2467" spans="1:25" x14ac:dyDescent="0.3">
      <c r="A2467">
        <v>123300</v>
      </c>
      <c r="B2467" t="s">
        <v>55632</v>
      </c>
      <c r="C2467" t="s">
        <v>55633</v>
      </c>
      <c r="D2467" t="s">
        <v>55634</v>
      </c>
      <c r="E2467" t="s">
        <v>55635</v>
      </c>
      <c r="F2467" t="s">
        <v>55636</v>
      </c>
      <c r="G2467" t="s">
        <v>55637</v>
      </c>
      <c r="H2467" t="s">
        <v>55638</v>
      </c>
      <c r="I2467" t="s">
        <v>55639</v>
      </c>
      <c r="J2467" t="s">
        <v>55640</v>
      </c>
      <c r="K2467" t="s">
        <v>55641</v>
      </c>
      <c r="L2467" t="s">
        <v>55642</v>
      </c>
      <c r="M2467" t="s">
        <v>55643</v>
      </c>
      <c r="N2467" t="s">
        <v>55644</v>
      </c>
      <c r="O2467" t="s">
        <v>55645</v>
      </c>
      <c r="P2467">
        <f>-796.845475040998 -18.155169806281 -223.869532364829</f>
        <v>-1038.870177212108</v>
      </c>
      <c r="Q2467" t="s">
        <v>55646</v>
      </c>
      <c r="R2467" t="s">
        <v>55647</v>
      </c>
      <c r="S2467" t="s">
        <v>55648</v>
      </c>
      <c r="T2467" t="s">
        <v>55649</v>
      </c>
      <c r="U2467" t="s">
        <v>55650</v>
      </c>
      <c r="V2467" t="s">
        <v>55651</v>
      </c>
      <c r="W2467" t="s">
        <v>55652</v>
      </c>
      <c r="X2467" t="s">
        <v>55653</v>
      </c>
      <c r="Y2467" t="s">
        <v>55654</v>
      </c>
    </row>
    <row r="2468" spans="1:25" x14ac:dyDescent="0.3">
      <c r="A2468">
        <v>123350</v>
      </c>
      <c r="B2468" t="s">
        <v>55655</v>
      </c>
      <c r="C2468" t="s">
        <v>55656</v>
      </c>
      <c r="D2468" t="s">
        <v>55657</v>
      </c>
      <c r="E2468" t="s">
        <v>55658</v>
      </c>
      <c r="F2468" t="s">
        <v>55659</v>
      </c>
      <c r="G2468" t="s">
        <v>55660</v>
      </c>
      <c r="H2468" t="s">
        <v>55661</v>
      </c>
      <c r="I2468" t="s">
        <v>55662</v>
      </c>
      <c r="J2468" t="s">
        <v>55663</v>
      </c>
      <c r="K2468" t="s">
        <v>55664</v>
      </c>
      <c r="L2468" t="s">
        <v>55665</v>
      </c>
      <c r="M2468" t="s">
        <v>55666</v>
      </c>
      <c r="N2468" t="s">
        <v>55667</v>
      </c>
      <c r="O2468" t="s">
        <v>55668</v>
      </c>
      <c r="P2468">
        <f>-797.362950076042 -18.5007001246477 -224.05414439023</f>
        <v>-1039.9177945909196</v>
      </c>
      <c r="Q2468" t="s">
        <v>55669</v>
      </c>
      <c r="R2468" t="s">
        <v>55670</v>
      </c>
      <c r="S2468" t="s">
        <v>55671</v>
      </c>
      <c r="T2468" t="s">
        <v>55672</v>
      </c>
      <c r="U2468" t="s">
        <v>55673</v>
      </c>
      <c r="V2468" t="s">
        <v>55674</v>
      </c>
      <c r="W2468" t="s">
        <v>55675</v>
      </c>
      <c r="X2468" t="s">
        <v>55676</v>
      </c>
      <c r="Y2468" t="s">
        <v>55677</v>
      </c>
    </row>
    <row r="2469" spans="1:25" x14ac:dyDescent="0.3">
      <c r="A2469">
        <v>123400</v>
      </c>
      <c r="B2469" t="s">
        <v>55678</v>
      </c>
      <c r="C2469" t="s">
        <v>55679</v>
      </c>
      <c r="D2469" t="s">
        <v>55680</v>
      </c>
      <c r="E2469" t="s">
        <v>55681</v>
      </c>
      <c r="F2469" t="s">
        <v>55682</v>
      </c>
      <c r="G2469" t="s">
        <v>55683</v>
      </c>
      <c r="H2469" t="s">
        <v>55684</v>
      </c>
      <c r="I2469" t="s">
        <v>55685</v>
      </c>
      <c r="J2469" t="s">
        <v>55686</v>
      </c>
      <c r="K2469" t="s">
        <v>55687</v>
      </c>
      <c r="L2469" t="s">
        <v>55688</v>
      </c>
      <c r="M2469" t="s">
        <v>55689</v>
      </c>
      <c r="N2469" t="s">
        <v>55690</v>
      </c>
      <c r="O2469" t="s">
        <v>55691</v>
      </c>
      <c r="P2469">
        <f>-798.208557381497 -19.2664144134619 -224.458340832396</f>
        <v>-1041.933312627355</v>
      </c>
      <c r="Q2469" t="s">
        <v>55692</v>
      </c>
      <c r="R2469" t="s">
        <v>55693</v>
      </c>
      <c r="S2469" t="s">
        <v>55694</v>
      </c>
      <c r="T2469" t="s">
        <v>55695</v>
      </c>
      <c r="U2469" t="s">
        <v>55696</v>
      </c>
      <c r="V2469" t="s">
        <v>55697</v>
      </c>
      <c r="W2469" t="s">
        <v>55698</v>
      </c>
      <c r="X2469" t="s">
        <v>55699</v>
      </c>
      <c r="Y2469" t="s">
        <v>55700</v>
      </c>
    </row>
    <row r="2470" spans="1:25" x14ac:dyDescent="0.3">
      <c r="A2470">
        <v>123450</v>
      </c>
      <c r="B2470" t="s">
        <v>55701</v>
      </c>
      <c r="C2470" t="s">
        <v>55702</v>
      </c>
      <c r="D2470" t="s">
        <v>55703</v>
      </c>
      <c r="E2470" t="s">
        <v>55704</v>
      </c>
      <c r="F2470" t="s">
        <v>55705</v>
      </c>
      <c r="G2470" t="s">
        <v>55706</v>
      </c>
      <c r="H2470" t="s">
        <v>55707</v>
      </c>
      <c r="I2470" t="s">
        <v>55708</v>
      </c>
      <c r="J2470" t="s">
        <v>55709</v>
      </c>
      <c r="K2470" t="s">
        <v>55710</v>
      </c>
      <c r="L2470" t="s">
        <v>55711</v>
      </c>
      <c r="M2470" t="s">
        <v>55712</v>
      </c>
      <c r="N2470" t="s">
        <v>55713</v>
      </c>
      <c r="O2470" t="s">
        <v>55714</v>
      </c>
      <c r="P2470">
        <f>-798.715338123743 -19.7433190090103 -224.617760254944</f>
        <v>-1043.0764173876973</v>
      </c>
      <c r="Q2470" t="s">
        <v>55715</v>
      </c>
      <c r="R2470" t="s">
        <v>55716</v>
      </c>
      <c r="S2470" t="s">
        <v>55717</v>
      </c>
      <c r="T2470" t="s">
        <v>55718</v>
      </c>
      <c r="U2470" t="s">
        <v>55719</v>
      </c>
      <c r="V2470" t="s">
        <v>55720</v>
      </c>
      <c r="W2470" t="s">
        <v>55721</v>
      </c>
      <c r="X2470" t="s">
        <v>55722</v>
      </c>
      <c r="Y2470" t="s">
        <v>55723</v>
      </c>
    </row>
    <row r="2471" spans="1:25" x14ac:dyDescent="0.3">
      <c r="A2471">
        <v>123500</v>
      </c>
      <c r="B2471" t="s">
        <v>55724</v>
      </c>
      <c r="C2471" t="s">
        <v>55725</v>
      </c>
      <c r="D2471" t="s">
        <v>55726</v>
      </c>
      <c r="E2471" t="s">
        <v>55727</v>
      </c>
      <c r="F2471" t="s">
        <v>55728</v>
      </c>
      <c r="G2471" t="s">
        <v>55729</v>
      </c>
      <c r="H2471" t="s">
        <v>55730</v>
      </c>
      <c r="I2471" t="s">
        <v>55731</v>
      </c>
      <c r="J2471" t="s">
        <v>55732</v>
      </c>
      <c r="K2471" t="s">
        <v>55733</v>
      </c>
      <c r="L2471" t="s">
        <v>55734</v>
      </c>
      <c r="M2471" t="s">
        <v>55735</v>
      </c>
      <c r="N2471" t="s">
        <v>55736</v>
      </c>
      <c r="O2471" t="s">
        <v>55737</v>
      </c>
      <c r="P2471">
        <f>-799.846983697838 -20.5718405798464 -224.850371228688</f>
        <v>-1045.2691955063724</v>
      </c>
      <c r="Q2471" t="s">
        <v>55738</v>
      </c>
      <c r="R2471" t="s">
        <v>55739</v>
      </c>
      <c r="S2471" t="s">
        <v>55740</v>
      </c>
      <c r="T2471" t="s">
        <v>55741</v>
      </c>
      <c r="U2471" t="s">
        <v>55742</v>
      </c>
      <c r="V2471" t="s">
        <v>55743</v>
      </c>
      <c r="W2471" t="s">
        <v>55744</v>
      </c>
      <c r="X2471" t="s">
        <v>55745</v>
      </c>
      <c r="Y2471" t="s">
        <v>55746</v>
      </c>
    </row>
    <row r="2472" spans="1:25" x14ac:dyDescent="0.3">
      <c r="A2472">
        <v>123550</v>
      </c>
      <c r="B2472" t="s">
        <v>55747</v>
      </c>
      <c r="C2472" t="s">
        <v>55748</v>
      </c>
      <c r="D2472" t="s">
        <v>55749</v>
      </c>
      <c r="E2472" t="s">
        <v>55750</v>
      </c>
      <c r="F2472" t="s">
        <v>55751</v>
      </c>
      <c r="G2472" t="s">
        <v>55752</v>
      </c>
      <c r="H2472" t="s">
        <v>55753</v>
      </c>
      <c r="I2472" t="s">
        <v>55754</v>
      </c>
      <c r="J2472" t="s">
        <v>55755</v>
      </c>
      <c r="K2472" t="s">
        <v>55756</v>
      </c>
      <c r="L2472" t="s">
        <v>55757</v>
      </c>
      <c r="M2472" t="s">
        <v>55758</v>
      </c>
      <c r="N2472" t="s">
        <v>55759</v>
      </c>
      <c r="O2472" t="s">
        <v>55760</v>
      </c>
      <c r="P2472">
        <f>-800.384646312239 -20.8557304685487 -225.006825694212</f>
        <v>-1046.2472024749998</v>
      </c>
      <c r="Q2472" t="s">
        <v>55761</v>
      </c>
      <c r="R2472" t="s">
        <v>55762</v>
      </c>
      <c r="S2472" t="s">
        <v>55763</v>
      </c>
      <c r="T2472" t="s">
        <v>55764</v>
      </c>
      <c r="U2472" t="s">
        <v>55765</v>
      </c>
      <c r="V2472" t="s">
        <v>55766</v>
      </c>
      <c r="W2472" t="s">
        <v>55767</v>
      </c>
      <c r="X2472" t="s">
        <v>55768</v>
      </c>
      <c r="Y2472" t="s">
        <v>55769</v>
      </c>
    </row>
    <row r="2473" spans="1:25" x14ac:dyDescent="0.3">
      <c r="A2473">
        <v>123600</v>
      </c>
      <c r="B2473" t="s">
        <v>55770</v>
      </c>
      <c r="C2473" t="s">
        <v>55771</v>
      </c>
      <c r="D2473" t="s">
        <v>55772</v>
      </c>
      <c r="E2473" t="s">
        <v>55773</v>
      </c>
      <c r="F2473" t="s">
        <v>55774</v>
      </c>
      <c r="G2473" t="s">
        <v>55775</v>
      </c>
      <c r="H2473" t="s">
        <v>55776</v>
      </c>
      <c r="I2473" t="s">
        <v>55777</v>
      </c>
      <c r="J2473" t="s">
        <v>55778</v>
      </c>
      <c r="K2473" t="s">
        <v>55779</v>
      </c>
      <c r="L2473" t="s">
        <v>55780</v>
      </c>
      <c r="M2473" t="s">
        <v>55781</v>
      </c>
      <c r="N2473" t="s">
        <v>55782</v>
      </c>
      <c r="O2473" t="s">
        <v>55783</v>
      </c>
      <c r="P2473">
        <f>-801.505749353782 -21.5415378838507 -225.433402900774</f>
        <v>-1048.4806901384068</v>
      </c>
      <c r="Q2473" t="s">
        <v>55784</v>
      </c>
      <c r="R2473" t="s">
        <v>55785</v>
      </c>
      <c r="S2473" t="s">
        <v>55786</v>
      </c>
      <c r="T2473" t="s">
        <v>55787</v>
      </c>
      <c r="U2473" t="s">
        <v>55788</v>
      </c>
      <c r="V2473" t="s">
        <v>55789</v>
      </c>
      <c r="W2473" t="s">
        <v>55790</v>
      </c>
      <c r="X2473" t="s">
        <v>55791</v>
      </c>
      <c r="Y2473" t="s">
        <v>55792</v>
      </c>
    </row>
    <row r="2474" spans="1:25" x14ac:dyDescent="0.3">
      <c r="A2474">
        <v>123650</v>
      </c>
      <c r="B2474" t="s">
        <v>55793</v>
      </c>
      <c r="C2474" t="s">
        <v>55794</v>
      </c>
      <c r="D2474" t="s">
        <v>55795</v>
      </c>
      <c r="E2474" t="s">
        <v>55796</v>
      </c>
      <c r="F2474" t="s">
        <v>55797</v>
      </c>
      <c r="G2474" t="s">
        <v>55798</v>
      </c>
      <c r="H2474" t="s">
        <v>55799</v>
      </c>
      <c r="I2474" t="s">
        <v>55800</v>
      </c>
      <c r="J2474" t="s">
        <v>55801</v>
      </c>
      <c r="K2474" t="s">
        <v>55802</v>
      </c>
      <c r="L2474" t="s">
        <v>55803</v>
      </c>
      <c r="M2474" t="s">
        <v>55804</v>
      </c>
      <c r="N2474" t="s">
        <v>55805</v>
      </c>
      <c r="O2474" t="s">
        <v>55806</v>
      </c>
      <c r="P2474">
        <f>-802.135320077954 -22.09962541453 -225.635177983823</f>
        <v>-1049.8701234763071</v>
      </c>
      <c r="Q2474" t="s">
        <v>55807</v>
      </c>
      <c r="R2474" t="s">
        <v>55808</v>
      </c>
      <c r="S2474" t="s">
        <v>55809</v>
      </c>
      <c r="T2474" t="s">
        <v>55810</v>
      </c>
      <c r="U2474" t="s">
        <v>55811</v>
      </c>
      <c r="V2474" t="s">
        <v>55812</v>
      </c>
      <c r="W2474" t="s">
        <v>55813</v>
      </c>
      <c r="X2474" t="s">
        <v>55814</v>
      </c>
      <c r="Y2474" t="s">
        <v>55815</v>
      </c>
    </row>
    <row r="2475" spans="1:25" x14ac:dyDescent="0.3">
      <c r="A2475">
        <v>123700</v>
      </c>
      <c r="B2475" t="s">
        <v>55816</v>
      </c>
      <c r="C2475" t="s">
        <v>55817</v>
      </c>
      <c r="D2475" t="s">
        <v>55818</v>
      </c>
      <c r="E2475" t="s">
        <v>55819</v>
      </c>
      <c r="F2475" t="s">
        <v>55820</v>
      </c>
      <c r="G2475" t="s">
        <v>55821</v>
      </c>
      <c r="H2475" t="s">
        <v>55822</v>
      </c>
      <c r="I2475" t="s">
        <v>55823</v>
      </c>
      <c r="J2475" t="s">
        <v>55824</v>
      </c>
      <c r="K2475" t="s">
        <v>55825</v>
      </c>
      <c r="L2475" t="s">
        <v>55826</v>
      </c>
      <c r="M2475" t="s">
        <v>55827</v>
      </c>
      <c r="N2475" t="s">
        <v>55828</v>
      </c>
      <c r="O2475" t="s">
        <v>55829</v>
      </c>
      <c r="P2475">
        <f>-802.796130731438 -23.0598360958963 -225.949814267311</f>
        <v>-1051.8057810946452</v>
      </c>
      <c r="Q2475" t="s">
        <v>55830</v>
      </c>
      <c r="R2475" t="s">
        <v>55831</v>
      </c>
      <c r="S2475" t="s">
        <v>55832</v>
      </c>
      <c r="T2475" t="s">
        <v>55833</v>
      </c>
      <c r="U2475" t="s">
        <v>55834</v>
      </c>
      <c r="V2475" t="s">
        <v>55835</v>
      </c>
      <c r="W2475" t="s">
        <v>55836</v>
      </c>
      <c r="X2475" t="s">
        <v>55837</v>
      </c>
      <c r="Y2475" t="s">
        <v>55838</v>
      </c>
    </row>
    <row r="2476" spans="1:25" x14ac:dyDescent="0.3">
      <c r="A2476">
        <v>123750</v>
      </c>
      <c r="B2476" t="s">
        <v>55839</v>
      </c>
      <c r="C2476" t="s">
        <v>55840</v>
      </c>
      <c r="D2476" t="s">
        <v>55841</v>
      </c>
      <c r="E2476" t="s">
        <v>55842</v>
      </c>
      <c r="F2476" t="s">
        <v>55843</v>
      </c>
      <c r="G2476" t="s">
        <v>55844</v>
      </c>
      <c r="H2476" t="s">
        <v>55845</v>
      </c>
      <c r="I2476" t="s">
        <v>55846</v>
      </c>
      <c r="J2476" t="s">
        <v>55847</v>
      </c>
      <c r="K2476" t="s">
        <v>55848</v>
      </c>
      <c r="L2476" t="s">
        <v>55849</v>
      </c>
      <c r="M2476" t="s">
        <v>55850</v>
      </c>
      <c r="N2476" t="s">
        <v>55851</v>
      </c>
      <c r="O2476" t="s">
        <v>55852</v>
      </c>
      <c r="P2476">
        <f>-802.814277725848 -23.1815842334718 -226.015118199435</f>
        <v>-1052.0109801587548</v>
      </c>
      <c r="Q2476" t="s">
        <v>55853</v>
      </c>
      <c r="R2476" t="s">
        <v>55854</v>
      </c>
      <c r="S2476" t="s">
        <v>55855</v>
      </c>
      <c r="T2476" t="s">
        <v>55856</v>
      </c>
      <c r="U2476" t="s">
        <v>55857</v>
      </c>
      <c r="V2476" t="s">
        <v>55858</v>
      </c>
      <c r="W2476" t="s">
        <v>55859</v>
      </c>
      <c r="X2476" t="s">
        <v>55860</v>
      </c>
      <c r="Y2476" t="s">
        <v>55861</v>
      </c>
    </row>
    <row r="2477" spans="1:25" x14ac:dyDescent="0.3">
      <c r="A2477">
        <v>123800</v>
      </c>
      <c r="B2477" t="s">
        <v>55862</v>
      </c>
      <c r="C2477" t="s">
        <v>55863</v>
      </c>
      <c r="D2477" t="s">
        <v>55864</v>
      </c>
      <c r="E2477" t="s">
        <v>55865</v>
      </c>
      <c r="F2477" t="s">
        <v>55866</v>
      </c>
      <c r="G2477" t="s">
        <v>55867</v>
      </c>
      <c r="H2477" t="s">
        <v>55868</v>
      </c>
      <c r="I2477" t="s">
        <v>55869</v>
      </c>
      <c r="J2477" t="s">
        <v>55870</v>
      </c>
      <c r="K2477" t="s">
        <v>55871</v>
      </c>
      <c r="L2477" t="s">
        <v>55872</v>
      </c>
      <c r="M2477" t="s">
        <v>55873</v>
      </c>
      <c r="N2477" t="s">
        <v>55874</v>
      </c>
      <c r="O2477" t="s">
        <v>55875</v>
      </c>
      <c r="P2477">
        <f>-802.892785209378 -23.0770442063174 -226.219213903783</f>
        <v>-1052.1890433194783</v>
      </c>
      <c r="Q2477" t="s">
        <v>55876</v>
      </c>
      <c r="R2477" t="s">
        <v>55877</v>
      </c>
      <c r="S2477" t="s">
        <v>55878</v>
      </c>
      <c r="T2477" t="s">
        <v>55879</v>
      </c>
      <c r="U2477" t="s">
        <v>55880</v>
      </c>
      <c r="V2477" t="s">
        <v>55881</v>
      </c>
      <c r="W2477" t="s">
        <v>55882</v>
      </c>
      <c r="X2477" t="s">
        <v>55883</v>
      </c>
      <c r="Y2477" t="s">
        <v>55884</v>
      </c>
    </row>
    <row r="2478" spans="1:25" x14ac:dyDescent="0.3">
      <c r="A2478">
        <v>123850</v>
      </c>
      <c r="B2478" t="s">
        <v>55885</v>
      </c>
      <c r="C2478" t="s">
        <v>55886</v>
      </c>
      <c r="D2478" t="s">
        <v>55887</v>
      </c>
      <c r="E2478" t="s">
        <v>55888</v>
      </c>
      <c r="F2478" t="s">
        <v>55889</v>
      </c>
      <c r="G2478" t="s">
        <v>55890</v>
      </c>
      <c r="H2478" t="s">
        <v>55891</v>
      </c>
      <c r="I2478" t="s">
        <v>55892</v>
      </c>
      <c r="J2478" t="s">
        <v>55893</v>
      </c>
      <c r="K2478" t="s">
        <v>55894</v>
      </c>
      <c r="L2478" t="s">
        <v>55895</v>
      </c>
      <c r="M2478" t="s">
        <v>55896</v>
      </c>
      <c r="N2478" t="s">
        <v>55897</v>
      </c>
      <c r="O2478" t="s">
        <v>55898</v>
      </c>
      <c r="P2478">
        <f>-802.919794327825 -23.3292483052944 -226.412123837122</f>
        <v>-1052.6611664702414</v>
      </c>
      <c r="Q2478" t="s">
        <v>55899</v>
      </c>
      <c r="R2478" t="s">
        <v>55900</v>
      </c>
      <c r="S2478" t="s">
        <v>55901</v>
      </c>
      <c r="T2478" t="s">
        <v>55902</v>
      </c>
      <c r="U2478" t="s">
        <v>55903</v>
      </c>
      <c r="V2478" t="s">
        <v>55904</v>
      </c>
      <c r="W2478" t="s">
        <v>55905</v>
      </c>
      <c r="X2478" t="s">
        <v>55906</v>
      </c>
      <c r="Y2478" t="s">
        <v>55907</v>
      </c>
    </row>
    <row r="2479" spans="1:25" x14ac:dyDescent="0.3">
      <c r="A2479">
        <v>123900</v>
      </c>
      <c r="B2479" t="s">
        <v>55908</v>
      </c>
      <c r="C2479" t="s">
        <v>55909</v>
      </c>
      <c r="D2479" t="s">
        <v>55910</v>
      </c>
      <c r="E2479" t="s">
        <v>55911</v>
      </c>
      <c r="F2479" t="s">
        <v>55912</v>
      </c>
      <c r="G2479" t="s">
        <v>55913</v>
      </c>
      <c r="H2479" t="s">
        <v>55914</v>
      </c>
      <c r="I2479" t="s">
        <v>55915</v>
      </c>
      <c r="J2479" t="s">
        <v>55916</v>
      </c>
      <c r="K2479" t="s">
        <v>55917</v>
      </c>
      <c r="L2479" t="s">
        <v>55918</v>
      </c>
      <c r="M2479" t="s">
        <v>55919</v>
      </c>
      <c r="N2479" t="s">
        <v>55920</v>
      </c>
      <c r="O2479" t="s">
        <v>55921</v>
      </c>
      <c r="P2479">
        <f>-802.511964584447 -23.9954394521785 -226.827359881538</f>
        <v>-1053.3347639181636</v>
      </c>
      <c r="Q2479" t="s">
        <v>55922</v>
      </c>
      <c r="R2479" t="s">
        <v>55923</v>
      </c>
      <c r="S2479" t="s">
        <v>55924</v>
      </c>
      <c r="T2479" t="s">
        <v>55925</v>
      </c>
      <c r="U2479" t="s">
        <v>55926</v>
      </c>
      <c r="V2479" t="s">
        <v>55927</v>
      </c>
      <c r="W2479" t="s">
        <v>55928</v>
      </c>
      <c r="X2479" t="s">
        <v>55929</v>
      </c>
      <c r="Y2479" t="s">
        <v>55930</v>
      </c>
    </row>
    <row r="2480" spans="1:25" x14ac:dyDescent="0.3">
      <c r="A2480">
        <v>123950</v>
      </c>
      <c r="B2480" t="s">
        <v>55931</v>
      </c>
      <c r="C2480" t="s">
        <v>55932</v>
      </c>
      <c r="D2480" t="s">
        <v>55933</v>
      </c>
      <c r="E2480" t="s">
        <v>55934</v>
      </c>
      <c r="F2480" t="s">
        <v>55935</v>
      </c>
      <c r="G2480" t="s">
        <v>55936</v>
      </c>
      <c r="H2480" t="s">
        <v>55937</v>
      </c>
      <c r="I2480" t="s">
        <v>55938</v>
      </c>
      <c r="J2480" t="s">
        <v>55939</v>
      </c>
      <c r="K2480" t="s">
        <v>55940</v>
      </c>
      <c r="L2480" t="s">
        <v>55941</v>
      </c>
      <c r="M2480" t="s">
        <v>55942</v>
      </c>
      <c r="N2480" t="s">
        <v>55943</v>
      </c>
      <c r="O2480" t="s">
        <v>55944</v>
      </c>
      <c r="P2480">
        <f>-802.158126382792 -24.3936696961778 -226.990181685935</f>
        <v>-1053.5419777649049</v>
      </c>
      <c r="Q2480" t="s">
        <v>55945</v>
      </c>
      <c r="R2480" t="s">
        <v>55946</v>
      </c>
      <c r="S2480" t="s">
        <v>55947</v>
      </c>
      <c r="T2480" t="s">
        <v>55948</v>
      </c>
      <c r="U2480" t="s">
        <v>55949</v>
      </c>
      <c r="V2480" t="s">
        <v>55950</v>
      </c>
      <c r="W2480" t="s">
        <v>55951</v>
      </c>
      <c r="X2480" t="s">
        <v>55952</v>
      </c>
      <c r="Y2480" t="s">
        <v>55953</v>
      </c>
    </row>
    <row r="2481" spans="1:25" x14ac:dyDescent="0.3">
      <c r="A2481">
        <v>124000</v>
      </c>
      <c r="B2481" t="s">
        <v>55954</v>
      </c>
      <c r="C2481" t="s">
        <v>55955</v>
      </c>
      <c r="D2481" t="s">
        <v>55956</v>
      </c>
      <c r="E2481" t="s">
        <v>55957</v>
      </c>
      <c r="F2481" t="s">
        <v>55958</v>
      </c>
      <c r="G2481" t="s">
        <v>55959</v>
      </c>
      <c r="H2481" t="s">
        <v>55960</v>
      </c>
      <c r="I2481" t="s">
        <v>55961</v>
      </c>
      <c r="J2481" t="s">
        <v>55962</v>
      </c>
      <c r="K2481" t="s">
        <v>55963</v>
      </c>
      <c r="L2481" t="s">
        <v>55964</v>
      </c>
      <c r="M2481" t="s">
        <v>55965</v>
      </c>
      <c r="N2481" t="s">
        <v>55966</v>
      </c>
      <c r="O2481" t="s">
        <v>55967</v>
      </c>
      <c r="P2481">
        <f>-801.187750696993 -24.7817715231781 -227.141683000794</f>
        <v>-1053.1112052209651</v>
      </c>
      <c r="Q2481" t="s">
        <v>55968</v>
      </c>
      <c r="R2481" t="s">
        <v>55969</v>
      </c>
      <c r="S2481" t="s">
        <v>55970</v>
      </c>
      <c r="T2481" t="s">
        <v>55971</v>
      </c>
      <c r="U2481" t="s">
        <v>55972</v>
      </c>
      <c r="V2481" t="s">
        <v>55973</v>
      </c>
      <c r="W2481" t="s">
        <v>55974</v>
      </c>
      <c r="X2481" t="s">
        <v>55975</v>
      </c>
      <c r="Y2481" t="s">
        <v>55976</v>
      </c>
    </row>
    <row r="2482" spans="1:25" x14ac:dyDescent="0.3">
      <c r="A2482">
        <v>124050</v>
      </c>
      <c r="B2482" t="s">
        <v>55977</v>
      </c>
      <c r="C2482" t="s">
        <v>55978</v>
      </c>
      <c r="D2482" t="s">
        <v>55979</v>
      </c>
      <c r="E2482" t="s">
        <v>55980</v>
      </c>
      <c r="F2482" t="s">
        <v>55981</v>
      </c>
      <c r="G2482" t="s">
        <v>55982</v>
      </c>
      <c r="H2482" t="s">
        <v>55983</v>
      </c>
      <c r="I2482" t="s">
        <v>55984</v>
      </c>
      <c r="J2482" t="s">
        <v>55985</v>
      </c>
      <c r="K2482" t="s">
        <v>55986</v>
      </c>
      <c r="L2482" t="s">
        <v>55987</v>
      </c>
      <c r="M2482" t="s">
        <v>55988</v>
      </c>
      <c r="N2482" t="s">
        <v>55989</v>
      </c>
      <c r="O2482" t="s">
        <v>55990</v>
      </c>
      <c r="P2482">
        <f>-800.648566385844 -24.7279883954348 -227.163180394295</f>
        <v>-1052.5397351755737</v>
      </c>
      <c r="Q2482" t="s">
        <v>55991</v>
      </c>
      <c r="R2482" t="s">
        <v>55992</v>
      </c>
      <c r="S2482" t="s">
        <v>55993</v>
      </c>
      <c r="T2482" t="s">
        <v>55994</v>
      </c>
      <c r="U2482" t="s">
        <v>55995</v>
      </c>
      <c r="V2482" t="s">
        <v>55996</v>
      </c>
      <c r="W2482" t="s">
        <v>55997</v>
      </c>
      <c r="X2482" t="s">
        <v>55998</v>
      </c>
      <c r="Y2482" t="s">
        <v>55999</v>
      </c>
    </row>
    <row r="2483" spans="1:25" x14ac:dyDescent="0.3">
      <c r="A2483">
        <v>124100</v>
      </c>
      <c r="B2483" t="s">
        <v>56000</v>
      </c>
      <c r="C2483" t="s">
        <v>56001</v>
      </c>
      <c r="D2483" t="s">
        <v>56002</v>
      </c>
      <c r="E2483" t="s">
        <v>56003</v>
      </c>
      <c r="F2483" t="s">
        <v>56004</v>
      </c>
      <c r="G2483" t="s">
        <v>56005</v>
      </c>
      <c r="H2483" t="s">
        <v>56006</v>
      </c>
      <c r="I2483" t="s">
        <v>56007</v>
      </c>
      <c r="J2483" t="s">
        <v>56008</v>
      </c>
      <c r="K2483" t="s">
        <v>56009</v>
      </c>
      <c r="L2483" t="s">
        <v>56010</v>
      </c>
      <c r="M2483" t="s">
        <v>56011</v>
      </c>
      <c r="N2483" t="s">
        <v>56012</v>
      </c>
      <c r="O2483" t="s">
        <v>56013</v>
      </c>
      <c r="P2483">
        <f>-799.787243674006 -24.6244561262804 -227.226472066218</f>
        <v>-1051.6381718665045</v>
      </c>
      <c r="Q2483" t="s">
        <v>56014</v>
      </c>
      <c r="R2483" t="s">
        <v>56015</v>
      </c>
      <c r="S2483" t="s">
        <v>56016</v>
      </c>
      <c r="T2483" t="s">
        <v>56017</v>
      </c>
      <c r="U2483" t="s">
        <v>56018</v>
      </c>
      <c r="V2483" t="s">
        <v>56019</v>
      </c>
      <c r="W2483" t="s">
        <v>56020</v>
      </c>
      <c r="X2483" t="s">
        <v>56021</v>
      </c>
      <c r="Y2483" t="s">
        <v>56022</v>
      </c>
    </row>
    <row r="2484" spans="1:25" x14ac:dyDescent="0.3">
      <c r="A2484">
        <v>124150</v>
      </c>
      <c r="B2484" t="s">
        <v>56023</v>
      </c>
      <c r="C2484" t="s">
        <v>56024</v>
      </c>
      <c r="D2484" t="s">
        <v>56025</v>
      </c>
      <c r="E2484" t="s">
        <v>56026</v>
      </c>
      <c r="F2484" t="s">
        <v>56027</v>
      </c>
      <c r="G2484" t="s">
        <v>56028</v>
      </c>
      <c r="H2484" t="s">
        <v>56029</v>
      </c>
      <c r="I2484" t="s">
        <v>56030</v>
      </c>
      <c r="J2484" t="s">
        <v>56031</v>
      </c>
      <c r="K2484" t="s">
        <v>56032</v>
      </c>
      <c r="L2484" t="s">
        <v>56033</v>
      </c>
      <c r="M2484" t="s">
        <v>56034</v>
      </c>
      <c r="N2484" t="s">
        <v>56035</v>
      </c>
      <c r="O2484" t="s">
        <v>56036</v>
      </c>
      <c r="P2484">
        <f>-799.389395146036 -24.6814040378249 -227.287611756825</f>
        <v>-1051.3584109406859</v>
      </c>
      <c r="Q2484" t="s">
        <v>56037</v>
      </c>
      <c r="R2484" t="s">
        <v>56038</v>
      </c>
      <c r="S2484" t="s">
        <v>56039</v>
      </c>
      <c r="T2484" t="s">
        <v>56040</v>
      </c>
      <c r="U2484" t="s">
        <v>56041</v>
      </c>
      <c r="V2484" t="s">
        <v>56042</v>
      </c>
      <c r="W2484" t="s">
        <v>56043</v>
      </c>
      <c r="X2484" t="s">
        <v>56044</v>
      </c>
      <c r="Y2484" t="s">
        <v>56045</v>
      </c>
    </row>
    <row r="2485" spans="1:25" x14ac:dyDescent="0.3">
      <c r="A2485">
        <v>124200</v>
      </c>
      <c r="B2485" t="s">
        <v>56046</v>
      </c>
      <c r="C2485" t="s">
        <v>56047</v>
      </c>
      <c r="D2485" t="s">
        <v>56048</v>
      </c>
      <c r="E2485" t="s">
        <v>56049</v>
      </c>
      <c r="F2485" t="s">
        <v>56050</v>
      </c>
      <c r="G2485" t="s">
        <v>56051</v>
      </c>
      <c r="H2485" t="s">
        <v>56052</v>
      </c>
      <c r="I2485" t="s">
        <v>56053</v>
      </c>
      <c r="J2485" t="s">
        <v>56054</v>
      </c>
      <c r="K2485" t="s">
        <v>56055</v>
      </c>
      <c r="L2485" t="s">
        <v>56056</v>
      </c>
      <c r="M2485" t="s">
        <v>56057</v>
      </c>
      <c r="N2485" t="s">
        <v>56058</v>
      </c>
      <c r="O2485" t="s">
        <v>56059</v>
      </c>
      <c r="P2485">
        <f>-798.919710345324 -25.0174992901696 -227.447567880695</f>
        <v>-1051.3847775161885</v>
      </c>
      <c r="Q2485" t="s">
        <v>56060</v>
      </c>
      <c r="R2485" t="s">
        <v>56061</v>
      </c>
      <c r="S2485" t="s">
        <v>56062</v>
      </c>
      <c r="T2485" t="s">
        <v>56063</v>
      </c>
      <c r="U2485" t="s">
        <v>56064</v>
      </c>
      <c r="V2485" t="s">
        <v>56065</v>
      </c>
      <c r="W2485" t="s">
        <v>56066</v>
      </c>
      <c r="X2485" t="s">
        <v>56067</v>
      </c>
      <c r="Y2485" t="s">
        <v>56068</v>
      </c>
    </row>
    <row r="2486" spans="1:25" x14ac:dyDescent="0.3">
      <c r="A2486">
        <v>124250</v>
      </c>
      <c r="B2486" t="s">
        <v>56069</v>
      </c>
      <c r="C2486" t="s">
        <v>56070</v>
      </c>
      <c r="D2486" t="s">
        <v>56071</v>
      </c>
      <c r="E2486" t="s">
        <v>56072</v>
      </c>
      <c r="F2486" t="s">
        <v>56073</v>
      </c>
      <c r="G2486" t="s">
        <v>56074</v>
      </c>
      <c r="H2486" t="s">
        <v>56075</v>
      </c>
      <c r="I2486" t="s">
        <v>56076</v>
      </c>
      <c r="J2486" t="s">
        <v>56077</v>
      </c>
      <c r="K2486" t="s">
        <v>56078</v>
      </c>
      <c r="L2486" t="s">
        <v>56079</v>
      </c>
      <c r="M2486" t="s">
        <v>56080</v>
      </c>
      <c r="N2486" t="s">
        <v>56081</v>
      </c>
      <c r="O2486" t="s">
        <v>56082</v>
      </c>
      <c r="P2486">
        <f>-798.697668463052 -24.9991269158281 -227.501470837923</f>
        <v>-1051.1982662168032</v>
      </c>
      <c r="Q2486" t="s">
        <v>56083</v>
      </c>
      <c r="R2486" t="s">
        <v>56084</v>
      </c>
      <c r="S2486" t="s">
        <v>56085</v>
      </c>
      <c r="T2486" t="s">
        <v>56086</v>
      </c>
      <c r="U2486" t="s">
        <v>56087</v>
      </c>
      <c r="V2486" t="s">
        <v>56088</v>
      </c>
      <c r="W2486" t="s">
        <v>56089</v>
      </c>
      <c r="X2486" t="s">
        <v>56090</v>
      </c>
      <c r="Y2486" t="s">
        <v>56091</v>
      </c>
    </row>
    <row r="2487" spans="1:25" x14ac:dyDescent="0.3">
      <c r="A2487">
        <v>124300</v>
      </c>
      <c r="B2487" t="s">
        <v>56092</v>
      </c>
      <c r="C2487" t="s">
        <v>56093</v>
      </c>
      <c r="D2487" t="s">
        <v>56094</v>
      </c>
      <c r="E2487" t="s">
        <v>56095</v>
      </c>
      <c r="F2487" t="s">
        <v>56096</v>
      </c>
      <c r="G2487" t="s">
        <v>56097</v>
      </c>
      <c r="H2487" t="s">
        <v>56098</v>
      </c>
      <c r="I2487" t="s">
        <v>56099</v>
      </c>
      <c r="J2487" t="s">
        <v>56100</v>
      </c>
      <c r="K2487" t="s">
        <v>56101</v>
      </c>
      <c r="L2487" t="s">
        <v>56102</v>
      </c>
      <c r="M2487" t="s">
        <v>56103</v>
      </c>
      <c r="N2487" t="s">
        <v>56104</v>
      </c>
      <c r="O2487" t="s">
        <v>56105</v>
      </c>
      <c r="P2487">
        <f>-798.184823658077 -24.9054980433662 -227.635793796015</f>
        <v>-1050.7261154974581</v>
      </c>
      <c r="Q2487" t="s">
        <v>56106</v>
      </c>
      <c r="R2487" t="s">
        <v>56107</v>
      </c>
      <c r="S2487" t="s">
        <v>56108</v>
      </c>
      <c r="T2487" t="s">
        <v>56109</v>
      </c>
      <c r="U2487" t="s">
        <v>56110</v>
      </c>
      <c r="V2487" t="s">
        <v>56111</v>
      </c>
      <c r="W2487" t="s">
        <v>56112</v>
      </c>
      <c r="X2487" t="s">
        <v>56113</v>
      </c>
      <c r="Y2487" t="s">
        <v>56114</v>
      </c>
    </row>
    <row r="2488" spans="1:25" x14ac:dyDescent="0.3">
      <c r="A2488">
        <v>124350</v>
      </c>
      <c r="B2488" t="s">
        <v>56115</v>
      </c>
      <c r="C2488" t="s">
        <v>56116</v>
      </c>
      <c r="D2488" t="s">
        <v>56117</v>
      </c>
      <c r="E2488" t="s">
        <v>56118</v>
      </c>
      <c r="F2488" t="s">
        <v>56119</v>
      </c>
      <c r="G2488" t="s">
        <v>56120</v>
      </c>
      <c r="H2488" t="s">
        <v>56121</v>
      </c>
      <c r="I2488" t="s">
        <v>56122</v>
      </c>
      <c r="J2488" t="s">
        <v>56123</v>
      </c>
      <c r="K2488" t="s">
        <v>56124</v>
      </c>
      <c r="L2488" t="s">
        <v>56125</v>
      </c>
      <c r="M2488" t="s">
        <v>56126</v>
      </c>
      <c r="N2488" t="s">
        <v>56127</v>
      </c>
      <c r="O2488" t="s">
        <v>56128</v>
      </c>
      <c r="P2488">
        <f>-797.913188435582 -24.8246387362426 -227.678537734542</f>
        <v>-1050.4163649063667</v>
      </c>
      <c r="Q2488" t="s">
        <v>56129</v>
      </c>
      <c r="R2488" t="s">
        <v>56130</v>
      </c>
      <c r="S2488" t="s">
        <v>56131</v>
      </c>
      <c r="T2488" t="s">
        <v>56132</v>
      </c>
      <c r="U2488" t="s">
        <v>56133</v>
      </c>
      <c r="V2488" t="s">
        <v>56134</v>
      </c>
      <c r="W2488" t="s">
        <v>56135</v>
      </c>
      <c r="X2488" t="s">
        <v>56136</v>
      </c>
      <c r="Y2488" t="s">
        <v>56137</v>
      </c>
    </row>
    <row r="2489" spans="1:25" x14ac:dyDescent="0.3">
      <c r="A2489">
        <v>124400</v>
      </c>
      <c r="B2489" t="s">
        <v>56138</v>
      </c>
      <c r="C2489" t="s">
        <v>56139</v>
      </c>
      <c r="D2489" t="s">
        <v>56140</v>
      </c>
      <c r="E2489" t="s">
        <v>56141</v>
      </c>
      <c r="F2489" t="s">
        <v>56142</v>
      </c>
      <c r="G2489" t="s">
        <v>56143</v>
      </c>
      <c r="H2489" t="s">
        <v>56144</v>
      </c>
      <c r="I2489" t="s">
        <v>56145</v>
      </c>
      <c r="J2489" t="s">
        <v>56146</v>
      </c>
      <c r="K2489" t="s">
        <v>56147</v>
      </c>
      <c r="L2489" t="s">
        <v>56148</v>
      </c>
      <c r="M2489" t="s">
        <v>56149</v>
      </c>
      <c r="N2489" t="s">
        <v>56150</v>
      </c>
      <c r="O2489" t="s">
        <v>56151</v>
      </c>
      <c r="P2489">
        <f>-797.382551789294 -24.5275587700578 -227.510308190747</f>
        <v>-1049.4204187500989</v>
      </c>
      <c r="Q2489" t="s">
        <v>56152</v>
      </c>
      <c r="R2489" t="s">
        <v>56153</v>
      </c>
      <c r="S2489" t="s">
        <v>56154</v>
      </c>
      <c r="T2489" t="s">
        <v>56155</v>
      </c>
      <c r="U2489" t="s">
        <v>56156</v>
      </c>
      <c r="V2489" t="s">
        <v>56157</v>
      </c>
      <c r="W2489" t="s">
        <v>56158</v>
      </c>
      <c r="X2489" t="s">
        <v>56159</v>
      </c>
      <c r="Y2489" t="s">
        <v>56160</v>
      </c>
    </row>
    <row r="2490" spans="1:25" x14ac:dyDescent="0.3">
      <c r="A2490">
        <v>124450</v>
      </c>
      <c r="B2490" t="s">
        <v>56161</v>
      </c>
      <c r="C2490" t="s">
        <v>56162</v>
      </c>
      <c r="D2490" t="s">
        <v>56163</v>
      </c>
      <c r="E2490" t="s">
        <v>56164</v>
      </c>
      <c r="F2490" t="s">
        <v>56165</v>
      </c>
      <c r="G2490" t="s">
        <v>56166</v>
      </c>
      <c r="H2490" t="s">
        <v>56167</v>
      </c>
      <c r="I2490" t="s">
        <v>56168</v>
      </c>
      <c r="J2490" t="s">
        <v>56169</v>
      </c>
      <c r="K2490" t="s">
        <v>56170</v>
      </c>
      <c r="L2490" t="s">
        <v>56171</v>
      </c>
      <c r="M2490" t="s">
        <v>56172</v>
      </c>
      <c r="N2490" t="s">
        <v>56173</v>
      </c>
      <c r="O2490" t="s">
        <v>56174</v>
      </c>
      <c r="P2490">
        <f>-797.055373766507 -24.3467082459554 -227.483514337345</f>
        <v>-1048.8855963498074</v>
      </c>
      <c r="Q2490" t="s">
        <v>56175</v>
      </c>
      <c r="R2490" t="s">
        <v>56176</v>
      </c>
      <c r="S2490" t="s">
        <v>56177</v>
      </c>
      <c r="T2490" t="s">
        <v>56178</v>
      </c>
      <c r="U2490" t="s">
        <v>56179</v>
      </c>
      <c r="V2490" t="s">
        <v>56180</v>
      </c>
      <c r="W2490" t="s">
        <v>56181</v>
      </c>
      <c r="X2490" t="s">
        <v>56182</v>
      </c>
      <c r="Y2490" t="s">
        <v>56183</v>
      </c>
    </row>
    <row r="2491" spans="1:25" x14ac:dyDescent="0.3">
      <c r="A2491">
        <v>124500</v>
      </c>
      <c r="B2491" t="s">
        <v>56184</v>
      </c>
      <c r="C2491" t="s">
        <v>56185</v>
      </c>
      <c r="D2491" t="s">
        <v>56186</v>
      </c>
      <c r="E2491" t="s">
        <v>56187</v>
      </c>
      <c r="F2491" t="s">
        <v>56188</v>
      </c>
      <c r="G2491" t="s">
        <v>56189</v>
      </c>
      <c r="H2491" t="s">
        <v>56190</v>
      </c>
      <c r="I2491" t="s">
        <v>56191</v>
      </c>
      <c r="J2491" t="s">
        <v>56192</v>
      </c>
      <c r="K2491" t="s">
        <v>56193</v>
      </c>
      <c r="L2491" t="s">
        <v>56194</v>
      </c>
      <c r="M2491" t="s">
        <v>56195</v>
      </c>
      <c r="N2491" t="s">
        <v>56196</v>
      </c>
      <c r="O2491" t="s">
        <v>56197</v>
      </c>
      <c r="P2491">
        <f>-796.435419564923 -24.0556680038542 -227.428832276119</f>
        <v>-1047.9199198448962</v>
      </c>
      <c r="Q2491" t="s">
        <v>56198</v>
      </c>
      <c r="R2491" t="s">
        <v>56199</v>
      </c>
      <c r="S2491" t="s">
        <v>56200</v>
      </c>
      <c r="T2491" t="s">
        <v>56201</v>
      </c>
      <c r="U2491" t="s">
        <v>56202</v>
      </c>
      <c r="V2491" t="s">
        <v>56203</v>
      </c>
      <c r="W2491" t="s">
        <v>56204</v>
      </c>
      <c r="X2491" t="s">
        <v>56205</v>
      </c>
      <c r="Y2491" t="s">
        <v>56206</v>
      </c>
    </row>
    <row r="2492" spans="1:25" x14ac:dyDescent="0.3">
      <c r="A2492">
        <v>124550</v>
      </c>
      <c r="B2492" t="s">
        <v>56207</v>
      </c>
      <c r="C2492" t="s">
        <v>56208</v>
      </c>
      <c r="D2492" t="s">
        <v>56209</v>
      </c>
      <c r="E2492" t="s">
        <v>56210</v>
      </c>
      <c r="F2492" t="s">
        <v>56211</v>
      </c>
      <c r="G2492" t="s">
        <v>56212</v>
      </c>
      <c r="H2492" t="s">
        <v>56213</v>
      </c>
      <c r="I2492" t="s">
        <v>56214</v>
      </c>
      <c r="J2492" t="s">
        <v>56215</v>
      </c>
      <c r="K2492" t="s">
        <v>56216</v>
      </c>
      <c r="L2492" t="s">
        <v>56217</v>
      </c>
      <c r="M2492" t="s">
        <v>56218</v>
      </c>
      <c r="N2492" t="s">
        <v>56219</v>
      </c>
      <c r="O2492" t="s">
        <v>56220</v>
      </c>
      <c r="P2492">
        <f>-796.11681826471 -24.0112885314672 -227.429563366936</f>
        <v>-1047.5576701631132</v>
      </c>
      <c r="Q2492" t="s">
        <v>56221</v>
      </c>
      <c r="R2492" t="s">
        <v>56222</v>
      </c>
      <c r="S2492" t="s">
        <v>56223</v>
      </c>
      <c r="T2492" t="s">
        <v>56224</v>
      </c>
      <c r="U2492" t="s">
        <v>56225</v>
      </c>
      <c r="V2492" t="s">
        <v>56226</v>
      </c>
      <c r="W2492" t="s">
        <v>56227</v>
      </c>
      <c r="X2492" t="s">
        <v>56228</v>
      </c>
      <c r="Y2492" t="s">
        <v>56229</v>
      </c>
    </row>
    <row r="2493" spans="1:25" x14ac:dyDescent="0.3">
      <c r="A2493">
        <v>124600</v>
      </c>
      <c r="B2493" t="s">
        <v>56230</v>
      </c>
      <c r="C2493" t="s">
        <v>56231</v>
      </c>
      <c r="D2493" t="s">
        <v>56232</v>
      </c>
      <c r="E2493" t="s">
        <v>56233</v>
      </c>
      <c r="F2493" t="s">
        <v>56234</v>
      </c>
      <c r="G2493" t="s">
        <v>56235</v>
      </c>
      <c r="H2493" t="s">
        <v>56236</v>
      </c>
      <c r="I2493" t="s">
        <v>56237</v>
      </c>
      <c r="J2493" t="s">
        <v>56238</v>
      </c>
      <c r="K2493" t="s">
        <v>56239</v>
      </c>
      <c r="L2493" t="s">
        <v>56240</v>
      </c>
      <c r="M2493" t="s">
        <v>56241</v>
      </c>
      <c r="N2493" t="s">
        <v>56242</v>
      </c>
      <c r="O2493" t="s">
        <v>56243</v>
      </c>
      <c r="P2493">
        <f>-795.38038591972 -23.6344530488955 -227.348423422297</f>
        <v>-1046.3632623909125</v>
      </c>
      <c r="Q2493" t="s">
        <v>56244</v>
      </c>
      <c r="R2493" t="s">
        <v>56245</v>
      </c>
      <c r="S2493" t="s">
        <v>56246</v>
      </c>
      <c r="T2493" t="s">
        <v>56247</v>
      </c>
      <c r="U2493" t="s">
        <v>56248</v>
      </c>
      <c r="V2493" t="s">
        <v>56249</v>
      </c>
      <c r="W2493" t="s">
        <v>56250</v>
      </c>
      <c r="X2493" t="s">
        <v>56251</v>
      </c>
      <c r="Y2493" t="s">
        <v>56252</v>
      </c>
    </row>
    <row r="2494" spans="1:25" x14ac:dyDescent="0.3">
      <c r="A2494">
        <v>124650</v>
      </c>
      <c r="B2494" t="s">
        <v>56253</v>
      </c>
      <c r="C2494" t="s">
        <v>56254</v>
      </c>
      <c r="D2494" t="s">
        <v>56255</v>
      </c>
      <c r="E2494" t="s">
        <v>56256</v>
      </c>
      <c r="F2494" t="s">
        <v>56257</v>
      </c>
      <c r="G2494" t="s">
        <v>56258</v>
      </c>
      <c r="H2494" t="s">
        <v>56259</v>
      </c>
      <c r="I2494" t="s">
        <v>56260</v>
      </c>
      <c r="J2494" t="s">
        <v>56261</v>
      </c>
      <c r="K2494" t="s">
        <v>56262</v>
      </c>
      <c r="L2494" t="s">
        <v>56263</v>
      </c>
      <c r="M2494" t="s">
        <v>56264</v>
      </c>
      <c r="N2494" t="s">
        <v>56265</v>
      </c>
      <c r="O2494" t="s">
        <v>56266</v>
      </c>
      <c r="P2494">
        <f>-794.860585055348 -23.414116921429 -227.299023291568</f>
        <v>-1045.573725268345</v>
      </c>
      <c r="Q2494" t="s">
        <v>56267</v>
      </c>
      <c r="R2494" t="s">
        <v>56268</v>
      </c>
      <c r="S2494" t="s">
        <v>56269</v>
      </c>
      <c r="T2494" t="s">
        <v>56270</v>
      </c>
      <c r="U2494" t="s">
        <v>56271</v>
      </c>
      <c r="V2494" t="s">
        <v>56272</v>
      </c>
      <c r="W2494" t="s">
        <v>56273</v>
      </c>
      <c r="X2494" t="s">
        <v>56274</v>
      </c>
      <c r="Y2494" t="s">
        <v>56275</v>
      </c>
    </row>
    <row r="2495" spans="1:25" x14ac:dyDescent="0.3">
      <c r="A2495">
        <v>124700</v>
      </c>
      <c r="B2495" t="s">
        <v>56276</v>
      </c>
      <c r="C2495" t="s">
        <v>56277</v>
      </c>
      <c r="D2495" t="s">
        <v>56278</v>
      </c>
      <c r="E2495" t="s">
        <v>56279</v>
      </c>
      <c r="F2495" t="s">
        <v>56280</v>
      </c>
      <c r="G2495" t="s">
        <v>56281</v>
      </c>
      <c r="H2495" t="s">
        <v>56282</v>
      </c>
      <c r="I2495" t="s">
        <v>56283</v>
      </c>
      <c r="J2495" t="s">
        <v>56284</v>
      </c>
      <c r="K2495" t="s">
        <v>56285</v>
      </c>
      <c r="L2495" t="s">
        <v>56286</v>
      </c>
      <c r="M2495" t="s">
        <v>56287</v>
      </c>
      <c r="N2495" t="s">
        <v>56288</v>
      </c>
      <c r="O2495" t="s">
        <v>56289</v>
      </c>
      <c r="P2495">
        <f>-793.563738823123 -23.3061083044558 -227.029670571438</f>
        <v>-1043.8995176990168</v>
      </c>
      <c r="Q2495" t="s">
        <v>56290</v>
      </c>
      <c r="R2495" t="s">
        <v>56291</v>
      </c>
      <c r="S2495" t="s">
        <v>56292</v>
      </c>
      <c r="T2495" t="s">
        <v>56293</v>
      </c>
      <c r="U2495" t="s">
        <v>56294</v>
      </c>
      <c r="V2495" t="s">
        <v>56295</v>
      </c>
      <c r="W2495" t="s">
        <v>56296</v>
      </c>
      <c r="X2495" t="s">
        <v>56297</v>
      </c>
      <c r="Y2495" t="s">
        <v>56298</v>
      </c>
    </row>
    <row r="2496" spans="1:25" x14ac:dyDescent="0.3">
      <c r="A2496">
        <v>124750</v>
      </c>
      <c r="B2496" t="s">
        <v>56299</v>
      </c>
      <c r="C2496" t="s">
        <v>56300</v>
      </c>
      <c r="D2496" t="s">
        <v>56301</v>
      </c>
      <c r="E2496" t="s">
        <v>56302</v>
      </c>
      <c r="F2496" t="s">
        <v>56303</v>
      </c>
      <c r="G2496" t="s">
        <v>56304</v>
      </c>
      <c r="H2496" t="s">
        <v>56305</v>
      </c>
      <c r="I2496" t="s">
        <v>56306</v>
      </c>
      <c r="J2496" t="s">
        <v>56307</v>
      </c>
      <c r="K2496" t="s">
        <v>56308</v>
      </c>
      <c r="L2496" t="s">
        <v>56309</v>
      </c>
      <c r="M2496" t="s">
        <v>56310</v>
      </c>
      <c r="N2496" t="s">
        <v>56311</v>
      </c>
      <c r="O2496" t="s">
        <v>56312</v>
      </c>
      <c r="P2496">
        <f>-792.939524476326 -23.2016560594473 -226.757864947997</f>
        <v>-1042.8990454837704</v>
      </c>
      <c r="Q2496" t="s">
        <v>56313</v>
      </c>
      <c r="R2496" t="s">
        <v>56314</v>
      </c>
      <c r="S2496" t="s">
        <v>56315</v>
      </c>
      <c r="T2496" t="s">
        <v>56316</v>
      </c>
      <c r="U2496" t="s">
        <v>56317</v>
      </c>
      <c r="V2496" t="s">
        <v>56318</v>
      </c>
      <c r="W2496" t="s">
        <v>56319</v>
      </c>
      <c r="X2496" t="s">
        <v>56320</v>
      </c>
      <c r="Y2496" t="s">
        <v>56321</v>
      </c>
    </row>
    <row r="2497" spans="1:25" x14ac:dyDescent="0.3">
      <c r="A2497">
        <v>124800</v>
      </c>
      <c r="B2497" t="s">
        <v>56322</v>
      </c>
      <c r="C2497" t="s">
        <v>56323</v>
      </c>
      <c r="D2497" t="s">
        <v>56324</v>
      </c>
      <c r="E2497" t="s">
        <v>56325</v>
      </c>
      <c r="F2497" t="s">
        <v>56326</v>
      </c>
      <c r="G2497" t="s">
        <v>56327</v>
      </c>
      <c r="H2497" t="s">
        <v>56328</v>
      </c>
      <c r="I2497" t="s">
        <v>56329</v>
      </c>
      <c r="J2497" t="s">
        <v>56330</v>
      </c>
      <c r="K2497" t="s">
        <v>56331</v>
      </c>
      <c r="L2497" t="s">
        <v>56332</v>
      </c>
      <c r="M2497" t="s">
        <v>56333</v>
      </c>
      <c r="N2497" t="s">
        <v>56334</v>
      </c>
      <c r="O2497" t="s">
        <v>56335</v>
      </c>
      <c r="P2497">
        <f>-791.884438533 -22.6626542392457 -226.178168795544</f>
        <v>-1040.7252615677896</v>
      </c>
      <c r="Q2497" t="s">
        <v>56336</v>
      </c>
      <c r="R2497" t="s">
        <v>56337</v>
      </c>
      <c r="S2497" t="s">
        <v>56338</v>
      </c>
      <c r="T2497" t="s">
        <v>56339</v>
      </c>
      <c r="U2497" t="s">
        <v>56340</v>
      </c>
      <c r="V2497" t="s">
        <v>56341</v>
      </c>
      <c r="W2497" t="s">
        <v>56342</v>
      </c>
      <c r="X2497" t="s">
        <v>56343</v>
      </c>
      <c r="Y2497" t="s">
        <v>56344</v>
      </c>
    </row>
    <row r="2498" spans="1:25" x14ac:dyDescent="0.3">
      <c r="A2498">
        <v>124850</v>
      </c>
      <c r="B2498" t="s">
        <v>56345</v>
      </c>
      <c r="C2498" t="s">
        <v>56346</v>
      </c>
      <c r="D2498" t="s">
        <v>56347</v>
      </c>
      <c r="E2498" t="s">
        <v>56348</v>
      </c>
      <c r="F2498" t="s">
        <v>56349</v>
      </c>
      <c r="G2498" t="s">
        <v>56350</v>
      </c>
      <c r="H2498" t="s">
        <v>56351</v>
      </c>
      <c r="I2498" t="s">
        <v>56352</v>
      </c>
      <c r="J2498" t="s">
        <v>56353</v>
      </c>
      <c r="K2498" t="s">
        <v>56354</v>
      </c>
      <c r="L2498" t="s">
        <v>56355</v>
      </c>
      <c r="M2498" t="s">
        <v>56356</v>
      </c>
      <c r="N2498" t="s">
        <v>56357</v>
      </c>
      <c r="O2498" t="s">
        <v>56358</v>
      </c>
      <c r="P2498">
        <f>-791.591450057186 -22.3615525632617 -225.919016769965</f>
        <v>-1039.8720193904128</v>
      </c>
      <c r="Q2498" t="s">
        <v>56359</v>
      </c>
      <c r="R2498" t="s">
        <v>56360</v>
      </c>
      <c r="S2498" t="s">
        <v>56361</v>
      </c>
      <c r="T2498" t="s">
        <v>56362</v>
      </c>
      <c r="U2498" t="s">
        <v>56363</v>
      </c>
      <c r="V2498" t="s">
        <v>56364</v>
      </c>
      <c r="W2498" t="s">
        <v>56365</v>
      </c>
      <c r="X2498" t="s">
        <v>56366</v>
      </c>
      <c r="Y2498" t="s">
        <v>56367</v>
      </c>
    </row>
    <row r="2499" spans="1:25" x14ac:dyDescent="0.3">
      <c r="A2499">
        <v>124900</v>
      </c>
      <c r="B2499" t="s">
        <v>56368</v>
      </c>
      <c r="C2499" t="s">
        <v>56369</v>
      </c>
      <c r="D2499" t="s">
        <v>56370</v>
      </c>
      <c r="E2499" t="s">
        <v>56371</v>
      </c>
      <c r="F2499" t="s">
        <v>56372</v>
      </c>
      <c r="G2499" t="s">
        <v>56373</v>
      </c>
      <c r="H2499" t="s">
        <v>56374</v>
      </c>
      <c r="I2499" t="s">
        <v>56375</v>
      </c>
      <c r="J2499" t="s">
        <v>56376</v>
      </c>
      <c r="K2499" t="s">
        <v>56377</v>
      </c>
      <c r="L2499" t="s">
        <v>56378</v>
      </c>
      <c r="M2499" t="s">
        <v>56379</v>
      </c>
      <c r="N2499" t="s">
        <v>56380</v>
      </c>
      <c r="O2499" t="s">
        <v>56381</v>
      </c>
      <c r="P2499">
        <f>-791.344256207839 -22.1180173908249 -225.410419843763</f>
        <v>-1038.8726934424269</v>
      </c>
      <c r="Q2499" t="s">
        <v>56382</v>
      </c>
      <c r="R2499" t="s">
        <v>56383</v>
      </c>
      <c r="S2499" t="s">
        <v>56384</v>
      </c>
      <c r="T2499" t="s">
        <v>56385</v>
      </c>
      <c r="U2499" t="s">
        <v>56386</v>
      </c>
      <c r="V2499" t="s">
        <v>56387</v>
      </c>
      <c r="W2499" t="s">
        <v>56388</v>
      </c>
      <c r="X2499" t="s">
        <v>56389</v>
      </c>
      <c r="Y2499" t="s">
        <v>56390</v>
      </c>
    </row>
    <row r="2500" spans="1:25" x14ac:dyDescent="0.3">
      <c r="A2500">
        <v>124950</v>
      </c>
      <c r="B2500" t="s">
        <v>56391</v>
      </c>
      <c r="C2500" t="s">
        <v>56392</v>
      </c>
      <c r="D2500" t="s">
        <v>56393</v>
      </c>
      <c r="E2500" t="s">
        <v>56394</v>
      </c>
      <c r="F2500" t="s">
        <v>56395</v>
      </c>
      <c r="G2500" t="s">
        <v>56396</v>
      </c>
      <c r="H2500" t="s">
        <v>56397</v>
      </c>
      <c r="I2500" t="s">
        <v>56398</v>
      </c>
      <c r="J2500" t="s">
        <v>56399</v>
      </c>
      <c r="K2500" t="s">
        <v>56400</v>
      </c>
      <c r="L2500" t="s">
        <v>56401</v>
      </c>
      <c r="M2500" t="s">
        <v>56402</v>
      </c>
      <c r="N2500" t="s">
        <v>56403</v>
      </c>
      <c r="O2500" t="s">
        <v>56404</v>
      </c>
      <c r="P2500">
        <f>-791.386225805495 -21.9059564120769 -225.105989315387</f>
        <v>-1038.3981715329589</v>
      </c>
      <c r="Q2500" t="s">
        <v>56405</v>
      </c>
      <c r="R2500" t="s">
        <v>56406</v>
      </c>
      <c r="S2500" t="s">
        <v>56407</v>
      </c>
      <c r="T2500" t="s">
        <v>56408</v>
      </c>
      <c r="U2500" t="s">
        <v>56409</v>
      </c>
      <c r="V2500" t="s">
        <v>56410</v>
      </c>
      <c r="W2500" t="s">
        <v>56411</v>
      </c>
      <c r="X2500" t="s">
        <v>56412</v>
      </c>
      <c r="Y2500" t="s">
        <v>56413</v>
      </c>
    </row>
    <row r="2501" spans="1:25" x14ac:dyDescent="0.3">
      <c r="A2501">
        <v>125000</v>
      </c>
      <c r="B2501" t="s">
        <v>56414</v>
      </c>
      <c r="C2501" t="s">
        <v>56415</v>
      </c>
      <c r="D2501" t="s">
        <v>56416</v>
      </c>
      <c r="E2501" t="s">
        <v>56417</v>
      </c>
      <c r="F2501" t="s">
        <v>56418</v>
      </c>
      <c r="G2501" t="s">
        <v>56419</v>
      </c>
      <c r="H2501" t="s">
        <v>56420</v>
      </c>
      <c r="I2501" t="s">
        <v>56421</v>
      </c>
      <c r="J2501" t="s">
        <v>56422</v>
      </c>
      <c r="K2501" t="s">
        <v>56423</v>
      </c>
      <c r="L2501" t="s">
        <v>56424</v>
      </c>
      <c r="M2501" t="s">
        <v>56425</v>
      </c>
      <c r="N2501" t="s">
        <v>56426</v>
      </c>
      <c r="O2501" t="s">
        <v>56427</v>
      </c>
      <c r="P2501">
        <f>-791.989345055351 -21.4814187068539 -224.413874412557</f>
        <v>-1037.8846381747619</v>
      </c>
      <c r="Q2501" t="s">
        <v>56428</v>
      </c>
      <c r="R2501" t="s">
        <v>56429</v>
      </c>
      <c r="S2501" t="s">
        <v>56430</v>
      </c>
      <c r="T2501" t="s">
        <v>56431</v>
      </c>
      <c r="U2501" t="s">
        <v>56432</v>
      </c>
      <c r="V2501" t="s">
        <v>56433</v>
      </c>
      <c r="W2501" t="s">
        <v>56434</v>
      </c>
      <c r="X2501" t="s">
        <v>56435</v>
      </c>
      <c r="Y2501" t="s">
        <v>56436</v>
      </c>
    </row>
    <row r="2502" spans="1:25" x14ac:dyDescent="0.3">
      <c r="A2502">
        <v>125050</v>
      </c>
      <c r="B2502" t="s">
        <v>56437</v>
      </c>
      <c r="C2502" t="s">
        <v>56438</v>
      </c>
      <c r="D2502" t="s">
        <v>56439</v>
      </c>
      <c r="E2502" t="s">
        <v>56440</v>
      </c>
      <c r="F2502" t="s">
        <v>56441</v>
      </c>
      <c r="G2502" t="s">
        <v>56442</v>
      </c>
      <c r="H2502" t="s">
        <v>56443</v>
      </c>
      <c r="I2502" t="s">
        <v>56444</v>
      </c>
      <c r="J2502" t="s">
        <v>56445</v>
      </c>
      <c r="K2502" t="s">
        <v>56446</v>
      </c>
      <c r="L2502" t="s">
        <v>56447</v>
      </c>
      <c r="M2502" t="s">
        <v>56448</v>
      </c>
      <c r="N2502" t="s">
        <v>56449</v>
      </c>
      <c r="O2502" t="s">
        <v>56450</v>
      </c>
      <c r="P2502">
        <f>-792.483170822595 -21.1980057629544 -224.055932254377</f>
        <v>-1037.7371088399263</v>
      </c>
      <c r="Q2502" t="s">
        <v>56451</v>
      </c>
      <c r="R2502" t="s">
        <v>56452</v>
      </c>
      <c r="S2502" t="s">
        <v>56453</v>
      </c>
      <c r="T2502" t="s">
        <v>56454</v>
      </c>
      <c r="U2502" t="s">
        <v>56455</v>
      </c>
      <c r="V2502" t="s">
        <v>56456</v>
      </c>
      <c r="W2502" t="s">
        <v>56457</v>
      </c>
      <c r="X2502" t="s">
        <v>56458</v>
      </c>
      <c r="Y2502" t="s">
        <v>56459</v>
      </c>
    </row>
    <row r="2503" spans="1:25" x14ac:dyDescent="0.3">
      <c r="A2503">
        <v>125100</v>
      </c>
      <c r="B2503" t="s">
        <v>56460</v>
      </c>
      <c r="C2503" t="s">
        <v>56461</v>
      </c>
      <c r="D2503" t="s">
        <v>56462</v>
      </c>
      <c r="E2503" t="s">
        <v>56463</v>
      </c>
      <c r="F2503" t="s">
        <v>56464</v>
      </c>
      <c r="G2503" t="s">
        <v>56465</v>
      </c>
      <c r="H2503" t="s">
        <v>56466</v>
      </c>
      <c r="I2503" t="s">
        <v>56467</v>
      </c>
      <c r="J2503" t="s">
        <v>56468</v>
      </c>
      <c r="K2503" t="s">
        <v>56469</v>
      </c>
      <c r="L2503" t="s">
        <v>56470</v>
      </c>
      <c r="M2503" t="s">
        <v>56471</v>
      </c>
      <c r="N2503" t="s">
        <v>56472</v>
      </c>
      <c r="O2503" t="s">
        <v>56473</v>
      </c>
      <c r="P2503">
        <f>-793.741100878178 -20.5905932883011 -223.176546654125</f>
        <v>-1037.508240820604</v>
      </c>
      <c r="Q2503" t="s">
        <v>56474</v>
      </c>
      <c r="R2503" t="s">
        <v>56475</v>
      </c>
      <c r="S2503" t="s">
        <v>56476</v>
      </c>
      <c r="T2503" t="s">
        <v>56477</v>
      </c>
      <c r="U2503" t="s">
        <v>56478</v>
      </c>
      <c r="V2503" t="s">
        <v>56479</v>
      </c>
      <c r="W2503" t="s">
        <v>56480</v>
      </c>
      <c r="X2503" t="s">
        <v>56481</v>
      </c>
      <c r="Y2503" t="s">
        <v>56482</v>
      </c>
    </row>
    <row r="2504" spans="1:25" x14ac:dyDescent="0.3">
      <c r="A2504">
        <v>125150</v>
      </c>
      <c r="B2504" t="s">
        <v>56483</v>
      </c>
      <c r="C2504" t="s">
        <v>56484</v>
      </c>
      <c r="D2504" t="s">
        <v>56485</v>
      </c>
      <c r="E2504" t="s">
        <v>56486</v>
      </c>
      <c r="F2504" t="s">
        <v>56487</v>
      </c>
      <c r="G2504" t="s">
        <v>56488</v>
      </c>
      <c r="H2504" t="s">
        <v>56489</v>
      </c>
      <c r="I2504" t="s">
        <v>56490</v>
      </c>
      <c r="J2504" t="s">
        <v>56491</v>
      </c>
      <c r="K2504" t="s">
        <v>56492</v>
      </c>
      <c r="L2504" t="s">
        <v>56493</v>
      </c>
      <c r="M2504" t="s">
        <v>56494</v>
      </c>
      <c r="N2504" t="s">
        <v>56495</v>
      </c>
      <c r="O2504" t="s">
        <v>56496</v>
      </c>
      <c r="P2504">
        <f>-794.544823981586 -20.2767495750024 -222.700510652764</f>
        <v>-1037.5220842093524</v>
      </c>
      <c r="Q2504" t="s">
        <v>56497</v>
      </c>
      <c r="R2504" t="s">
        <v>56498</v>
      </c>
      <c r="S2504" t="s">
        <v>56499</v>
      </c>
      <c r="T2504" t="s">
        <v>56500</v>
      </c>
      <c r="U2504" t="s">
        <v>56501</v>
      </c>
      <c r="V2504" t="s">
        <v>56502</v>
      </c>
      <c r="W2504" t="s">
        <v>56503</v>
      </c>
      <c r="X2504" t="s">
        <v>56504</v>
      </c>
      <c r="Y2504" t="s">
        <v>56505</v>
      </c>
    </row>
    <row r="2505" spans="1:25" x14ac:dyDescent="0.3">
      <c r="A2505">
        <v>125200</v>
      </c>
      <c r="B2505" t="s">
        <v>56506</v>
      </c>
      <c r="C2505" t="s">
        <v>56507</v>
      </c>
      <c r="D2505" t="s">
        <v>56508</v>
      </c>
      <c r="E2505" t="s">
        <v>56509</v>
      </c>
      <c r="F2505" t="s">
        <v>56510</v>
      </c>
      <c r="G2505" t="s">
        <v>56511</v>
      </c>
      <c r="H2505" t="s">
        <v>56512</v>
      </c>
      <c r="I2505" t="s">
        <v>56513</v>
      </c>
      <c r="J2505" t="s">
        <v>56514</v>
      </c>
      <c r="K2505" t="s">
        <v>56515</v>
      </c>
      <c r="L2505" t="s">
        <v>56516</v>
      </c>
      <c r="M2505" t="s">
        <v>56517</v>
      </c>
      <c r="N2505" t="s">
        <v>56518</v>
      </c>
      <c r="O2505" t="s">
        <v>56519</v>
      </c>
      <c r="P2505">
        <f>-796.282814215539 -19.9987251621492 -221.937062166262</f>
        <v>-1038.2186015439502</v>
      </c>
      <c r="Q2505" t="s">
        <v>56520</v>
      </c>
      <c r="R2505" t="s">
        <v>56521</v>
      </c>
      <c r="S2505" t="s">
        <v>56522</v>
      </c>
      <c r="T2505" t="s">
        <v>56523</v>
      </c>
      <c r="U2505" t="s">
        <v>56524</v>
      </c>
      <c r="V2505" t="s">
        <v>56525</v>
      </c>
      <c r="W2505" t="s">
        <v>56526</v>
      </c>
      <c r="X2505" t="s">
        <v>56527</v>
      </c>
      <c r="Y2505" t="s">
        <v>56528</v>
      </c>
    </row>
    <row r="2506" spans="1:25" x14ac:dyDescent="0.3">
      <c r="A2506">
        <v>125250</v>
      </c>
      <c r="B2506" t="s">
        <v>56529</v>
      </c>
      <c r="C2506" t="s">
        <v>56530</v>
      </c>
      <c r="D2506" t="s">
        <v>56531</v>
      </c>
      <c r="E2506" t="s">
        <v>56532</v>
      </c>
      <c r="F2506" t="s">
        <v>56533</v>
      </c>
      <c r="G2506" t="s">
        <v>56534</v>
      </c>
      <c r="H2506" t="s">
        <v>56535</v>
      </c>
      <c r="I2506" t="s">
        <v>56536</v>
      </c>
      <c r="J2506" t="s">
        <v>56537</v>
      </c>
      <c r="K2506" t="s">
        <v>56538</v>
      </c>
      <c r="L2506" t="s">
        <v>56539</v>
      </c>
      <c r="M2506" t="s">
        <v>56540</v>
      </c>
      <c r="N2506" t="s">
        <v>56541</v>
      </c>
      <c r="O2506" t="s">
        <v>56542</v>
      </c>
      <c r="P2506">
        <f>-797.953970351064 -19.6169639701577 -221.331085739869</f>
        <v>-1038.9020200610908</v>
      </c>
      <c r="Q2506" t="s">
        <v>56543</v>
      </c>
      <c r="R2506" t="s">
        <v>56544</v>
      </c>
      <c r="S2506" t="s">
        <v>56545</v>
      </c>
      <c r="T2506" t="s">
        <v>56546</v>
      </c>
      <c r="U2506" t="s">
        <v>56547</v>
      </c>
      <c r="V2506" t="s">
        <v>56548</v>
      </c>
      <c r="W2506" t="s">
        <v>56549</v>
      </c>
      <c r="X2506" t="s">
        <v>56550</v>
      </c>
      <c r="Y2506" t="s">
        <v>56551</v>
      </c>
    </row>
    <row r="2507" spans="1:25" x14ac:dyDescent="0.3">
      <c r="A2507">
        <v>125300</v>
      </c>
      <c r="B2507" t="s">
        <v>56552</v>
      </c>
      <c r="C2507" t="s">
        <v>56553</v>
      </c>
      <c r="D2507" t="s">
        <v>56554</v>
      </c>
      <c r="E2507" t="s">
        <v>56555</v>
      </c>
      <c r="F2507" t="s">
        <v>56556</v>
      </c>
      <c r="G2507" t="s">
        <v>56557</v>
      </c>
      <c r="H2507" t="s">
        <v>56558</v>
      </c>
      <c r="I2507" t="s">
        <v>56559</v>
      </c>
      <c r="J2507" t="s">
        <v>56560</v>
      </c>
      <c r="K2507" t="s">
        <v>56561</v>
      </c>
      <c r="L2507" t="s">
        <v>56562</v>
      </c>
      <c r="M2507" t="s">
        <v>56563</v>
      </c>
      <c r="N2507" t="s">
        <v>56564</v>
      </c>
      <c r="O2507" t="s">
        <v>56565</v>
      </c>
      <c r="P2507">
        <f>-798.725276186123 -19.4658714706452 -221.085331013358</f>
        <v>-1039.2764786701262</v>
      </c>
      <c r="Q2507" t="s">
        <v>56566</v>
      </c>
      <c r="R2507" t="s">
        <v>56567</v>
      </c>
      <c r="S2507" t="s">
        <v>56568</v>
      </c>
      <c r="T2507" t="s">
        <v>56569</v>
      </c>
      <c r="U2507" t="s">
        <v>56570</v>
      </c>
      <c r="V2507" t="s">
        <v>56571</v>
      </c>
      <c r="W2507" t="s">
        <v>56572</v>
      </c>
      <c r="X2507" t="s">
        <v>56573</v>
      </c>
      <c r="Y2507" t="s">
        <v>56574</v>
      </c>
    </row>
    <row r="2508" spans="1:25" x14ac:dyDescent="0.3">
      <c r="A2508">
        <v>125350</v>
      </c>
      <c r="B2508" t="s">
        <v>56575</v>
      </c>
      <c r="C2508" t="s">
        <v>56576</v>
      </c>
      <c r="D2508" t="s">
        <v>56577</v>
      </c>
      <c r="E2508" t="s">
        <v>56578</v>
      </c>
      <c r="F2508" t="s">
        <v>56579</v>
      </c>
      <c r="G2508" t="s">
        <v>56580</v>
      </c>
      <c r="H2508" t="s">
        <v>56581</v>
      </c>
      <c r="I2508" t="s">
        <v>56582</v>
      </c>
      <c r="J2508" t="s">
        <v>56583</v>
      </c>
      <c r="K2508" t="s">
        <v>56584</v>
      </c>
      <c r="L2508" t="s">
        <v>56585</v>
      </c>
      <c r="M2508" t="s">
        <v>56586</v>
      </c>
      <c r="N2508" t="s">
        <v>56587</v>
      </c>
      <c r="O2508" t="s">
        <v>56588</v>
      </c>
      <c r="P2508">
        <f>-799.3741593284 -19.3176427464066 -220.88935770032</f>
        <v>-1039.5811597751265</v>
      </c>
      <c r="Q2508" t="s">
        <v>56589</v>
      </c>
      <c r="R2508" t="s">
        <v>56590</v>
      </c>
      <c r="S2508" t="s">
        <v>56591</v>
      </c>
      <c r="T2508" t="s">
        <v>56592</v>
      </c>
      <c r="U2508" t="s">
        <v>56593</v>
      </c>
      <c r="V2508" t="s">
        <v>56594</v>
      </c>
      <c r="W2508" t="s">
        <v>56595</v>
      </c>
      <c r="X2508" t="s">
        <v>56596</v>
      </c>
      <c r="Y2508" t="s">
        <v>56597</v>
      </c>
    </row>
    <row r="2509" spans="1:25" x14ac:dyDescent="0.3">
      <c r="A2509">
        <v>125400</v>
      </c>
      <c r="B2509" t="s">
        <v>56598</v>
      </c>
      <c r="C2509" t="s">
        <v>56599</v>
      </c>
      <c r="D2509" t="s">
        <v>56600</v>
      </c>
      <c r="E2509" t="s">
        <v>56601</v>
      </c>
      <c r="F2509" t="s">
        <v>56602</v>
      </c>
      <c r="G2509" t="s">
        <v>56603</v>
      </c>
      <c r="H2509" t="s">
        <v>56604</v>
      </c>
      <c r="I2509" t="s">
        <v>56605</v>
      </c>
      <c r="J2509" t="s">
        <v>56606</v>
      </c>
      <c r="K2509" t="s">
        <v>56607</v>
      </c>
      <c r="L2509" t="s">
        <v>56608</v>
      </c>
      <c r="M2509" t="s">
        <v>56609</v>
      </c>
      <c r="N2509" t="s">
        <v>56610</v>
      </c>
      <c r="O2509" t="s">
        <v>56611</v>
      </c>
      <c r="P2509">
        <f>-800.457080906002 -19.4783147066742 -220.644530293741</f>
        <v>-1040.5799259064172</v>
      </c>
      <c r="Q2509" t="s">
        <v>56612</v>
      </c>
      <c r="R2509" t="s">
        <v>56613</v>
      </c>
      <c r="S2509" t="s">
        <v>56614</v>
      </c>
      <c r="T2509" t="s">
        <v>56615</v>
      </c>
      <c r="U2509" t="s">
        <v>56616</v>
      </c>
      <c r="V2509" t="s">
        <v>56617</v>
      </c>
      <c r="W2509" t="s">
        <v>56618</v>
      </c>
      <c r="X2509" t="s">
        <v>56619</v>
      </c>
      <c r="Y2509" t="s">
        <v>56620</v>
      </c>
    </row>
    <row r="2510" spans="1:25" x14ac:dyDescent="0.3">
      <c r="A2510">
        <v>125450</v>
      </c>
      <c r="B2510" t="s">
        <v>56621</v>
      </c>
      <c r="C2510" t="s">
        <v>56622</v>
      </c>
      <c r="D2510" t="s">
        <v>56623</v>
      </c>
      <c r="E2510" t="s">
        <v>56624</v>
      </c>
      <c r="F2510" t="s">
        <v>56625</v>
      </c>
      <c r="G2510" t="s">
        <v>56626</v>
      </c>
      <c r="H2510" t="s">
        <v>56627</v>
      </c>
      <c r="I2510" t="s">
        <v>56628</v>
      </c>
      <c r="J2510" t="s">
        <v>56629</v>
      </c>
      <c r="K2510" t="s">
        <v>56630</v>
      </c>
      <c r="L2510" t="s">
        <v>56631</v>
      </c>
      <c r="M2510" t="s">
        <v>56632</v>
      </c>
      <c r="N2510" t="s">
        <v>56633</v>
      </c>
      <c r="O2510" t="s">
        <v>56634</v>
      </c>
      <c r="P2510">
        <f>-800.980844927108 -19.720539206455 -220.550427823713</f>
        <v>-1041.251811957276</v>
      </c>
      <c r="Q2510" t="s">
        <v>56635</v>
      </c>
      <c r="R2510" t="s">
        <v>56636</v>
      </c>
      <c r="S2510" t="s">
        <v>56637</v>
      </c>
      <c r="T2510" t="s">
        <v>56638</v>
      </c>
      <c r="U2510" t="s">
        <v>56639</v>
      </c>
      <c r="V2510" t="s">
        <v>56640</v>
      </c>
      <c r="W2510" t="s">
        <v>56641</v>
      </c>
      <c r="X2510" t="s">
        <v>56642</v>
      </c>
      <c r="Y2510" t="s">
        <v>56643</v>
      </c>
    </row>
    <row r="2511" spans="1:25" x14ac:dyDescent="0.3">
      <c r="A2511">
        <v>125500</v>
      </c>
      <c r="B2511" t="s">
        <v>56644</v>
      </c>
      <c r="C2511" t="s">
        <v>56645</v>
      </c>
      <c r="D2511" t="s">
        <v>56646</v>
      </c>
      <c r="E2511" t="s">
        <v>56647</v>
      </c>
      <c r="F2511" t="s">
        <v>56648</v>
      </c>
      <c r="G2511" t="s">
        <v>56649</v>
      </c>
      <c r="H2511" t="s">
        <v>56650</v>
      </c>
      <c r="I2511" t="s">
        <v>56651</v>
      </c>
      <c r="J2511" t="s">
        <v>56652</v>
      </c>
      <c r="K2511" t="s">
        <v>56653</v>
      </c>
      <c r="L2511" t="s">
        <v>56654</v>
      </c>
      <c r="M2511" t="s">
        <v>56655</v>
      </c>
      <c r="N2511" t="s">
        <v>56656</v>
      </c>
      <c r="O2511" t="s">
        <v>56657</v>
      </c>
      <c r="P2511">
        <f>-801.874049824771 -20.1195220368043 -220.292361060842</f>
        <v>-1042.2859329224173</v>
      </c>
      <c r="Q2511" t="s">
        <v>56658</v>
      </c>
      <c r="R2511" t="s">
        <v>56659</v>
      </c>
      <c r="S2511" t="s">
        <v>56660</v>
      </c>
      <c r="T2511" t="s">
        <v>56661</v>
      </c>
      <c r="U2511" t="s">
        <v>56662</v>
      </c>
      <c r="V2511" t="s">
        <v>56663</v>
      </c>
      <c r="W2511" t="s">
        <v>56664</v>
      </c>
      <c r="X2511" t="s">
        <v>56665</v>
      </c>
      <c r="Y2511" t="s">
        <v>56666</v>
      </c>
    </row>
    <row r="2512" spans="1:25" x14ac:dyDescent="0.3">
      <c r="A2512">
        <v>125550</v>
      </c>
      <c r="B2512" t="s">
        <v>56667</v>
      </c>
      <c r="C2512" t="s">
        <v>56668</v>
      </c>
      <c r="D2512" t="s">
        <v>56669</v>
      </c>
      <c r="E2512" t="s">
        <v>56670</v>
      </c>
      <c r="F2512" t="s">
        <v>56671</v>
      </c>
      <c r="G2512" t="s">
        <v>56672</v>
      </c>
      <c r="H2512" t="s">
        <v>56673</v>
      </c>
      <c r="I2512" t="s">
        <v>56674</v>
      </c>
      <c r="J2512" t="s">
        <v>56675</v>
      </c>
      <c r="K2512" t="s">
        <v>56676</v>
      </c>
      <c r="L2512" t="s">
        <v>56677</v>
      </c>
      <c r="M2512" t="s">
        <v>56678</v>
      </c>
      <c r="N2512" t="s">
        <v>56679</v>
      </c>
      <c r="O2512" t="s">
        <v>56680</v>
      </c>
      <c r="P2512">
        <f>-802.314378279423 -20.2694660516645 -220.158464139947</f>
        <v>-1042.7423084710344</v>
      </c>
      <c r="Q2512" t="s">
        <v>56681</v>
      </c>
      <c r="R2512" t="s">
        <v>56682</v>
      </c>
      <c r="S2512" t="s">
        <v>56683</v>
      </c>
      <c r="T2512" t="s">
        <v>56684</v>
      </c>
      <c r="U2512" t="s">
        <v>56685</v>
      </c>
      <c r="V2512" t="s">
        <v>56686</v>
      </c>
      <c r="W2512" t="s">
        <v>56687</v>
      </c>
      <c r="X2512" t="s">
        <v>56688</v>
      </c>
      <c r="Y2512" t="s">
        <v>56689</v>
      </c>
    </row>
    <row r="2513" spans="1:25" x14ac:dyDescent="0.3">
      <c r="A2513">
        <v>125600</v>
      </c>
      <c r="B2513" t="s">
        <v>56690</v>
      </c>
      <c r="C2513" t="s">
        <v>56691</v>
      </c>
      <c r="D2513" t="s">
        <v>56692</v>
      </c>
      <c r="E2513" t="s">
        <v>56693</v>
      </c>
      <c r="F2513" t="s">
        <v>56694</v>
      </c>
      <c r="G2513" t="s">
        <v>56695</v>
      </c>
      <c r="H2513" t="s">
        <v>56696</v>
      </c>
      <c r="I2513" t="s">
        <v>56697</v>
      </c>
      <c r="J2513" t="s">
        <v>56698</v>
      </c>
      <c r="K2513" t="s">
        <v>56699</v>
      </c>
      <c r="L2513" t="s">
        <v>56700</v>
      </c>
      <c r="M2513" t="s">
        <v>56701</v>
      </c>
      <c r="N2513" t="s">
        <v>56702</v>
      </c>
      <c r="O2513" t="s">
        <v>56703</v>
      </c>
      <c r="P2513">
        <f>-802.937591591296 -20.3942764120491 -219.924099938699</f>
        <v>-1043.2559679420442</v>
      </c>
      <c r="Q2513" t="s">
        <v>56704</v>
      </c>
      <c r="R2513" t="s">
        <v>56705</v>
      </c>
      <c r="S2513" t="s">
        <v>56706</v>
      </c>
      <c r="T2513" t="s">
        <v>56707</v>
      </c>
      <c r="U2513" t="s">
        <v>56708</v>
      </c>
      <c r="V2513" t="s">
        <v>56709</v>
      </c>
      <c r="W2513" t="s">
        <v>56710</v>
      </c>
      <c r="X2513" t="s">
        <v>56711</v>
      </c>
      <c r="Y2513" t="s">
        <v>56712</v>
      </c>
    </row>
    <row r="2514" spans="1:25" x14ac:dyDescent="0.3">
      <c r="A2514">
        <v>125650</v>
      </c>
      <c r="B2514" t="s">
        <v>56713</v>
      </c>
      <c r="C2514" t="s">
        <v>56714</v>
      </c>
      <c r="D2514" t="s">
        <v>56715</v>
      </c>
      <c r="E2514" t="s">
        <v>56716</v>
      </c>
      <c r="F2514" t="s">
        <v>56717</v>
      </c>
      <c r="G2514" t="s">
        <v>56718</v>
      </c>
      <c r="H2514" t="s">
        <v>56719</v>
      </c>
      <c r="I2514" t="s">
        <v>56720</v>
      </c>
      <c r="J2514" t="s">
        <v>56721</v>
      </c>
      <c r="K2514" t="s">
        <v>56722</v>
      </c>
      <c r="L2514" t="s">
        <v>56723</v>
      </c>
      <c r="M2514" t="s">
        <v>56724</v>
      </c>
      <c r="N2514" t="s">
        <v>56725</v>
      </c>
      <c r="O2514" t="s">
        <v>56726</v>
      </c>
      <c r="P2514">
        <f>-803.094640241335 -20.4804888135727 -219.799824628034</f>
        <v>-1043.3749536829419</v>
      </c>
      <c r="Q2514" t="s">
        <v>56727</v>
      </c>
      <c r="R2514" t="s">
        <v>56728</v>
      </c>
      <c r="S2514" t="s">
        <v>56729</v>
      </c>
      <c r="T2514" t="s">
        <v>56730</v>
      </c>
      <c r="U2514" t="s">
        <v>56731</v>
      </c>
      <c r="V2514" t="s">
        <v>56732</v>
      </c>
      <c r="W2514" t="s">
        <v>56733</v>
      </c>
      <c r="X2514" t="s">
        <v>56734</v>
      </c>
      <c r="Y2514" t="s">
        <v>56735</v>
      </c>
    </row>
    <row r="2515" spans="1:25" x14ac:dyDescent="0.3">
      <c r="A2515">
        <v>125700</v>
      </c>
      <c r="B2515" t="s">
        <v>56736</v>
      </c>
      <c r="C2515" t="s">
        <v>56737</v>
      </c>
      <c r="D2515" t="s">
        <v>56738</v>
      </c>
      <c r="E2515" t="s">
        <v>56739</v>
      </c>
      <c r="F2515" t="s">
        <v>56740</v>
      </c>
      <c r="G2515" t="s">
        <v>56741</v>
      </c>
      <c r="H2515" t="s">
        <v>56742</v>
      </c>
      <c r="I2515" t="s">
        <v>56743</v>
      </c>
      <c r="J2515" t="s">
        <v>56744</v>
      </c>
      <c r="K2515" t="s">
        <v>56745</v>
      </c>
      <c r="L2515" t="s">
        <v>56746</v>
      </c>
      <c r="M2515" t="s">
        <v>56747</v>
      </c>
      <c r="N2515" t="s">
        <v>56748</v>
      </c>
      <c r="O2515" t="s">
        <v>56749</v>
      </c>
      <c r="P2515">
        <f>-803.507765684781 -20.806640815123 -219.545771434226</f>
        <v>-1043.86017793413</v>
      </c>
      <c r="Q2515" t="s">
        <v>56750</v>
      </c>
      <c r="R2515" t="s">
        <v>56751</v>
      </c>
      <c r="S2515" t="s">
        <v>56752</v>
      </c>
      <c r="T2515" t="s">
        <v>56753</v>
      </c>
      <c r="U2515" t="s">
        <v>56754</v>
      </c>
      <c r="V2515" t="s">
        <v>56755</v>
      </c>
      <c r="W2515" t="s">
        <v>56756</v>
      </c>
      <c r="X2515" t="s">
        <v>56757</v>
      </c>
      <c r="Y2515" t="s">
        <v>56758</v>
      </c>
    </row>
    <row r="2516" spans="1:25" x14ac:dyDescent="0.3">
      <c r="A2516">
        <v>125750</v>
      </c>
      <c r="B2516" t="s">
        <v>56759</v>
      </c>
      <c r="C2516" t="s">
        <v>56760</v>
      </c>
      <c r="D2516" t="s">
        <v>56761</v>
      </c>
      <c r="E2516" t="s">
        <v>56762</v>
      </c>
      <c r="F2516" t="s">
        <v>56763</v>
      </c>
      <c r="G2516" t="s">
        <v>56764</v>
      </c>
      <c r="H2516" t="s">
        <v>56765</v>
      </c>
      <c r="I2516" t="s">
        <v>56766</v>
      </c>
      <c r="J2516" t="s">
        <v>56767</v>
      </c>
      <c r="K2516" t="s">
        <v>56768</v>
      </c>
      <c r="L2516" t="s">
        <v>56769</v>
      </c>
      <c r="M2516" t="s">
        <v>56770</v>
      </c>
      <c r="N2516" t="s">
        <v>56771</v>
      </c>
      <c r="O2516" t="s">
        <v>56772</v>
      </c>
      <c r="P2516">
        <f>-803.802638195392 -20.8269345813048 -219.403872058854</f>
        <v>-1044.0334448355509</v>
      </c>
      <c r="Q2516" t="s">
        <v>56773</v>
      </c>
      <c r="R2516" t="s">
        <v>56774</v>
      </c>
      <c r="S2516" t="s">
        <v>56775</v>
      </c>
      <c r="T2516" t="s">
        <v>56776</v>
      </c>
      <c r="U2516" t="s">
        <v>56777</v>
      </c>
      <c r="V2516" t="s">
        <v>56778</v>
      </c>
      <c r="W2516" t="s">
        <v>56779</v>
      </c>
      <c r="X2516" t="s">
        <v>56780</v>
      </c>
      <c r="Y2516" t="s">
        <v>56781</v>
      </c>
    </row>
    <row r="2517" spans="1:25" x14ac:dyDescent="0.3">
      <c r="A2517">
        <v>125800</v>
      </c>
      <c r="B2517" t="s">
        <v>56782</v>
      </c>
      <c r="C2517" t="s">
        <v>56783</v>
      </c>
      <c r="D2517" t="s">
        <v>56784</v>
      </c>
      <c r="E2517" t="s">
        <v>56785</v>
      </c>
      <c r="F2517" t="s">
        <v>56786</v>
      </c>
      <c r="G2517" t="s">
        <v>56787</v>
      </c>
      <c r="H2517" t="s">
        <v>56788</v>
      </c>
      <c r="I2517" t="s">
        <v>56789</v>
      </c>
      <c r="J2517" t="s">
        <v>56790</v>
      </c>
      <c r="K2517" t="s">
        <v>56791</v>
      </c>
      <c r="L2517" t="s">
        <v>56792</v>
      </c>
      <c r="M2517" t="s">
        <v>56793</v>
      </c>
      <c r="N2517" t="s">
        <v>56794</v>
      </c>
      <c r="O2517" t="s">
        <v>56795</v>
      </c>
      <c r="P2517">
        <f>-804.664527574828 -20.7914273495969 -219.270035245882</f>
        <v>-1044.7259901703069</v>
      </c>
      <c r="Q2517" t="s">
        <v>56796</v>
      </c>
      <c r="R2517" t="s">
        <v>56797</v>
      </c>
      <c r="S2517" t="s">
        <v>56798</v>
      </c>
      <c r="T2517" t="s">
        <v>56799</v>
      </c>
      <c r="U2517" t="s">
        <v>56800</v>
      </c>
      <c r="V2517" t="s">
        <v>56801</v>
      </c>
      <c r="W2517" t="s">
        <v>56802</v>
      </c>
      <c r="X2517" t="s">
        <v>56803</v>
      </c>
      <c r="Y2517" t="s">
        <v>56804</v>
      </c>
    </row>
    <row r="2518" spans="1:25" x14ac:dyDescent="0.3">
      <c r="A2518">
        <v>125850</v>
      </c>
      <c r="B2518" t="s">
        <v>56805</v>
      </c>
      <c r="C2518" t="s">
        <v>56806</v>
      </c>
      <c r="D2518" t="s">
        <v>56807</v>
      </c>
      <c r="E2518" t="s">
        <v>56808</v>
      </c>
      <c r="F2518" t="s">
        <v>56809</v>
      </c>
      <c r="G2518" t="s">
        <v>56810</v>
      </c>
      <c r="H2518" t="s">
        <v>56811</v>
      </c>
      <c r="I2518" t="s">
        <v>56812</v>
      </c>
      <c r="J2518" t="s">
        <v>56813</v>
      </c>
      <c r="K2518" t="s">
        <v>56814</v>
      </c>
      <c r="L2518" t="s">
        <v>56815</v>
      </c>
      <c r="M2518" t="s">
        <v>56816</v>
      </c>
      <c r="N2518" t="s">
        <v>56817</v>
      </c>
      <c r="O2518" t="s">
        <v>56818</v>
      </c>
      <c r="P2518">
        <f>-805.281170863303 -20.8846269849405 -219.26160781865</f>
        <v>-1045.4274056668935</v>
      </c>
      <c r="Q2518" t="s">
        <v>56819</v>
      </c>
      <c r="R2518" t="s">
        <v>56820</v>
      </c>
      <c r="S2518" t="s">
        <v>56821</v>
      </c>
      <c r="T2518" t="s">
        <v>56822</v>
      </c>
      <c r="U2518" t="s">
        <v>56823</v>
      </c>
      <c r="V2518" t="s">
        <v>56824</v>
      </c>
      <c r="W2518" t="s">
        <v>56825</v>
      </c>
      <c r="X2518" t="s">
        <v>56826</v>
      </c>
      <c r="Y2518" t="s">
        <v>56827</v>
      </c>
    </row>
    <row r="2519" spans="1:25" x14ac:dyDescent="0.3">
      <c r="A2519">
        <v>125900</v>
      </c>
      <c r="B2519" t="s">
        <v>56828</v>
      </c>
      <c r="C2519" t="s">
        <v>56829</v>
      </c>
      <c r="D2519" t="s">
        <v>56830</v>
      </c>
      <c r="E2519" t="s">
        <v>56831</v>
      </c>
      <c r="F2519" t="s">
        <v>56832</v>
      </c>
      <c r="G2519" t="s">
        <v>56833</v>
      </c>
      <c r="H2519" t="s">
        <v>56834</v>
      </c>
      <c r="I2519" t="s">
        <v>56835</v>
      </c>
      <c r="J2519" t="s">
        <v>56836</v>
      </c>
      <c r="K2519" t="s">
        <v>56837</v>
      </c>
      <c r="L2519" t="s">
        <v>56838</v>
      </c>
      <c r="M2519" t="s">
        <v>56839</v>
      </c>
      <c r="N2519" t="s">
        <v>56840</v>
      </c>
      <c r="O2519" t="s">
        <v>56841</v>
      </c>
      <c r="P2519">
        <f>-806.677117046987 -21.1242869332777 -219.249620596246</f>
        <v>-1047.0510245765106</v>
      </c>
      <c r="Q2519" t="s">
        <v>56842</v>
      </c>
      <c r="R2519" t="s">
        <v>56843</v>
      </c>
      <c r="S2519" t="s">
        <v>56844</v>
      </c>
      <c r="T2519" t="s">
        <v>56845</v>
      </c>
      <c r="U2519" t="s">
        <v>56846</v>
      </c>
      <c r="V2519" t="s">
        <v>56847</v>
      </c>
      <c r="W2519" t="s">
        <v>56848</v>
      </c>
      <c r="X2519" t="s">
        <v>56849</v>
      </c>
      <c r="Y2519" t="s">
        <v>56850</v>
      </c>
    </row>
    <row r="2520" spans="1:25" x14ac:dyDescent="0.3">
      <c r="A2520">
        <v>125950</v>
      </c>
      <c r="B2520" t="s">
        <v>56851</v>
      </c>
      <c r="C2520" t="s">
        <v>56852</v>
      </c>
      <c r="D2520" t="s">
        <v>56853</v>
      </c>
      <c r="E2520" t="s">
        <v>56854</v>
      </c>
      <c r="F2520" t="s">
        <v>56855</v>
      </c>
      <c r="G2520" t="s">
        <v>56856</v>
      </c>
      <c r="H2520" t="s">
        <v>56857</v>
      </c>
      <c r="I2520" t="s">
        <v>56858</v>
      </c>
      <c r="J2520" t="s">
        <v>56859</v>
      </c>
      <c r="K2520" t="s">
        <v>56860</v>
      </c>
      <c r="L2520" t="s">
        <v>56861</v>
      </c>
      <c r="M2520" t="s">
        <v>56862</v>
      </c>
      <c r="N2520" t="s">
        <v>56863</v>
      </c>
      <c r="O2520" t="s">
        <v>56864</v>
      </c>
      <c r="P2520">
        <f>-807.350726607199 -21.1023366743325 -219.214522928442</f>
        <v>-1047.6675862099735</v>
      </c>
      <c r="Q2520" t="s">
        <v>56865</v>
      </c>
      <c r="R2520" t="s">
        <v>56866</v>
      </c>
      <c r="S2520" t="s">
        <v>56867</v>
      </c>
      <c r="T2520" t="s">
        <v>56868</v>
      </c>
      <c r="U2520" t="s">
        <v>56869</v>
      </c>
      <c r="V2520" t="s">
        <v>56870</v>
      </c>
      <c r="W2520" t="s">
        <v>56871</v>
      </c>
      <c r="X2520" t="s">
        <v>56872</v>
      </c>
      <c r="Y2520" t="s">
        <v>56873</v>
      </c>
    </row>
    <row r="2521" spans="1:25" x14ac:dyDescent="0.3">
      <c r="A2521">
        <v>126000</v>
      </c>
      <c r="B2521" t="s">
        <v>56874</v>
      </c>
      <c r="C2521" t="s">
        <v>56875</v>
      </c>
      <c r="D2521" t="s">
        <v>56876</v>
      </c>
      <c r="E2521" t="s">
        <v>56877</v>
      </c>
      <c r="F2521" t="s">
        <v>56878</v>
      </c>
      <c r="G2521" t="s">
        <v>56879</v>
      </c>
      <c r="H2521" t="s">
        <v>56880</v>
      </c>
      <c r="I2521" t="s">
        <v>56881</v>
      </c>
      <c r="J2521" t="s">
        <v>56882</v>
      </c>
      <c r="K2521" t="s">
        <v>56883</v>
      </c>
      <c r="L2521" t="s">
        <v>56884</v>
      </c>
      <c r="M2521" t="s">
        <v>56885</v>
      </c>
      <c r="N2521" t="s">
        <v>56886</v>
      </c>
      <c r="O2521" t="s">
        <v>56887</v>
      </c>
      <c r="P2521">
        <f>-808.722633615623 -21.1033421080047 -219.092274408363</f>
        <v>-1048.9182501319906</v>
      </c>
      <c r="Q2521" t="s">
        <v>56888</v>
      </c>
      <c r="R2521" t="s">
        <v>56889</v>
      </c>
      <c r="S2521" t="s">
        <v>56890</v>
      </c>
      <c r="T2521" t="s">
        <v>56891</v>
      </c>
      <c r="U2521" t="s">
        <v>56892</v>
      </c>
      <c r="V2521" t="s">
        <v>56893</v>
      </c>
      <c r="W2521" t="s">
        <v>56894</v>
      </c>
      <c r="X2521" t="s">
        <v>56895</v>
      </c>
      <c r="Y2521" t="s">
        <v>56896</v>
      </c>
    </row>
    <row r="2522" spans="1:25" x14ac:dyDescent="0.3">
      <c r="A2522">
        <v>126050</v>
      </c>
      <c r="B2522" t="s">
        <v>56897</v>
      </c>
      <c r="C2522" t="s">
        <v>56898</v>
      </c>
      <c r="D2522" t="s">
        <v>56899</v>
      </c>
      <c r="E2522" t="s">
        <v>56900</v>
      </c>
      <c r="F2522" t="s">
        <v>56901</v>
      </c>
      <c r="G2522" t="s">
        <v>56902</v>
      </c>
      <c r="H2522" t="s">
        <v>56903</v>
      </c>
      <c r="I2522" t="s">
        <v>56904</v>
      </c>
      <c r="J2522" t="s">
        <v>56905</v>
      </c>
      <c r="K2522" t="s">
        <v>56906</v>
      </c>
      <c r="L2522" t="s">
        <v>56907</v>
      </c>
      <c r="M2522" t="s">
        <v>56908</v>
      </c>
      <c r="N2522" t="s">
        <v>56909</v>
      </c>
      <c r="O2522" t="s">
        <v>56910</v>
      </c>
      <c r="P2522">
        <f>-809.498683377705 -21.3467386872892 -218.965869053795</f>
        <v>-1049.8112911187891</v>
      </c>
      <c r="Q2522" t="s">
        <v>56911</v>
      </c>
      <c r="R2522" t="s">
        <v>56912</v>
      </c>
      <c r="S2522" t="s">
        <v>56913</v>
      </c>
      <c r="T2522" t="s">
        <v>56914</v>
      </c>
      <c r="U2522" t="s">
        <v>56915</v>
      </c>
      <c r="V2522" t="s">
        <v>56916</v>
      </c>
      <c r="W2522" t="s">
        <v>56917</v>
      </c>
      <c r="X2522" t="s">
        <v>56918</v>
      </c>
      <c r="Y2522" t="s">
        <v>56919</v>
      </c>
    </row>
    <row r="2523" spans="1:25" x14ac:dyDescent="0.3">
      <c r="A2523">
        <v>126100</v>
      </c>
      <c r="B2523" t="s">
        <v>56920</v>
      </c>
      <c r="C2523" t="s">
        <v>56921</v>
      </c>
      <c r="D2523" t="s">
        <v>56922</v>
      </c>
      <c r="E2523" t="s">
        <v>56923</v>
      </c>
      <c r="F2523" t="s">
        <v>56924</v>
      </c>
      <c r="G2523" t="s">
        <v>56925</v>
      </c>
      <c r="H2523" t="s">
        <v>56926</v>
      </c>
      <c r="I2523" t="s">
        <v>56927</v>
      </c>
      <c r="J2523" t="s">
        <v>56928</v>
      </c>
      <c r="K2523" t="s">
        <v>56929</v>
      </c>
      <c r="L2523" t="s">
        <v>56930</v>
      </c>
      <c r="M2523" t="s">
        <v>56931</v>
      </c>
      <c r="N2523" t="s">
        <v>56932</v>
      </c>
      <c r="O2523" t="s">
        <v>56933</v>
      </c>
      <c r="P2523">
        <f>-811.07038248312 -21.190292420122 -218.586224054287</f>
        <v>-1050.846898957529</v>
      </c>
      <c r="Q2523" t="s">
        <v>56934</v>
      </c>
      <c r="R2523" t="s">
        <v>56935</v>
      </c>
      <c r="S2523" t="s">
        <v>56936</v>
      </c>
      <c r="T2523" t="s">
        <v>56937</v>
      </c>
      <c r="U2523" t="s">
        <v>56938</v>
      </c>
      <c r="V2523" t="s">
        <v>56939</v>
      </c>
      <c r="W2523" t="s">
        <v>56940</v>
      </c>
      <c r="X2523" t="s">
        <v>56941</v>
      </c>
      <c r="Y2523" t="s">
        <v>56942</v>
      </c>
    </row>
    <row r="2524" spans="1:25" x14ac:dyDescent="0.3">
      <c r="A2524">
        <v>126150</v>
      </c>
      <c r="B2524" t="s">
        <v>56943</v>
      </c>
      <c r="C2524" t="s">
        <v>56944</v>
      </c>
      <c r="D2524" t="s">
        <v>56945</v>
      </c>
      <c r="E2524" t="s">
        <v>56946</v>
      </c>
      <c r="F2524" t="s">
        <v>56947</v>
      </c>
      <c r="G2524" t="s">
        <v>56948</v>
      </c>
      <c r="H2524" t="s">
        <v>56949</v>
      </c>
      <c r="I2524" t="s">
        <v>56950</v>
      </c>
      <c r="J2524" t="s">
        <v>56951</v>
      </c>
      <c r="K2524" t="s">
        <v>56952</v>
      </c>
      <c r="L2524" t="s">
        <v>56953</v>
      </c>
      <c r="M2524" t="s">
        <v>56954</v>
      </c>
      <c r="N2524" t="s">
        <v>56955</v>
      </c>
      <c r="O2524" t="s">
        <v>56956</v>
      </c>
      <c r="P2524">
        <f>-811.614600568995 -20.8114068883383 -218.46038505624</f>
        <v>-1050.8863925135734</v>
      </c>
      <c r="Q2524" t="s">
        <v>56957</v>
      </c>
      <c r="R2524" t="s">
        <v>56958</v>
      </c>
      <c r="S2524" t="s">
        <v>56959</v>
      </c>
      <c r="T2524" t="s">
        <v>56960</v>
      </c>
      <c r="U2524" t="s">
        <v>56961</v>
      </c>
      <c r="V2524" t="s">
        <v>56962</v>
      </c>
      <c r="W2524" t="s">
        <v>56963</v>
      </c>
      <c r="X2524" t="s">
        <v>56964</v>
      </c>
      <c r="Y2524" t="s">
        <v>56965</v>
      </c>
    </row>
    <row r="2525" spans="1:25" x14ac:dyDescent="0.3">
      <c r="A2525">
        <v>126200</v>
      </c>
      <c r="B2525" t="s">
        <v>56966</v>
      </c>
      <c r="C2525" t="s">
        <v>56967</v>
      </c>
      <c r="D2525" t="s">
        <v>56968</v>
      </c>
      <c r="E2525" t="s">
        <v>56969</v>
      </c>
      <c r="F2525" t="s">
        <v>56970</v>
      </c>
      <c r="G2525" t="s">
        <v>56971</v>
      </c>
      <c r="H2525" t="s">
        <v>56972</v>
      </c>
      <c r="I2525" t="s">
        <v>56973</v>
      </c>
      <c r="J2525" t="s">
        <v>56974</v>
      </c>
      <c r="K2525" t="s">
        <v>56975</v>
      </c>
      <c r="L2525" t="s">
        <v>56976</v>
      </c>
      <c r="M2525" t="s">
        <v>56977</v>
      </c>
      <c r="N2525" t="s">
        <v>56978</v>
      </c>
      <c r="O2525" t="s">
        <v>56979</v>
      </c>
      <c r="P2525">
        <f>-812.438329398132 -20.4072536579754 -218.467981512898</f>
        <v>-1051.3135645690054</v>
      </c>
      <c r="Q2525" t="s">
        <v>56980</v>
      </c>
      <c r="R2525" t="s">
        <v>56981</v>
      </c>
      <c r="S2525" t="s">
        <v>56982</v>
      </c>
      <c r="T2525" t="s">
        <v>56983</v>
      </c>
      <c r="U2525" t="s">
        <v>56984</v>
      </c>
      <c r="V2525" t="s">
        <v>56985</v>
      </c>
      <c r="W2525" t="s">
        <v>56986</v>
      </c>
      <c r="X2525" t="s">
        <v>56987</v>
      </c>
      <c r="Y2525" t="s">
        <v>56988</v>
      </c>
    </row>
    <row r="2526" spans="1:25" x14ac:dyDescent="0.3">
      <c r="A2526">
        <v>126250</v>
      </c>
      <c r="B2526" t="s">
        <v>56989</v>
      </c>
      <c r="C2526" t="s">
        <v>56990</v>
      </c>
      <c r="D2526" t="s">
        <v>56991</v>
      </c>
      <c r="E2526" t="s">
        <v>56992</v>
      </c>
      <c r="F2526" t="s">
        <v>56993</v>
      </c>
      <c r="G2526" t="s">
        <v>56994</v>
      </c>
      <c r="H2526" t="s">
        <v>56995</v>
      </c>
      <c r="I2526" t="s">
        <v>56996</v>
      </c>
      <c r="J2526" t="s">
        <v>56997</v>
      </c>
      <c r="K2526" t="s">
        <v>56998</v>
      </c>
      <c r="L2526" t="s">
        <v>56999</v>
      </c>
      <c r="M2526" t="s">
        <v>57000</v>
      </c>
      <c r="N2526" t="s">
        <v>57001</v>
      </c>
      <c r="O2526" t="s">
        <v>57002</v>
      </c>
      <c r="P2526">
        <f>-812.699901100091 -20.5360461333294 -218.502737187238</f>
        <v>-1051.7386844206583</v>
      </c>
      <c r="Q2526" t="s">
        <v>57003</v>
      </c>
      <c r="R2526" t="s">
        <v>57004</v>
      </c>
      <c r="S2526" t="s">
        <v>57005</v>
      </c>
      <c r="T2526" t="s">
        <v>57006</v>
      </c>
      <c r="U2526" t="s">
        <v>57007</v>
      </c>
      <c r="V2526" t="s">
        <v>57008</v>
      </c>
      <c r="W2526" t="s">
        <v>57009</v>
      </c>
      <c r="X2526" t="s">
        <v>57010</v>
      </c>
      <c r="Y2526" t="s">
        <v>57011</v>
      </c>
    </row>
    <row r="2527" spans="1:25" x14ac:dyDescent="0.3">
      <c r="A2527">
        <v>126300</v>
      </c>
      <c r="B2527" t="s">
        <v>57012</v>
      </c>
      <c r="C2527" t="s">
        <v>57013</v>
      </c>
      <c r="D2527" t="s">
        <v>57014</v>
      </c>
      <c r="E2527" t="s">
        <v>57015</v>
      </c>
      <c r="F2527" t="s">
        <v>57016</v>
      </c>
      <c r="G2527" t="s">
        <v>57017</v>
      </c>
      <c r="H2527" t="s">
        <v>57018</v>
      </c>
      <c r="I2527" t="s">
        <v>57019</v>
      </c>
      <c r="J2527" t="s">
        <v>57020</v>
      </c>
      <c r="K2527" t="s">
        <v>57021</v>
      </c>
      <c r="L2527" t="s">
        <v>57022</v>
      </c>
      <c r="M2527" t="s">
        <v>57023</v>
      </c>
      <c r="N2527" t="s">
        <v>57024</v>
      </c>
      <c r="O2527" t="s">
        <v>57025</v>
      </c>
      <c r="P2527">
        <f>-813.237186231956 -20.6193986801541 -218.411307583914</f>
        <v>-1052.2678924960242</v>
      </c>
      <c r="Q2527" t="s">
        <v>57026</v>
      </c>
      <c r="R2527" t="s">
        <v>57027</v>
      </c>
      <c r="S2527" t="s">
        <v>57028</v>
      </c>
      <c r="T2527" t="s">
        <v>57029</v>
      </c>
      <c r="U2527" t="s">
        <v>57030</v>
      </c>
      <c r="V2527" t="s">
        <v>57031</v>
      </c>
      <c r="W2527" t="s">
        <v>57032</v>
      </c>
      <c r="X2527" t="s">
        <v>57033</v>
      </c>
      <c r="Y2527" t="s">
        <v>57034</v>
      </c>
    </row>
    <row r="2528" spans="1:25" x14ac:dyDescent="0.3">
      <c r="A2528">
        <v>126350</v>
      </c>
      <c r="B2528" t="s">
        <v>57035</v>
      </c>
      <c r="C2528" t="s">
        <v>57036</v>
      </c>
      <c r="D2528" t="s">
        <v>57037</v>
      </c>
      <c r="E2528" t="s">
        <v>57038</v>
      </c>
      <c r="F2528" t="s">
        <v>57039</v>
      </c>
      <c r="G2528" t="s">
        <v>57040</v>
      </c>
      <c r="H2528" t="s">
        <v>57041</v>
      </c>
      <c r="I2528" t="s">
        <v>57042</v>
      </c>
      <c r="J2528" t="s">
        <v>57043</v>
      </c>
      <c r="K2528" t="s">
        <v>57044</v>
      </c>
      <c r="L2528" t="s">
        <v>57045</v>
      </c>
      <c r="M2528" t="s">
        <v>57046</v>
      </c>
      <c r="N2528" t="s">
        <v>57047</v>
      </c>
      <c r="O2528" t="s">
        <v>57048</v>
      </c>
      <c r="P2528">
        <f>-813.512525296071 -20.455604574887 -218.331032441955</f>
        <v>-1052.299162312913</v>
      </c>
      <c r="Q2528" t="s">
        <v>57049</v>
      </c>
      <c r="R2528" t="s">
        <v>57050</v>
      </c>
      <c r="S2528" t="s">
        <v>57051</v>
      </c>
      <c r="T2528" t="s">
        <v>57052</v>
      </c>
      <c r="U2528" t="s">
        <v>57053</v>
      </c>
      <c r="V2528" t="s">
        <v>57054</v>
      </c>
      <c r="W2528" t="s">
        <v>57055</v>
      </c>
      <c r="X2528" t="s">
        <v>57056</v>
      </c>
      <c r="Y2528" t="s">
        <v>57057</v>
      </c>
    </row>
    <row r="2529" spans="1:25" x14ac:dyDescent="0.3">
      <c r="A2529">
        <v>126400</v>
      </c>
      <c r="B2529" t="s">
        <v>57058</v>
      </c>
      <c r="C2529" t="s">
        <v>57059</v>
      </c>
      <c r="D2529" t="s">
        <v>57060</v>
      </c>
      <c r="E2529" t="s">
        <v>57061</v>
      </c>
      <c r="F2529" t="s">
        <v>57062</v>
      </c>
      <c r="G2529" t="s">
        <v>57063</v>
      </c>
      <c r="H2529" t="s">
        <v>57064</v>
      </c>
      <c r="I2529" t="s">
        <v>57065</v>
      </c>
      <c r="J2529" t="s">
        <v>57066</v>
      </c>
      <c r="K2529" t="s">
        <v>57067</v>
      </c>
      <c r="L2529" t="s">
        <v>57068</v>
      </c>
      <c r="M2529" t="s">
        <v>57069</v>
      </c>
      <c r="N2529" t="s">
        <v>57070</v>
      </c>
      <c r="O2529" t="s">
        <v>57071</v>
      </c>
      <c r="P2529">
        <f>-814.165296856564 -20.1258304498776 -218.253472384037</f>
        <v>-1052.5445996904787</v>
      </c>
      <c r="Q2529" t="s">
        <v>57072</v>
      </c>
      <c r="R2529" t="s">
        <v>57073</v>
      </c>
      <c r="S2529" t="s">
        <v>57074</v>
      </c>
      <c r="T2529" t="s">
        <v>57075</v>
      </c>
      <c r="U2529" t="s">
        <v>57076</v>
      </c>
      <c r="V2529" t="s">
        <v>57077</v>
      </c>
      <c r="W2529" t="s">
        <v>57078</v>
      </c>
      <c r="X2529" t="s">
        <v>57079</v>
      </c>
      <c r="Y2529" t="s">
        <v>57080</v>
      </c>
    </row>
    <row r="2530" spans="1:25" x14ac:dyDescent="0.3">
      <c r="A2530">
        <v>126450</v>
      </c>
      <c r="B2530" t="s">
        <v>57081</v>
      </c>
      <c r="C2530" t="s">
        <v>57082</v>
      </c>
      <c r="D2530" t="s">
        <v>57083</v>
      </c>
      <c r="E2530" t="s">
        <v>57084</v>
      </c>
      <c r="F2530" t="s">
        <v>57085</v>
      </c>
      <c r="G2530" t="s">
        <v>57086</v>
      </c>
      <c r="H2530" t="s">
        <v>57087</v>
      </c>
      <c r="I2530" t="s">
        <v>57088</v>
      </c>
      <c r="J2530" t="s">
        <v>57089</v>
      </c>
      <c r="K2530" t="s">
        <v>57090</v>
      </c>
      <c r="L2530" t="s">
        <v>57091</v>
      </c>
      <c r="M2530" t="s">
        <v>57092</v>
      </c>
      <c r="N2530" t="s">
        <v>57093</v>
      </c>
      <c r="O2530" t="s">
        <v>57094</v>
      </c>
      <c r="P2530">
        <f>-814.589751697973 -20.0612366492135 -218.295199278699</f>
        <v>-1052.9461876258856</v>
      </c>
      <c r="Q2530" t="s">
        <v>57095</v>
      </c>
      <c r="R2530" t="s">
        <v>57096</v>
      </c>
      <c r="S2530" t="s">
        <v>57097</v>
      </c>
      <c r="T2530" t="s">
        <v>57098</v>
      </c>
      <c r="U2530" t="s">
        <v>57099</v>
      </c>
      <c r="V2530" t="s">
        <v>57100</v>
      </c>
      <c r="W2530" t="s">
        <v>57101</v>
      </c>
      <c r="X2530" t="s">
        <v>57102</v>
      </c>
      <c r="Y2530" t="s">
        <v>57103</v>
      </c>
    </row>
    <row r="2531" spans="1:25" x14ac:dyDescent="0.3">
      <c r="A2531">
        <v>126500</v>
      </c>
      <c r="B2531" t="s">
        <v>57104</v>
      </c>
      <c r="C2531" t="s">
        <v>57105</v>
      </c>
      <c r="D2531" t="s">
        <v>57106</v>
      </c>
      <c r="E2531" t="s">
        <v>57107</v>
      </c>
      <c r="F2531" t="s">
        <v>57108</v>
      </c>
      <c r="G2531" t="s">
        <v>57109</v>
      </c>
      <c r="H2531" t="s">
        <v>57110</v>
      </c>
      <c r="I2531" t="s">
        <v>57111</v>
      </c>
      <c r="J2531" t="s">
        <v>57112</v>
      </c>
      <c r="K2531" t="s">
        <v>57113</v>
      </c>
      <c r="L2531" t="s">
        <v>57114</v>
      </c>
      <c r="M2531" t="s">
        <v>57115</v>
      </c>
      <c r="N2531" t="s">
        <v>57116</v>
      </c>
      <c r="O2531" t="s">
        <v>57117</v>
      </c>
      <c r="P2531">
        <f>-815.332946592458 -20.3708784930402 -218.350985594215</f>
        <v>-1054.0548106797132</v>
      </c>
      <c r="Q2531" t="s">
        <v>57118</v>
      </c>
      <c r="R2531" t="s">
        <v>57119</v>
      </c>
      <c r="S2531" t="s">
        <v>57120</v>
      </c>
      <c r="T2531" t="s">
        <v>57121</v>
      </c>
      <c r="U2531" t="s">
        <v>57122</v>
      </c>
      <c r="V2531" t="s">
        <v>57123</v>
      </c>
      <c r="W2531" t="s">
        <v>57124</v>
      </c>
      <c r="X2531" t="s">
        <v>57125</v>
      </c>
      <c r="Y2531" t="s">
        <v>57126</v>
      </c>
    </row>
    <row r="2532" spans="1:25" x14ac:dyDescent="0.3">
      <c r="A2532">
        <v>126550</v>
      </c>
      <c r="B2532" t="s">
        <v>57127</v>
      </c>
      <c r="C2532" t="s">
        <v>57128</v>
      </c>
      <c r="D2532" t="s">
        <v>57129</v>
      </c>
      <c r="E2532" t="s">
        <v>57130</v>
      </c>
      <c r="F2532" t="s">
        <v>57131</v>
      </c>
      <c r="G2532" t="s">
        <v>57132</v>
      </c>
      <c r="H2532" t="s">
        <v>57133</v>
      </c>
      <c r="I2532" t="s">
        <v>57134</v>
      </c>
      <c r="J2532" t="s">
        <v>57135</v>
      </c>
      <c r="K2532" t="s">
        <v>57136</v>
      </c>
      <c r="L2532" t="s">
        <v>57137</v>
      </c>
      <c r="M2532" t="s">
        <v>57138</v>
      </c>
      <c r="N2532" t="s">
        <v>57139</v>
      </c>
      <c r="O2532" t="s">
        <v>57140</v>
      </c>
      <c r="P2532">
        <f>-815.723215611147 -20.4038194917139 -218.372710088192</f>
        <v>-1054.4997451910529</v>
      </c>
      <c r="Q2532" t="s">
        <v>57141</v>
      </c>
      <c r="R2532" t="s">
        <v>57142</v>
      </c>
      <c r="S2532" t="s">
        <v>57143</v>
      </c>
      <c r="T2532" t="s">
        <v>57144</v>
      </c>
      <c r="U2532" t="s">
        <v>57145</v>
      </c>
      <c r="V2532" t="s">
        <v>57146</v>
      </c>
      <c r="W2532" t="s">
        <v>57147</v>
      </c>
      <c r="X2532" t="s">
        <v>57148</v>
      </c>
      <c r="Y2532" t="s">
        <v>57149</v>
      </c>
    </row>
    <row r="2533" spans="1:25" x14ac:dyDescent="0.3">
      <c r="A2533">
        <v>126600</v>
      </c>
      <c r="B2533" t="s">
        <v>57150</v>
      </c>
      <c r="C2533" t="s">
        <v>57151</v>
      </c>
      <c r="D2533" t="s">
        <v>57152</v>
      </c>
      <c r="E2533" t="s">
        <v>57153</v>
      </c>
      <c r="F2533" t="s">
        <v>57154</v>
      </c>
      <c r="G2533" t="s">
        <v>57155</v>
      </c>
      <c r="H2533" t="s">
        <v>57156</v>
      </c>
      <c r="I2533" t="s">
        <v>57157</v>
      </c>
      <c r="J2533" t="s">
        <v>57158</v>
      </c>
      <c r="K2533" t="s">
        <v>57159</v>
      </c>
      <c r="L2533" t="s">
        <v>57160</v>
      </c>
      <c r="M2533" t="s">
        <v>57161</v>
      </c>
      <c r="N2533" t="s">
        <v>57162</v>
      </c>
      <c r="O2533" t="s">
        <v>57163</v>
      </c>
      <c r="P2533">
        <f>-816.664113843133 -20.3663459380382 -218.389375685681</f>
        <v>-1055.4198354668522</v>
      </c>
      <c r="Q2533" t="s">
        <v>57164</v>
      </c>
      <c r="R2533" t="s">
        <v>57165</v>
      </c>
      <c r="S2533" t="s">
        <v>57166</v>
      </c>
      <c r="T2533" t="s">
        <v>57167</v>
      </c>
      <c r="U2533" t="s">
        <v>57168</v>
      </c>
      <c r="V2533" t="s">
        <v>57169</v>
      </c>
      <c r="W2533" t="s">
        <v>57170</v>
      </c>
      <c r="X2533" t="s">
        <v>57171</v>
      </c>
      <c r="Y2533" t="s">
        <v>57172</v>
      </c>
    </row>
    <row r="2534" spans="1:25" x14ac:dyDescent="0.3">
      <c r="A2534">
        <v>126650</v>
      </c>
      <c r="B2534" t="s">
        <v>57173</v>
      </c>
      <c r="C2534" t="s">
        <v>57174</v>
      </c>
      <c r="D2534" t="s">
        <v>57175</v>
      </c>
      <c r="E2534" t="s">
        <v>57176</v>
      </c>
      <c r="F2534" t="s">
        <v>57177</v>
      </c>
      <c r="G2534" t="s">
        <v>57178</v>
      </c>
      <c r="H2534" t="s">
        <v>57179</v>
      </c>
      <c r="I2534" t="s">
        <v>57180</v>
      </c>
      <c r="J2534" t="s">
        <v>57181</v>
      </c>
      <c r="K2534" t="s">
        <v>57182</v>
      </c>
      <c r="L2534" t="s">
        <v>57183</v>
      </c>
      <c r="M2534" t="s">
        <v>57184</v>
      </c>
      <c r="N2534" t="s">
        <v>57185</v>
      </c>
      <c r="O2534" t="s">
        <v>57186</v>
      </c>
      <c r="P2534">
        <f>-817.121873271291 -20.4002298130845 -218.388436807428</f>
        <v>-1055.9105398918034</v>
      </c>
      <c r="Q2534" t="s">
        <v>57187</v>
      </c>
      <c r="R2534" t="s">
        <v>57188</v>
      </c>
      <c r="S2534" t="s">
        <v>57189</v>
      </c>
      <c r="T2534" t="s">
        <v>57190</v>
      </c>
      <c r="U2534" t="s">
        <v>57191</v>
      </c>
      <c r="V2534" t="s">
        <v>57192</v>
      </c>
      <c r="W2534" t="s">
        <v>57193</v>
      </c>
      <c r="X2534" t="s">
        <v>57194</v>
      </c>
      <c r="Y2534" t="s">
        <v>57195</v>
      </c>
    </row>
    <row r="2535" spans="1:25" x14ac:dyDescent="0.3">
      <c r="A2535">
        <v>126700</v>
      </c>
      <c r="B2535" t="s">
        <v>57196</v>
      </c>
      <c r="C2535" t="s">
        <v>57197</v>
      </c>
      <c r="D2535" t="s">
        <v>57198</v>
      </c>
      <c r="E2535" t="s">
        <v>57199</v>
      </c>
      <c r="F2535" t="s">
        <v>57200</v>
      </c>
      <c r="G2535" t="s">
        <v>57201</v>
      </c>
      <c r="H2535" t="s">
        <v>57202</v>
      </c>
      <c r="I2535" t="s">
        <v>57203</v>
      </c>
      <c r="J2535" t="s">
        <v>57204</v>
      </c>
      <c r="K2535" t="s">
        <v>57205</v>
      </c>
      <c r="L2535" t="s">
        <v>57206</v>
      </c>
      <c r="M2535" t="s">
        <v>57207</v>
      </c>
      <c r="N2535" t="s">
        <v>57208</v>
      </c>
      <c r="O2535" t="s">
        <v>57209</v>
      </c>
      <c r="P2535">
        <f>-818.05685711892 -20.8077317470973 -218.478140328957</f>
        <v>-1057.3427291949743</v>
      </c>
      <c r="Q2535" t="s">
        <v>57210</v>
      </c>
      <c r="R2535" t="s">
        <v>57211</v>
      </c>
      <c r="S2535" t="s">
        <v>57212</v>
      </c>
      <c r="T2535" t="s">
        <v>57213</v>
      </c>
      <c r="U2535" t="s">
        <v>57214</v>
      </c>
      <c r="V2535" t="s">
        <v>57215</v>
      </c>
      <c r="W2535" t="s">
        <v>57216</v>
      </c>
      <c r="X2535" t="s">
        <v>57217</v>
      </c>
      <c r="Y2535" t="s">
        <v>57218</v>
      </c>
    </row>
    <row r="2536" spans="1:25" x14ac:dyDescent="0.3">
      <c r="A2536">
        <v>126750</v>
      </c>
      <c r="B2536" t="s">
        <v>57219</v>
      </c>
      <c r="C2536" t="s">
        <v>57220</v>
      </c>
      <c r="D2536" t="s">
        <v>57221</v>
      </c>
      <c r="E2536" t="s">
        <v>57222</v>
      </c>
      <c r="F2536" t="s">
        <v>57223</v>
      </c>
      <c r="G2536" t="s">
        <v>57224</v>
      </c>
      <c r="H2536" t="s">
        <v>57225</v>
      </c>
      <c r="I2536" t="s">
        <v>57226</v>
      </c>
      <c r="J2536" t="s">
        <v>57227</v>
      </c>
      <c r="K2536" t="s">
        <v>57228</v>
      </c>
      <c r="L2536" t="s">
        <v>57229</v>
      </c>
      <c r="M2536" t="s">
        <v>57230</v>
      </c>
      <c r="N2536" t="s">
        <v>57231</v>
      </c>
      <c r="O2536" t="s">
        <v>57232</v>
      </c>
      <c r="P2536">
        <f>-818.51937263956 -21.0672673303181 -218.479101837014</f>
        <v>-1058.0657418068922</v>
      </c>
      <c r="Q2536" t="s">
        <v>57233</v>
      </c>
      <c r="R2536" t="s">
        <v>57234</v>
      </c>
      <c r="S2536" t="s">
        <v>57235</v>
      </c>
      <c r="T2536" t="s">
        <v>57236</v>
      </c>
      <c r="U2536" t="s">
        <v>57237</v>
      </c>
      <c r="V2536" t="s">
        <v>57238</v>
      </c>
      <c r="W2536" t="s">
        <v>57239</v>
      </c>
      <c r="X2536" t="s">
        <v>57240</v>
      </c>
      <c r="Y2536" t="s">
        <v>57241</v>
      </c>
    </row>
    <row r="2537" spans="1:25" x14ac:dyDescent="0.3">
      <c r="A2537">
        <v>126800</v>
      </c>
      <c r="B2537" t="s">
        <v>57242</v>
      </c>
      <c r="C2537" t="s">
        <v>57243</v>
      </c>
      <c r="D2537" t="s">
        <v>57244</v>
      </c>
      <c r="E2537" t="s">
        <v>57245</v>
      </c>
      <c r="F2537" t="s">
        <v>57246</v>
      </c>
      <c r="G2537" t="s">
        <v>57247</v>
      </c>
      <c r="H2537" t="s">
        <v>57248</v>
      </c>
      <c r="I2537" t="s">
        <v>57249</v>
      </c>
      <c r="J2537" t="s">
        <v>57250</v>
      </c>
      <c r="K2537" t="s">
        <v>57251</v>
      </c>
      <c r="L2537" t="s">
        <v>57252</v>
      </c>
      <c r="M2537" t="s">
        <v>57253</v>
      </c>
      <c r="N2537" t="s">
        <v>57254</v>
      </c>
      <c r="O2537" t="s">
        <v>57255</v>
      </c>
      <c r="P2537">
        <f>-818.877173798263 -21.2775291405537 -218.334642380354</f>
        <v>-1058.4893453191708</v>
      </c>
      <c r="Q2537" t="s">
        <v>57256</v>
      </c>
      <c r="R2537" t="s">
        <v>57257</v>
      </c>
      <c r="S2537" t="s">
        <v>57258</v>
      </c>
      <c r="T2537" t="s">
        <v>57259</v>
      </c>
      <c r="U2537" t="s">
        <v>57260</v>
      </c>
      <c r="V2537" t="s">
        <v>57261</v>
      </c>
      <c r="W2537" t="s">
        <v>57262</v>
      </c>
      <c r="X2537" t="s">
        <v>57263</v>
      </c>
      <c r="Y2537" t="s">
        <v>57264</v>
      </c>
    </row>
    <row r="2538" spans="1:25" x14ac:dyDescent="0.3">
      <c r="A2538">
        <v>126850</v>
      </c>
      <c r="B2538" t="s">
        <v>57265</v>
      </c>
      <c r="C2538" t="s">
        <v>57266</v>
      </c>
      <c r="D2538" t="s">
        <v>57267</v>
      </c>
      <c r="E2538" t="s">
        <v>57268</v>
      </c>
      <c r="F2538" t="s">
        <v>57269</v>
      </c>
      <c r="G2538" t="s">
        <v>57270</v>
      </c>
      <c r="H2538" t="s">
        <v>57271</v>
      </c>
      <c r="I2538" t="s">
        <v>57272</v>
      </c>
      <c r="J2538" t="s">
        <v>57273</v>
      </c>
      <c r="K2538" t="s">
        <v>57274</v>
      </c>
      <c r="L2538" t="s">
        <v>57275</v>
      </c>
      <c r="M2538" t="s">
        <v>57276</v>
      </c>
      <c r="N2538" t="s">
        <v>57277</v>
      </c>
      <c r="O2538" t="s">
        <v>57278</v>
      </c>
      <c r="P2538">
        <f>-818.829692818354 -21.3236320691899 -218.139930517305</f>
        <v>-1058.2932554048489</v>
      </c>
      <c r="Q2538" t="s">
        <v>57279</v>
      </c>
      <c r="R2538" t="s">
        <v>57280</v>
      </c>
      <c r="S2538" t="s">
        <v>57281</v>
      </c>
      <c r="T2538" t="s">
        <v>57282</v>
      </c>
      <c r="U2538" t="s">
        <v>57283</v>
      </c>
      <c r="V2538" t="s">
        <v>57284</v>
      </c>
      <c r="W2538" t="s">
        <v>57285</v>
      </c>
      <c r="X2538" t="s">
        <v>57286</v>
      </c>
      <c r="Y2538" t="s">
        <v>57287</v>
      </c>
    </row>
    <row r="2539" spans="1:25" x14ac:dyDescent="0.3">
      <c r="A2539">
        <v>126900</v>
      </c>
      <c r="B2539" t="s">
        <v>57288</v>
      </c>
      <c r="C2539" t="s">
        <v>57289</v>
      </c>
      <c r="D2539" t="s">
        <v>57290</v>
      </c>
      <c r="E2539" t="s">
        <v>57291</v>
      </c>
      <c r="F2539" t="s">
        <v>57292</v>
      </c>
      <c r="G2539" t="s">
        <v>57293</v>
      </c>
      <c r="H2539" t="s">
        <v>57294</v>
      </c>
      <c r="I2539" t="s">
        <v>57295</v>
      </c>
      <c r="J2539" t="s">
        <v>57296</v>
      </c>
      <c r="K2539" t="s">
        <v>57297</v>
      </c>
      <c r="L2539" t="s">
        <v>57298</v>
      </c>
      <c r="M2539" t="s">
        <v>57299</v>
      </c>
      <c r="N2539" t="s">
        <v>57300</v>
      </c>
      <c r="O2539" t="s">
        <v>57301</v>
      </c>
      <c r="P2539">
        <f>-818.509859522954 -21.1773086772314 -217.595333016343</f>
        <v>-1057.2825012165283</v>
      </c>
      <c r="Q2539" t="s">
        <v>57302</v>
      </c>
      <c r="R2539" t="s">
        <v>57303</v>
      </c>
      <c r="S2539" t="s">
        <v>57304</v>
      </c>
      <c r="T2539" t="s">
        <v>57305</v>
      </c>
      <c r="U2539" t="s">
        <v>57306</v>
      </c>
      <c r="V2539" t="s">
        <v>57307</v>
      </c>
      <c r="W2539" t="s">
        <v>57308</v>
      </c>
      <c r="X2539" t="s">
        <v>57309</v>
      </c>
      <c r="Y2539" t="s">
        <v>57310</v>
      </c>
    </row>
    <row r="2540" spans="1:25" x14ac:dyDescent="0.3">
      <c r="A2540">
        <v>126950</v>
      </c>
      <c r="B2540" t="s">
        <v>57311</v>
      </c>
      <c r="C2540" t="s">
        <v>57312</v>
      </c>
      <c r="D2540" t="s">
        <v>57313</v>
      </c>
      <c r="E2540" t="s">
        <v>57314</v>
      </c>
      <c r="F2540" t="s">
        <v>57315</v>
      </c>
      <c r="G2540" t="s">
        <v>57316</v>
      </c>
      <c r="H2540" t="s">
        <v>57317</v>
      </c>
      <c r="I2540" t="s">
        <v>57318</v>
      </c>
      <c r="J2540" t="s">
        <v>57319</v>
      </c>
      <c r="K2540" t="s">
        <v>57320</v>
      </c>
      <c r="L2540" t="s">
        <v>57321</v>
      </c>
      <c r="M2540" t="s">
        <v>57322</v>
      </c>
      <c r="N2540" t="s">
        <v>57323</v>
      </c>
      <c r="O2540" t="s">
        <v>57324</v>
      </c>
      <c r="P2540">
        <f>-818.389028406017 -20.9698467637945 -217.359279990735</f>
        <v>-1056.7181551605465</v>
      </c>
      <c r="Q2540" t="s">
        <v>57325</v>
      </c>
      <c r="R2540" t="s">
        <v>57326</v>
      </c>
      <c r="S2540" t="s">
        <v>57327</v>
      </c>
      <c r="T2540" t="s">
        <v>57328</v>
      </c>
      <c r="U2540" t="s">
        <v>57329</v>
      </c>
      <c r="V2540" t="s">
        <v>57330</v>
      </c>
      <c r="W2540" t="s">
        <v>57331</v>
      </c>
      <c r="X2540" t="s">
        <v>57332</v>
      </c>
      <c r="Y2540" t="s">
        <v>57333</v>
      </c>
    </row>
    <row r="2541" spans="1:25" x14ac:dyDescent="0.3">
      <c r="A2541">
        <v>127000</v>
      </c>
      <c r="B2541" t="s">
        <v>57334</v>
      </c>
      <c r="C2541" t="s">
        <v>57335</v>
      </c>
      <c r="D2541" t="s">
        <v>57336</v>
      </c>
      <c r="E2541" t="s">
        <v>57337</v>
      </c>
      <c r="F2541" t="s">
        <v>57338</v>
      </c>
      <c r="G2541" t="s">
        <v>57339</v>
      </c>
      <c r="H2541" t="s">
        <v>57340</v>
      </c>
      <c r="I2541" t="s">
        <v>57341</v>
      </c>
      <c r="J2541" t="s">
        <v>57342</v>
      </c>
      <c r="K2541" t="s">
        <v>57343</v>
      </c>
      <c r="L2541" t="s">
        <v>57344</v>
      </c>
      <c r="M2541" t="s">
        <v>57345</v>
      </c>
      <c r="N2541" t="s">
        <v>57346</v>
      </c>
      <c r="O2541" t="s">
        <v>57347</v>
      </c>
      <c r="P2541">
        <f>-817.96873507316 -20.9827223614882 -217.032521963828</f>
        <v>-1055.9839793984761</v>
      </c>
      <c r="Q2541" t="s">
        <v>57348</v>
      </c>
      <c r="R2541" t="s">
        <v>57349</v>
      </c>
      <c r="S2541" t="s">
        <v>57350</v>
      </c>
      <c r="T2541" t="s">
        <v>57351</v>
      </c>
      <c r="U2541" t="s">
        <v>57352</v>
      </c>
      <c r="V2541" t="s">
        <v>57353</v>
      </c>
      <c r="W2541" t="s">
        <v>57354</v>
      </c>
      <c r="X2541" t="s">
        <v>57355</v>
      </c>
      <c r="Y2541" t="s">
        <v>57356</v>
      </c>
    </row>
    <row r="2542" spans="1:25" x14ac:dyDescent="0.3">
      <c r="A2542">
        <v>127050</v>
      </c>
      <c r="B2542" t="s">
        <v>57357</v>
      </c>
      <c r="C2542" t="s">
        <v>57358</v>
      </c>
      <c r="D2542" t="s">
        <v>57359</v>
      </c>
      <c r="E2542" t="s">
        <v>57360</v>
      </c>
      <c r="F2542" t="s">
        <v>57361</v>
      </c>
      <c r="G2542" t="s">
        <v>57362</v>
      </c>
      <c r="H2542" t="s">
        <v>57363</v>
      </c>
      <c r="I2542" t="s">
        <v>57364</v>
      </c>
      <c r="J2542" t="s">
        <v>57365</v>
      </c>
      <c r="K2542" t="s">
        <v>57366</v>
      </c>
      <c r="L2542" t="s">
        <v>57367</v>
      </c>
      <c r="M2542" t="s">
        <v>57368</v>
      </c>
      <c r="N2542" t="s">
        <v>57369</v>
      </c>
      <c r="O2542" t="s">
        <v>57370</v>
      </c>
      <c r="P2542">
        <f>-817.632587463101 -21.1738557251708 -216.880277576114</f>
        <v>-1055.6867207643859</v>
      </c>
      <c r="Q2542" t="s">
        <v>57371</v>
      </c>
      <c r="R2542" t="s">
        <v>57372</v>
      </c>
      <c r="S2542" t="s">
        <v>57373</v>
      </c>
      <c r="T2542" t="s">
        <v>57374</v>
      </c>
      <c r="U2542" t="s">
        <v>57375</v>
      </c>
      <c r="V2542" t="s">
        <v>57376</v>
      </c>
      <c r="W2542" t="s">
        <v>57377</v>
      </c>
      <c r="X2542" t="s">
        <v>57378</v>
      </c>
      <c r="Y2542" t="s">
        <v>57379</v>
      </c>
    </row>
    <row r="2543" spans="1:25" x14ac:dyDescent="0.3">
      <c r="A2543">
        <v>127100</v>
      </c>
      <c r="B2543" t="s">
        <v>57380</v>
      </c>
      <c r="C2543" t="s">
        <v>57381</v>
      </c>
      <c r="D2543" t="s">
        <v>57382</v>
      </c>
      <c r="E2543" t="s">
        <v>57383</v>
      </c>
      <c r="F2543" t="s">
        <v>57384</v>
      </c>
      <c r="G2543" t="s">
        <v>57385</v>
      </c>
      <c r="H2543" t="s">
        <v>57386</v>
      </c>
      <c r="I2543" t="s">
        <v>57387</v>
      </c>
      <c r="J2543" t="s">
        <v>57388</v>
      </c>
      <c r="K2543" t="s">
        <v>57389</v>
      </c>
      <c r="L2543" t="s">
        <v>57390</v>
      </c>
      <c r="M2543" t="s">
        <v>57391</v>
      </c>
      <c r="N2543" t="s">
        <v>57392</v>
      </c>
      <c r="O2543" t="s">
        <v>57393</v>
      </c>
      <c r="P2543">
        <f>-816.915124775263 -22.0437705907812 -216.605171373998</f>
        <v>-1055.5640667400421</v>
      </c>
      <c r="Q2543" t="s">
        <v>57394</v>
      </c>
      <c r="R2543" t="s">
        <v>57395</v>
      </c>
      <c r="S2543" t="s">
        <v>57396</v>
      </c>
      <c r="T2543" t="s">
        <v>57397</v>
      </c>
      <c r="U2543" t="s">
        <v>57398</v>
      </c>
      <c r="V2543" t="s">
        <v>57399</v>
      </c>
      <c r="W2543" t="s">
        <v>57400</v>
      </c>
      <c r="X2543" t="s">
        <v>57401</v>
      </c>
      <c r="Y2543" t="s">
        <v>57402</v>
      </c>
    </row>
    <row r="2544" spans="1:25" x14ac:dyDescent="0.3">
      <c r="A2544">
        <v>127150</v>
      </c>
      <c r="B2544" t="s">
        <v>57403</v>
      </c>
      <c r="C2544" t="s">
        <v>57404</v>
      </c>
      <c r="D2544" t="s">
        <v>57405</v>
      </c>
      <c r="E2544" t="s">
        <v>57406</v>
      </c>
      <c r="F2544" t="s">
        <v>57407</v>
      </c>
      <c r="G2544" t="s">
        <v>57408</v>
      </c>
      <c r="H2544" t="s">
        <v>57409</v>
      </c>
      <c r="I2544" t="s">
        <v>57410</v>
      </c>
      <c r="J2544" t="s">
        <v>57411</v>
      </c>
      <c r="K2544" t="s">
        <v>57412</v>
      </c>
      <c r="L2544" t="s">
        <v>57413</v>
      </c>
      <c r="M2544" t="s">
        <v>57414</v>
      </c>
      <c r="N2544" t="s">
        <v>57415</v>
      </c>
      <c r="O2544" t="s">
        <v>57416</v>
      </c>
      <c r="P2544">
        <f>-816.59065898132 -22.217017842609 -216.423387593657</f>
        <v>-1055.2310644175859</v>
      </c>
      <c r="Q2544" t="s">
        <v>57417</v>
      </c>
      <c r="R2544" t="s">
        <v>57418</v>
      </c>
      <c r="S2544" t="s">
        <v>57419</v>
      </c>
      <c r="T2544" t="s">
        <v>57420</v>
      </c>
      <c r="U2544" t="s">
        <v>57421</v>
      </c>
      <c r="V2544" t="s">
        <v>57422</v>
      </c>
      <c r="W2544" t="s">
        <v>57423</v>
      </c>
      <c r="X2544" t="s">
        <v>57424</v>
      </c>
      <c r="Y2544" t="s">
        <v>57425</v>
      </c>
    </row>
    <row r="2545" spans="1:25" x14ac:dyDescent="0.3">
      <c r="A2545">
        <v>127200</v>
      </c>
      <c r="B2545" t="s">
        <v>57426</v>
      </c>
      <c r="C2545" t="s">
        <v>57427</v>
      </c>
      <c r="D2545" t="s">
        <v>57428</v>
      </c>
      <c r="E2545" t="s">
        <v>57429</v>
      </c>
      <c r="F2545" t="s">
        <v>57430</v>
      </c>
      <c r="G2545" t="s">
        <v>57431</v>
      </c>
      <c r="H2545" t="s">
        <v>57432</v>
      </c>
      <c r="I2545" t="s">
        <v>57433</v>
      </c>
      <c r="J2545" t="s">
        <v>57434</v>
      </c>
      <c r="K2545" t="s">
        <v>57435</v>
      </c>
      <c r="L2545" t="s">
        <v>57436</v>
      </c>
      <c r="M2545" t="s">
        <v>57437</v>
      </c>
      <c r="N2545" t="s">
        <v>57438</v>
      </c>
      <c r="O2545" t="s">
        <v>57439</v>
      </c>
      <c r="P2545">
        <f>-816.52244179532 -21.9075540142951 -216.146566785755</f>
        <v>-1054.57656259537</v>
      </c>
      <c r="Q2545" t="s">
        <v>57440</v>
      </c>
      <c r="R2545" t="s">
        <v>57441</v>
      </c>
      <c r="S2545" t="s">
        <v>57442</v>
      </c>
      <c r="T2545" t="s">
        <v>57443</v>
      </c>
      <c r="U2545" t="s">
        <v>57444</v>
      </c>
      <c r="V2545" t="s">
        <v>57445</v>
      </c>
      <c r="W2545" t="s">
        <v>57446</v>
      </c>
      <c r="X2545" t="s">
        <v>57447</v>
      </c>
      <c r="Y2545" t="s">
        <v>57448</v>
      </c>
    </row>
    <row r="2546" spans="1:25" x14ac:dyDescent="0.3">
      <c r="A2546">
        <v>127250</v>
      </c>
      <c r="B2546" t="s">
        <v>57449</v>
      </c>
      <c r="C2546" t="s">
        <v>57450</v>
      </c>
      <c r="D2546" t="s">
        <v>57451</v>
      </c>
      <c r="E2546" t="s">
        <v>57452</v>
      </c>
      <c r="F2546" t="s">
        <v>57453</v>
      </c>
      <c r="G2546" t="s">
        <v>57454</v>
      </c>
      <c r="H2546" t="s">
        <v>57455</v>
      </c>
      <c r="I2546" t="s">
        <v>57456</v>
      </c>
      <c r="J2546" t="s">
        <v>57457</v>
      </c>
      <c r="K2546" t="s">
        <v>57458</v>
      </c>
      <c r="L2546" t="s">
        <v>57459</v>
      </c>
      <c r="M2546" t="s">
        <v>57460</v>
      </c>
      <c r="N2546" t="s">
        <v>57461</v>
      </c>
      <c r="O2546" t="s">
        <v>57462</v>
      </c>
      <c r="P2546">
        <f>-816.595749586914 -21.8256419225709 -216.072085283519</f>
        <v>-1054.493476793004</v>
      </c>
      <c r="Q2546" t="s">
        <v>57463</v>
      </c>
      <c r="R2546" t="s">
        <v>57464</v>
      </c>
      <c r="S2546" t="s">
        <v>57465</v>
      </c>
      <c r="T2546" t="s">
        <v>57466</v>
      </c>
      <c r="U2546" t="s">
        <v>57467</v>
      </c>
      <c r="V2546" t="s">
        <v>57468</v>
      </c>
      <c r="W2546" t="s">
        <v>57469</v>
      </c>
      <c r="X2546" t="s">
        <v>57470</v>
      </c>
      <c r="Y2546" t="s">
        <v>57471</v>
      </c>
    </row>
    <row r="2547" spans="1:25" x14ac:dyDescent="0.3">
      <c r="A2547">
        <v>127300</v>
      </c>
      <c r="B2547" t="s">
        <v>57472</v>
      </c>
      <c r="C2547" t="s">
        <v>57473</v>
      </c>
      <c r="D2547" t="s">
        <v>57474</v>
      </c>
      <c r="E2547" t="s">
        <v>57475</v>
      </c>
      <c r="F2547" t="s">
        <v>57476</v>
      </c>
      <c r="G2547" t="s">
        <v>57477</v>
      </c>
      <c r="H2547" t="s">
        <v>57478</v>
      </c>
      <c r="I2547" t="s">
        <v>57479</v>
      </c>
      <c r="J2547" t="s">
        <v>57480</v>
      </c>
      <c r="K2547" t="s">
        <v>57481</v>
      </c>
      <c r="L2547" t="s">
        <v>57482</v>
      </c>
      <c r="M2547" t="s">
        <v>57483</v>
      </c>
      <c r="N2547" t="s">
        <v>57484</v>
      </c>
      <c r="O2547" t="s">
        <v>57485</v>
      </c>
      <c r="P2547">
        <f>-816.840499332018 -21.8444164725338 -216.033140408799</f>
        <v>-1054.7180562133508</v>
      </c>
      <c r="Q2547" t="s">
        <v>57486</v>
      </c>
      <c r="R2547" t="s">
        <v>57487</v>
      </c>
      <c r="S2547" t="s">
        <v>57488</v>
      </c>
      <c r="T2547" t="s">
        <v>57489</v>
      </c>
      <c r="U2547" t="s">
        <v>57490</v>
      </c>
      <c r="V2547" t="s">
        <v>57491</v>
      </c>
      <c r="W2547" t="s">
        <v>57492</v>
      </c>
      <c r="X2547" t="s">
        <v>57493</v>
      </c>
      <c r="Y2547" t="s">
        <v>57494</v>
      </c>
    </row>
    <row r="2548" spans="1:25" x14ac:dyDescent="0.3">
      <c r="A2548">
        <v>127350</v>
      </c>
      <c r="B2548" t="s">
        <v>57495</v>
      </c>
      <c r="C2548" t="s">
        <v>57496</v>
      </c>
      <c r="D2548" t="s">
        <v>57497</v>
      </c>
      <c r="E2548" t="s">
        <v>57498</v>
      </c>
      <c r="F2548" t="s">
        <v>57499</v>
      </c>
      <c r="G2548" t="s">
        <v>57500</v>
      </c>
      <c r="H2548" t="s">
        <v>57501</v>
      </c>
      <c r="I2548" t="s">
        <v>57502</v>
      </c>
      <c r="J2548" t="s">
        <v>57503</v>
      </c>
      <c r="K2548" t="s">
        <v>57504</v>
      </c>
      <c r="L2548" t="s">
        <v>57505</v>
      </c>
      <c r="M2548" t="s">
        <v>57506</v>
      </c>
      <c r="N2548" t="s">
        <v>57507</v>
      </c>
      <c r="O2548" t="s">
        <v>57508</v>
      </c>
      <c r="P2548">
        <f>-816.967661969389 -21.8678645000591 -216.13246732279</f>
        <v>-1054.9679937922381</v>
      </c>
      <c r="Q2548" t="s">
        <v>57509</v>
      </c>
      <c r="R2548" t="s">
        <v>57510</v>
      </c>
      <c r="S2548" t="s">
        <v>57511</v>
      </c>
      <c r="T2548" t="s">
        <v>57512</v>
      </c>
      <c r="U2548" t="s">
        <v>57513</v>
      </c>
      <c r="V2548" t="s">
        <v>57514</v>
      </c>
      <c r="W2548" t="s">
        <v>57515</v>
      </c>
      <c r="X2548" t="s">
        <v>57516</v>
      </c>
      <c r="Y2548" t="s">
        <v>57517</v>
      </c>
    </row>
    <row r="2549" spans="1:25" x14ac:dyDescent="0.3">
      <c r="A2549">
        <v>127400</v>
      </c>
      <c r="B2549" t="s">
        <v>57518</v>
      </c>
      <c r="C2549" t="s">
        <v>57519</v>
      </c>
      <c r="D2549" t="s">
        <v>57520</v>
      </c>
      <c r="E2549" t="s">
        <v>57521</v>
      </c>
      <c r="F2549" t="s">
        <v>57522</v>
      </c>
      <c r="G2549" t="s">
        <v>57523</v>
      </c>
      <c r="H2549" t="s">
        <v>57524</v>
      </c>
      <c r="I2549" t="s">
        <v>57525</v>
      </c>
      <c r="J2549" t="s">
        <v>57526</v>
      </c>
      <c r="K2549" t="s">
        <v>57527</v>
      </c>
      <c r="L2549" t="s">
        <v>57528</v>
      </c>
      <c r="M2549" t="s">
        <v>57529</v>
      </c>
      <c r="N2549" t="s">
        <v>57530</v>
      </c>
      <c r="O2549" t="s">
        <v>57531</v>
      </c>
      <c r="P2549">
        <f>-817.319618588641 -22.1827588370122 -216.551356543942</f>
        <v>-1056.0537339695952</v>
      </c>
      <c r="Q2549" t="s">
        <v>57532</v>
      </c>
      <c r="R2549" t="s">
        <v>57533</v>
      </c>
      <c r="S2549" t="s">
        <v>57534</v>
      </c>
      <c r="T2549" t="s">
        <v>57535</v>
      </c>
      <c r="U2549" t="s">
        <v>57536</v>
      </c>
      <c r="V2549" t="s">
        <v>57537</v>
      </c>
      <c r="W2549" t="s">
        <v>57538</v>
      </c>
      <c r="X2549" t="s">
        <v>57539</v>
      </c>
      <c r="Y2549" t="s">
        <v>57540</v>
      </c>
    </row>
    <row r="2550" spans="1:25" x14ac:dyDescent="0.3">
      <c r="A2550">
        <v>127450</v>
      </c>
      <c r="B2550" t="s">
        <v>57541</v>
      </c>
      <c r="C2550" t="s">
        <v>57542</v>
      </c>
      <c r="D2550" t="s">
        <v>57543</v>
      </c>
      <c r="E2550" t="s">
        <v>57544</v>
      </c>
      <c r="F2550" t="s">
        <v>57545</v>
      </c>
      <c r="G2550" t="s">
        <v>57546</v>
      </c>
      <c r="H2550" t="s">
        <v>57547</v>
      </c>
      <c r="I2550" t="s">
        <v>57548</v>
      </c>
      <c r="J2550" t="s">
        <v>57549</v>
      </c>
      <c r="K2550" t="s">
        <v>57550</v>
      </c>
      <c r="L2550" t="s">
        <v>57551</v>
      </c>
      <c r="M2550" t="s">
        <v>57552</v>
      </c>
      <c r="N2550" t="s">
        <v>57553</v>
      </c>
      <c r="O2550" t="s">
        <v>57554</v>
      </c>
      <c r="P2550">
        <f>-817.493984071265 -22.3514030059741 -216.784409493204</f>
        <v>-1056.6297965704432</v>
      </c>
      <c r="Q2550" t="s">
        <v>57555</v>
      </c>
      <c r="R2550" t="s">
        <v>57556</v>
      </c>
      <c r="S2550" t="s">
        <v>57557</v>
      </c>
      <c r="T2550" t="s">
        <v>57558</v>
      </c>
      <c r="U2550" t="s">
        <v>57559</v>
      </c>
      <c r="V2550" t="s">
        <v>57560</v>
      </c>
      <c r="W2550" t="s">
        <v>57561</v>
      </c>
      <c r="X2550" t="s">
        <v>57562</v>
      </c>
      <c r="Y2550" t="s">
        <v>57563</v>
      </c>
    </row>
    <row r="2551" spans="1:25" x14ac:dyDescent="0.3">
      <c r="A2551">
        <v>127500</v>
      </c>
      <c r="B2551" t="s">
        <v>57564</v>
      </c>
      <c r="C2551" t="s">
        <v>57565</v>
      </c>
      <c r="D2551" t="s">
        <v>57566</v>
      </c>
      <c r="E2551" t="s">
        <v>57567</v>
      </c>
      <c r="F2551" t="s">
        <v>57568</v>
      </c>
      <c r="G2551" t="s">
        <v>57569</v>
      </c>
      <c r="H2551" t="s">
        <v>57570</v>
      </c>
      <c r="I2551" t="s">
        <v>57571</v>
      </c>
      <c r="J2551" t="s">
        <v>57572</v>
      </c>
      <c r="K2551" t="s">
        <v>57573</v>
      </c>
      <c r="L2551" t="s">
        <v>57574</v>
      </c>
      <c r="M2551" t="s">
        <v>57575</v>
      </c>
      <c r="N2551" t="s">
        <v>57576</v>
      </c>
      <c r="O2551" t="s">
        <v>57577</v>
      </c>
      <c r="P2551">
        <f>-817.871468590555 -22.744328119159 -217.258660034571</f>
        <v>-1057.874456744285</v>
      </c>
      <c r="Q2551" t="s">
        <v>57578</v>
      </c>
      <c r="R2551" t="s">
        <v>57579</v>
      </c>
      <c r="S2551" t="s">
        <v>57580</v>
      </c>
      <c r="T2551" t="s">
        <v>57581</v>
      </c>
      <c r="U2551" t="s">
        <v>57582</v>
      </c>
      <c r="V2551" t="s">
        <v>57583</v>
      </c>
      <c r="W2551" t="s">
        <v>57584</v>
      </c>
      <c r="X2551" t="s">
        <v>57585</v>
      </c>
      <c r="Y2551" t="s">
        <v>57586</v>
      </c>
    </row>
    <row r="2552" spans="1:25" x14ac:dyDescent="0.3">
      <c r="A2552">
        <v>127550</v>
      </c>
      <c r="B2552" t="s">
        <v>57587</v>
      </c>
      <c r="C2552" t="s">
        <v>57588</v>
      </c>
      <c r="D2552" t="s">
        <v>57589</v>
      </c>
      <c r="E2552" t="s">
        <v>57590</v>
      </c>
      <c r="F2552" t="s">
        <v>57591</v>
      </c>
      <c r="G2552" t="s">
        <v>57592</v>
      </c>
      <c r="H2552" t="s">
        <v>57593</v>
      </c>
      <c r="I2552" t="s">
        <v>57594</v>
      </c>
      <c r="J2552" t="s">
        <v>57595</v>
      </c>
      <c r="K2552" t="s">
        <v>57596</v>
      </c>
      <c r="L2552" t="s">
        <v>57597</v>
      </c>
      <c r="M2552" t="s">
        <v>57598</v>
      </c>
      <c r="N2552" t="s">
        <v>57599</v>
      </c>
      <c r="O2552" t="s">
        <v>57600</v>
      </c>
      <c r="P2552">
        <f>-817.9491046811 -22.8676147250044 -217.4517262848</f>
        <v>-1058.2684456909044</v>
      </c>
      <c r="Q2552" t="s">
        <v>57601</v>
      </c>
      <c r="R2552" t="s">
        <v>57602</v>
      </c>
      <c r="S2552" t="s">
        <v>57603</v>
      </c>
      <c r="T2552" t="s">
        <v>57604</v>
      </c>
      <c r="U2552" t="s">
        <v>57605</v>
      </c>
      <c r="V2552" t="s">
        <v>57606</v>
      </c>
      <c r="W2552" t="s">
        <v>57607</v>
      </c>
      <c r="X2552" t="s">
        <v>57608</v>
      </c>
      <c r="Y2552" t="s">
        <v>57609</v>
      </c>
    </row>
    <row r="2553" spans="1:25" x14ac:dyDescent="0.3">
      <c r="A2553">
        <v>127600</v>
      </c>
      <c r="B2553" t="s">
        <v>57610</v>
      </c>
      <c r="C2553" t="s">
        <v>57611</v>
      </c>
      <c r="D2553" t="s">
        <v>57612</v>
      </c>
      <c r="E2553" t="s">
        <v>57613</v>
      </c>
      <c r="F2553" t="s">
        <v>57614</v>
      </c>
      <c r="G2553" t="s">
        <v>57615</v>
      </c>
      <c r="H2553" t="s">
        <v>57616</v>
      </c>
      <c r="I2553" t="s">
        <v>57617</v>
      </c>
      <c r="J2553" t="s">
        <v>57618</v>
      </c>
      <c r="K2553" t="s">
        <v>57619</v>
      </c>
      <c r="L2553" t="s">
        <v>57620</v>
      </c>
      <c r="M2553" t="s">
        <v>57621</v>
      </c>
      <c r="N2553" t="s">
        <v>57622</v>
      </c>
      <c r="O2553">
        <f>-783.629527312086 -0.176090140008 -496.951129997747</f>
        <v>-1280.756747449841</v>
      </c>
      <c r="P2553">
        <f>-817.976433873219 -23.3041855346787 -217.910022416018</f>
        <v>-1059.1906418239157</v>
      </c>
      <c r="Q2553" t="s">
        <v>57623</v>
      </c>
      <c r="R2553" t="s">
        <v>57624</v>
      </c>
      <c r="S2553" t="s">
        <v>57625</v>
      </c>
      <c r="T2553" t="s">
        <v>57626</v>
      </c>
      <c r="U2553" t="s">
        <v>57627</v>
      </c>
      <c r="V2553" t="s">
        <v>57628</v>
      </c>
      <c r="W2553" t="s">
        <v>57629</v>
      </c>
      <c r="X2553" t="s">
        <v>57630</v>
      </c>
      <c r="Y2553" t="s">
        <v>57631</v>
      </c>
    </row>
    <row r="2554" spans="1:25" x14ac:dyDescent="0.3">
      <c r="A2554">
        <v>127650</v>
      </c>
      <c r="B2554" t="s">
        <v>57632</v>
      </c>
      <c r="C2554" t="s">
        <v>57633</v>
      </c>
      <c r="D2554" t="s">
        <v>57634</v>
      </c>
      <c r="E2554" t="s">
        <v>57635</v>
      </c>
      <c r="F2554" t="s">
        <v>57636</v>
      </c>
      <c r="G2554" t="s">
        <v>57637</v>
      </c>
      <c r="H2554" t="s">
        <v>57638</v>
      </c>
      <c r="I2554" t="s">
        <v>57639</v>
      </c>
      <c r="J2554" t="s">
        <v>57640</v>
      </c>
      <c r="K2554" t="s">
        <v>57641</v>
      </c>
      <c r="L2554" t="s">
        <v>57642</v>
      </c>
      <c r="M2554" t="s">
        <v>57643</v>
      </c>
      <c r="N2554" t="s">
        <v>57644</v>
      </c>
      <c r="O2554">
        <f>-783.068098104308 -0.500379784092047 -497.156976961637</f>
        <v>-1280.7254548500371</v>
      </c>
      <c r="P2554">
        <f>-817.925640697654 -23.8644436719653 -218.198807950766</f>
        <v>-1059.9888923203853</v>
      </c>
      <c r="Q2554" t="s">
        <v>57645</v>
      </c>
      <c r="R2554" t="s">
        <v>57646</v>
      </c>
      <c r="S2554" t="s">
        <v>57647</v>
      </c>
      <c r="T2554" t="s">
        <v>57648</v>
      </c>
      <c r="U2554" t="s">
        <v>57649</v>
      </c>
      <c r="V2554" t="s">
        <v>57650</v>
      </c>
      <c r="W2554" t="s">
        <v>57651</v>
      </c>
      <c r="X2554" t="s">
        <v>57652</v>
      </c>
      <c r="Y2554" t="s">
        <v>57653</v>
      </c>
    </row>
    <row r="2555" spans="1:25" x14ac:dyDescent="0.3">
      <c r="A2555">
        <v>127700</v>
      </c>
      <c r="B2555" t="s">
        <v>57654</v>
      </c>
      <c r="C2555" t="s">
        <v>57655</v>
      </c>
      <c r="D2555" t="s">
        <v>57656</v>
      </c>
      <c r="E2555" t="s">
        <v>57657</v>
      </c>
      <c r="F2555" t="s">
        <v>57658</v>
      </c>
      <c r="G2555" t="s">
        <v>57659</v>
      </c>
      <c r="H2555" t="s">
        <v>57660</v>
      </c>
      <c r="I2555" t="s">
        <v>57661</v>
      </c>
      <c r="J2555" t="s">
        <v>57662</v>
      </c>
      <c r="K2555" t="s">
        <v>57663</v>
      </c>
      <c r="L2555" t="s">
        <v>57664</v>
      </c>
      <c r="M2555" t="s">
        <v>57665</v>
      </c>
      <c r="N2555" t="s">
        <v>57666</v>
      </c>
      <c r="O2555">
        <f>-782.127786364384 -0.990629092636254 -497.552839693887</f>
        <v>-1280.6712551509072</v>
      </c>
      <c r="P2555">
        <f>-817.860674892788 -24.9714132412441 -218.757836025693</f>
        <v>-1061.5899241597251</v>
      </c>
      <c r="Q2555" t="s">
        <v>57667</v>
      </c>
      <c r="R2555" t="s">
        <v>57668</v>
      </c>
      <c r="S2555" t="s">
        <v>57669</v>
      </c>
      <c r="T2555" t="s">
        <v>57670</v>
      </c>
      <c r="U2555" t="s">
        <v>57671</v>
      </c>
      <c r="V2555" t="s">
        <v>57672</v>
      </c>
      <c r="W2555" t="s">
        <v>57673</v>
      </c>
      <c r="X2555" t="s">
        <v>57674</v>
      </c>
      <c r="Y2555" t="s">
        <v>57675</v>
      </c>
    </row>
    <row r="2556" spans="1:25" x14ac:dyDescent="0.3">
      <c r="A2556">
        <v>127750</v>
      </c>
      <c r="B2556" t="s">
        <v>57676</v>
      </c>
      <c r="C2556" t="s">
        <v>57677</v>
      </c>
      <c r="D2556" t="s">
        <v>57678</v>
      </c>
      <c r="E2556" t="s">
        <v>57679</v>
      </c>
      <c r="F2556" t="s">
        <v>57680</v>
      </c>
      <c r="G2556" t="s">
        <v>57681</v>
      </c>
      <c r="H2556" t="s">
        <v>57682</v>
      </c>
      <c r="I2556" t="s">
        <v>57683</v>
      </c>
      <c r="J2556" t="s">
        <v>57684</v>
      </c>
      <c r="K2556" t="s">
        <v>57685</v>
      </c>
      <c r="L2556" t="s">
        <v>57686</v>
      </c>
      <c r="M2556" t="s">
        <v>57687</v>
      </c>
      <c r="N2556" t="s">
        <v>57688</v>
      </c>
      <c r="O2556">
        <f>-781.740830731917 -1.13218807059161 -497.754240810623</f>
        <v>-1280.6272596131316</v>
      </c>
      <c r="P2556">
        <f>-817.676631943413 -25.3405329428856 -219.004872024091</f>
        <v>-1062.0220369103895</v>
      </c>
      <c r="Q2556" t="s">
        <v>57689</v>
      </c>
      <c r="R2556" t="s">
        <v>57690</v>
      </c>
      <c r="S2556" t="s">
        <v>57691</v>
      </c>
      <c r="T2556" t="s">
        <v>57692</v>
      </c>
      <c r="U2556" t="s">
        <v>57693</v>
      </c>
      <c r="V2556" t="s">
        <v>57694</v>
      </c>
      <c r="W2556" t="s">
        <v>57695</v>
      </c>
      <c r="X2556" t="s">
        <v>57696</v>
      </c>
      <c r="Y2556" t="s">
        <v>57697</v>
      </c>
    </row>
    <row r="2557" spans="1:25" x14ac:dyDescent="0.3">
      <c r="A2557">
        <v>127800</v>
      </c>
      <c r="B2557" t="s">
        <v>57698</v>
      </c>
      <c r="C2557" t="s">
        <v>57699</v>
      </c>
      <c r="D2557" t="s">
        <v>57700</v>
      </c>
      <c r="E2557" t="s">
        <v>57701</v>
      </c>
      <c r="F2557" t="s">
        <v>57702</v>
      </c>
      <c r="G2557" t="s">
        <v>57703</v>
      </c>
      <c r="H2557" t="s">
        <v>57704</v>
      </c>
      <c r="I2557" t="s">
        <v>57705</v>
      </c>
      <c r="J2557" t="s">
        <v>57706</v>
      </c>
      <c r="K2557" t="s">
        <v>57707</v>
      </c>
      <c r="L2557" t="s">
        <v>57708</v>
      </c>
      <c r="M2557" t="s">
        <v>57709</v>
      </c>
      <c r="N2557" t="s">
        <v>57710</v>
      </c>
      <c r="O2557">
        <f>-781.173765928988 -1.20254120772029 -498.249577591634</f>
        <v>-1280.6258847283423</v>
      </c>
      <c r="P2557">
        <f>-817.189909899096 -25.7666213178932 -219.541743771243</f>
        <v>-1062.4982749882322</v>
      </c>
      <c r="Q2557" t="s">
        <v>57711</v>
      </c>
      <c r="R2557" t="s">
        <v>57712</v>
      </c>
      <c r="S2557" t="s">
        <v>57713</v>
      </c>
      <c r="T2557" t="s">
        <v>57714</v>
      </c>
      <c r="U2557" t="s">
        <v>57715</v>
      </c>
      <c r="V2557" t="s">
        <v>57716</v>
      </c>
      <c r="W2557" t="s">
        <v>57717</v>
      </c>
      <c r="X2557" t="s">
        <v>57718</v>
      </c>
      <c r="Y2557" t="s">
        <v>57719</v>
      </c>
    </row>
    <row r="2558" spans="1:25" x14ac:dyDescent="0.3">
      <c r="A2558">
        <v>127850</v>
      </c>
      <c r="B2558" t="s">
        <v>57720</v>
      </c>
      <c r="C2558" t="s">
        <v>57721</v>
      </c>
      <c r="D2558" t="s">
        <v>57722</v>
      </c>
      <c r="E2558" t="s">
        <v>57723</v>
      </c>
      <c r="F2558" t="s">
        <v>57724</v>
      </c>
      <c r="G2558" t="s">
        <v>57725</v>
      </c>
      <c r="H2558" t="s">
        <v>57726</v>
      </c>
      <c r="I2558" t="s">
        <v>57727</v>
      </c>
      <c r="J2558" t="s">
        <v>57728</v>
      </c>
      <c r="K2558" t="s">
        <v>57729</v>
      </c>
      <c r="L2558" t="s">
        <v>57730</v>
      </c>
      <c r="M2558" t="s">
        <v>57731</v>
      </c>
      <c r="N2558" t="s">
        <v>57732</v>
      </c>
      <c r="O2558">
        <f>-780.795416584139 -1.22457594923208 -498.4538401959</f>
        <v>-1280.4738327292712</v>
      </c>
      <c r="P2558">
        <f>-816.841488653568 -26.0195352433411 -219.770480538984</f>
        <v>-1062.6315044358932</v>
      </c>
      <c r="Q2558" t="s">
        <v>57733</v>
      </c>
      <c r="R2558" t="s">
        <v>57734</v>
      </c>
      <c r="S2558" t="s">
        <v>57735</v>
      </c>
      <c r="T2558" t="s">
        <v>57736</v>
      </c>
      <c r="U2558" t="s">
        <v>57737</v>
      </c>
      <c r="V2558" t="s">
        <v>57738</v>
      </c>
      <c r="W2558" t="s">
        <v>57739</v>
      </c>
      <c r="X2558" t="s">
        <v>57740</v>
      </c>
      <c r="Y2558" t="s">
        <v>57741</v>
      </c>
    </row>
    <row r="2559" spans="1:25" x14ac:dyDescent="0.3">
      <c r="A2559">
        <v>127900</v>
      </c>
      <c r="B2559" t="s">
        <v>57742</v>
      </c>
      <c r="C2559" t="s">
        <v>57743</v>
      </c>
      <c r="D2559" t="s">
        <v>57744</v>
      </c>
      <c r="E2559" t="s">
        <v>57745</v>
      </c>
      <c r="F2559" t="s">
        <v>57746</v>
      </c>
      <c r="G2559" t="s">
        <v>57747</v>
      </c>
      <c r="H2559" t="s">
        <v>57748</v>
      </c>
      <c r="I2559" t="s">
        <v>57749</v>
      </c>
      <c r="J2559" t="s">
        <v>57750</v>
      </c>
      <c r="K2559" t="s">
        <v>57751</v>
      </c>
      <c r="L2559" t="s">
        <v>57752</v>
      </c>
      <c r="M2559" t="s">
        <v>57753</v>
      </c>
      <c r="N2559" t="s">
        <v>57754</v>
      </c>
      <c r="O2559">
        <f>-779.79404741835 -0.892713097014394 -498.884368475193</f>
        <v>-1279.5711289905576</v>
      </c>
      <c r="P2559">
        <f>-815.914221996568 -26.2559831039507 -220.26164208633</f>
        <v>-1062.4318471868487</v>
      </c>
      <c r="Q2559" t="s">
        <v>57755</v>
      </c>
      <c r="R2559" t="s">
        <v>57756</v>
      </c>
      <c r="S2559" t="s">
        <v>57757</v>
      </c>
      <c r="T2559" t="s">
        <v>57758</v>
      </c>
      <c r="U2559" t="s">
        <v>57759</v>
      </c>
      <c r="V2559" t="s">
        <v>57760</v>
      </c>
      <c r="W2559" t="s">
        <v>57761</v>
      </c>
      <c r="X2559" t="s">
        <v>57762</v>
      </c>
      <c r="Y2559" t="s">
        <v>57763</v>
      </c>
    </row>
    <row r="2560" spans="1:25" x14ac:dyDescent="0.3">
      <c r="A2560">
        <v>127950</v>
      </c>
      <c r="B2560" t="s">
        <v>57764</v>
      </c>
      <c r="C2560" t="s">
        <v>57765</v>
      </c>
      <c r="D2560" t="s">
        <v>57766</v>
      </c>
      <c r="E2560" t="s">
        <v>57767</v>
      </c>
      <c r="F2560" t="s">
        <v>57768</v>
      </c>
      <c r="G2560" t="s">
        <v>57769</v>
      </c>
      <c r="H2560" t="s">
        <v>57770</v>
      </c>
      <c r="I2560" t="s">
        <v>57771</v>
      </c>
      <c r="J2560" t="s">
        <v>57772</v>
      </c>
      <c r="K2560" t="s">
        <v>57773</v>
      </c>
      <c r="L2560" t="s">
        <v>57774</v>
      </c>
      <c r="M2560" t="s">
        <v>57775</v>
      </c>
      <c r="N2560" t="s">
        <v>57776</v>
      </c>
      <c r="O2560">
        <f>-779.421248847937 -0.542125567845233 -499.13027820371</f>
        <v>-1279.0936526194923</v>
      </c>
      <c r="P2560">
        <f>-815.419336324711 -26.1475878157542 -220.513969350431</f>
        <v>-1062.0808934908962</v>
      </c>
      <c r="Q2560" t="s">
        <v>57777</v>
      </c>
      <c r="R2560" t="s">
        <v>57778</v>
      </c>
      <c r="S2560" t="s">
        <v>57779</v>
      </c>
      <c r="T2560" t="s">
        <v>57780</v>
      </c>
      <c r="U2560" t="s">
        <v>57781</v>
      </c>
      <c r="V2560" t="s">
        <v>57782</v>
      </c>
      <c r="W2560" t="s">
        <v>57783</v>
      </c>
      <c r="X2560" t="s">
        <v>57784</v>
      </c>
      <c r="Y2560" t="s">
        <v>57785</v>
      </c>
    </row>
    <row r="2561" spans="1:25" x14ac:dyDescent="0.3">
      <c r="A2561">
        <v>128000</v>
      </c>
      <c r="B2561" t="s">
        <v>57786</v>
      </c>
      <c r="C2561" t="s">
        <v>57787</v>
      </c>
      <c r="D2561" t="s">
        <v>57788</v>
      </c>
      <c r="E2561" t="s">
        <v>57789</v>
      </c>
      <c r="F2561" t="s">
        <v>57790</v>
      </c>
      <c r="G2561" t="s">
        <v>57791</v>
      </c>
      <c r="H2561" t="s">
        <v>57792</v>
      </c>
      <c r="I2561" t="s">
        <v>57793</v>
      </c>
      <c r="J2561" t="s">
        <v>57794</v>
      </c>
      <c r="K2561" t="s">
        <v>57795</v>
      </c>
      <c r="L2561" t="s">
        <v>57796</v>
      </c>
      <c r="M2561" t="s">
        <v>57797</v>
      </c>
      <c r="N2561" t="s">
        <v>57798</v>
      </c>
      <c r="O2561" t="s">
        <v>57799</v>
      </c>
      <c r="P2561">
        <f>-814.441605068513 -26.0872656193542 -221.044806538459</f>
        <v>-1061.5736772263263</v>
      </c>
      <c r="Q2561" t="s">
        <v>57800</v>
      </c>
      <c r="R2561" t="s">
        <v>57801</v>
      </c>
      <c r="S2561" t="s">
        <v>57802</v>
      </c>
      <c r="T2561" t="s">
        <v>57803</v>
      </c>
      <c r="U2561" t="s">
        <v>57804</v>
      </c>
      <c r="V2561" t="s">
        <v>57805</v>
      </c>
      <c r="W2561" t="s">
        <v>57806</v>
      </c>
      <c r="X2561" t="s">
        <v>57807</v>
      </c>
      <c r="Y2561" t="s">
        <v>57808</v>
      </c>
    </row>
    <row r="2562" spans="1:25" x14ac:dyDescent="0.3">
      <c r="A2562">
        <v>128050</v>
      </c>
      <c r="B2562" t="s">
        <v>57809</v>
      </c>
      <c r="C2562" t="s">
        <v>57810</v>
      </c>
      <c r="D2562" t="s">
        <v>57811</v>
      </c>
      <c r="E2562" t="s">
        <v>57812</v>
      </c>
      <c r="F2562" t="s">
        <v>57813</v>
      </c>
      <c r="G2562" t="s">
        <v>57814</v>
      </c>
      <c r="H2562" t="s">
        <v>57815</v>
      </c>
      <c r="I2562" t="s">
        <v>57816</v>
      </c>
      <c r="J2562" t="s">
        <v>57817</v>
      </c>
      <c r="K2562" t="s">
        <v>57818</v>
      </c>
      <c r="L2562" t="s">
        <v>57819</v>
      </c>
      <c r="M2562" t="s">
        <v>57820</v>
      </c>
      <c r="N2562" t="s">
        <v>57821</v>
      </c>
      <c r="O2562" t="s">
        <v>57822</v>
      </c>
      <c r="P2562">
        <f>-813.829859387384 -25.9370713117426 -221.333638144976</f>
        <v>-1061.1005688441026</v>
      </c>
      <c r="Q2562" t="s">
        <v>57823</v>
      </c>
      <c r="R2562" t="s">
        <v>57824</v>
      </c>
      <c r="S2562" t="s">
        <v>57825</v>
      </c>
      <c r="T2562" t="s">
        <v>57826</v>
      </c>
      <c r="U2562" t="s">
        <v>57827</v>
      </c>
      <c r="V2562" t="s">
        <v>57828</v>
      </c>
      <c r="W2562" t="s">
        <v>57829</v>
      </c>
      <c r="X2562" t="s">
        <v>57830</v>
      </c>
      <c r="Y2562" t="s">
        <v>57831</v>
      </c>
    </row>
    <row r="2563" spans="1:25" x14ac:dyDescent="0.3">
      <c r="A2563">
        <v>128100</v>
      </c>
      <c r="B2563" t="s">
        <v>57832</v>
      </c>
      <c r="C2563" t="s">
        <v>57833</v>
      </c>
      <c r="D2563" t="s">
        <v>57834</v>
      </c>
      <c r="E2563" t="s">
        <v>57835</v>
      </c>
      <c r="F2563" t="s">
        <v>57836</v>
      </c>
      <c r="G2563" t="s">
        <v>57837</v>
      </c>
      <c r="H2563" t="s">
        <v>57838</v>
      </c>
      <c r="I2563" t="s">
        <v>57839</v>
      </c>
      <c r="J2563" t="s">
        <v>57840</v>
      </c>
      <c r="K2563" t="s">
        <v>57841</v>
      </c>
      <c r="L2563" t="s">
        <v>57842</v>
      </c>
      <c r="M2563" t="s">
        <v>57843</v>
      </c>
      <c r="N2563" t="s">
        <v>57844</v>
      </c>
      <c r="O2563" t="s">
        <v>57845</v>
      </c>
      <c r="P2563">
        <f>-812.384166764161 -25.7965608730317 -221.813996642195</f>
        <v>-1059.9947242793878</v>
      </c>
      <c r="Q2563" t="s">
        <v>57846</v>
      </c>
      <c r="R2563" t="s">
        <v>57847</v>
      </c>
      <c r="S2563" t="s">
        <v>57848</v>
      </c>
      <c r="T2563" t="s">
        <v>57849</v>
      </c>
      <c r="U2563" t="s">
        <v>57850</v>
      </c>
      <c r="V2563" t="s">
        <v>57851</v>
      </c>
      <c r="W2563" t="s">
        <v>57852</v>
      </c>
      <c r="X2563" t="s">
        <v>57853</v>
      </c>
      <c r="Y2563" t="s">
        <v>57854</v>
      </c>
    </row>
    <row r="2564" spans="1:25" x14ac:dyDescent="0.3">
      <c r="A2564">
        <v>128150</v>
      </c>
      <c r="B2564" t="s">
        <v>57855</v>
      </c>
      <c r="C2564" t="s">
        <v>57856</v>
      </c>
      <c r="D2564" t="s">
        <v>57857</v>
      </c>
      <c r="E2564" t="s">
        <v>57858</v>
      </c>
      <c r="F2564" t="s">
        <v>57859</v>
      </c>
      <c r="G2564" t="s">
        <v>57860</v>
      </c>
      <c r="H2564" t="s">
        <v>57861</v>
      </c>
      <c r="I2564" t="s">
        <v>57862</v>
      </c>
      <c r="J2564" t="s">
        <v>57863</v>
      </c>
      <c r="K2564" t="s">
        <v>57864</v>
      </c>
      <c r="L2564" t="s">
        <v>57865</v>
      </c>
      <c r="M2564" t="s">
        <v>57866</v>
      </c>
      <c r="N2564" t="s">
        <v>57867</v>
      </c>
      <c r="O2564" t="s">
        <v>57868</v>
      </c>
      <c r="P2564">
        <f>-811.614067721965 -25.6855556269156 -221.997686135414</f>
        <v>-1059.2973094842946</v>
      </c>
      <c r="Q2564" t="s">
        <v>57869</v>
      </c>
      <c r="R2564" t="s">
        <v>57870</v>
      </c>
      <c r="S2564" t="s">
        <v>57871</v>
      </c>
      <c r="T2564" t="s">
        <v>57872</v>
      </c>
      <c r="U2564" t="s">
        <v>57873</v>
      </c>
      <c r="V2564" t="s">
        <v>57874</v>
      </c>
      <c r="W2564" t="s">
        <v>57875</v>
      </c>
      <c r="X2564" t="s">
        <v>57876</v>
      </c>
      <c r="Y2564" t="s">
        <v>57877</v>
      </c>
    </row>
    <row r="2565" spans="1:25" x14ac:dyDescent="0.3">
      <c r="A2565">
        <v>128200</v>
      </c>
      <c r="B2565" t="s">
        <v>57878</v>
      </c>
      <c r="C2565" t="s">
        <v>57879</v>
      </c>
      <c r="D2565" t="s">
        <v>57880</v>
      </c>
      <c r="E2565" t="s">
        <v>57881</v>
      </c>
      <c r="F2565" t="s">
        <v>57882</v>
      </c>
      <c r="G2565" t="s">
        <v>57883</v>
      </c>
      <c r="H2565" t="s">
        <v>57884</v>
      </c>
      <c r="I2565" t="s">
        <v>57885</v>
      </c>
      <c r="J2565" t="s">
        <v>57886</v>
      </c>
      <c r="K2565" t="s">
        <v>57887</v>
      </c>
      <c r="L2565" t="s">
        <v>57888</v>
      </c>
      <c r="M2565" t="s">
        <v>57889</v>
      </c>
      <c r="N2565" t="s">
        <v>57890</v>
      </c>
      <c r="O2565" t="s">
        <v>57891</v>
      </c>
      <c r="P2565">
        <f>-809.923266222812 -25.4145823223391 -222.165647615807</f>
        <v>-1057.5034961609581</v>
      </c>
      <c r="Q2565" t="s">
        <v>57892</v>
      </c>
      <c r="R2565" t="s">
        <v>57893</v>
      </c>
      <c r="S2565" t="s">
        <v>57894</v>
      </c>
      <c r="T2565" t="s">
        <v>57895</v>
      </c>
      <c r="U2565" t="s">
        <v>57896</v>
      </c>
      <c r="V2565" t="s">
        <v>57897</v>
      </c>
      <c r="W2565" t="s">
        <v>57898</v>
      </c>
      <c r="X2565" t="s">
        <v>57899</v>
      </c>
      <c r="Y2565" t="s">
        <v>57900</v>
      </c>
    </row>
    <row r="2566" spans="1:25" x14ac:dyDescent="0.3">
      <c r="A2566">
        <v>128250</v>
      </c>
      <c r="B2566" t="s">
        <v>57901</v>
      </c>
      <c r="C2566" t="s">
        <v>57902</v>
      </c>
      <c r="D2566" t="s">
        <v>57903</v>
      </c>
      <c r="E2566" t="s">
        <v>57904</v>
      </c>
      <c r="F2566" t="s">
        <v>57905</v>
      </c>
      <c r="G2566" t="s">
        <v>57906</v>
      </c>
      <c r="H2566" t="s">
        <v>57907</v>
      </c>
      <c r="I2566" t="s">
        <v>57908</v>
      </c>
      <c r="J2566" t="s">
        <v>57909</v>
      </c>
      <c r="K2566" t="s">
        <v>57910</v>
      </c>
      <c r="L2566" t="s">
        <v>57911</v>
      </c>
      <c r="M2566" t="s">
        <v>57912</v>
      </c>
      <c r="N2566" t="s">
        <v>57913</v>
      </c>
      <c r="O2566" t="s">
        <v>57914</v>
      </c>
      <c r="P2566">
        <f>-809.005559356689 -25.2771137189363 -222.190074175376</f>
        <v>-1056.4727472510012</v>
      </c>
      <c r="Q2566" t="s">
        <v>57915</v>
      </c>
      <c r="R2566" t="s">
        <v>57916</v>
      </c>
      <c r="S2566" t="s">
        <v>57917</v>
      </c>
      <c r="T2566" t="s">
        <v>57918</v>
      </c>
      <c r="U2566" t="s">
        <v>57919</v>
      </c>
      <c r="V2566" t="s">
        <v>57920</v>
      </c>
      <c r="W2566" t="s">
        <v>57921</v>
      </c>
      <c r="X2566" t="s">
        <v>57922</v>
      </c>
      <c r="Y2566" t="s">
        <v>57923</v>
      </c>
    </row>
    <row r="2567" spans="1:25" x14ac:dyDescent="0.3">
      <c r="A2567">
        <v>128300</v>
      </c>
      <c r="B2567" t="s">
        <v>57924</v>
      </c>
      <c r="C2567" t="s">
        <v>57925</v>
      </c>
      <c r="D2567" t="s">
        <v>57926</v>
      </c>
      <c r="E2567" t="s">
        <v>57927</v>
      </c>
      <c r="F2567" t="s">
        <v>57928</v>
      </c>
      <c r="G2567" t="s">
        <v>57929</v>
      </c>
      <c r="H2567" t="s">
        <v>57930</v>
      </c>
      <c r="I2567" t="s">
        <v>57931</v>
      </c>
      <c r="J2567" t="s">
        <v>57932</v>
      </c>
      <c r="K2567" t="s">
        <v>57933</v>
      </c>
      <c r="L2567" t="s">
        <v>57934</v>
      </c>
      <c r="M2567" t="s">
        <v>57935</v>
      </c>
      <c r="N2567" t="s">
        <v>57936</v>
      </c>
      <c r="O2567" t="s">
        <v>57937</v>
      </c>
      <c r="P2567">
        <f>-807.55588678088 -25.3783609822119 -222.034703847814</f>
        <v>-1054.9689516109058</v>
      </c>
      <c r="Q2567" t="s">
        <v>57938</v>
      </c>
      <c r="R2567" t="s">
        <v>57939</v>
      </c>
      <c r="S2567" t="s">
        <v>57940</v>
      </c>
      <c r="T2567" t="s">
        <v>57941</v>
      </c>
      <c r="U2567" t="s">
        <v>57942</v>
      </c>
      <c r="V2567" t="s">
        <v>57943</v>
      </c>
      <c r="W2567" t="s">
        <v>57944</v>
      </c>
      <c r="X2567" t="s">
        <v>57945</v>
      </c>
      <c r="Y2567" t="s">
        <v>57946</v>
      </c>
    </row>
    <row r="2568" spans="1:25" x14ac:dyDescent="0.3">
      <c r="A2568">
        <v>128350</v>
      </c>
      <c r="B2568" t="s">
        <v>57947</v>
      </c>
      <c r="C2568" t="s">
        <v>57948</v>
      </c>
      <c r="D2568" t="s">
        <v>57949</v>
      </c>
      <c r="E2568" t="s">
        <v>57950</v>
      </c>
      <c r="F2568" t="s">
        <v>57951</v>
      </c>
      <c r="G2568" t="s">
        <v>57952</v>
      </c>
      <c r="H2568" t="s">
        <v>57953</v>
      </c>
      <c r="I2568" t="s">
        <v>57954</v>
      </c>
      <c r="J2568" t="s">
        <v>57955</v>
      </c>
      <c r="K2568" t="s">
        <v>57956</v>
      </c>
      <c r="L2568" t="s">
        <v>57957</v>
      </c>
      <c r="M2568" t="s">
        <v>57958</v>
      </c>
      <c r="N2568" t="s">
        <v>57959</v>
      </c>
      <c r="O2568" t="s">
        <v>57960</v>
      </c>
      <c r="P2568">
        <f>-806.96906938901 -25.2622064175669 -221.897376066786</f>
        <v>-1054.1286518733627</v>
      </c>
      <c r="Q2568" t="s">
        <v>57961</v>
      </c>
      <c r="R2568" t="s">
        <v>57962</v>
      </c>
      <c r="S2568" t="s">
        <v>57963</v>
      </c>
      <c r="T2568" t="s">
        <v>57964</v>
      </c>
      <c r="U2568" t="s">
        <v>57965</v>
      </c>
      <c r="V2568" t="s">
        <v>57966</v>
      </c>
      <c r="W2568" t="s">
        <v>57967</v>
      </c>
      <c r="X2568" t="s">
        <v>57968</v>
      </c>
      <c r="Y2568" t="s">
        <v>57969</v>
      </c>
    </row>
    <row r="2569" spans="1:25" x14ac:dyDescent="0.3">
      <c r="A2569">
        <v>128400</v>
      </c>
      <c r="B2569" t="s">
        <v>57970</v>
      </c>
      <c r="C2569" t="s">
        <v>57971</v>
      </c>
      <c r="D2569" t="s">
        <v>57972</v>
      </c>
      <c r="E2569" t="s">
        <v>57973</v>
      </c>
      <c r="F2569" t="s">
        <v>57974</v>
      </c>
      <c r="G2569" t="s">
        <v>57975</v>
      </c>
      <c r="H2569" t="s">
        <v>57976</v>
      </c>
      <c r="I2569" t="s">
        <v>57977</v>
      </c>
      <c r="J2569" t="s">
        <v>57978</v>
      </c>
      <c r="K2569" t="s">
        <v>57979</v>
      </c>
      <c r="L2569" t="s">
        <v>57980</v>
      </c>
      <c r="M2569" t="s">
        <v>57981</v>
      </c>
      <c r="N2569" t="s">
        <v>57982</v>
      </c>
      <c r="O2569" t="s">
        <v>57983</v>
      </c>
      <c r="P2569">
        <f>-805.76992182481 -24.8222411349302 -221.675598894236</f>
        <v>-1052.2677618539763</v>
      </c>
      <c r="Q2569" t="s">
        <v>57984</v>
      </c>
      <c r="R2569" t="s">
        <v>57985</v>
      </c>
      <c r="S2569" t="s">
        <v>57986</v>
      </c>
      <c r="T2569" t="s">
        <v>57987</v>
      </c>
      <c r="U2569" t="s">
        <v>57988</v>
      </c>
      <c r="V2569" t="s">
        <v>57989</v>
      </c>
      <c r="W2569" t="s">
        <v>57990</v>
      </c>
      <c r="X2569" t="s">
        <v>57991</v>
      </c>
      <c r="Y2569" t="s">
        <v>57992</v>
      </c>
    </row>
    <row r="2570" spans="1:25" x14ac:dyDescent="0.3">
      <c r="A2570">
        <v>128450</v>
      </c>
      <c r="B2570" t="s">
        <v>57993</v>
      </c>
      <c r="C2570" t="s">
        <v>57994</v>
      </c>
      <c r="D2570" t="s">
        <v>57995</v>
      </c>
      <c r="E2570" t="s">
        <v>57996</v>
      </c>
      <c r="F2570" t="s">
        <v>57997</v>
      </c>
      <c r="G2570" t="s">
        <v>57998</v>
      </c>
      <c r="H2570" t="s">
        <v>57999</v>
      </c>
      <c r="I2570" t="s">
        <v>58000</v>
      </c>
      <c r="J2570" t="s">
        <v>58001</v>
      </c>
      <c r="K2570" t="s">
        <v>58002</v>
      </c>
      <c r="L2570" t="s">
        <v>58003</v>
      </c>
      <c r="M2570" t="s">
        <v>58004</v>
      </c>
      <c r="N2570" t="s">
        <v>58005</v>
      </c>
      <c r="O2570" t="s">
        <v>58006</v>
      </c>
      <c r="P2570">
        <f>-805.389770552023 -25.0363796422498 -221.603503888237</f>
        <v>-1052.0296540825098</v>
      </c>
      <c r="Q2570" t="s">
        <v>58007</v>
      </c>
      <c r="R2570" t="s">
        <v>58008</v>
      </c>
      <c r="S2570" t="s">
        <v>58009</v>
      </c>
      <c r="T2570" t="s">
        <v>58010</v>
      </c>
      <c r="U2570" t="s">
        <v>58011</v>
      </c>
      <c r="V2570" t="s">
        <v>58012</v>
      </c>
      <c r="W2570" t="s">
        <v>58013</v>
      </c>
      <c r="X2570" t="s">
        <v>58014</v>
      </c>
      <c r="Y2570" t="s">
        <v>58015</v>
      </c>
    </row>
    <row r="2571" spans="1:25" x14ac:dyDescent="0.3">
      <c r="A2571">
        <v>128500</v>
      </c>
      <c r="B2571" t="s">
        <v>58016</v>
      </c>
      <c r="C2571" t="s">
        <v>58017</v>
      </c>
      <c r="D2571" t="s">
        <v>58018</v>
      </c>
      <c r="E2571" t="s">
        <v>58019</v>
      </c>
      <c r="F2571" t="s">
        <v>58020</v>
      </c>
      <c r="G2571" t="s">
        <v>58021</v>
      </c>
      <c r="H2571" t="s">
        <v>58022</v>
      </c>
      <c r="I2571" t="s">
        <v>58023</v>
      </c>
      <c r="J2571" t="s">
        <v>58024</v>
      </c>
      <c r="K2571" t="s">
        <v>58025</v>
      </c>
      <c r="L2571" t="s">
        <v>58026</v>
      </c>
      <c r="M2571" t="s">
        <v>58027</v>
      </c>
      <c r="N2571" t="s">
        <v>58028</v>
      </c>
      <c r="O2571" t="s">
        <v>58029</v>
      </c>
      <c r="P2571">
        <f>-805.470714115458 -26.2902756413548 -221.450327616902</f>
        <v>-1053.2113173737148</v>
      </c>
      <c r="Q2571" t="s">
        <v>58030</v>
      </c>
      <c r="R2571" t="s">
        <v>58031</v>
      </c>
      <c r="S2571" t="s">
        <v>58032</v>
      </c>
      <c r="T2571" t="s">
        <v>58033</v>
      </c>
      <c r="U2571" t="s">
        <v>58034</v>
      </c>
      <c r="V2571" t="s">
        <v>58035</v>
      </c>
      <c r="W2571" t="s">
        <v>58036</v>
      </c>
      <c r="X2571" t="s">
        <v>58037</v>
      </c>
      <c r="Y2571" t="s">
        <v>58038</v>
      </c>
    </row>
    <row r="2572" spans="1:25" x14ac:dyDescent="0.3">
      <c r="A2572">
        <v>128550</v>
      </c>
      <c r="B2572" t="s">
        <v>58039</v>
      </c>
      <c r="C2572" t="s">
        <v>58040</v>
      </c>
      <c r="D2572" t="s">
        <v>58041</v>
      </c>
      <c r="E2572" t="s">
        <v>58042</v>
      </c>
      <c r="F2572" t="s">
        <v>58043</v>
      </c>
      <c r="G2572" t="s">
        <v>58044</v>
      </c>
      <c r="H2572" t="s">
        <v>58045</v>
      </c>
      <c r="I2572" t="s">
        <v>58046</v>
      </c>
      <c r="J2572" t="s">
        <v>58047</v>
      </c>
      <c r="K2572" t="s">
        <v>58048</v>
      </c>
      <c r="L2572" t="s">
        <v>58049</v>
      </c>
      <c r="M2572" t="s">
        <v>58050</v>
      </c>
      <c r="N2572" t="s">
        <v>58051</v>
      </c>
      <c r="O2572" t="s">
        <v>58052</v>
      </c>
      <c r="P2572">
        <f>-805.595687575255 -27.0139428318644 -221.342156705256</f>
        <v>-1053.9517871123753</v>
      </c>
      <c r="Q2572" t="s">
        <v>58053</v>
      </c>
      <c r="R2572" t="s">
        <v>58054</v>
      </c>
      <c r="S2572" t="s">
        <v>58055</v>
      </c>
      <c r="T2572" t="s">
        <v>58056</v>
      </c>
      <c r="U2572" t="s">
        <v>58057</v>
      </c>
      <c r="V2572" t="s">
        <v>58058</v>
      </c>
      <c r="W2572" t="s">
        <v>58059</v>
      </c>
      <c r="X2572" t="s">
        <v>58060</v>
      </c>
      <c r="Y2572" t="s">
        <v>58061</v>
      </c>
    </row>
    <row r="2573" spans="1:25" x14ac:dyDescent="0.3">
      <c r="A2573">
        <v>128600</v>
      </c>
      <c r="B2573" t="s">
        <v>58062</v>
      </c>
      <c r="C2573" t="s">
        <v>58063</v>
      </c>
      <c r="D2573" t="s">
        <v>58064</v>
      </c>
      <c r="E2573" t="s">
        <v>58065</v>
      </c>
      <c r="F2573" t="s">
        <v>58066</v>
      </c>
      <c r="G2573" t="s">
        <v>58067</v>
      </c>
      <c r="H2573" t="s">
        <v>58068</v>
      </c>
      <c r="I2573" t="s">
        <v>58069</v>
      </c>
      <c r="J2573" t="s">
        <v>58070</v>
      </c>
      <c r="K2573" t="s">
        <v>58071</v>
      </c>
      <c r="L2573" t="s">
        <v>58072</v>
      </c>
      <c r="M2573" t="s">
        <v>58073</v>
      </c>
      <c r="N2573" t="s">
        <v>58074</v>
      </c>
      <c r="O2573">
        <f>-766.596425134037 -1.28823787001011 -499.143312964249</f>
        <v>-1267.027975968296</v>
      </c>
      <c r="P2573">
        <f>-805.622405039084 -28.3601287259967 -221.073771938931</f>
        <v>-1055.0563057040117</v>
      </c>
      <c r="Q2573" t="s">
        <v>58075</v>
      </c>
      <c r="R2573" t="s">
        <v>58076</v>
      </c>
      <c r="S2573" t="s">
        <v>58077</v>
      </c>
      <c r="T2573" t="s">
        <v>58078</v>
      </c>
      <c r="U2573" t="s">
        <v>58079</v>
      </c>
      <c r="V2573" t="s">
        <v>58080</v>
      </c>
      <c r="W2573" t="s">
        <v>58081</v>
      </c>
      <c r="X2573" t="s">
        <v>58082</v>
      </c>
      <c r="Y2573" t="s">
        <v>58083</v>
      </c>
    </row>
    <row r="2574" spans="1:25" x14ac:dyDescent="0.3">
      <c r="A2574">
        <v>128650</v>
      </c>
      <c r="B2574" t="s">
        <v>58084</v>
      </c>
      <c r="C2574" t="s">
        <v>58085</v>
      </c>
      <c r="D2574" t="s">
        <v>58086</v>
      </c>
      <c r="E2574" t="s">
        <v>58087</v>
      </c>
      <c r="F2574" t="s">
        <v>58088</v>
      </c>
      <c r="G2574" t="s">
        <v>58089</v>
      </c>
      <c r="H2574" t="s">
        <v>58090</v>
      </c>
      <c r="I2574" t="s">
        <v>58091</v>
      </c>
      <c r="J2574" t="s">
        <v>58092</v>
      </c>
      <c r="K2574" t="s">
        <v>58093</v>
      </c>
      <c r="L2574" t="s">
        <v>58094</v>
      </c>
      <c r="M2574" t="s">
        <v>58095</v>
      </c>
      <c r="N2574" t="s">
        <v>58096</v>
      </c>
      <c r="O2574">
        <f>-766.469167455267 -1.90862076729468 -499.18600791454</f>
        <v>-1267.5637961371017</v>
      </c>
      <c r="P2574">
        <f>-805.484197234665 -28.9207117572225 -221.10914577345</f>
        <v>-1055.5140547653375</v>
      </c>
      <c r="Q2574" t="s">
        <v>58097</v>
      </c>
      <c r="R2574" t="s">
        <v>58098</v>
      </c>
      <c r="S2574" t="s">
        <v>58099</v>
      </c>
      <c r="T2574" t="s">
        <v>58100</v>
      </c>
      <c r="U2574" t="s">
        <v>58101</v>
      </c>
      <c r="V2574" t="s">
        <v>58102</v>
      </c>
      <c r="W2574" t="s">
        <v>58103</v>
      </c>
      <c r="X2574" t="s">
        <v>58104</v>
      </c>
      <c r="Y2574" t="s">
        <v>58105</v>
      </c>
    </row>
    <row r="2575" spans="1:25" x14ac:dyDescent="0.3">
      <c r="A2575">
        <v>128700</v>
      </c>
      <c r="B2575" t="s">
        <v>58106</v>
      </c>
      <c r="C2575" t="s">
        <v>58107</v>
      </c>
      <c r="D2575" t="s">
        <v>58108</v>
      </c>
      <c r="E2575" t="s">
        <v>58109</v>
      </c>
      <c r="F2575" t="s">
        <v>58110</v>
      </c>
      <c r="G2575" t="s">
        <v>58111</v>
      </c>
      <c r="H2575" t="s">
        <v>58112</v>
      </c>
      <c r="I2575" t="s">
        <v>58113</v>
      </c>
      <c r="J2575" t="s">
        <v>58114</v>
      </c>
      <c r="K2575" t="s">
        <v>58115</v>
      </c>
      <c r="L2575" t="s">
        <v>58116</v>
      </c>
      <c r="M2575" t="s">
        <v>58117</v>
      </c>
      <c r="N2575" t="s">
        <v>58118</v>
      </c>
      <c r="O2575">
        <f>-767.010626919687 -3.00838537778532 -499.287468595837</f>
        <v>-1269.3064808933093</v>
      </c>
      <c r="P2575">
        <f>-805.534465567782 -30.2936374916901 -221.168685707401</f>
        <v>-1056.9967887668731</v>
      </c>
      <c r="Q2575" t="s">
        <v>58119</v>
      </c>
      <c r="R2575" t="s">
        <v>58120</v>
      </c>
      <c r="S2575" t="s">
        <v>58121</v>
      </c>
      <c r="T2575" t="s">
        <v>58122</v>
      </c>
      <c r="U2575" t="s">
        <v>58123</v>
      </c>
      <c r="V2575" t="s">
        <v>58124</v>
      </c>
      <c r="W2575" t="s">
        <v>58125</v>
      </c>
      <c r="X2575" t="s">
        <v>58126</v>
      </c>
      <c r="Y2575" t="s">
        <v>58127</v>
      </c>
    </row>
    <row r="2576" spans="1:25" x14ac:dyDescent="0.3">
      <c r="A2576">
        <v>128750</v>
      </c>
      <c r="B2576" t="s">
        <v>58128</v>
      </c>
      <c r="C2576" t="s">
        <v>58129</v>
      </c>
      <c r="D2576" t="s">
        <v>58130</v>
      </c>
      <c r="E2576" t="s">
        <v>58131</v>
      </c>
      <c r="F2576" t="s">
        <v>58132</v>
      </c>
      <c r="G2576" t="s">
        <v>58133</v>
      </c>
      <c r="H2576" t="s">
        <v>58134</v>
      </c>
      <c r="I2576" t="s">
        <v>58135</v>
      </c>
      <c r="J2576" t="s">
        <v>58136</v>
      </c>
      <c r="K2576" t="s">
        <v>58137</v>
      </c>
      <c r="L2576" t="s">
        <v>58138</v>
      </c>
      <c r="M2576" t="s">
        <v>58139</v>
      </c>
      <c r="N2576" t="s">
        <v>58140</v>
      </c>
      <c r="O2576">
        <f>-767.458286930333 -3.45211408254954 -499.464914203628</f>
        <v>-1270.3753152165104</v>
      </c>
      <c r="P2576">
        <f>-805.806598587283 -31.0849787616166 -221.356363333207</f>
        <v>-1058.2479406821067</v>
      </c>
      <c r="Q2576" t="s">
        <v>58141</v>
      </c>
      <c r="R2576" t="s">
        <v>58142</v>
      </c>
      <c r="S2576" t="s">
        <v>58143</v>
      </c>
      <c r="T2576" t="s">
        <v>58144</v>
      </c>
      <c r="U2576" t="s">
        <v>58145</v>
      </c>
      <c r="V2576" t="s">
        <v>58146</v>
      </c>
      <c r="W2576" t="s">
        <v>58147</v>
      </c>
      <c r="X2576" t="s">
        <v>58148</v>
      </c>
      <c r="Y2576" t="s">
        <v>58149</v>
      </c>
    </row>
    <row r="2577" spans="1:25" x14ac:dyDescent="0.3">
      <c r="A2577">
        <v>128800</v>
      </c>
      <c r="B2577" t="s">
        <v>58150</v>
      </c>
      <c r="C2577" t="s">
        <v>58151</v>
      </c>
      <c r="D2577" t="s">
        <v>58152</v>
      </c>
      <c r="E2577" t="s">
        <v>58153</v>
      </c>
      <c r="F2577" t="s">
        <v>58154</v>
      </c>
      <c r="G2577" t="s">
        <v>58155</v>
      </c>
      <c r="H2577" t="s">
        <v>58156</v>
      </c>
      <c r="I2577" t="s">
        <v>58157</v>
      </c>
      <c r="J2577" t="s">
        <v>58158</v>
      </c>
      <c r="K2577" t="s">
        <v>58159</v>
      </c>
      <c r="L2577" t="s">
        <v>58160</v>
      </c>
      <c r="M2577" t="s">
        <v>58161</v>
      </c>
      <c r="N2577" t="s">
        <v>58162</v>
      </c>
      <c r="O2577">
        <f>-768.230395329012 -3.94541701331241 -500.076506881597</f>
        <v>-1272.2523192239214</v>
      </c>
      <c r="P2577">
        <f>-807.05153368733 -32.0705514744791 -222.082857563996</f>
        <v>-1061.204942725805</v>
      </c>
      <c r="Q2577" t="s">
        <v>58163</v>
      </c>
      <c r="R2577" t="s">
        <v>58164</v>
      </c>
      <c r="S2577" t="s">
        <v>58165</v>
      </c>
      <c r="T2577" t="s">
        <v>58166</v>
      </c>
      <c r="U2577" t="s">
        <v>58167</v>
      </c>
      <c r="V2577" t="s">
        <v>58168</v>
      </c>
      <c r="W2577" t="s">
        <v>58169</v>
      </c>
      <c r="X2577" t="s">
        <v>58170</v>
      </c>
      <c r="Y2577" t="s">
        <v>58171</v>
      </c>
    </row>
    <row r="2578" spans="1:25" x14ac:dyDescent="0.3">
      <c r="A2578">
        <v>128850</v>
      </c>
      <c r="B2578" t="s">
        <v>58172</v>
      </c>
      <c r="C2578" t="s">
        <v>58173</v>
      </c>
      <c r="D2578" t="s">
        <v>58174</v>
      </c>
      <c r="E2578" t="s">
        <v>58175</v>
      </c>
      <c r="F2578" t="s">
        <v>58176</v>
      </c>
      <c r="G2578" t="s">
        <v>58177</v>
      </c>
      <c r="H2578" t="s">
        <v>58178</v>
      </c>
      <c r="I2578" t="s">
        <v>58179</v>
      </c>
      <c r="J2578" t="s">
        <v>58180</v>
      </c>
      <c r="K2578" t="s">
        <v>58181</v>
      </c>
      <c r="L2578" t="s">
        <v>58182</v>
      </c>
      <c r="M2578" t="s">
        <v>58183</v>
      </c>
      <c r="N2578" t="s">
        <v>58184</v>
      </c>
      <c r="O2578">
        <f>-768.891290970038 -3.96379544176102 -500.38945180387</f>
        <v>-1273.2445382156689</v>
      </c>
      <c r="P2578">
        <f>-807.962571588801 -32.4214171831259 -222.464594140395</f>
        <v>-1062.8485829123219</v>
      </c>
      <c r="Q2578" t="s">
        <v>58185</v>
      </c>
      <c r="R2578" t="s">
        <v>58186</v>
      </c>
      <c r="S2578" t="s">
        <v>58187</v>
      </c>
      <c r="T2578" t="s">
        <v>58188</v>
      </c>
      <c r="U2578" t="s">
        <v>58189</v>
      </c>
      <c r="V2578" t="s">
        <v>58190</v>
      </c>
      <c r="W2578" t="s">
        <v>58191</v>
      </c>
      <c r="X2578" t="s">
        <v>58192</v>
      </c>
      <c r="Y2578" t="s">
        <v>58193</v>
      </c>
    </row>
    <row r="2579" spans="1:25" x14ac:dyDescent="0.3">
      <c r="A2579">
        <v>128900</v>
      </c>
      <c r="B2579" t="s">
        <v>58194</v>
      </c>
      <c r="C2579" t="s">
        <v>58195</v>
      </c>
      <c r="D2579" t="s">
        <v>58196</v>
      </c>
      <c r="E2579" t="s">
        <v>58197</v>
      </c>
      <c r="F2579" t="s">
        <v>58198</v>
      </c>
      <c r="G2579" t="s">
        <v>58199</v>
      </c>
      <c r="H2579" t="s">
        <v>58200</v>
      </c>
      <c r="I2579" t="s">
        <v>58201</v>
      </c>
      <c r="J2579" t="s">
        <v>58202</v>
      </c>
      <c r="K2579" t="s">
        <v>58203</v>
      </c>
      <c r="L2579" t="s">
        <v>58204</v>
      </c>
      <c r="M2579" t="s">
        <v>58205</v>
      </c>
      <c r="N2579" t="s">
        <v>58206</v>
      </c>
      <c r="O2579">
        <f>-770.440219213978 -3.91714827607029 -501.042307727999</f>
        <v>-1275.3996752180474</v>
      </c>
      <c r="P2579">
        <f>-809.77766022839 -32.9916390283856 -223.21893722133</f>
        <v>-1065.9882364781056</v>
      </c>
      <c r="Q2579" t="s">
        <v>58207</v>
      </c>
      <c r="R2579" t="s">
        <v>58208</v>
      </c>
      <c r="S2579" t="s">
        <v>58209</v>
      </c>
      <c r="T2579" t="s">
        <v>58210</v>
      </c>
      <c r="U2579" t="s">
        <v>58211</v>
      </c>
      <c r="V2579" t="s">
        <v>58212</v>
      </c>
      <c r="W2579" t="s">
        <v>58213</v>
      </c>
      <c r="X2579" t="s">
        <v>58214</v>
      </c>
      <c r="Y2579" t="s">
        <v>58215</v>
      </c>
    </row>
    <row r="2580" spans="1:25" x14ac:dyDescent="0.3">
      <c r="A2580">
        <v>128950</v>
      </c>
      <c r="B2580" t="s">
        <v>58216</v>
      </c>
      <c r="C2580" t="s">
        <v>58217</v>
      </c>
      <c r="D2580" t="s">
        <v>58218</v>
      </c>
      <c r="E2580" t="s">
        <v>58219</v>
      </c>
      <c r="F2580" t="s">
        <v>58220</v>
      </c>
      <c r="G2580" t="s">
        <v>58221</v>
      </c>
      <c r="H2580" t="s">
        <v>58222</v>
      </c>
      <c r="I2580" t="s">
        <v>58223</v>
      </c>
      <c r="J2580" t="s">
        <v>58224</v>
      </c>
      <c r="K2580" t="s">
        <v>58225</v>
      </c>
      <c r="L2580" t="s">
        <v>58226</v>
      </c>
      <c r="M2580" t="s">
        <v>58227</v>
      </c>
      <c r="N2580" t="s">
        <v>58228</v>
      </c>
      <c r="O2580">
        <f>-771.086738475537 -3.93161606410786 -501.298303138096</f>
        <v>-1276.3166576777407</v>
      </c>
      <c r="P2580">
        <f>-810.519328938989 -33.2341920780832 -223.512346468831</f>
        <v>-1067.2658674859033</v>
      </c>
      <c r="Q2580" t="s">
        <v>58229</v>
      </c>
      <c r="R2580" t="s">
        <v>58230</v>
      </c>
      <c r="S2580" t="s">
        <v>58231</v>
      </c>
      <c r="T2580" t="s">
        <v>58232</v>
      </c>
      <c r="U2580" t="s">
        <v>58233</v>
      </c>
      <c r="V2580" t="s">
        <v>58234</v>
      </c>
      <c r="W2580" t="s">
        <v>58235</v>
      </c>
      <c r="X2580" t="s">
        <v>58236</v>
      </c>
      <c r="Y2580" t="s">
        <v>58237</v>
      </c>
    </row>
    <row r="2581" spans="1:25" x14ac:dyDescent="0.3">
      <c r="A2581">
        <v>129000</v>
      </c>
      <c r="B2581" t="s">
        <v>58238</v>
      </c>
      <c r="C2581" t="s">
        <v>58239</v>
      </c>
      <c r="D2581" t="s">
        <v>58240</v>
      </c>
      <c r="E2581" t="s">
        <v>58241</v>
      </c>
      <c r="F2581" t="s">
        <v>58242</v>
      </c>
      <c r="G2581" t="s">
        <v>58243</v>
      </c>
      <c r="H2581" t="s">
        <v>58244</v>
      </c>
      <c r="I2581" t="s">
        <v>58245</v>
      </c>
      <c r="J2581" t="s">
        <v>58246</v>
      </c>
      <c r="K2581" t="s">
        <v>58247</v>
      </c>
      <c r="L2581" t="s">
        <v>58248</v>
      </c>
      <c r="M2581" t="s">
        <v>58249</v>
      </c>
      <c r="N2581" t="s">
        <v>58250</v>
      </c>
      <c r="O2581">
        <f>-772.287691009942 -3.7641418336384 -501.73290183741</f>
        <v>-1277.7847346809904</v>
      </c>
      <c r="P2581">
        <f>-811.611364674339 -33.0722660565584 -223.932166191994</f>
        <v>-1068.6157969228914</v>
      </c>
      <c r="Q2581" t="s">
        <v>58251</v>
      </c>
      <c r="R2581" t="s">
        <v>58252</v>
      </c>
      <c r="S2581" t="s">
        <v>58253</v>
      </c>
      <c r="T2581" t="s">
        <v>58254</v>
      </c>
      <c r="U2581" t="s">
        <v>58255</v>
      </c>
      <c r="V2581" t="s">
        <v>58256</v>
      </c>
      <c r="W2581" t="s">
        <v>58257</v>
      </c>
      <c r="X2581" t="s">
        <v>58258</v>
      </c>
      <c r="Y2581" t="s">
        <v>58259</v>
      </c>
    </row>
    <row r="2582" spans="1:25" x14ac:dyDescent="0.3">
      <c r="A2582">
        <v>129050</v>
      </c>
      <c r="B2582" t="s">
        <v>58260</v>
      </c>
      <c r="C2582" t="s">
        <v>58261</v>
      </c>
      <c r="D2582" t="s">
        <v>58262</v>
      </c>
      <c r="E2582" t="s">
        <v>58263</v>
      </c>
      <c r="F2582" t="s">
        <v>58264</v>
      </c>
      <c r="G2582" t="s">
        <v>58265</v>
      </c>
      <c r="H2582" t="s">
        <v>58266</v>
      </c>
      <c r="I2582" t="s">
        <v>58267</v>
      </c>
      <c r="J2582" t="s">
        <v>58268</v>
      </c>
      <c r="K2582" t="s">
        <v>58269</v>
      </c>
      <c r="L2582" t="s">
        <v>58270</v>
      </c>
      <c r="M2582" t="s">
        <v>58271</v>
      </c>
      <c r="N2582" t="s">
        <v>58272</v>
      </c>
      <c r="O2582">
        <f>-772.861165699347 -3.57342666950012 -501.808910495311</f>
        <v>-1278.243502864158</v>
      </c>
      <c r="P2582">
        <f>-812.01928926765 -32.876513267784 -223.98427035725</f>
        <v>-1068.880072892684</v>
      </c>
      <c r="Q2582" t="s">
        <v>58273</v>
      </c>
      <c r="R2582" t="s">
        <v>58274</v>
      </c>
      <c r="S2582" t="s">
        <v>58275</v>
      </c>
      <c r="T2582" t="s">
        <v>58276</v>
      </c>
      <c r="U2582" t="s">
        <v>58277</v>
      </c>
      <c r="V2582" t="s">
        <v>58278</v>
      </c>
      <c r="W2582" t="s">
        <v>58279</v>
      </c>
      <c r="X2582" t="s">
        <v>58280</v>
      </c>
      <c r="Y2582" t="s">
        <v>58281</v>
      </c>
    </row>
    <row r="2583" spans="1:25" x14ac:dyDescent="0.3">
      <c r="A2583">
        <v>129100</v>
      </c>
      <c r="B2583" t="s">
        <v>58282</v>
      </c>
      <c r="C2583" t="s">
        <v>58283</v>
      </c>
      <c r="D2583" t="s">
        <v>58284</v>
      </c>
      <c r="E2583" t="s">
        <v>58285</v>
      </c>
      <c r="F2583" t="s">
        <v>58286</v>
      </c>
      <c r="G2583" t="s">
        <v>58287</v>
      </c>
      <c r="H2583" t="s">
        <v>58288</v>
      </c>
      <c r="I2583" t="s">
        <v>58289</v>
      </c>
      <c r="J2583" t="s">
        <v>58290</v>
      </c>
      <c r="K2583" t="s">
        <v>58291</v>
      </c>
      <c r="L2583" t="s">
        <v>58292</v>
      </c>
      <c r="M2583" t="s">
        <v>58293</v>
      </c>
      <c r="N2583" t="s">
        <v>58294</v>
      </c>
      <c r="O2583">
        <f>-773.944401706969 -3.10582082349129 -501.835745820173</f>
        <v>-1278.8859683506332</v>
      </c>
      <c r="P2583">
        <f>-812.560426458507 -32.4002291444215 -223.93422542311</f>
        <v>-1068.8948810260385</v>
      </c>
      <c r="Q2583" t="s">
        <v>58295</v>
      </c>
      <c r="R2583" t="s">
        <v>58296</v>
      </c>
      <c r="S2583" t="s">
        <v>58297</v>
      </c>
      <c r="T2583" t="s">
        <v>58298</v>
      </c>
      <c r="U2583" t="s">
        <v>58299</v>
      </c>
      <c r="V2583" t="s">
        <v>58300</v>
      </c>
      <c r="W2583" t="s">
        <v>58301</v>
      </c>
      <c r="X2583" t="s">
        <v>58302</v>
      </c>
      <c r="Y2583" t="s">
        <v>58303</v>
      </c>
    </row>
    <row r="2584" spans="1:25" x14ac:dyDescent="0.3">
      <c r="A2584">
        <v>129150</v>
      </c>
      <c r="B2584" t="s">
        <v>58304</v>
      </c>
      <c r="C2584" t="s">
        <v>58305</v>
      </c>
      <c r="D2584" t="s">
        <v>58306</v>
      </c>
      <c r="E2584" t="s">
        <v>58307</v>
      </c>
      <c r="F2584" t="s">
        <v>58308</v>
      </c>
      <c r="G2584" t="s">
        <v>58309</v>
      </c>
      <c r="H2584" t="s">
        <v>58310</v>
      </c>
      <c r="I2584" t="s">
        <v>58311</v>
      </c>
      <c r="J2584" t="s">
        <v>58312</v>
      </c>
      <c r="K2584" t="s">
        <v>58313</v>
      </c>
      <c r="L2584" t="s">
        <v>58314</v>
      </c>
      <c r="M2584" t="s">
        <v>58315</v>
      </c>
      <c r="N2584" t="s">
        <v>58316</v>
      </c>
      <c r="O2584">
        <f>-774.498357354912 -2.91694435271552 -501.745614353246</f>
        <v>-1279.1609160608734</v>
      </c>
      <c r="P2584">
        <f>-812.690700418487 -32.1665429174211 -223.780941139434</f>
        <v>-1068.6381844753421</v>
      </c>
      <c r="Q2584" t="s">
        <v>58317</v>
      </c>
      <c r="R2584" t="s">
        <v>58318</v>
      </c>
      <c r="S2584" t="s">
        <v>58319</v>
      </c>
      <c r="T2584" t="s">
        <v>58320</v>
      </c>
      <c r="U2584" t="s">
        <v>58321</v>
      </c>
      <c r="V2584" t="s">
        <v>58322</v>
      </c>
      <c r="W2584" t="s">
        <v>58323</v>
      </c>
      <c r="X2584" t="s">
        <v>58324</v>
      </c>
      <c r="Y2584" t="s">
        <v>58325</v>
      </c>
    </row>
    <row r="2585" spans="1:25" x14ac:dyDescent="0.3">
      <c r="A2585">
        <v>129200</v>
      </c>
      <c r="B2585" t="s">
        <v>58326</v>
      </c>
      <c r="C2585" t="s">
        <v>58327</v>
      </c>
      <c r="D2585" t="s">
        <v>58328</v>
      </c>
      <c r="E2585" t="s">
        <v>58329</v>
      </c>
      <c r="F2585" t="s">
        <v>58330</v>
      </c>
      <c r="G2585" t="s">
        <v>58331</v>
      </c>
      <c r="H2585" t="s">
        <v>58332</v>
      </c>
      <c r="I2585" t="s">
        <v>58333</v>
      </c>
      <c r="J2585" t="s">
        <v>58334</v>
      </c>
      <c r="K2585" t="s">
        <v>58335</v>
      </c>
      <c r="L2585" t="s">
        <v>58336</v>
      </c>
      <c r="M2585" t="s">
        <v>58337</v>
      </c>
      <c r="N2585" t="s">
        <v>58338</v>
      </c>
      <c r="O2585">
        <f>-775.548601027678 -2.66046604044823 -501.436237852146</f>
        <v>-1279.6453049202723</v>
      </c>
      <c r="P2585">
        <f>-812.737024244212 -31.3608442495861 -223.27813307113</f>
        <v>-1067.3760015649279</v>
      </c>
      <c r="Q2585" t="s">
        <v>58339</v>
      </c>
      <c r="R2585" t="s">
        <v>58340</v>
      </c>
      <c r="S2585" t="s">
        <v>58341</v>
      </c>
      <c r="T2585" t="s">
        <v>58342</v>
      </c>
      <c r="U2585" t="s">
        <v>58343</v>
      </c>
      <c r="V2585" t="s">
        <v>58344</v>
      </c>
      <c r="W2585" t="s">
        <v>58345</v>
      </c>
      <c r="X2585" t="s">
        <v>58346</v>
      </c>
      <c r="Y2585" t="s">
        <v>58347</v>
      </c>
    </row>
    <row r="2586" spans="1:25" x14ac:dyDescent="0.3">
      <c r="A2586">
        <v>129250</v>
      </c>
      <c r="B2586" t="s">
        <v>58348</v>
      </c>
      <c r="C2586" t="s">
        <v>58349</v>
      </c>
      <c r="D2586" t="s">
        <v>58350</v>
      </c>
      <c r="E2586" t="s">
        <v>58351</v>
      </c>
      <c r="F2586" t="s">
        <v>58352</v>
      </c>
      <c r="G2586" t="s">
        <v>58353</v>
      </c>
      <c r="H2586" t="s">
        <v>58354</v>
      </c>
      <c r="I2586" t="s">
        <v>58355</v>
      </c>
      <c r="J2586" t="s">
        <v>58356</v>
      </c>
      <c r="K2586" t="s">
        <v>58357</v>
      </c>
      <c r="L2586" t="s">
        <v>58358</v>
      </c>
      <c r="M2586" t="s">
        <v>58359</v>
      </c>
      <c r="N2586" t="s">
        <v>58360</v>
      </c>
      <c r="O2586">
        <f>-776.217876367567 -2.4419963756261 -501.259227351834</f>
        <v>-1279.919100095027</v>
      </c>
      <c r="P2586">
        <f>-812.525864246627 -30.6380125256665 -222.933315073256</f>
        <v>-1066.0971918455493</v>
      </c>
      <c r="Q2586" t="s">
        <v>58361</v>
      </c>
      <c r="R2586" t="s">
        <v>58362</v>
      </c>
      <c r="S2586" t="s">
        <v>58363</v>
      </c>
      <c r="T2586" t="s">
        <v>58364</v>
      </c>
      <c r="U2586" t="s">
        <v>58365</v>
      </c>
      <c r="V2586" t="s">
        <v>58366</v>
      </c>
      <c r="W2586" t="s">
        <v>58367</v>
      </c>
      <c r="X2586" t="s">
        <v>58368</v>
      </c>
      <c r="Y2586" t="s">
        <v>58369</v>
      </c>
    </row>
    <row r="2587" spans="1:25" x14ac:dyDescent="0.3">
      <c r="A2587">
        <v>129300</v>
      </c>
      <c r="B2587" t="s">
        <v>58370</v>
      </c>
      <c r="C2587" t="s">
        <v>58371</v>
      </c>
      <c r="D2587" t="s">
        <v>58372</v>
      </c>
      <c r="E2587" t="s">
        <v>58373</v>
      </c>
      <c r="F2587" t="s">
        <v>58374</v>
      </c>
      <c r="G2587" t="s">
        <v>58375</v>
      </c>
      <c r="H2587" t="s">
        <v>58376</v>
      </c>
      <c r="I2587" t="s">
        <v>58377</v>
      </c>
      <c r="J2587" t="s">
        <v>58378</v>
      </c>
      <c r="K2587" t="s">
        <v>58379</v>
      </c>
      <c r="L2587" t="s">
        <v>58380</v>
      </c>
      <c r="M2587" t="s">
        <v>58381</v>
      </c>
      <c r="N2587" t="s">
        <v>58382</v>
      </c>
      <c r="O2587">
        <f>-777.645480134556 -1.89530693685469 -500.64367272124</f>
        <v>-1280.1844597926506</v>
      </c>
      <c r="P2587">
        <f>-811.710132861366 -29.2887388549264 -221.95414056488</f>
        <v>-1062.9530122811723</v>
      </c>
      <c r="Q2587" t="s">
        <v>58383</v>
      </c>
      <c r="R2587" t="s">
        <v>58384</v>
      </c>
      <c r="S2587" t="s">
        <v>58385</v>
      </c>
      <c r="T2587" t="s">
        <v>58386</v>
      </c>
      <c r="U2587" t="s">
        <v>58387</v>
      </c>
      <c r="V2587" t="s">
        <v>58388</v>
      </c>
      <c r="W2587" t="s">
        <v>58389</v>
      </c>
      <c r="X2587" t="s">
        <v>58390</v>
      </c>
      <c r="Y2587" t="s">
        <v>58391</v>
      </c>
    </row>
    <row r="2588" spans="1:25" x14ac:dyDescent="0.3">
      <c r="A2588">
        <v>129350</v>
      </c>
      <c r="B2588" t="s">
        <v>58392</v>
      </c>
      <c r="C2588" t="s">
        <v>58393</v>
      </c>
      <c r="D2588" t="s">
        <v>58394</v>
      </c>
      <c r="E2588" t="s">
        <v>58395</v>
      </c>
      <c r="F2588" t="s">
        <v>58396</v>
      </c>
      <c r="G2588" t="s">
        <v>58397</v>
      </c>
      <c r="H2588" t="s">
        <v>58398</v>
      </c>
      <c r="I2588" t="s">
        <v>58399</v>
      </c>
      <c r="J2588" t="s">
        <v>58400</v>
      </c>
      <c r="K2588" t="s">
        <v>58401</v>
      </c>
      <c r="L2588" t="s">
        <v>58402</v>
      </c>
      <c r="M2588" t="s">
        <v>58403</v>
      </c>
      <c r="N2588" t="s">
        <v>58404</v>
      </c>
      <c r="O2588">
        <f>-778.343599019003 -1.77012446498975 -500.162811358892</f>
        <v>-1280.2765348428848</v>
      </c>
      <c r="P2588">
        <f>-811.639210900898 -28.5985387882738 -221.325419192846</f>
        <v>-1061.5631688820179</v>
      </c>
      <c r="Q2588" t="s">
        <v>58405</v>
      </c>
      <c r="R2588" t="s">
        <v>58406</v>
      </c>
      <c r="S2588" t="s">
        <v>58407</v>
      </c>
      <c r="T2588" t="s">
        <v>58408</v>
      </c>
      <c r="U2588" t="s">
        <v>58409</v>
      </c>
      <c r="V2588" t="s">
        <v>58410</v>
      </c>
      <c r="W2588" t="s">
        <v>58411</v>
      </c>
      <c r="X2588" t="s">
        <v>58412</v>
      </c>
      <c r="Y2588" t="s">
        <v>58413</v>
      </c>
    </row>
    <row r="2589" spans="1:25" x14ac:dyDescent="0.3">
      <c r="A2589">
        <v>129400</v>
      </c>
      <c r="B2589" t="s">
        <v>58414</v>
      </c>
      <c r="C2589" t="s">
        <v>58415</v>
      </c>
      <c r="D2589" t="s">
        <v>58416</v>
      </c>
      <c r="E2589" t="s">
        <v>58417</v>
      </c>
      <c r="F2589" t="s">
        <v>58418</v>
      </c>
      <c r="G2589" t="s">
        <v>58419</v>
      </c>
      <c r="H2589" t="s">
        <v>58420</v>
      </c>
      <c r="I2589" t="s">
        <v>58421</v>
      </c>
      <c r="J2589" t="s">
        <v>58422</v>
      </c>
      <c r="K2589" t="s">
        <v>58423</v>
      </c>
      <c r="L2589" t="s">
        <v>58424</v>
      </c>
      <c r="M2589" t="s">
        <v>58425</v>
      </c>
      <c r="N2589" t="s">
        <v>58426</v>
      </c>
      <c r="O2589">
        <f>-778.993469101186 -1.58725396873456 -499.341837345722</f>
        <v>-1279.9225604156425</v>
      </c>
      <c r="P2589">
        <f>-810.947044591766 -26.7644125928016 -220.193706015801</f>
        <v>-1057.9051632003686</v>
      </c>
      <c r="Q2589" t="s">
        <v>58427</v>
      </c>
      <c r="R2589" t="s">
        <v>58428</v>
      </c>
      <c r="S2589" t="s">
        <v>58429</v>
      </c>
      <c r="T2589" t="s">
        <v>58430</v>
      </c>
      <c r="U2589" t="s">
        <v>58431</v>
      </c>
      <c r="V2589" t="s">
        <v>58432</v>
      </c>
      <c r="W2589" t="s">
        <v>58433</v>
      </c>
      <c r="X2589" t="s">
        <v>58434</v>
      </c>
      <c r="Y2589" t="s">
        <v>58435</v>
      </c>
    </row>
    <row r="2590" spans="1:25" x14ac:dyDescent="0.3">
      <c r="A2590">
        <v>129450</v>
      </c>
      <c r="B2590" t="s">
        <v>58436</v>
      </c>
      <c r="C2590" t="s">
        <v>58437</v>
      </c>
      <c r="D2590" t="s">
        <v>58438</v>
      </c>
      <c r="E2590" t="s">
        <v>58439</v>
      </c>
      <c r="F2590" t="s">
        <v>58440</v>
      </c>
      <c r="G2590" t="s">
        <v>58441</v>
      </c>
      <c r="H2590" t="s">
        <v>58442</v>
      </c>
      <c r="I2590" t="s">
        <v>58443</v>
      </c>
      <c r="J2590" t="s">
        <v>58444</v>
      </c>
      <c r="K2590" t="s">
        <v>58445</v>
      </c>
      <c r="L2590" t="s">
        <v>58446</v>
      </c>
      <c r="M2590" t="s">
        <v>58447</v>
      </c>
      <c r="N2590" t="s">
        <v>58448</v>
      </c>
      <c r="O2590">
        <f>-779.013532064944 -1.49736606915553 -499.081496434334</f>
        <v>-1279.5923945684335</v>
      </c>
      <c r="P2590">
        <f>-810.59645138242 -26.2253829858698 -219.851105862196</f>
        <v>-1056.6729402304859</v>
      </c>
      <c r="Q2590" t="s">
        <v>58449</v>
      </c>
      <c r="R2590" t="s">
        <v>58450</v>
      </c>
      <c r="S2590" t="s">
        <v>58451</v>
      </c>
      <c r="T2590" t="s">
        <v>58452</v>
      </c>
      <c r="U2590" t="s">
        <v>58453</v>
      </c>
      <c r="V2590" t="s">
        <v>58454</v>
      </c>
      <c r="W2590" t="s">
        <v>58455</v>
      </c>
      <c r="X2590" t="s">
        <v>58456</v>
      </c>
      <c r="Y2590" t="s">
        <v>58457</v>
      </c>
    </row>
    <row r="2591" spans="1:25" x14ac:dyDescent="0.3">
      <c r="A2591">
        <v>129500</v>
      </c>
      <c r="B2591" t="s">
        <v>58458</v>
      </c>
      <c r="C2591" t="s">
        <v>58459</v>
      </c>
      <c r="D2591" t="s">
        <v>58460</v>
      </c>
      <c r="E2591" t="s">
        <v>58461</v>
      </c>
      <c r="F2591" t="s">
        <v>58462</v>
      </c>
      <c r="G2591" t="s">
        <v>58463</v>
      </c>
      <c r="H2591" t="s">
        <v>58464</v>
      </c>
      <c r="I2591" t="s">
        <v>58465</v>
      </c>
      <c r="J2591" t="s">
        <v>58466</v>
      </c>
      <c r="K2591" t="s">
        <v>58467</v>
      </c>
      <c r="L2591" t="s">
        <v>58468</v>
      </c>
      <c r="M2591" t="s">
        <v>58469</v>
      </c>
      <c r="N2591" t="s">
        <v>58470</v>
      </c>
      <c r="O2591">
        <f>-779.02854652548 -1.00235832804674 -498.705375205306</f>
        <v>-1278.7362800588328</v>
      </c>
      <c r="P2591">
        <f>-810.730119179516 -25.5994083655978 -219.476845948586</f>
        <v>-1055.8063734936998</v>
      </c>
      <c r="Q2591" t="s">
        <v>58471</v>
      </c>
      <c r="R2591" t="s">
        <v>58472</v>
      </c>
      <c r="S2591" t="s">
        <v>58473</v>
      </c>
      <c r="T2591" t="s">
        <v>58474</v>
      </c>
      <c r="U2591" t="s">
        <v>58475</v>
      </c>
      <c r="V2591" t="s">
        <v>58476</v>
      </c>
      <c r="W2591" t="s">
        <v>58477</v>
      </c>
      <c r="X2591" t="s">
        <v>58478</v>
      </c>
      <c r="Y2591" t="s">
        <v>58479</v>
      </c>
    </row>
    <row r="2592" spans="1:25" x14ac:dyDescent="0.3">
      <c r="A2592">
        <v>129550</v>
      </c>
      <c r="B2592" t="s">
        <v>58480</v>
      </c>
      <c r="C2592" t="s">
        <v>58481</v>
      </c>
      <c r="D2592" t="s">
        <v>58482</v>
      </c>
      <c r="E2592" t="s">
        <v>58483</v>
      </c>
      <c r="F2592" t="s">
        <v>58484</v>
      </c>
      <c r="G2592" t="s">
        <v>58485</v>
      </c>
      <c r="H2592" t="s">
        <v>58486</v>
      </c>
      <c r="I2592" t="s">
        <v>58487</v>
      </c>
      <c r="J2592" t="s">
        <v>58488</v>
      </c>
      <c r="K2592" t="s">
        <v>58489</v>
      </c>
      <c r="L2592" t="s">
        <v>58490</v>
      </c>
      <c r="M2592" t="s">
        <v>58491</v>
      </c>
      <c r="N2592" t="s">
        <v>58492</v>
      </c>
      <c r="O2592">
        <f>-779.667561271818 -0.602012291793244 -498.481935095941</f>
        <v>-1278.7515086595522</v>
      </c>
      <c r="P2592">
        <f>-811.353480581036 -25.2097520099821 -219.252714397926</f>
        <v>-1055.8159469889442</v>
      </c>
      <c r="Q2592" t="s">
        <v>58493</v>
      </c>
      <c r="R2592" t="s">
        <v>58494</v>
      </c>
      <c r="S2592" t="s">
        <v>58495</v>
      </c>
      <c r="T2592" t="s">
        <v>58496</v>
      </c>
      <c r="U2592" t="s">
        <v>58497</v>
      </c>
      <c r="V2592" t="s">
        <v>58498</v>
      </c>
      <c r="W2592" t="s">
        <v>58499</v>
      </c>
      <c r="X2592" t="s">
        <v>58500</v>
      </c>
      <c r="Y2592" t="s">
        <v>58501</v>
      </c>
    </row>
    <row r="2593" spans="1:25" x14ac:dyDescent="0.3">
      <c r="A2593">
        <v>129600</v>
      </c>
      <c r="B2593" t="s">
        <v>58502</v>
      </c>
      <c r="C2593" t="s">
        <v>58503</v>
      </c>
      <c r="D2593" t="s">
        <v>58504</v>
      </c>
      <c r="E2593" t="s">
        <v>58505</v>
      </c>
      <c r="F2593" t="s">
        <v>58506</v>
      </c>
      <c r="G2593" t="s">
        <v>58507</v>
      </c>
      <c r="H2593" t="s">
        <v>58508</v>
      </c>
      <c r="I2593" t="s">
        <v>58509</v>
      </c>
      <c r="J2593" t="s">
        <v>58510</v>
      </c>
      <c r="K2593" t="s">
        <v>58511</v>
      </c>
      <c r="L2593" t="s">
        <v>58512</v>
      </c>
      <c r="M2593" t="s">
        <v>58513</v>
      </c>
      <c r="N2593" t="s">
        <v>58514</v>
      </c>
      <c r="O2593">
        <f>-782.506985584377 -0.086079260632232 -498.009832080865</f>
        <v>-1280.6028969258743</v>
      </c>
      <c r="P2593">
        <f>-813.513730543981 -24.245148555148 -218.665135807968</f>
        <v>-1056.424014907097</v>
      </c>
      <c r="Q2593" t="s">
        <v>58515</v>
      </c>
      <c r="R2593" t="s">
        <v>58516</v>
      </c>
      <c r="S2593" t="s">
        <v>58517</v>
      </c>
      <c r="T2593" t="s">
        <v>58518</v>
      </c>
      <c r="U2593" t="s">
        <v>58519</v>
      </c>
      <c r="V2593" t="s">
        <v>58520</v>
      </c>
      <c r="W2593" t="s">
        <v>58521</v>
      </c>
      <c r="X2593" t="s">
        <v>58522</v>
      </c>
      <c r="Y2593" t="s">
        <v>58523</v>
      </c>
    </row>
    <row r="2594" spans="1:25" x14ac:dyDescent="0.3">
      <c r="A2594">
        <v>129650</v>
      </c>
      <c r="B2594" t="s">
        <v>58524</v>
      </c>
      <c r="C2594" t="s">
        <v>58525</v>
      </c>
      <c r="D2594" t="s">
        <v>58526</v>
      </c>
      <c r="E2594" t="s">
        <v>58527</v>
      </c>
      <c r="F2594" t="s">
        <v>58528</v>
      </c>
      <c r="G2594" t="s">
        <v>58529</v>
      </c>
      <c r="H2594" t="s">
        <v>58530</v>
      </c>
      <c r="I2594" t="s">
        <v>58531</v>
      </c>
      <c r="J2594" t="s">
        <v>58532</v>
      </c>
      <c r="K2594" t="s">
        <v>58533</v>
      </c>
      <c r="L2594" t="s">
        <v>58534</v>
      </c>
      <c r="M2594" t="s">
        <v>58535</v>
      </c>
      <c r="N2594" t="s">
        <v>58536</v>
      </c>
      <c r="O2594" t="s">
        <v>58537</v>
      </c>
      <c r="P2594">
        <f>-815.235770453975 -23.6643946282938 -218.358650719525</f>
        <v>-1057.2588158017938</v>
      </c>
      <c r="Q2594" t="s">
        <v>58538</v>
      </c>
      <c r="R2594" t="s">
        <v>58539</v>
      </c>
      <c r="S2594" t="s">
        <v>58540</v>
      </c>
      <c r="T2594" t="s">
        <v>58541</v>
      </c>
      <c r="U2594" t="s">
        <v>58542</v>
      </c>
      <c r="V2594" t="s">
        <v>58543</v>
      </c>
      <c r="W2594" t="s">
        <v>58544</v>
      </c>
      <c r="X2594" t="s">
        <v>58545</v>
      </c>
      <c r="Y2594" t="s">
        <v>58546</v>
      </c>
    </row>
    <row r="2595" spans="1:25" x14ac:dyDescent="0.3">
      <c r="A2595">
        <v>129700</v>
      </c>
      <c r="B2595" t="s">
        <v>58547</v>
      </c>
      <c r="C2595" t="s">
        <v>58548</v>
      </c>
      <c r="D2595" t="s">
        <v>58549</v>
      </c>
      <c r="E2595" t="s">
        <v>58550</v>
      </c>
      <c r="F2595" t="s">
        <v>58551</v>
      </c>
      <c r="G2595" t="s">
        <v>58552</v>
      </c>
      <c r="H2595" t="s">
        <v>58553</v>
      </c>
      <c r="I2595" t="s">
        <v>58554</v>
      </c>
      <c r="J2595" t="s">
        <v>58555</v>
      </c>
      <c r="K2595" t="s">
        <v>58556</v>
      </c>
      <c r="L2595" t="s">
        <v>58557</v>
      </c>
      <c r="M2595" t="s">
        <v>58558</v>
      </c>
      <c r="N2595" t="s">
        <v>58559</v>
      </c>
      <c r="O2595" t="s">
        <v>58560</v>
      </c>
      <c r="P2595">
        <f>-820.525308732229 -21.9304095512068 -217.153419823823</f>
        <v>-1059.6091381072588</v>
      </c>
      <c r="Q2595" t="s">
        <v>58561</v>
      </c>
      <c r="R2595" t="s">
        <v>58562</v>
      </c>
      <c r="S2595" t="s">
        <v>58563</v>
      </c>
      <c r="T2595" t="s">
        <v>58564</v>
      </c>
      <c r="U2595" t="s">
        <v>58565</v>
      </c>
      <c r="V2595" t="s">
        <v>58566</v>
      </c>
      <c r="W2595" t="s">
        <v>58567</v>
      </c>
      <c r="X2595" t="s">
        <v>58568</v>
      </c>
      <c r="Y2595" t="s">
        <v>58569</v>
      </c>
    </row>
    <row r="2596" spans="1:25" x14ac:dyDescent="0.3">
      <c r="A2596">
        <v>129750</v>
      </c>
      <c r="B2596" t="s">
        <v>58570</v>
      </c>
      <c r="C2596" t="s">
        <v>58571</v>
      </c>
      <c r="D2596" t="s">
        <v>58572</v>
      </c>
      <c r="E2596" t="s">
        <v>58573</v>
      </c>
      <c r="F2596" t="s">
        <v>58574</v>
      </c>
      <c r="G2596" t="s">
        <v>58575</v>
      </c>
      <c r="H2596" t="s">
        <v>58576</v>
      </c>
      <c r="I2596" t="s">
        <v>58577</v>
      </c>
      <c r="J2596" t="s">
        <v>58578</v>
      </c>
      <c r="K2596" t="s">
        <v>58579</v>
      </c>
      <c r="L2596" t="s">
        <v>58580</v>
      </c>
      <c r="M2596" t="s">
        <v>58581</v>
      </c>
      <c r="N2596" t="s">
        <v>58582</v>
      </c>
      <c r="O2596" t="s">
        <v>58583</v>
      </c>
      <c r="P2596">
        <f>-823.907562574852 -20.1821288307785 -216.16228927628</f>
        <v>-1060.2519806819105</v>
      </c>
      <c r="Q2596" t="s">
        <v>58584</v>
      </c>
      <c r="R2596" t="s">
        <v>58585</v>
      </c>
      <c r="S2596" t="s">
        <v>58586</v>
      </c>
      <c r="T2596" t="s">
        <v>58587</v>
      </c>
      <c r="U2596" t="s">
        <v>58588</v>
      </c>
      <c r="V2596" t="s">
        <v>58589</v>
      </c>
      <c r="W2596" t="s">
        <v>58590</v>
      </c>
      <c r="X2596" t="s">
        <v>58591</v>
      </c>
      <c r="Y2596" t="s">
        <v>58592</v>
      </c>
    </row>
    <row r="2597" spans="1:25" x14ac:dyDescent="0.3">
      <c r="A2597">
        <v>129800</v>
      </c>
      <c r="B2597" t="s">
        <v>58593</v>
      </c>
      <c r="C2597" t="s">
        <v>58594</v>
      </c>
      <c r="D2597" t="s">
        <v>58595</v>
      </c>
      <c r="E2597" t="s">
        <v>58596</v>
      </c>
      <c r="F2597" t="s">
        <v>58597</v>
      </c>
      <c r="G2597" t="s">
        <v>58598</v>
      </c>
      <c r="H2597" t="s">
        <v>58599</v>
      </c>
      <c r="I2597" t="s">
        <v>58600</v>
      </c>
      <c r="J2597" t="s">
        <v>58601</v>
      </c>
      <c r="K2597" t="s">
        <v>58602</v>
      </c>
      <c r="L2597" t="s">
        <v>58603</v>
      </c>
      <c r="M2597" t="s">
        <v>58604</v>
      </c>
      <c r="N2597" t="s">
        <v>58605</v>
      </c>
      <c r="O2597" t="s">
        <v>58606</v>
      </c>
      <c r="P2597">
        <f>-831.349566649861 -14.5388392923805 -213.823035227283</f>
        <v>-1059.7114411695245</v>
      </c>
      <c r="Q2597" t="s">
        <v>58607</v>
      </c>
      <c r="R2597" t="s">
        <v>58608</v>
      </c>
      <c r="S2597" t="s">
        <v>58609</v>
      </c>
      <c r="T2597" t="s">
        <v>58610</v>
      </c>
      <c r="U2597" t="s">
        <v>58611</v>
      </c>
      <c r="V2597" t="s">
        <v>58612</v>
      </c>
      <c r="W2597" t="s">
        <v>58613</v>
      </c>
      <c r="X2597" t="s">
        <v>58614</v>
      </c>
      <c r="Y2597" t="s">
        <v>58615</v>
      </c>
    </row>
    <row r="2598" spans="1:25" x14ac:dyDescent="0.3">
      <c r="A2598">
        <v>129850</v>
      </c>
      <c r="B2598" t="s">
        <v>58616</v>
      </c>
      <c r="C2598" t="s">
        <v>58617</v>
      </c>
      <c r="D2598" t="s">
        <v>58618</v>
      </c>
      <c r="E2598" t="s">
        <v>58619</v>
      </c>
      <c r="F2598" t="s">
        <v>58620</v>
      </c>
      <c r="G2598" t="s">
        <v>58621</v>
      </c>
      <c r="H2598" t="s">
        <v>58622</v>
      </c>
      <c r="I2598" t="s">
        <v>58623</v>
      </c>
      <c r="J2598" t="s">
        <v>58624</v>
      </c>
      <c r="K2598" t="s">
        <v>58625</v>
      </c>
      <c r="L2598" t="s">
        <v>58626</v>
      </c>
      <c r="M2598" t="s">
        <v>58627</v>
      </c>
      <c r="N2598" t="s">
        <v>58628</v>
      </c>
      <c r="O2598" t="s">
        <v>58629</v>
      </c>
      <c r="P2598">
        <f>-835.148570054053 -11.2285787992735 -212.741600948483</f>
        <v>-1059.1187498018096</v>
      </c>
      <c r="Q2598" t="s">
        <v>58630</v>
      </c>
      <c r="R2598" t="s">
        <v>58631</v>
      </c>
      <c r="S2598" t="s">
        <v>58632</v>
      </c>
      <c r="T2598" t="s">
        <v>58633</v>
      </c>
      <c r="U2598" t="s">
        <v>58634</v>
      </c>
      <c r="V2598" t="s">
        <v>58635</v>
      </c>
      <c r="W2598" t="s">
        <v>58636</v>
      </c>
      <c r="X2598" t="s">
        <v>58637</v>
      </c>
      <c r="Y2598" t="s">
        <v>58638</v>
      </c>
    </row>
    <row r="2599" spans="1:25" x14ac:dyDescent="0.3">
      <c r="A2599">
        <v>129900</v>
      </c>
      <c r="B2599" t="s">
        <v>58639</v>
      </c>
      <c r="C2599" t="s">
        <v>58640</v>
      </c>
      <c r="D2599" t="s">
        <v>58641</v>
      </c>
      <c r="E2599" t="s">
        <v>58642</v>
      </c>
      <c r="F2599" t="s">
        <v>58643</v>
      </c>
      <c r="G2599" t="s">
        <v>58644</v>
      </c>
      <c r="H2599" t="s">
        <v>58645</v>
      </c>
      <c r="I2599" t="s">
        <v>58646</v>
      </c>
      <c r="J2599" t="s">
        <v>58647</v>
      </c>
      <c r="K2599" t="s">
        <v>58648</v>
      </c>
      <c r="L2599" t="s">
        <v>58649</v>
      </c>
      <c r="M2599" t="s">
        <v>58650</v>
      </c>
      <c r="N2599" t="s">
        <v>58651</v>
      </c>
      <c r="O2599" t="s">
        <v>58652</v>
      </c>
      <c r="P2599">
        <f>-842.68373583227 -5.95873612087667 -211.670066939362</f>
        <v>-1060.3125388925087</v>
      </c>
      <c r="Q2599" t="s">
        <v>58653</v>
      </c>
      <c r="R2599" t="s">
        <v>58654</v>
      </c>
      <c r="S2599" t="s">
        <v>58655</v>
      </c>
      <c r="T2599" t="s">
        <v>58656</v>
      </c>
      <c r="U2599" t="s">
        <v>58657</v>
      </c>
      <c r="V2599" t="s">
        <v>58658</v>
      </c>
      <c r="W2599" t="s">
        <v>58659</v>
      </c>
      <c r="X2599" t="s">
        <v>58660</v>
      </c>
      <c r="Y2599" t="s">
        <v>58661</v>
      </c>
    </row>
    <row r="2600" spans="1:25" x14ac:dyDescent="0.3">
      <c r="A2600">
        <v>129950</v>
      </c>
      <c r="B2600" t="s">
        <v>58662</v>
      </c>
      <c r="C2600" t="s">
        <v>58663</v>
      </c>
      <c r="D2600" t="s">
        <v>58664</v>
      </c>
      <c r="E2600" t="s">
        <v>58665</v>
      </c>
      <c r="F2600" t="s">
        <v>58666</v>
      </c>
      <c r="G2600" t="s">
        <v>58667</v>
      </c>
      <c r="H2600" t="s">
        <v>58668</v>
      </c>
      <c r="I2600" t="s">
        <v>58669</v>
      </c>
      <c r="J2600" t="s">
        <v>58670</v>
      </c>
      <c r="K2600" t="s">
        <v>58671</v>
      </c>
      <c r="L2600" t="s">
        <v>58672</v>
      </c>
      <c r="M2600" t="s">
        <v>58673</v>
      </c>
      <c r="N2600" t="s">
        <v>58674</v>
      </c>
      <c r="O2600" t="s">
        <v>58675</v>
      </c>
      <c r="P2600">
        <f>-846.288241601014 -4.08335744889428 -211.483356734547</f>
        <v>-1061.8549557844553</v>
      </c>
      <c r="Q2600" t="s">
        <v>58676</v>
      </c>
      <c r="R2600" t="s">
        <v>58677</v>
      </c>
      <c r="S2600" t="s">
        <v>58678</v>
      </c>
      <c r="T2600" t="s">
        <v>58679</v>
      </c>
      <c r="U2600" t="s">
        <v>58680</v>
      </c>
      <c r="V2600" t="s">
        <v>58681</v>
      </c>
      <c r="W2600" t="s">
        <v>58682</v>
      </c>
      <c r="X2600" t="s">
        <v>58683</v>
      </c>
      <c r="Y2600" t="s">
        <v>58684</v>
      </c>
    </row>
    <row r="2601" spans="1:25" x14ac:dyDescent="0.3">
      <c r="A2601">
        <v>130000</v>
      </c>
      <c r="B2601" t="s">
        <v>58685</v>
      </c>
      <c r="C2601" t="s">
        <v>58686</v>
      </c>
      <c r="D2601" t="s">
        <v>58687</v>
      </c>
      <c r="E2601" t="s">
        <v>58688</v>
      </c>
      <c r="F2601" t="s">
        <v>58689</v>
      </c>
      <c r="G2601" t="s">
        <v>58690</v>
      </c>
      <c r="H2601" t="s">
        <v>58691</v>
      </c>
      <c r="I2601" t="s">
        <v>58692</v>
      </c>
      <c r="J2601" t="s">
        <v>58693</v>
      </c>
      <c r="K2601" t="s">
        <v>58694</v>
      </c>
      <c r="L2601" t="s">
        <v>58695</v>
      </c>
      <c r="M2601" t="s">
        <v>58696</v>
      </c>
      <c r="N2601" t="s">
        <v>58697</v>
      </c>
      <c r="O2601" t="s">
        <v>58698</v>
      </c>
      <c r="P2601" t="s">
        <v>58699</v>
      </c>
      <c r="Q2601" t="s">
        <v>58700</v>
      </c>
      <c r="R2601" t="s">
        <v>58701</v>
      </c>
      <c r="S2601" t="s">
        <v>58702</v>
      </c>
      <c r="T2601" t="s">
        <v>58703</v>
      </c>
      <c r="U2601" t="s">
        <v>58704</v>
      </c>
      <c r="V2601" t="s">
        <v>58705</v>
      </c>
      <c r="W2601" t="s">
        <v>58706</v>
      </c>
      <c r="X2601" t="s">
        <v>58707</v>
      </c>
      <c r="Y2601" t="s">
        <v>58708</v>
      </c>
    </row>
    <row r="2602" spans="1:25" x14ac:dyDescent="0.3">
      <c r="A2602">
        <v>130050</v>
      </c>
      <c r="B2602" t="s">
        <v>58709</v>
      </c>
      <c r="C2602" t="s">
        <v>58710</v>
      </c>
      <c r="D2602" t="s">
        <v>58711</v>
      </c>
      <c r="E2602" t="s">
        <v>58712</v>
      </c>
      <c r="F2602" t="s">
        <v>58713</v>
      </c>
      <c r="G2602" t="s">
        <v>58714</v>
      </c>
      <c r="H2602" t="s">
        <v>58715</v>
      </c>
      <c r="I2602" t="s">
        <v>58716</v>
      </c>
      <c r="J2602" t="s">
        <v>58717</v>
      </c>
      <c r="K2602" t="s">
        <v>58718</v>
      </c>
      <c r="L2602" t="s">
        <v>58719</v>
      </c>
      <c r="M2602" t="s">
        <v>58720</v>
      </c>
      <c r="N2602" t="s">
        <v>58721</v>
      </c>
      <c r="O2602" t="s">
        <v>58722</v>
      </c>
      <c r="P2602" t="s">
        <v>58723</v>
      </c>
      <c r="Q2602" t="s">
        <v>58724</v>
      </c>
      <c r="R2602" t="s">
        <v>58725</v>
      </c>
      <c r="S2602" t="s">
        <v>58726</v>
      </c>
      <c r="T2602" t="s">
        <v>58727</v>
      </c>
      <c r="U2602" t="s">
        <v>58728</v>
      </c>
      <c r="V2602" t="s">
        <v>58729</v>
      </c>
      <c r="W2602" t="s">
        <v>58730</v>
      </c>
      <c r="X2602" t="s">
        <v>58731</v>
      </c>
      <c r="Y2602" t="s">
        <v>58732</v>
      </c>
    </row>
    <row r="2603" spans="1:25" x14ac:dyDescent="0.3">
      <c r="A2603">
        <v>130100</v>
      </c>
      <c r="B2603" t="s">
        <v>58733</v>
      </c>
      <c r="C2603" t="s">
        <v>58734</v>
      </c>
      <c r="D2603" t="s">
        <v>58735</v>
      </c>
      <c r="E2603" t="s">
        <v>58736</v>
      </c>
      <c r="F2603" t="s">
        <v>58737</v>
      </c>
      <c r="G2603" t="s">
        <v>58738</v>
      </c>
      <c r="H2603" t="s">
        <v>58739</v>
      </c>
      <c r="I2603" t="s">
        <v>58740</v>
      </c>
      <c r="J2603" t="s">
        <v>58741</v>
      </c>
      <c r="K2603" t="s">
        <v>58742</v>
      </c>
      <c r="L2603" t="s">
        <v>58743</v>
      </c>
      <c r="M2603" t="s">
        <v>58744</v>
      </c>
      <c r="N2603" t="s">
        <v>58745</v>
      </c>
      <c r="O2603" t="s">
        <v>58746</v>
      </c>
      <c r="P2603" t="s">
        <v>58747</v>
      </c>
      <c r="Q2603" t="s">
        <v>58748</v>
      </c>
      <c r="R2603" t="s">
        <v>58749</v>
      </c>
      <c r="S2603" t="s">
        <v>58750</v>
      </c>
      <c r="T2603" t="s">
        <v>58751</v>
      </c>
      <c r="U2603" t="s">
        <v>58752</v>
      </c>
      <c r="V2603" t="s">
        <v>58753</v>
      </c>
      <c r="W2603" t="s">
        <v>58754</v>
      </c>
      <c r="X2603" t="s">
        <v>58755</v>
      </c>
      <c r="Y2603" t="s">
        <v>58756</v>
      </c>
    </row>
    <row r="2604" spans="1:25" x14ac:dyDescent="0.3">
      <c r="A2604">
        <v>130150</v>
      </c>
      <c r="B2604" t="s">
        <v>58757</v>
      </c>
      <c r="C2604" t="s">
        <v>58758</v>
      </c>
      <c r="D2604" t="s">
        <v>58759</v>
      </c>
      <c r="E2604" t="s">
        <v>58760</v>
      </c>
      <c r="F2604" t="s">
        <v>58761</v>
      </c>
      <c r="G2604" t="s">
        <v>58762</v>
      </c>
      <c r="H2604" t="s">
        <v>58763</v>
      </c>
      <c r="I2604" t="s">
        <v>58764</v>
      </c>
      <c r="J2604" t="s">
        <v>58765</v>
      </c>
      <c r="K2604" t="s">
        <v>58766</v>
      </c>
      <c r="L2604" t="s">
        <v>58767</v>
      </c>
      <c r="M2604" t="s">
        <v>58768</v>
      </c>
      <c r="N2604" t="s">
        <v>58769</v>
      </c>
      <c r="O2604" t="s">
        <v>58770</v>
      </c>
      <c r="P2604" t="s">
        <v>58771</v>
      </c>
      <c r="Q2604" t="s">
        <v>58772</v>
      </c>
      <c r="R2604" t="s">
        <v>58773</v>
      </c>
      <c r="S2604" t="s">
        <v>58774</v>
      </c>
      <c r="T2604" t="s">
        <v>58775</v>
      </c>
      <c r="U2604" t="s">
        <v>58776</v>
      </c>
      <c r="V2604" t="s">
        <v>58777</v>
      </c>
      <c r="W2604" t="s">
        <v>58778</v>
      </c>
      <c r="X2604" t="s">
        <v>58779</v>
      </c>
      <c r="Y2604" t="s">
        <v>58780</v>
      </c>
    </row>
    <row r="2605" spans="1:25" x14ac:dyDescent="0.3">
      <c r="A2605">
        <v>130200</v>
      </c>
      <c r="B2605" t="s">
        <v>58781</v>
      </c>
      <c r="C2605" t="s">
        <v>58782</v>
      </c>
      <c r="D2605" t="s">
        <v>58783</v>
      </c>
      <c r="E2605" t="s">
        <v>58784</v>
      </c>
      <c r="F2605" t="s">
        <v>58785</v>
      </c>
      <c r="G2605" t="s">
        <v>58786</v>
      </c>
      <c r="H2605" t="s">
        <v>58787</v>
      </c>
      <c r="I2605" t="s">
        <v>58788</v>
      </c>
      <c r="J2605" t="s">
        <v>58789</v>
      </c>
      <c r="K2605" t="s">
        <v>58790</v>
      </c>
      <c r="L2605" t="s">
        <v>58791</v>
      </c>
      <c r="M2605" t="s">
        <v>58792</v>
      </c>
      <c r="N2605" t="s">
        <v>58793</v>
      </c>
      <c r="O2605" t="s">
        <v>58794</v>
      </c>
      <c r="P2605" t="s">
        <v>58795</v>
      </c>
      <c r="Q2605" t="s">
        <v>58796</v>
      </c>
      <c r="R2605" t="s">
        <v>58797</v>
      </c>
      <c r="S2605" t="s">
        <v>58798</v>
      </c>
      <c r="T2605" t="s">
        <v>58799</v>
      </c>
      <c r="U2605" t="s">
        <v>58800</v>
      </c>
      <c r="V2605" t="s">
        <v>58801</v>
      </c>
      <c r="W2605" t="s">
        <v>58802</v>
      </c>
      <c r="X2605" t="s">
        <v>58803</v>
      </c>
      <c r="Y2605" t="s">
        <v>58804</v>
      </c>
    </row>
    <row r="2606" spans="1:25" x14ac:dyDescent="0.3">
      <c r="A2606">
        <v>130250</v>
      </c>
      <c r="B2606" t="s">
        <v>58805</v>
      </c>
      <c r="C2606" t="s">
        <v>58806</v>
      </c>
      <c r="D2606" t="s">
        <v>58807</v>
      </c>
      <c r="E2606" t="s">
        <v>58808</v>
      </c>
      <c r="F2606" t="s">
        <v>58809</v>
      </c>
      <c r="G2606" t="s">
        <v>58810</v>
      </c>
      <c r="H2606" t="s">
        <v>58811</v>
      </c>
      <c r="I2606" t="s">
        <v>58812</v>
      </c>
      <c r="J2606" t="s">
        <v>58813</v>
      </c>
      <c r="K2606" t="s">
        <v>58814</v>
      </c>
      <c r="L2606" t="s">
        <v>58815</v>
      </c>
      <c r="M2606" t="s">
        <v>58816</v>
      </c>
      <c r="N2606" t="s">
        <v>58817</v>
      </c>
      <c r="O2606" t="s">
        <v>58818</v>
      </c>
      <c r="P2606" t="s">
        <v>58819</v>
      </c>
      <c r="Q2606" t="s">
        <v>58820</v>
      </c>
      <c r="R2606" t="s">
        <v>58821</v>
      </c>
      <c r="S2606" t="s">
        <v>58822</v>
      </c>
      <c r="T2606" t="s">
        <v>58823</v>
      </c>
      <c r="U2606" t="s">
        <v>58824</v>
      </c>
      <c r="V2606" t="s">
        <v>58825</v>
      </c>
      <c r="W2606" t="s">
        <v>58826</v>
      </c>
      <c r="X2606" t="s">
        <v>58827</v>
      </c>
      <c r="Y2606" t="s">
        <v>58828</v>
      </c>
    </row>
    <row r="2607" spans="1:25" x14ac:dyDescent="0.3">
      <c r="A2607">
        <v>130300</v>
      </c>
      <c r="B2607" t="s">
        <v>58829</v>
      </c>
      <c r="C2607" t="s">
        <v>58830</v>
      </c>
      <c r="D2607" t="s">
        <v>58831</v>
      </c>
      <c r="E2607" t="s">
        <v>58832</v>
      </c>
      <c r="F2607" t="s">
        <v>58833</v>
      </c>
      <c r="G2607" t="s">
        <v>58834</v>
      </c>
      <c r="H2607" t="s">
        <v>58835</v>
      </c>
      <c r="I2607" t="s">
        <v>58836</v>
      </c>
      <c r="J2607" t="s">
        <v>58837</v>
      </c>
      <c r="K2607" t="s">
        <v>58838</v>
      </c>
      <c r="L2607" t="s">
        <v>58839</v>
      </c>
      <c r="M2607" t="s">
        <v>58840</v>
      </c>
      <c r="N2607" t="s">
        <v>58841</v>
      </c>
      <c r="O2607" t="s">
        <v>58842</v>
      </c>
      <c r="P2607" t="s">
        <v>58843</v>
      </c>
      <c r="Q2607" t="s">
        <v>58844</v>
      </c>
      <c r="R2607" t="s">
        <v>58845</v>
      </c>
      <c r="S2607" t="s">
        <v>58846</v>
      </c>
      <c r="T2607" t="s">
        <v>58847</v>
      </c>
      <c r="U2607" t="s">
        <v>58848</v>
      </c>
      <c r="V2607" t="s">
        <v>58849</v>
      </c>
      <c r="W2607" t="s">
        <v>58850</v>
      </c>
      <c r="X2607" t="s">
        <v>58851</v>
      </c>
      <c r="Y2607" t="s">
        <v>58852</v>
      </c>
    </row>
    <row r="2608" spans="1:25" x14ac:dyDescent="0.3">
      <c r="A2608">
        <v>130350</v>
      </c>
      <c r="B2608" t="s">
        <v>58853</v>
      </c>
      <c r="C2608" t="s">
        <v>58854</v>
      </c>
      <c r="D2608" t="s">
        <v>58855</v>
      </c>
      <c r="E2608" t="s">
        <v>58856</v>
      </c>
      <c r="F2608" t="s">
        <v>58857</v>
      </c>
      <c r="G2608" t="s">
        <v>58858</v>
      </c>
      <c r="H2608" t="s">
        <v>58859</v>
      </c>
      <c r="I2608" t="s">
        <v>58860</v>
      </c>
      <c r="J2608" t="s">
        <v>58861</v>
      </c>
      <c r="K2608" t="s">
        <v>58862</v>
      </c>
      <c r="L2608" t="s">
        <v>58863</v>
      </c>
      <c r="M2608" t="s">
        <v>58864</v>
      </c>
      <c r="N2608" t="s">
        <v>58865</v>
      </c>
      <c r="O2608" t="s">
        <v>58866</v>
      </c>
      <c r="P2608" t="s">
        <v>58867</v>
      </c>
      <c r="Q2608" t="s">
        <v>58868</v>
      </c>
      <c r="R2608" t="s">
        <v>58869</v>
      </c>
      <c r="S2608" t="s">
        <v>58870</v>
      </c>
      <c r="T2608" t="s">
        <v>58871</v>
      </c>
      <c r="U2608" t="s">
        <v>58872</v>
      </c>
      <c r="V2608" t="s">
        <v>58873</v>
      </c>
      <c r="W2608" t="s">
        <v>58874</v>
      </c>
      <c r="X2608" t="s">
        <v>58875</v>
      </c>
      <c r="Y2608" t="s">
        <v>58876</v>
      </c>
    </row>
    <row r="2609" spans="1:25" x14ac:dyDescent="0.3">
      <c r="A2609">
        <v>130400</v>
      </c>
      <c r="B2609" t="s">
        <v>58877</v>
      </c>
      <c r="C2609" t="s">
        <v>58878</v>
      </c>
      <c r="D2609" t="s">
        <v>58879</v>
      </c>
      <c r="E2609" t="s">
        <v>58880</v>
      </c>
      <c r="F2609" t="s">
        <v>58881</v>
      </c>
      <c r="G2609" t="s">
        <v>58882</v>
      </c>
      <c r="H2609" t="s">
        <v>58883</v>
      </c>
      <c r="I2609" t="s">
        <v>58884</v>
      </c>
      <c r="J2609" t="s">
        <v>58885</v>
      </c>
      <c r="K2609" t="s">
        <v>58886</v>
      </c>
      <c r="L2609" t="s">
        <v>58887</v>
      </c>
      <c r="M2609" t="s">
        <v>58888</v>
      </c>
      <c r="N2609" t="s">
        <v>58889</v>
      </c>
      <c r="O2609" t="s">
        <v>58890</v>
      </c>
      <c r="P2609" t="s">
        <v>58891</v>
      </c>
      <c r="Q2609" t="s">
        <v>58892</v>
      </c>
      <c r="R2609" t="s">
        <v>58893</v>
      </c>
      <c r="S2609" t="s">
        <v>58894</v>
      </c>
      <c r="T2609" t="s">
        <v>58895</v>
      </c>
      <c r="U2609" t="s">
        <v>58896</v>
      </c>
      <c r="V2609" t="s">
        <v>58897</v>
      </c>
      <c r="W2609" t="s">
        <v>58898</v>
      </c>
      <c r="X2609" t="s">
        <v>58899</v>
      </c>
      <c r="Y2609" t="s">
        <v>58900</v>
      </c>
    </row>
    <row r="2610" spans="1:25" x14ac:dyDescent="0.3">
      <c r="A2610">
        <v>130450</v>
      </c>
      <c r="B2610" t="s">
        <v>58901</v>
      </c>
      <c r="C2610" t="s">
        <v>58902</v>
      </c>
      <c r="D2610" t="s">
        <v>58903</v>
      </c>
      <c r="E2610" t="s">
        <v>58904</v>
      </c>
      <c r="F2610" t="s">
        <v>58905</v>
      </c>
      <c r="G2610" t="s">
        <v>58906</v>
      </c>
      <c r="H2610" t="s">
        <v>58907</v>
      </c>
      <c r="I2610" t="s">
        <v>58908</v>
      </c>
      <c r="J2610" t="s">
        <v>58909</v>
      </c>
      <c r="K2610" t="s">
        <v>58910</v>
      </c>
      <c r="L2610" t="s">
        <v>58911</v>
      </c>
      <c r="M2610" t="s">
        <v>58912</v>
      </c>
      <c r="N2610" t="s">
        <v>58913</v>
      </c>
      <c r="O2610" t="s">
        <v>58914</v>
      </c>
      <c r="P2610" t="s">
        <v>58915</v>
      </c>
      <c r="Q2610" t="s">
        <v>58916</v>
      </c>
      <c r="R2610" t="s">
        <v>58917</v>
      </c>
      <c r="S2610" t="s">
        <v>58918</v>
      </c>
      <c r="T2610" t="s">
        <v>58919</v>
      </c>
      <c r="U2610" t="s">
        <v>58920</v>
      </c>
      <c r="V2610" t="s">
        <v>58921</v>
      </c>
      <c r="W2610" t="s">
        <v>58922</v>
      </c>
      <c r="X2610" t="s">
        <v>58923</v>
      </c>
      <c r="Y2610" t="s">
        <v>58924</v>
      </c>
    </row>
    <row r="2611" spans="1:25" x14ac:dyDescent="0.3">
      <c r="A2611">
        <v>130500</v>
      </c>
      <c r="B2611" t="s">
        <v>58925</v>
      </c>
      <c r="C2611" t="s">
        <v>58926</v>
      </c>
      <c r="D2611" t="s">
        <v>58927</v>
      </c>
      <c r="E2611" t="s">
        <v>58928</v>
      </c>
      <c r="F2611" t="s">
        <v>58929</v>
      </c>
      <c r="G2611" t="s">
        <v>58930</v>
      </c>
      <c r="H2611" t="s">
        <v>58931</v>
      </c>
      <c r="I2611" t="s">
        <v>58932</v>
      </c>
      <c r="J2611" t="s">
        <v>58933</v>
      </c>
      <c r="K2611" t="s">
        <v>58934</v>
      </c>
      <c r="L2611" t="s">
        <v>58935</v>
      </c>
      <c r="M2611" t="s">
        <v>58936</v>
      </c>
      <c r="N2611" t="s">
        <v>58937</v>
      </c>
      <c r="O2611" t="s">
        <v>58938</v>
      </c>
      <c r="P2611" t="s">
        <v>58939</v>
      </c>
      <c r="Q2611" t="s">
        <v>58940</v>
      </c>
      <c r="R2611" t="s">
        <v>58941</v>
      </c>
      <c r="S2611" t="s">
        <v>58942</v>
      </c>
      <c r="T2611" t="s">
        <v>58943</v>
      </c>
      <c r="U2611" t="s">
        <v>58944</v>
      </c>
      <c r="V2611" t="s">
        <v>58945</v>
      </c>
      <c r="W2611" t="s">
        <v>58946</v>
      </c>
      <c r="X2611" t="s">
        <v>58947</v>
      </c>
      <c r="Y2611" t="s">
        <v>58948</v>
      </c>
    </row>
    <row r="2612" spans="1:25" x14ac:dyDescent="0.3">
      <c r="A2612">
        <v>130550</v>
      </c>
      <c r="B2612" t="s">
        <v>58949</v>
      </c>
      <c r="C2612" t="s">
        <v>58950</v>
      </c>
      <c r="D2612" t="s">
        <v>58951</v>
      </c>
      <c r="E2612" t="s">
        <v>58952</v>
      </c>
      <c r="F2612" t="s">
        <v>58953</v>
      </c>
      <c r="G2612" t="s">
        <v>58954</v>
      </c>
      <c r="H2612" t="s">
        <v>58955</v>
      </c>
      <c r="I2612" t="s">
        <v>58956</v>
      </c>
      <c r="J2612" t="s">
        <v>58957</v>
      </c>
      <c r="K2612" t="s">
        <v>58958</v>
      </c>
      <c r="L2612" t="s">
        <v>58959</v>
      </c>
      <c r="M2612" t="s">
        <v>58960</v>
      </c>
      <c r="N2612" t="s">
        <v>58961</v>
      </c>
      <c r="O2612" t="s">
        <v>58962</v>
      </c>
      <c r="P2612" t="s">
        <v>58963</v>
      </c>
      <c r="Q2612" t="s">
        <v>58964</v>
      </c>
      <c r="R2612" t="s">
        <v>58965</v>
      </c>
      <c r="S2612" t="s">
        <v>58966</v>
      </c>
      <c r="T2612" t="s">
        <v>58967</v>
      </c>
      <c r="U2612" t="s">
        <v>58968</v>
      </c>
      <c r="V2612" t="s">
        <v>58969</v>
      </c>
      <c r="W2612" t="s">
        <v>58970</v>
      </c>
      <c r="X2612" t="s">
        <v>58971</v>
      </c>
      <c r="Y2612" t="s">
        <v>58972</v>
      </c>
    </row>
    <row r="2613" spans="1:25" x14ac:dyDescent="0.3">
      <c r="A2613">
        <v>130600</v>
      </c>
      <c r="B2613" t="s">
        <v>58973</v>
      </c>
      <c r="C2613" t="s">
        <v>58974</v>
      </c>
      <c r="D2613" t="s">
        <v>58975</v>
      </c>
      <c r="E2613" t="s">
        <v>58976</v>
      </c>
      <c r="F2613" t="s">
        <v>58977</v>
      </c>
      <c r="G2613" t="s">
        <v>58978</v>
      </c>
      <c r="H2613" t="s">
        <v>58979</v>
      </c>
      <c r="I2613" t="s">
        <v>58980</v>
      </c>
      <c r="J2613" t="s">
        <v>58981</v>
      </c>
      <c r="K2613" t="s">
        <v>58982</v>
      </c>
      <c r="L2613" t="s">
        <v>58983</v>
      </c>
      <c r="M2613" t="s">
        <v>58984</v>
      </c>
      <c r="N2613" t="s">
        <v>58985</v>
      </c>
      <c r="O2613" t="s">
        <v>58986</v>
      </c>
      <c r="P2613" t="s">
        <v>58987</v>
      </c>
      <c r="Q2613" t="s">
        <v>58988</v>
      </c>
      <c r="R2613" t="s">
        <v>58989</v>
      </c>
      <c r="S2613" t="s">
        <v>58990</v>
      </c>
      <c r="T2613" t="s">
        <v>58991</v>
      </c>
      <c r="U2613" t="s">
        <v>58992</v>
      </c>
      <c r="V2613" t="s">
        <v>58993</v>
      </c>
      <c r="W2613" t="s">
        <v>58994</v>
      </c>
      <c r="X2613" t="s">
        <v>58995</v>
      </c>
      <c r="Y2613" t="s">
        <v>58996</v>
      </c>
    </row>
    <row r="2614" spans="1:25" x14ac:dyDescent="0.3">
      <c r="A2614">
        <v>130650</v>
      </c>
      <c r="B2614" t="s">
        <v>58997</v>
      </c>
      <c r="C2614" t="s">
        <v>58998</v>
      </c>
      <c r="D2614" t="s">
        <v>58999</v>
      </c>
      <c r="E2614" t="s">
        <v>59000</v>
      </c>
      <c r="F2614" t="s">
        <v>59001</v>
      </c>
      <c r="G2614" t="s">
        <v>59002</v>
      </c>
      <c r="H2614" t="s">
        <v>59003</v>
      </c>
      <c r="I2614" t="s">
        <v>59004</v>
      </c>
      <c r="J2614" t="s">
        <v>59005</v>
      </c>
      <c r="K2614" t="s">
        <v>59006</v>
      </c>
      <c r="L2614" t="s">
        <v>59007</v>
      </c>
      <c r="M2614" t="s">
        <v>59008</v>
      </c>
      <c r="N2614" t="s">
        <v>59009</v>
      </c>
      <c r="O2614" t="s">
        <v>59010</v>
      </c>
      <c r="P2614" t="s">
        <v>59011</v>
      </c>
      <c r="Q2614" t="s">
        <v>59012</v>
      </c>
      <c r="R2614" t="s">
        <v>59013</v>
      </c>
      <c r="S2614" t="s">
        <v>59014</v>
      </c>
      <c r="T2614" t="s">
        <v>59015</v>
      </c>
      <c r="U2614" t="s">
        <v>59016</v>
      </c>
      <c r="V2614" t="s">
        <v>59017</v>
      </c>
      <c r="W2614" t="s">
        <v>59018</v>
      </c>
      <c r="X2614" t="s">
        <v>59019</v>
      </c>
      <c r="Y2614" t="s">
        <v>59020</v>
      </c>
    </row>
    <row r="2615" spans="1:25" x14ac:dyDescent="0.3">
      <c r="A2615">
        <v>130700</v>
      </c>
      <c r="B2615" t="s">
        <v>59021</v>
      </c>
      <c r="C2615" t="s">
        <v>59022</v>
      </c>
      <c r="D2615" t="s">
        <v>59023</v>
      </c>
      <c r="E2615" t="s">
        <v>59024</v>
      </c>
      <c r="F2615" t="s">
        <v>59025</v>
      </c>
      <c r="G2615" t="s">
        <v>59026</v>
      </c>
      <c r="H2615" t="s">
        <v>59027</v>
      </c>
      <c r="I2615" t="s">
        <v>59028</v>
      </c>
      <c r="J2615" t="s">
        <v>59029</v>
      </c>
      <c r="K2615" t="s">
        <v>59030</v>
      </c>
      <c r="L2615" t="s">
        <v>59031</v>
      </c>
      <c r="M2615" t="s">
        <v>59032</v>
      </c>
      <c r="N2615" t="s">
        <v>59033</v>
      </c>
      <c r="O2615" t="s">
        <v>59034</v>
      </c>
      <c r="P2615" t="s">
        <v>59035</v>
      </c>
      <c r="Q2615" t="s">
        <v>59036</v>
      </c>
      <c r="R2615" t="s">
        <v>59037</v>
      </c>
      <c r="S2615" t="s">
        <v>59038</v>
      </c>
      <c r="T2615" t="s">
        <v>59039</v>
      </c>
      <c r="U2615" t="s">
        <v>59040</v>
      </c>
      <c r="V2615" t="s">
        <v>59041</v>
      </c>
      <c r="W2615" t="s">
        <v>59042</v>
      </c>
      <c r="X2615" t="s">
        <v>59043</v>
      </c>
      <c r="Y2615" t="s">
        <v>59044</v>
      </c>
    </row>
    <row r="2616" spans="1:25" x14ac:dyDescent="0.3">
      <c r="A2616">
        <v>130750</v>
      </c>
      <c r="B2616" t="s">
        <v>59045</v>
      </c>
      <c r="C2616" t="s">
        <v>59046</v>
      </c>
      <c r="D2616" t="s">
        <v>59047</v>
      </c>
      <c r="E2616" t="s">
        <v>59048</v>
      </c>
      <c r="F2616" t="s">
        <v>59049</v>
      </c>
      <c r="G2616" t="s">
        <v>59050</v>
      </c>
      <c r="H2616" t="s">
        <v>59051</v>
      </c>
      <c r="I2616" t="s">
        <v>59052</v>
      </c>
      <c r="J2616" t="s">
        <v>59053</v>
      </c>
      <c r="K2616" t="s">
        <v>59054</v>
      </c>
      <c r="L2616" t="s">
        <v>59055</v>
      </c>
      <c r="M2616" t="s">
        <v>59056</v>
      </c>
      <c r="N2616" t="s">
        <v>59057</v>
      </c>
      <c r="O2616" t="s">
        <v>59058</v>
      </c>
      <c r="P2616" t="s">
        <v>59059</v>
      </c>
      <c r="Q2616" t="s">
        <v>59060</v>
      </c>
      <c r="R2616" t="s">
        <v>59061</v>
      </c>
      <c r="S2616" t="s">
        <v>59062</v>
      </c>
      <c r="T2616" t="s">
        <v>59063</v>
      </c>
      <c r="U2616" t="s">
        <v>59064</v>
      </c>
      <c r="V2616" t="s">
        <v>59065</v>
      </c>
      <c r="W2616" t="s">
        <v>59066</v>
      </c>
      <c r="X2616" t="s">
        <v>59067</v>
      </c>
      <c r="Y2616" t="s">
        <v>59068</v>
      </c>
    </row>
    <row r="2617" spans="1:25" x14ac:dyDescent="0.3">
      <c r="A2617">
        <v>130800</v>
      </c>
      <c r="B2617" t="s">
        <v>59069</v>
      </c>
      <c r="C2617" t="s">
        <v>59070</v>
      </c>
      <c r="D2617" t="s">
        <v>59071</v>
      </c>
      <c r="E2617" t="s">
        <v>59072</v>
      </c>
      <c r="F2617" t="s">
        <v>59073</v>
      </c>
      <c r="G2617" t="s">
        <v>59074</v>
      </c>
      <c r="H2617" t="s">
        <v>59075</v>
      </c>
      <c r="I2617" t="s">
        <v>59076</v>
      </c>
      <c r="J2617" t="s">
        <v>59077</v>
      </c>
      <c r="K2617" t="s">
        <v>59078</v>
      </c>
      <c r="L2617" t="s">
        <v>59079</v>
      </c>
      <c r="M2617" t="s">
        <v>59080</v>
      </c>
      <c r="N2617" t="s">
        <v>59081</v>
      </c>
      <c r="O2617" t="s">
        <v>59082</v>
      </c>
      <c r="P2617" t="s">
        <v>59083</v>
      </c>
      <c r="Q2617" t="s">
        <v>59084</v>
      </c>
      <c r="R2617" t="s">
        <v>59085</v>
      </c>
      <c r="S2617" t="s">
        <v>59086</v>
      </c>
      <c r="T2617" t="s">
        <v>59087</v>
      </c>
      <c r="U2617" t="s">
        <v>59088</v>
      </c>
      <c r="V2617" t="s">
        <v>59089</v>
      </c>
      <c r="W2617" t="s">
        <v>59090</v>
      </c>
      <c r="X2617" t="s">
        <v>59091</v>
      </c>
      <c r="Y2617" t="s">
        <v>59092</v>
      </c>
    </row>
    <row r="2618" spans="1:25" x14ac:dyDescent="0.3">
      <c r="A2618">
        <v>130850</v>
      </c>
      <c r="B2618" t="s">
        <v>59093</v>
      </c>
      <c r="C2618" t="s">
        <v>59094</v>
      </c>
      <c r="D2618" t="s">
        <v>59095</v>
      </c>
      <c r="E2618" t="s">
        <v>59096</v>
      </c>
      <c r="F2618" t="s">
        <v>59097</v>
      </c>
      <c r="G2618" t="s">
        <v>59098</v>
      </c>
      <c r="H2618" t="s">
        <v>59099</v>
      </c>
      <c r="I2618" t="s">
        <v>59100</v>
      </c>
      <c r="J2618" t="s">
        <v>59101</v>
      </c>
      <c r="K2618" t="s">
        <v>59102</v>
      </c>
      <c r="L2618" t="s">
        <v>59103</v>
      </c>
      <c r="M2618" t="s">
        <v>59104</v>
      </c>
      <c r="N2618" t="s">
        <v>59105</v>
      </c>
      <c r="O2618" t="s">
        <v>59106</v>
      </c>
      <c r="P2618" t="s">
        <v>59107</v>
      </c>
      <c r="Q2618" t="s">
        <v>59108</v>
      </c>
      <c r="R2618" t="s">
        <v>59109</v>
      </c>
      <c r="S2618" t="s">
        <v>59110</v>
      </c>
      <c r="T2618" t="s">
        <v>59111</v>
      </c>
      <c r="U2618" t="s">
        <v>59112</v>
      </c>
      <c r="V2618" t="s">
        <v>59113</v>
      </c>
      <c r="W2618" t="s">
        <v>59114</v>
      </c>
      <c r="X2618" t="s">
        <v>59115</v>
      </c>
      <c r="Y2618" t="s">
        <v>59116</v>
      </c>
    </row>
    <row r="2619" spans="1:25" x14ac:dyDescent="0.3">
      <c r="A2619">
        <v>130900</v>
      </c>
      <c r="B2619" t="s">
        <v>59117</v>
      </c>
      <c r="C2619" t="s">
        <v>59118</v>
      </c>
      <c r="D2619" t="s">
        <v>59119</v>
      </c>
      <c r="E2619" t="s">
        <v>59120</v>
      </c>
      <c r="F2619" t="s">
        <v>59121</v>
      </c>
      <c r="G2619" t="s">
        <v>59122</v>
      </c>
      <c r="H2619" t="s">
        <v>59123</v>
      </c>
      <c r="I2619" t="s">
        <v>59124</v>
      </c>
      <c r="J2619" t="s">
        <v>59125</v>
      </c>
      <c r="K2619" t="s">
        <v>59126</v>
      </c>
      <c r="L2619" t="s">
        <v>59127</v>
      </c>
      <c r="M2619" t="s">
        <v>59128</v>
      </c>
      <c r="N2619" t="s">
        <v>59129</v>
      </c>
      <c r="O2619" t="s">
        <v>59130</v>
      </c>
      <c r="P2619" t="s">
        <v>59131</v>
      </c>
      <c r="Q2619" t="s">
        <v>59132</v>
      </c>
      <c r="R2619" t="s">
        <v>59133</v>
      </c>
      <c r="S2619" t="s">
        <v>59134</v>
      </c>
      <c r="T2619" t="s">
        <v>59135</v>
      </c>
      <c r="U2619" t="s">
        <v>59136</v>
      </c>
      <c r="V2619" t="s">
        <v>59137</v>
      </c>
      <c r="W2619" t="s">
        <v>59138</v>
      </c>
      <c r="X2619" t="s">
        <v>59139</v>
      </c>
      <c r="Y2619" t="s">
        <v>59140</v>
      </c>
    </row>
    <row r="2620" spans="1:25" x14ac:dyDescent="0.3">
      <c r="A2620">
        <v>130950</v>
      </c>
      <c r="B2620" t="s">
        <v>59141</v>
      </c>
      <c r="C2620" t="s">
        <v>59142</v>
      </c>
      <c r="D2620" t="s">
        <v>59143</v>
      </c>
      <c r="E2620" t="s">
        <v>59144</v>
      </c>
      <c r="F2620" t="s">
        <v>59145</v>
      </c>
      <c r="G2620" t="s">
        <v>59146</v>
      </c>
      <c r="H2620" t="s">
        <v>59147</v>
      </c>
      <c r="I2620" t="s">
        <v>59148</v>
      </c>
      <c r="J2620" t="s">
        <v>59149</v>
      </c>
      <c r="K2620" t="s">
        <v>59150</v>
      </c>
      <c r="L2620" t="s">
        <v>59151</v>
      </c>
      <c r="M2620" t="s">
        <v>59152</v>
      </c>
      <c r="N2620" t="s">
        <v>59153</v>
      </c>
      <c r="O2620" t="s">
        <v>59154</v>
      </c>
      <c r="P2620" t="s">
        <v>59155</v>
      </c>
      <c r="Q2620" t="s">
        <v>59156</v>
      </c>
      <c r="R2620" t="s">
        <v>59157</v>
      </c>
      <c r="S2620" t="s">
        <v>59158</v>
      </c>
      <c r="T2620" t="s">
        <v>59159</v>
      </c>
      <c r="U2620" t="s">
        <v>59160</v>
      </c>
      <c r="V2620" t="s">
        <v>59161</v>
      </c>
      <c r="W2620" t="s">
        <v>59162</v>
      </c>
      <c r="X2620" t="s">
        <v>59163</v>
      </c>
      <c r="Y2620" t="s">
        <v>59164</v>
      </c>
    </row>
    <row r="2621" spans="1:25" x14ac:dyDescent="0.3">
      <c r="A2621">
        <v>131000</v>
      </c>
      <c r="B2621" t="s">
        <v>59165</v>
      </c>
      <c r="C2621" t="s">
        <v>59166</v>
      </c>
      <c r="D2621" t="s">
        <v>59167</v>
      </c>
      <c r="E2621" t="s">
        <v>59168</v>
      </c>
      <c r="F2621" t="s">
        <v>59169</v>
      </c>
      <c r="G2621" t="s">
        <v>59170</v>
      </c>
      <c r="H2621" t="s">
        <v>59171</v>
      </c>
      <c r="I2621" t="s">
        <v>59172</v>
      </c>
      <c r="J2621" t="s">
        <v>59173</v>
      </c>
      <c r="K2621" t="s">
        <v>59174</v>
      </c>
      <c r="L2621" t="s">
        <v>59175</v>
      </c>
      <c r="M2621" t="s">
        <v>59176</v>
      </c>
      <c r="N2621" t="s">
        <v>59177</v>
      </c>
      <c r="O2621" t="s">
        <v>59178</v>
      </c>
      <c r="P2621" t="s">
        <v>59179</v>
      </c>
      <c r="Q2621" t="s">
        <v>59180</v>
      </c>
      <c r="R2621" t="s">
        <v>59181</v>
      </c>
      <c r="S2621" t="s">
        <v>59182</v>
      </c>
      <c r="T2621" t="s">
        <v>59183</v>
      </c>
      <c r="U2621" t="s">
        <v>59184</v>
      </c>
      <c r="V2621" t="s">
        <v>59185</v>
      </c>
      <c r="W2621" t="s">
        <v>59186</v>
      </c>
      <c r="X2621" t="s">
        <v>59187</v>
      </c>
      <c r="Y2621" t="s">
        <v>59188</v>
      </c>
    </row>
    <row r="2622" spans="1:25" x14ac:dyDescent="0.3">
      <c r="A2622">
        <v>131050</v>
      </c>
      <c r="B2622" t="s">
        <v>59189</v>
      </c>
      <c r="C2622" t="s">
        <v>59190</v>
      </c>
      <c r="D2622" t="s">
        <v>59191</v>
      </c>
      <c r="E2622" t="s">
        <v>59192</v>
      </c>
      <c r="F2622" t="s">
        <v>59193</v>
      </c>
      <c r="G2622" t="s">
        <v>59194</v>
      </c>
      <c r="H2622" t="s">
        <v>59195</v>
      </c>
      <c r="I2622" t="s">
        <v>59196</v>
      </c>
      <c r="J2622" t="s">
        <v>59197</v>
      </c>
      <c r="K2622" t="s">
        <v>59198</v>
      </c>
      <c r="L2622" t="s">
        <v>59199</v>
      </c>
      <c r="M2622" t="s">
        <v>59200</v>
      </c>
      <c r="N2622" t="s">
        <v>59201</v>
      </c>
      <c r="O2622" t="s">
        <v>59202</v>
      </c>
      <c r="P2622" t="s">
        <v>59203</v>
      </c>
      <c r="Q2622" t="s">
        <v>59204</v>
      </c>
      <c r="R2622" t="s">
        <v>59205</v>
      </c>
      <c r="S2622" t="s">
        <v>59206</v>
      </c>
      <c r="T2622" t="s">
        <v>59207</v>
      </c>
      <c r="U2622" t="s">
        <v>59208</v>
      </c>
      <c r="V2622" t="s">
        <v>59209</v>
      </c>
      <c r="W2622" t="s">
        <v>59210</v>
      </c>
      <c r="X2622" t="s">
        <v>59211</v>
      </c>
      <c r="Y2622" t="s">
        <v>59212</v>
      </c>
    </row>
    <row r="2623" spans="1:25" x14ac:dyDescent="0.3">
      <c r="A2623">
        <v>131100</v>
      </c>
      <c r="B2623" t="s">
        <v>59213</v>
      </c>
      <c r="C2623" t="s">
        <v>59214</v>
      </c>
      <c r="D2623" t="s">
        <v>59215</v>
      </c>
      <c r="E2623" t="s">
        <v>59216</v>
      </c>
      <c r="F2623" t="s">
        <v>59217</v>
      </c>
      <c r="G2623" t="s">
        <v>59218</v>
      </c>
      <c r="H2623" t="s">
        <v>59219</v>
      </c>
      <c r="I2623" t="s">
        <v>59220</v>
      </c>
      <c r="J2623" t="s">
        <v>59221</v>
      </c>
      <c r="K2623" t="s">
        <v>59222</v>
      </c>
      <c r="L2623" t="s">
        <v>59223</v>
      </c>
      <c r="M2623" t="s">
        <v>59224</v>
      </c>
      <c r="N2623" t="s">
        <v>59225</v>
      </c>
      <c r="O2623" t="s">
        <v>59226</v>
      </c>
      <c r="P2623" t="s">
        <v>59227</v>
      </c>
      <c r="Q2623" t="s">
        <v>59228</v>
      </c>
      <c r="R2623" t="s">
        <v>59229</v>
      </c>
      <c r="S2623" t="s">
        <v>59230</v>
      </c>
      <c r="T2623" t="s">
        <v>59231</v>
      </c>
      <c r="U2623" t="s">
        <v>59232</v>
      </c>
      <c r="V2623" t="s">
        <v>59233</v>
      </c>
      <c r="W2623" t="s">
        <v>59234</v>
      </c>
      <c r="X2623" t="s">
        <v>59235</v>
      </c>
      <c r="Y2623" t="s">
        <v>59236</v>
      </c>
    </row>
    <row r="2624" spans="1:25" x14ac:dyDescent="0.3">
      <c r="A2624">
        <v>131150</v>
      </c>
      <c r="B2624" t="s">
        <v>59237</v>
      </c>
      <c r="C2624" t="s">
        <v>59238</v>
      </c>
      <c r="D2624" t="s">
        <v>59239</v>
      </c>
      <c r="E2624" t="s">
        <v>59240</v>
      </c>
      <c r="F2624" t="s">
        <v>59241</v>
      </c>
      <c r="G2624" t="s">
        <v>59242</v>
      </c>
      <c r="H2624" t="s">
        <v>59243</v>
      </c>
      <c r="I2624" t="s">
        <v>59244</v>
      </c>
      <c r="J2624" t="s">
        <v>59245</v>
      </c>
      <c r="K2624" t="s">
        <v>59246</v>
      </c>
      <c r="L2624" t="s">
        <v>59247</v>
      </c>
      <c r="M2624" t="s">
        <v>59248</v>
      </c>
      <c r="N2624" t="s">
        <v>59249</v>
      </c>
      <c r="O2624" t="s">
        <v>59250</v>
      </c>
      <c r="P2624" t="s">
        <v>59251</v>
      </c>
      <c r="Q2624" t="s">
        <v>59252</v>
      </c>
      <c r="R2624" t="s">
        <v>59253</v>
      </c>
      <c r="S2624" t="s">
        <v>59254</v>
      </c>
      <c r="T2624" t="s">
        <v>59255</v>
      </c>
      <c r="U2624" t="s">
        <v>59256</v>
      </c>
      <c r="V2624" t="s">
        <v>59257</v>
      </c>
      <c r="W2624" t="s">
        <v>59258</v>
      </c>
      <c r="X2624" t="s">
        <v>59259</v>
      </c>
      <c r="Y2624" t="s">
        <v>59260</v>
      </c>
    </row>
    <row r="2625" spans="1:25" x14ac:dyDescent="0.3">
      <c r="A2625">
        <v>131200</v>
      </c>
      <c r="B2625" t="s">
        <v>59261</v>
      </c>
      <c r="C2625" t="s">
        <v>59262</v>
      </c>
      <c r="D2625" t="s">
        <v>59263</v>
      </c>
      <c r="E2625" t="s">
        <v>59264</v>
      </c>
      <c r="F2625" t="s">
        <v>59265</v>
      </c>
      <c r="G2625" t="s">
        <v>59266</v>
      </c>
      <c r="H2625" t="s">
        <v>59267</v>
      </c>
      <c r="I2625" t="s">
        <v>59268</v>
      </c>
      <c r="J2625" t="s">
        <v>59269</v>
      </c>
      <c r="K2625" t="s">
        <v>59270</v>
      </c>
      <c r="L2625" t="s">
        <v>59271</v>
      </c>
      <c r="M2625" t="s">
        <v>59272</v>
      </c>
      <c r="N2625" t="s">
        <v>59273</v>
      </c>
      <c r="O2625" t="s">
        <v>59274</v>
      </c>
      <c r="P2625" t="s">
        <v>59275</v>
      </c>
      <c r="Q2625" t="s">
        <v>59276</v>
      </c>
      <c r="R2625" t="s">
        <v>59277</v>
      </c>
      <c r="S2625" t="s">
        <v>59278</v>
      </c>
      <c r="T2625" t="s">
        <v>59279</v>
      </c>
      <c r="U2625" t="s">
        <v>59280</v>
      </c>
      <c r="V2625" t="s">
        <v>59281</v>
      </c>
      <c r="W2625" t="s">
        <v>59282</v>
      </c>
      <c r="X2625" t="s">
        <v>59283</v>
      </c>
      <c r="Y2625" t="s">
        <v>59284</v>
      </c>
    </row>
    <row r="2626" spans="1:25" x14ac:dyDescent="0.3">
      <c r="A2626">
        <v>131250</v>
      </c>
      <c r="B2626" t="s">
        <v>59285</v>
      </c>
      <c r="C2626" t="s">
        <v>59286</v>
      </c>
      <c r="D2626" t="s">
        <v>59287</v>
      </c>
      <c r="E2626" t="s">
        <v>59288</v>
      </c>
      <c r="F2626" t="s">
        <v>59289</v>
      </c>
      <c r="G2626" t="s">
        <v>59290</v>
      </c>
      <c r="H2626" t="s">
        <v>59291</v>
      </c>
      <c r="I2626" t="s">
        <v>59292</v>
      </c>
      <c r="J2626" t="s">
        <v>59293</v>
      </c>
      <c r="K2626" t="s">
        <v>59294</v>
      </c>
      <c r="L2626" t="s">
        <v>59295</v>
      </c>
      <c r="M2626" t="s">
        <v>59296</v>
      </c>
      <c r="N2626" t="s">
        <v>59297</v>
      </c>
      <c r="O2626" t="s">
        <v>59298</v>
      </c>
      <c r="P2626" t="s">
        <v>59299</v>
      </c>
      <c r="Q2626" t="s">
        <v>59300</v>
      </c>
      <c r="R2626" t="s">
        <v>59301</v>
      </c>
      <c r="S2626" t="s">
        <v>59302</v>
      </c>
      <c r="T2626" t="s">
        <v>59303</v>
      </c>
      <c r="U2626" t="s">
        <v>59304</v>
      </c>
      <c r="V2626" t="s">
        <v>59305</v>
      </c>
      <c r="W2626" t="s">
        <v>59306</v>
      </c>
      <c r="X2626" t="s">
        <v>59307</v>
      </c>
      <c r="Y2626" t="s">
        <v>59308</v>
      </c>
    </row>
    <row r="2627" spans="1:25" x14ac:dyDescent="0.3">
      <c r="A2627">
        <v>131300</v>
      </c>
      <c r="B2627" t="s">
        <v>59309</v>
      </c>
      <c r="C2627" t="s">
        <v>59310</v>
      </c>
      <c r="D2627" t="s">
        <v>59311</v>
      </c>
      <c r="E2627" t="s">
        <v>59312</v>
      </c>
      <c r="F2627" t="s">
        <v>59313</v>
      </c>
      <c r="G2627" t="s">
        <v>59314</v>
      </c>
      <c r="H2627" t="s">
        <v>59315</v>
      </c>
      <c r="I2627" t="s">
        <v>59316</v>
      </c>
      <c r="J2627" t="s">
        <v>59317</v>
      </c>
      <c r="K2627" t="s">
        <v>59318</v>
      </c>
      <c r="L2627" t="s">
        <v>59319</v>
      </c>
      <c r="M2627" t="s">
        <v>59320</v>
      </c>
      <c r="N2627" t="s">
        <v>59321</v>
      </c>
      <c r="O2627" t="s">
        <v>59322</v>
      </c>
      <c r="P2627" t="s">
        <v>59323</v>
      </c>
      <c r="Q2627" t="s">
        <v>59324</v>
      </c>
      <c r="R2627" t="s">
        <v>59325</v>
      </c>
      <c r="S2627" t="s">
        <v>59326</v>
      </c>
      <c r="T2627" t="s">
        <v>59327</v>
      </c>
      <c r="U2627" t="s">
        <v>59328</v>
      </c>
      <c r="V2627" t="s">
        <v>59329</v>
      </c>
      <c r="W2627" t="s">
        <v>59330</v>
      </c>
      <c r="X2627" t="s">
        <v>59331</v>
      </c>
      <c r="Y2627" t="s">
        <v>59332</v>
      </c>
    </row>
    <row r="2628" spans="1:25" x14ac:dyDescent="0.3">
      <c r="A2628">
        <v>131350</v>
      </c>
      <c r="B2628" t="s">
        <v>59333</v>
      </c>
      <c r="C2628" t="s">
        <v>59334</v>
      </c>
      <c r="D2628" t="s">
        <v>59335</v>
      </c>
      <c r="E2628" t="s">
        <v>59336</v>
      </c>
      <c r="F2628" t="s">
        <v>59337</v>
      </c>
      <c r="G2628" t="s">
        <v>59338</v>
      </c>
      <c r="H2628" t="s">
        <v>59339</v>
      </c>
      <c r="I2628" t="s">
        <v>59340</v>
      </c>
      <c r="J2628" t="s">
        <v>59341</v>
      </c>
      <c r="K2628" t="s">
        <v>59342</v>
      </c>
      <c r="L2628" t="s">
        <v>59343</v>
      </c>
      <c r="M2628" t="s">
        <v>59344</v>
      </c>
      <c r="N2628" t="s">
        <v>59345</v>
      </c>
      <c r="O2628" t="s">
        <v>59346</v>
      </c>
      <c r="P2628" t="s">
        <v>59347</v>
      </c>
      <c r="Q2628" t="s">
        <v>59348</v>
      </c>
      <c r="R2628" t="s">
        <v>59349</v>
      </c>
      <c r="S2628" t="s">
        <v>59350</v>
      </c>
      <c r="T2628" t="s">
        <v>59351</v>
      </c>
      <c r="U2628" t="s">
        <v>59352</v>
      </c>
      <c r="V2628" t="s">
        <v>59353</v>
      </c>
      <c r="W2628" t="s">
        <v>59354</v>
      </c>
      <c r="X2628" t="s">
        <v>59355</v>
      </c>
      <c r="Y2628" t="s">
        <v>59356</v>
      </c>
    </row>
    <row r="2629" spans="1:25" x14ac:dyDescent="0.3">
      <c r="A2629">
        <v>131400</v>
      </c>
      <c r="B2629" t="s">
        <v>59357</v>
      </c>
      <c r="C2629" t="s">
        <v>59358</v>
      </c>
      <c r="D2629" t="s">
        <v>59359</v>
      </c>
      <c r="E2629" t="s">
        <v>59360</v>
      </c>
      <c r="F2629" t="s">
        <v>59361</v>
      </c>
      <c r="G2629" t="s">
        <v>59362</v>
      </c>
      <c r="H2629" t="s">
        <v>59363</v>
      </c>
      <c r="I2629" t="s">
        <v>59364</v>
      </c>
      <c r="J2629" t="s">
        <v>59365</v>
      </c>
      <c r="K2629" t="s">
        <v>59366</v>
      </c>
      <c r="L2629" t="s">
        <v>59367</v>
      </c>
      <c r="M2629" t="s">
        <v>59368</v>
      </c>
      <c r="N2629" t="s">
        <v>59369</v>
      </c>
      <c r="O2629" t="s">
        <v>59370</v>
      </c>
      <c r="P2629" t="s">
        <v>59371</v>
      </c>
      <c r="Q2629" t="s">
        <v>59372</v>
      </c>
      <c r="R2629" t="s">
        <v>59373</v>
      </c>
      <c r="S2629" t="s">
        <v>59374</v>
      </c>
      <c r="T2629" t="s">
        <v>59375</v>
      </c>
      <c r="U2629" t="s">
        <v>59376</v>
      </c>
      <c r="V2629" t="s">
        <v>59377</v>
      </c>
      <c r="W2629" t="s">
        <v>59378</v>
      </c>
      <c r="X2629" t="s">
        <v>59379</v>
      </c>
      <c r="Y2629" t="s">
        <v>59380</v>
      </c>
    </row>
    <row r="2630" spans="1:25" x14ac:dyDescent="0.3">
      <c r="A2630">
        <v>131450</v>
      </c>
      <c r="B2630" t="s">
        <v>59381</v>
      </c>
      <c r="C2630" t="s">
        <v>59382</v>
      </c>
      <c r="D2630" t="s">
        <v>59383</v>
      </c>
      <c r="E2630" t="s">
        <v>59384</v>
      </c>
      <c r="F2630" t="s">
        <v>59385</v>
      </c>
      <c r="G2630" t="s">
        <v>59386</v>
      </c>
      <c r="H2630" t="s">
        <v>59387</v>
      </c>
      <c r="I2630" t="s">
        <v>59388</v>
      </c>
      <c r="J2630" t="s">
        <v>59389</v>
      </c>
      <c r="K2630" t="s">
        <v>59390</v>
      </c>
      <c r="L2630" t="s">
        <v>59391</v>
      </c>
      <c r="M2630" t="s">
        <v>59392</v>
      </c>
      <c r="N2630" t="s">
        <v>59393</v>
      </c>
      <c r="O2630" t="s">
        <v>59394</v>
      </c>
      <c r="P2630" t="s">
        <v>59395</v>
      </c>
      <c r="Q2630" t="s">
        <v>59396</v>
      </c>
      <c r="R2630" t="s">
        <v>59397</v>
      </c>
      <c r="S2630" t="s">
        <v>59398</v>
      </c>
      <c r="T2630" t="s">
        <v>59399</v>
      </c>
      <c r="U2630" t="s">
        <v>59400</v>
      </c>
      <c r="V2630" t="s">
        <v>59401</v>
      </c>
      <c r="W2630" t="s">
        <v>59402</v>
      </c>
      <c r="X2630" t="s">
        <v>59403</v>
      </c>
      <c r="Y2630" t="s">
        <v>59404</v>
      </c>
    </row>
    <row r="2631" spans="1:25" x14ac:dyDescent="0.3">
      <c r="A2631">
        <v>131500</v>
      </c>
      <c r="B2631" t="s">
        <v>59405</v>
      </c>
      <c r="C2631" t="s">
        <v>59406</v>
      </c>
      <c r="D2631" t="s">
        <v>59407</v>
      </c>
      <c r="E2631" t="s">
        <v>59408</v>
      </c>
      <c r="F2631" t="s">
        <v>59409</v>
      </c>
      <c r="G2631" t="s">
        <v>59410</v>
      </c>
      <c r="H2631" t="s">
        <v>59411</v>
      </c>
      <c r="I2631" t="s">
        <v>59412</v>
      </c>
      <c r="J2631" t="s">
        <v>59413</v>
      </c>
      <c r="K2631" t="s">
        <v>59414</v>
      </c>
      <c r="L2631" t="s">
        <v>59415</v>
      </c>
      <c r="M2631" t="s">
        <v>59416</v>
      </c>
      <c r="N2631" t="s">
        <v>59417</v>
      </c>
      <c r="O2631" t="s">
        <v>59418</v>
      </c>
      <c r="P2631" t="s">
        <v>59419</v>
      </c>
      <c r="Q2631" t="s">
        <v>59420</v>
      </c>
      <c r="R2631" t="s">
        <v>59421</v>
      </c>
      <c r="S2631" t="s">
        <v>59422</v>
      </c>
      <c r="T2631" t="s">
        <v>59423</v>
      </c>
      <c r="U2631" t="s">
        <v>59424</v>
      </c>
      <c r="V2631" t="s">
        <v>59425</v>
      </c>
      <c r="W2631" t="s">
        <v>59426</v>
      </c>
      <c r="X2631" t="s">
        <v>59427</v>
      </c>
      <c r="Y2631" t="s">
        <v>59428</v>
      </c>
    </row>
    <row r="2632" spans="1:25" x14ac:dyDescent="0.3">
      <c r="A2632">
        <v>131550</v>
      </c>
      <c r="B2632" t="s">
        <v>59429</v>
      </c>
      <c r="C2632" t="s">
        <v>59430</v>
      </c>
      <c r="D2632" t="s">
        <v>59431</v>
      </c>
      <c r="E2632" t="s">
        <v>59432</v>
      </c>
      <c r="F2632" t="s">
        <v>59433</v>
      </c>
      <c r="G2632" t="s">
        <v>59434</v>
      </c>
      <c r="H2632" t="s">
        <v>59435</v>
      </c>
      <c r="I2632" t="s">
        <v>59436</v>
      </c>
      <c r="J2632" t="s">
        <v>59437</v>
      </c>
      <c r="K2632" t="s">
        <v>59438</v>
      </c>
      <c r="L2632" t="s">
        <v>59439</v>
      </c>
      <c r="M2632" t="s">
        <v>59440</v>
      </c>
      <c r="N2632" t="s">
        <v>59441</v>
      </c>
      <c r="O2632" t="s">
        <v>59442</v>
      </c>
      <c r="P2632" t="s">
        <v>59443</v>
      </c>
      <c r="Q2632" t="s">
        <v>59444</v>
      </c>
      <c r="R2632" t="s">
        <v>59445</v>
      </c>
      <c r="S2632" t="s">
        <v>59446</v>
      </c>
      <c r="T2632" t="s">
        <v>59447</v>
      </c>
      <c r="U2632" t="s">
        <v>59448</v>
      </c>
      <c r="V2632" t="s">
        <v>59449</v>
      </c>
      <c r="W2632" t="s">
        <v>59450</v>
      </c>
      <c r="X2632" t="s">
        <v>59451</v>
      </c>
      <c r="Y2632" t="s">
        <v>59452</v>
      </c>
    </row>
    <row r="2633" spans="1:25" x14ac:dyDescent="0.3">
      <c r="A2633">
        <v>131600</v>
      </c>
      <c r="B2633" t="s">
        <v>59453</v>
      </c>
      <c r="C2633" t="s">
        <v>59454</v>
      </c>
      <c r="D2633" t="s">
        <v>59455</v>
      </c>
      <c r="E2633" t="s">
        <v>59456</v>
      </c>
      <c r="F2633" t="s">
        <v>59457</v>
      </c>
      <c r="G2633" t="s">
        <v>59458</v>
      </c>
      <c r="H2633" t="s">
        <v>59459</v>
      </c>
      <c r="I2633" t="s">
        <v>59460</v>
      </c>
      <c r="J2633" t="s">
        <v>59461</v>
      </c>
      <c r="K2633" t="s">
        <v>59462</v>
      </c>
      <c r="L2633" t="s">
        <v>59463</v>
      </c>
      <c r="M2633" t="s">
        <v>59464</v>
      </c>
      <c r="N2633" t="s">
        <v>59465</v>
      </c>
      <c r="O2633" t="s">
        <v>59466</v>
      </c>
      <c r="P2633" t="s">
        <v>59467</v>
      </c>
      <c r="Q2633" t="s">
        <v>59468</v>
      </c>
      <c r="R2633" t="s">
        <v>59469</v>
      </c>
      <c r="S2633" t="s">
        <v>59470</v>
      </c>
      <c r="T2633" t="s">
        <v>59471</v>
      </c>
      <c r="U2633" t="s">
        <v>59472</v>
      </c>
      <c r="V2633" t="s">
        <v>59473</v>
      </c>
      <c r="W2633" t="s">
        <v>59474</v>
      </c>
      <c r="X2633" t="s">
        <v>59475</v>
      </c>
      <c r="Y2633" t="s">
        <v>59476</v>
      </c>
    </row>
    <row r="2634" spans="1:25" x14ac:dyDescent="0.3">
      <c r="A2634">
        <v>131650</v>
      </c>
      <c r="B2634" t="s">
        <v>59477</v>
      </c>
      <c r="C2634" t="s">
        <v>59478</v>
      </c>
      <c r="D2634" t="s">
        <v>59479</v>
      </c>
      <c r="E2634" t="s">
        <v>59480</v>
      </c>
      <c r="F2634" t="s">
        <v>59481</v>
      </c>
      <c r="G2634" t="s">
        <v>59482</v>
      </c>
      <c r="H2634" t="s">
        <v>59483</v>
      </c>
      <c r="I2634" t="s">
        <v>59484</v>
      </c>
      <c r="J2634" t="s">
        <v>59485</v>
      </c>
      <c r="K2634" t="s">
        <v>59486</v>
      </c>
      <c r="L2634" t="s">
        <v>59487</v>
      </c>
      <c r="M2634" t="s">
        <v>59488</v>
      </c>
      <c r="N2634" t="s">
        <v>59489</v>
      </c>
      <c r="O2634" t="s">
        <v>59490</v>
      </c>
      <c r="P2634" t="s">
        <v>59491</v>
      </c>
      <c r="Q2634" t="s">
        <v>59492</v>
      </c>
      <c r="R2634" t="s">
        <v>59493</v>
      </c>
      <c r="S2634" t="s">
        <v>59494</v>
      </c>
      <c r="T2634" t="s">
        <v>59495</v>
      </c>
      <c r="U2634" t="s">
        <v>59496</v>
      </c>
      <c r="V2634" t="s">
        <v>59497</v>
      </c>
      <c r="W2634" t="s">
        <v>59498</v>
      </c>
      <c r="X2634" t="s">
        <v>59499</v>
      </c>
      <c r="Y2634" t="s">
        <v>59500</v>
      </c>
    </row>
    <row r="2635" spans="1:25" x14ac:dyDescent="0.3">
      <c r="A2635">
        <v>131700</v>
      </c>
      <c r="B2635" t="s">
        <v>59501</v>
      </c>
      <c r="C2635" t="s">
        <v>59502</v>
      </c>
      <c r="D2635" t="s">
        <v>59503</v>
      </c>
      <c r="E2635" t="s">
        <v>59504</v>
      </c>
      <c r="F2635" t="s">
        <v>59505</v>
      </c>
      <c r="G2635" t="s">
        <v>59506</v>
      </c>
      <c r="H2635" t="s">
        <v>59507</v>
      </c>
      <c r="I2635" t="s">
        <v>59508</v>
      </c>
      <c r="J2635" t="s">
        <v>59509</v>
      </c>
      <c r="K2635" t="s">
        <v>59510</v>
      </c>
      <c r="L2635" t="s">
        <v>59511</v>
      </c>
      <c r="M2635" t="s">
        <v>59512</v>
      </c>
      <c r="N2635" t="s">
        <v>59513</v>
      </c>
      <c r="O2635" t="s">
        <v>59514</v>
      </c>
      <c r="P2635" t="s">
        <v>59515</v>
      </c>
      <c r="Q2635" t="s">
        <v>59516</v>
      </c>
      <c r="R2635" t="s">
        <v>59517</v>
      </c>
      <c r="S2635" t="s">
        <v>59518</v>
      </c>
      <c r="T2635" t="s">
        <v>59519</v>
      </c>
      <c r="U2635" t="s">
        <v>59520</v>
      </c>
      <c r="V2635" t="s">
        <v>59521</v>
      </c>
      <c r="W2635" t="s">
        <v>59522</v>
      </c>
      <c r="X2635" t="s">
        <v>59523</v>
      </c>
      <c r="Y2635" t="s">
        <v>59524</v>
      </c>
    </row>
    <row r="2636" spans="1:25" x14ac:dyDescent="0.3">
      <c r="A2636">
        <v>131750</v>
      </c>
      <c r="B2636" t="s">
        <v>59525</v>
      </c>
      <c r="C2636" t="s">
        <v>59526</v>
      </c>
      <c r="D2636" t="s">
        <v>59527</v>
      </c>
      <c r="E2636" t="s">
        <v>59528</v>
      </c>
      <c r="F2636" t="s">
        <v>59529</v>
      </c>
      <c r="G2636" t="s">
        <v>59530</v>
      </c>
      <c r="H2636" t="s">
        <v>59531</v>
      </c>
      <c r="I2636" t="s">
        <v>59532</v>
      </c>
      <c r="J2636" t="s">
        <v>59533</v>
      </c>
      <c r="K2636" t="s">
        <v>59534</v>
      </c>
      <c r="L2636" t="s">
        <v>59535</v>
      </c>
      <c r="M2636" t="s">
        <v>59536</v>
      </c>
      <c r="N2636" t="s">
        <v>59537</v>
      </c>
      <c r="O2636" t="s">
        <v>59538</v>
      </c>
      <c r="P2636" t="s">
        <v>59539</v>
      </c>
      <c r="Q2636" t="s">
        <v>59540</v>
      </c>
      <c r="R2636" t="s">
        <v>59541</v>
      </c>
      <c r="S2636" t="s">
        <v>59542</v>
      </c>
      <c r="T2636" t="s">
        <v>59543</v>
      </c>
      <c r="U2636" t="s">
        <v>59544</v>
      </c>
      <c r="V2636" t="s">
        <v>59545</v>
      </c>
      <c r="W2636" t="s">
        <v>59546</v>
      </c>
      <c r="X2636" t="s">
        <v>59547</v>
      </c>
      <c r="Y2636" t="s">
        <v>59548</v>
      </c>
    </row>
    <row r="2637" spans="1:25" x14ac:dyDescent="0.3">
      <c r="A2637">
        <v>131800</v>
      </c>
      <c r="B2637" t="s">
        <v>59549</v>
      </c>
      <c r="C2637" t="s">
        <v>59550</v>
      </c>
      <c r="D2637" t="s">
        <v>59551</v>
      </c>
      <c r="E2637" t="s">
        <v>59552</v>
      </c>
      <c r="F2637" t="s">
        <v>59553</v>
      </c>
      <c r="G2637" t="s">
        <v>59554</v>
      </c>
      <c r="H2637" t="s">
        <v>59555</v>
      </c>
      <c r="I2637" t="s">
        <v>59556</v>
      </c>
      <c r="J2637" t="s">
        <v>59557</v>
      </c>
      <c r="K2637" t="s">
        <v>59558</v>
      </c>
      <c r="L2637" t="s">
        <v>59559</v>
      </c>
      <c r="M2637" t="s">
        <v>59560</v>
      </c>
      <c r="N2637" t="s">
        <v>59561</v>
      </c>
      <c r="O2637" t="s">
        <v>59562</v>
      </c>
      <c r="P2637" t="s">
        <v>59563</v>
      </c>
      <c r="Q2637" t="s">
        <v>59564</v>
      </c>
      <c r="R2637" t="s">
        <v>59565</v>
      </c>
      <c r="S2637" t="s">
        <v>59566</v>
      </c>
      <c r="T2637" t="s">
        <v>59567</v>
      </c>
      <c r="U2637" t="s">
        <v>59568</v>
      </c>
      <c r="V2637" t="s">
        <v>59569</v>
      </c>
      <c r="W2637" t="s">
        <v>59570</v>
      </c>
      <c r="X2637" t="s">
        <v>59571</v>
      </c>
      <c r="Y2637" t="s">
        <v>59572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20170724T1203-50ms-XSens-Positi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else vdv</dc:creator>
  <cp:lastModifiedBy>else vdv</cp:lastModifiedBy>
  <dcterms:created xsi:type="dcterms:W3CDTF">2017-09-01T07:27:41Z</dcterms:created>
  <dcterms:modified xsi:type="dcterms:W3CDTF">2017-09-01T07:27:43Z</dcterms:modified>
</cp:coreProperties>
</file>