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esktop\School\Thesis\TMMC\Confirmation_Results\Perfluoroethane\"/>
    </mc:Choice>
  </mc:AlternateContent>
  <xr:revisionPtr revIDLastSave="0" documentId="8_{EB982A37-6359-415A-B914-E84688ED495E}" xr6:coauthVersionLast="34" xr6:coauthVersionMax="34" xr10:uidLastSave="{00000000-0000-0000-0000-000000000000}"/>
  <bookViews>
    <workbookView xWindow="0" yWindow="0" windowWidth="24255" windowHeight="9420" activeTab="1" xr2:uid="{38A77401-E63B-45C4-9845-FFDAD13AE433}"/>
  </bookViews>
  <sheets>
    <sheet name="Mie Prod" sheetId="1" r:id="rId1"/>
    <sheet name="Sheet7" sheetId="7" r:id="rId2"/>
    <sheet name="TraPPE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K17" i="1"/>
  <c r="K9" i="1"/>
  <c r="H9" i="1"/>
  <c r="I9" i="1"/>
  <c r="F9" i="1"/>
  <c r="C1" i="1"/>
  <c r="F25" i="1"/>
  <c r="G25" i="1"/>
  <c r="F17" i="1"/>
  <c r="H17" i="1"/>
  <c r="N34" i="1"/>
  <c r="M34" i="1"/>
  <c r="L34" i="1"/>
  <c r="K34" i="1"/>
  <c r="J34" i="1"/>
  <c r="I34" i="1"/>
  <c r="G34" i="1"/>
  <c r="F34" i="1"/>
  <c r="E34" i="1"/>
  <c r="D34" i="1"/>
  <c r="C34" i="1"/>
  <c r="B34" i="1"/>
  <c r="N33" i="1"/>
  <c r="M33" i="1"/>
  <c r="L33" i="1"/>
  <c r="K33" i="1"/>
  <c r="J33" i="1"/>
  <c r="I33" i="1"/>
  <c r="G33" i="1"/>
  <c r="F33" i="1"/>
  <c r="E33" i="1"/>
  <c r="D33" i="1"/>
  <c r="C33" i="1"/>
  <c r="B33" i="1"/>
  <c r="N28" i="1"/>
  <c r="M28" i="1"/>
  <c r="L28" i="1"/>
  <c r="K28" i="1"/>
  <c r="J28" i="1"/>
  <c r="I28" i="1"/>
  <c r="G28" i="1"/>
  <c r="F28" i="1"/>
  <c r="E28" i="1"/>
  <c r="D28" i="1"/>
  <c r="C28" i="1"/>
  <c r="B28" i="1"/>
  <c r="G24" i="1"/>
  <c r="F24" i="1"/>
  <c r="G23" i="1"/>
  <c r="F23" i="1"/>
  <c r="G22" i="1"/>
  <c r="F22" i="1"/>
  <c r="G21" i="1"/>
  <c r="F21" i="1"/>
  <c r="G20" i="1"/>
  <c r="F20" i="1"/>
  <c r="I16" i="1"/>
  <c r="H15" i="1"/>
  <c r="G14" i="1"/>
  <c r="F13" i="1"/>
  <c r="I5" i="1"/>
  <c r="H4" i="1"/>
  <c r="I17" i="1" l="1"/>
  <c r="J17" i="1" s="1"/>
  <c r="G4" i="1"/>
  <c r="H5" i="1"/>
  <c r="I6" i="1"/>
  <c r="F14" i="1"/>
  <c r="G15" i="1"/>
  <c r="H16" i="1"/>
  <c r="I4" i="1"/>
  <c r="F12" i="1"/>
  <c r="G13" i="1"/>
  <c r="H14" i="1"/>
  <c r="I15" i="1"/>
  <c r="F8" i="1"/>
  <c r="G12" i="1"/>
  <c r="H13" i="1"/>
  <c r="I14" i="1"/>
  <c r="F7" i="1"/>
  <c r="G8" i="1"/>
  <c r="H12" i="1"/>
  <c r="I13" i="1"/>
  <c r="F6" i="1"/>
  <c r="G7" i="1"/>
  <c r="H8" i="1"/>
  <c r="I12" i="1"/>
  <c r="G6" i="1"/>
  <c r="I8" i="1"/>
  <c r="F5" i="1"/>
  <c r="H7" i="1"/>
  <c r="F16" i="1"/>
  <c r="F4" i="1"/>
  <c r="G5" i="1"/>
  <c r="H6" i="1"/>
  <c r="I7" i="1"/>
  <c r="F15" i="1"/>
  <c r="K13" i="1" l="1"/>
  <c r="J13" i="1"/>
  <c r="K7" i="1"/>
  <c r="J7" i="1"/>
  <c r="K12" i="1"/>
  <c r="J12" i="1"/>
  <c r="K4" i="1"/>
  <c r="J4" i="1"/>
  <c r="K16" i="1"/>
  <c r="J16" i="1"/>
  <c r="K6" i="1"/>
  <c r="J6" i="1"/>
  <c r="J8" i="1"/>
  <c r="K8" i="1"/>
  <c r="K14" i="1"/>
  <c r="J14" i="1"/>
  <c r="K5" i="1"/>
  <c r="J5" i="1"/>
  <c r="K15" i="1"/>
  <c r="J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3763E-9BDB-4715-8DD2-903456FAE93F}" keepAlive="1" name="Query - new2" description="Connection to the 'new2' query in the workbook." type="5" refreshedVersion="6" background="1">
    <dbPr connection="Provider=Microsoft.Mashup.OleDb.1;Data Source=$Workbook$;Location=new2;Extended Properties=&quot;&quot;" command="SELECT * FROM [new2]"/>
  </connection>
  <connection id="2" xr16:uid="{EB415551-E044-4930-B123-B14F20757247}" keepAlive="1" name="Query - new2 (2)" description="Connection to the 'new2 (2)' query in the workbook." type="5" refreshedVersion="6" background="1">
    <dbPr connection="Provider=Microsoft.Mashup.OleDb.1;Data Source=$Workbook$;Location=new2 (2);Extended Properties=&quot;&quot;" command="SELECT * FROM [new2 (2)]"/>
  </connection>
  <connection id="3" xr16:uid="{8A7055A4-2E4C-415C-9C65-7250C58C73C4}" keepAlive="1" name="Query - new2 (3)" description="Connection to the 'new2 (3)' query in the workbook." type="5" refreshedVersion="6" background="1">
    <dbPr connection="Provider=Microsoft.Mashup.OleDb.1;Data Source=$Workbook$;Location=new2 (3);Extended Properties=&quot;&quot;" command="SELECT * FROM [new2 (3)]"/>
  </connection>
  <connection id="4" xr16:uid="{600DC34F-07AC-43A5-9454-350C4214F196}" keepAlive="1" name="Query - new2 (4)" description="Connection to the 'new2 (4)' query in the workbook." type="5" refreshedVersion="6" background="1">
    <dbPr connection="Provider=Microsoft.Mashup.OleDb.1;Data Source=$Workbook$;Location=new2 (4);Extended Properties=&quot;&quot;" command="SELECT * FROM [new2 (4)]"/>
  </connection>
</connections>
</file>

<file path=xl/sharedStrings.xml><?xml version="1.0" encoding="utf-8"?>
<sst xmlns="http://schemas.openxmlformats.org/spreadsheetml/2006/main" count="54" uniqueCount="28">
  <si>
    <t>Molar Mass:</t>
  </si>
  <si>
    <t>kg/mol</t>
  </si>
  <si>
    <t>Vapor Density</t>
  </si>
  <si>
    <t>Temp</t>
  </si>
  <si>
    <t>Trial 1</t>
  </si>
  <si>
    <t>Trial 2</t>
  </si>
  <si>
    <t>Trial 3</t>
  </si>
  <si>
    <t>Trial 4</t>
  </si>
  <si>
    <t>T1 kg/m3</t>
  </si>
  <si>
    <t>T2 kg/m3</t>
  </si>
  <si>
    <t>T3 kg/m3</t>
  </si>
  <si>
    <t>T4 kg/m3</t>
  </si>
  <si>
    <t>avg</t>
  </si>
  <si>
    <t>stdev</t>
  </si>
  <si>
    <t>Liquid Density</t>
  </si>
  <si>
    <t>Vapor Pressure</t>
  </si>
  <si>
    <t>Surface Tension 220K</t>
  </si>
  <si>
    <t>L</t>
  </si>
  <si>
    <t>lnL/L^2</t>
  </si>
  <si>
    <t>T1</t>
  </si>
  <si>
    <t>T2</t>
  </si>
  <si>
    <t>T3</t>
  </si>
  <si>
    <t>T4</t>
  </si>
  <si>
    <t>Avg</t>
  </si>
  <si>
    <t>Std Dev</t>
  </si>
  <si>
    <t>Surface Tension 250 K</t>
  </si>
  <si>
    <t>TO DO: Somehow fix</t>
  </si>
  <si>
    <t>rounding errors in property calculations; tuples?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</si>
</sst>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5" fontId="0" fillId="0" borderId="0" xfId="0" applyNumberFormat="1"/>
    <xf numFmtId="0" fontId="0" fillId="0" borderId="0" xfId="0" applyFill="1"/>
    <xf numFmtId="164" fontId="0" fillId="0" borderId="0" xfId="1" applyNumberFormat="1" applyFont="1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C9EB-BF7B-4DC9-A827-D08D2187AE59}">
  <dimension ref="A1:N34"/>
  <sheetViews>
    <sheetView workbookViewId="0">
      <selection activeCell="C22" sqref="C22"/>
    </sheetView>
  </sheetViews>
  <sheetFormatPr defaultRowHeight="15" x14ac:dyDescent="0.25"/>
  <sheetData>
    <row r="1" spans="1:13" x14ac:dyDescent="0.25">
      <c r="B1" s="1" t="s">
        <v>0</v>
      </c>
      <c r="C1">
        <f>138.01/1000</f>
        <v>0.13800999999999999</v>
      </c>
      <c r="D1" t="s">
        <v>1</v>
      </c>
    </row>
    <row r="2" spans="1:13" x14ac:dyDescent="0.25"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s="2" t="s">
        <v>12</v>
      </c>
      <c r="K3" t="s">
        <v>13</v>
      </c>
      <c r="M3" s="4"/>
    </row>
    <row r="4" spans="1:13" x14ac:dyDescent="0.25">
      <c r="A4">
        <v>260</v>
      </c>
      <c r="F4">
        <f>B9*$C$1</f>
        <v>19.192222639999997</v>
      </c>
      <c r="G4">
        <f>L9*$C$1</f>
        <v>16.0988665</v>
      </c>
      <c r="H4">
        <f>D9*$C$1</f>
        <v>19.074086079999997</v>
      </c>
      <c r="I4">
        <f>E9*$C$1</f>
        <v>19.057524879999999</v>
      </c>
      <c r="J4" s="2">
        <f t="shared" ref="J4:J7" si="0">AVERAGE(F4:I4)</f>
        <v>18.355675025</v>
      </c>
      <c r="K4">
        <f t="shared" ref="K4:K7" si="1">STDEV(F4:I4)</f>
        <v>1.5057339620690622</v>
      </c>
      <c r="M4" s="5"/>
    </row>
    <row r="5" spans="1:13" x14ac:dyDescent="0.25">
      <c r="A5">
        <v>250</v>
      </c>
      <c r="F5">
        <f t="shared" ref="F4:I9" si="2">B5*$C$1</f>
        <v>0</v>
      </c>
      <c r="G5">
        <f t="shared" si="2"/>
        <v>0</v>
      </c>
      <c r="H5">
        <f t="shared" si="2"/>
        <v>0</v>
      </c>
      <c r="I5">
        <f t="shared" si="2"/>
        <v>0</v>
      </c>
      <c r="J5" s="2">
        <f t="shared" si="0"/>
        <v>0</v>
      </c>
      <c r="K5">
        <f t="shared" si="1"/>
        <v>0</v>
      </c>
      <c r="M5" s="5"/>
    </row>
    <row r="6" spans="1:13" x14ac:dyDescent="0.25">
      <c r="A6">
        <v>240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 s="2">
        <f t="shared" si="0"/>
        <v>0</v>
      </c>
      <c r="K6">
        <f t="shared" si="1"/>
        <v>0</v>
      </c>
      <c r="M6" s="5"/>
    </row>
    <row r="7" spans="1:13" x14ac:dyDescent="0.25">
      <c r="A7">
        <v>230</v>
      </c>
      <c r="B7">
        <v>302.21800000000002</v>
      </c>
      <c r="C7">
        <v>302.15899999999999</v>
      </c>
      <c r="D7">
        <v>301.38200000000001</v>
      </c>
      <c r="E7">
        <v>301.01400000000001</v>
      </c>
      <c r="F7">
        <f t="shared" si="2"/>
        <v>41.709106179999999</v>
      </c>
      <c r="G7">
        <f t="shared" si="2"/>
        <v>41.700963589999994</v>
      </c>
      <c r="H7">
        <f t="shared" si="2"/>
        <v>41.59372982</v>
      </c>
      <c r="I7">
        <f t="shared" si="2"/>
        <v>41.542942140000001</v>
      </c>
      <c r="J7" s="2">
        <f t="shared" si="0"/>
        <v>41.636685432500002</v>
      </c>
      <c r="K7">
        <f t="shared" si="1"/>
        <v>8.1668916433045136E-2</v>
      </c>
      <c r="M7" s="5"/>
    </row>
    <row r="8" spans="1:13" x14ac:dyDescent="0.25">
      <c r="A8">
        <v>220</v>
      </c>
      <c r="B8">
        <v>227.64500000000001</v>
      </c>
      <c r="C8">
        <v>227.64500000000001</v>
      </c>
      <c r="D8">
        <v>207.84800000000001</v>
      </c>
      <c r="E8">
        <v>207.71299999999999</v>
      </c>
      <c r="F8">
        <f>B8*$C$1</f>
        <v>31.417286449999999</v>
      </c>
      <c r="G8">
        <f t="shared" si="2"/>
        <v>31.417286449999999</v>
      </c>
      <c r="H8">
        <f t="shared" si="2"/>
        <v>28.685102480000001</v>
      </c>
      <c r="I8">
        <f t="shared" si="2"/>
        <v>28.666471129999998</v>
      </c>
      <c r="J8" s="2">
        <f>AVERAGE(F8:I8)</f>
        <v>30.046536627499997</v>
      </c>
      <c r="K8">
        <f>STDEV(F8:I8)</f>
        <v>1.5828238338632354</v>
      </c>
      <c r="M8" s="5"/>
    </row>
    <row r="9" spans="1:13" x14ac:dyDescent="0.25">
      <c r="A9">
        <v>210</v>
      </c>
      <c r="B9">
        <v>139.06399999999999</v>
      </c>
      <c r="D9">
        <v>138.208</v>
      </c>
      <c r="E9">
        <v>138.08799999999999</v>
      </c>
      <c r="F9">
        <f>B9*$C$1</f>
        <v>19.192222639999997</v>
      </c>
      <c r="H9">
        <f t="shared" si="2"/>
        <v>19.074086079999997</v>
      </c>
      <c r="I9">
        <f t="shared" si="2"/>
        <v>19.057524879999999</v>
      </c>
      <c r="J9" s="2">
        <f>AVERAGE(F9:I9)</f>
        <v>19.107944533333335</v>
      </c>
      <c r="K9">
        <f>STDEV(F9:I9)</f>
        <v>7.3455209371755495E-2</v>
      </c>
      <c r="L9">
        <v>116.65</v>
      </c>
      <c r="M9" s="4"/>
    </row>
    <row r="10" spans="1:13" x14ac:dyDescent="0.25">
      <c r="B10" t="s">
        <v>14</v>
      </c>
      <c r="J10" s="2"/>
      <c r="M10" s="4"/>
    </row>
    <row r="11" spans="1:13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s="2" t="s">
        <v>12</v>
      </c>
      <c r="K11" t="s">
        <v>13</v>
      </c>
      <c r="M11" s="4"/>
    </row>
    <row r="12" spans="1:13" x14ac:dyDescent="0.25">
      <c r="A12">
        <v>260</v>
      </c>
      <c r="F12">
        <f t="shared" ref="F12:I16" si="3">B12*$C$1</f>
        <v>0</v>
      </c>
      <c r="G12">
        <f t="shared" si="3"/>
        <v>0</v>
      </c>
      <c r="H12">
        <f t="shared" si="3"/>
        <v>0</v>
      </c>
      <c r="I12">
        <f t="shared" si="3"/>
        <v>0</v>
      </c>
      <c r="J12" s="2">
        <f t="shared" ref="J12:J15" si="4">AVERAGE(F12:I12)</f>
        <v>0</v>
      </c>
      <c r="K12">
        <f t="shared" ref="K12:K15" si="5">STDEV(F12:I12)</f>
        <v>0</v>
      </c>
      <c r="M12" s="5"/>
    </row>
    <row r="13" spans="1:13" x14ac:dyDescent="0.25">
      <c r="A13">
        <v>250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 s="2">
        <f t="shared" si="4"/>
        <v>0</v>
      </c>
      <c r="K13">
        <f t="shared" si="5"/>
        <v>0</v>
      </c>
      <c r="M13" s="5"/>
    </row>
    <row r="14" spans="1:13" x14ac:dyDescent="0.25">
      <c r="A14">
        <v>240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 s="2">
        <f t="shared" si="4"/>
        <v>0</v>
      </c>
      <c r="K14">
        <f t="shared" si="5"/>
        <v>0</v>
      </c>
      <c r="M14" s="5"/>
    </row>
    <row r="15" spans="1:13" x14ac:dyDescent="0.25">
      <c r="A15">
        <v>230</v>
      </c>
      <c r="B15">
        <v>10455.799999999999</v>
      </c>
      <c r="C15">
        <v>10426.5</v>
      </c>
      <c r="D15">
        <v>10436</v>
      </c>
      <c r="E15">
        <v>10436.299999999999</v>
      </c>
      <c r="F15">
        <f t="shared" si="3"/>
        <v>1443.0049579999998</v>
      </c>
      <c r="G15">
        <f t="shared" si="3"/>
        <v>1438.9612649999999</v>
      </c>
      <c r="H15">
        <f t="shared" si="3"/>
        <v>1440.2723599999999</v>
      </c>
      <c r="I15">
        <f t="shared" si="3"/>
        <v>1440.3137629999999</v>
      </c>
      <c r="J15" s="2">
        <f t="shared" si="4"/>
        <v>1440.6380864999999</v>
      </c>
      <c r="K15">
        <f t="shared" si="5"/>
        <v>1.6983082411455119</v>
      </c>
      <c r="M15" s="5"/>
    </row>
    <row r="16" spans="1:13" x14ac:dyDescent="0.25">
      <c r="A16">
        <v>220</v>
      </c>
      <c r="B16">
        <v>10746.7</v>
      </c>
      <c r="D16">
        <v>10809.9</v>
      </c>
      <c r="E16">
        <v>10748.3</v>
      </c>
      <c r="F16">
        <f>B16*$C$1</f>
        <v>1483.152067</v>
      </c>
      <c r="H16">
        <f t="shared" si="3"/>
        <v>1491.8742989999998</v>
      </c>
      <c r="I16">
        <f t="shared" si="3"/>
        <v>1483.3728829999998</v>
      </c>
      <c r="J16" s="2">
        <f>AVERAGE(F16:I16)</f>
        <v>1486.1330829999999</v>
      </c>
      <c r="K16">
        <f>STDEV(F16:I16)</f>
        <v>4.9732646013916986</v>
      </c>
      <c r="L16">
        <v>9474.86</v>
      </c>
      <c r="M16" s="5"/>
    </row>
    <row r="17" spans="1:14" x14ac:dyDescent="0.25">
      <c r="A17">
        <v>210</v>
      </c>
      <c r="B17">
        <v>11133</v>
      </c>
      <c r="D17">
        <v>11172.4</v>
      </c>
      <c r="E17">
        <v>11191.1</v>
      </c>
      <c r="F17">
        <f>B17*$C$1</f>
        <v>1536.46533</v>
      </c>
      <c r="H17">
        <f t="shared" ref="H17" si="6">D17*$C$1</f>
        <v>1541.902924</v>
      </c>
      <c r="I17">
        <f t="shared" ref="I17" si="7">E17*$C$1</f>
        <v>1544.4837110000001</v>
      </c>
      <c r="J17" s="2">
        <f>AVERAGE(F17:I17)</f>
        <v>1540.9506549999999</v>
      </c>
      <c r="K17">
        <f>STDEV(F17:I17)</f>
        <v>4.0931309106307987</v>
      </c>
      <c r="L17">
        <v>11026.6</v>
      </c>
      <c r="M17" s="4"/>
    </row>
    <row r="18" spans="1:14" x14ac:dyDescent="0.25">
      <c r="B18" t="s">
        <v>15</v>
      </c>
      <c r="M18" s="4"/>
    </row>
    <row r="19" spans="1:14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s="2" t="s">
        <v>12</v>
      </c>
      <c r="G19" t="s">
        <v>13</v>
      </c>
      <c r="H19" s="4"/>
      <c r="I19" s="4"/>
      <c r="M19" s="4"/>
    </row>
    <row r="20" spans="1:14" x14ac:dyDescent="0.25">
      <c r="A20">
        <v>260</v>
      </c>
      <c r="F20" s="2" t="e">
        <f t="shared" ref="F20:F23" si="8">AVERAGE(B20:E20)</f>
        <v>#DIV/0!</v>
      </c>
      <c r="G20" t="e">
        <f t="shared" ref="G20:G23" si="9">STDEV(B20:E20)</f>
        <v>#DIV/0!</v>
      </c>
      <c r="H20" s="4"/>
      <c r="I20" s="5"/>
    </row>
    <row r="21" spans="1:14" x14ac:dyDescent="0.25">
      <c r="A21">
        <v>250</v>
      </c>
      <c r="F21" s="2" t="e">
        <f t="shared" si="8"/>
        <v>#DIV/0!</v>
      </c>
      <c r="G21" t="e">
        <f t="shared" si="9"/>
        <v>#DIV/0!</v>
      </c>
      <c r="H21" s="4"/>
      <c r="I21" s="5"/>
    </row>
    <row r="22" spans="1:14" x14ac:dyDescent="0.25">
      <c r="A22">
        <v>240</v>
      </c>
      <c r="F22" s="2" t="e">
        <f t="shared" si="8"/>
        <v>#DIV/0!</v>
      </c>
      <c r="G22" t="e">
        <f t="shared" si="9"/>
        <v>#DIV/0!</v>
      </c>
      <c r="H22" s="4"/>
      <c r="I22" s="5"/>
    </row>
    <row r="23" spans="1:14" x14ac:dyDescent="0.25">
      <c r="A23">
        <v>230</v>
      </c>
      <c r="F23" s="2" t="e">
        <f t="shared" si="8"/>
        <v>#DIV/0!</v>
      </c>
      <c r="G23" t="e">
        <f t="shared" si="9"/>
        <v>#DIV/0!</v>
      </c>
      <c r="H23" s="4"/>
      <c r="I23" s="5"/>
    </row>
    <row r="24" spans="1:14" x14ac:dyDescent="0.25">
      <c r="A24">
        <v>220</v>
      </c>
      <c r="B24">
        <v>0.35615799999999997</v>
      </c>
      <c r="C24">
        <v>0.34274199999999999</v>
      </c>
      <c r="D24">
        <v>0.34244999999999998</v>
      </c>
      <c r="E24">
        <v>0.34244999999999998</v>
      </c>
      <c r="F24" s="2">
        <f>AVERAGE(B24:E24)</f>
        <v>0.34594999999999998</v>
      </c>
      <c r="G24">
        <f>STDEV(B24:E24)</f>
        <v>6.8067253017389563E-3</v>
      </c>
      <c r="H24" s="4"/>
      <c r="I24" s="5"/>
    </row>
    <row r="25" spans="1:14" x14ac:dyDescent="0.25">
      <c r="A25">
        <v>210</v>
      </c>
      <c r="B25">
        <v>0.225407</v>
      </c>
      <c r="D25">
        <v>0.22384299999999999</v>
      </c>
      <c r="E25">
        <v>0.22376099999999999</v>
      </c>
      <c r="F25" s="2">
        <f>AVERAGE(B25:E25)</f>
        <v>0.22433700000000001</v>
      </c>
      <c r="G25">
        <f>STDEV(B25:E25)</f>
        <v>9.2755377202618811E-4</v>
      </c>
      <c r="H25">
        <v>0.189414</v>
      </c>
    </row>
    <row r="26" spans="1:14" x14ac:dyDescent="0.25">
      <c r="B26" t="s">
        <v>16</v>
      </c>
      <c r="I26" t="s">
        <v>25</v>
      </c>
    </row>
    <row r="27" spans="1:14" x14ac:dyDescent="0.25">
      <c r="A27" t="s">
        <v>17</v>
      </c>
      <c r="B27">
        <v>30</v>
      </c>
      <c r="C27">
        <v>37</v>
      </c>
      <c r="D27">
        <v>45</v>
      </c>
      <c r="E27">
        <v>50</v>
      </c>
      <c r="F27">
        <v>55</v>
      </c>
      <c r="G27">
        <v>60</v>
      </c>
      <c r="H27" t="s">
        <v>17</v>
      </c>
      <c r="I27">
        <v>30</v>
      </c>
      <c r="J27">
        <v>37</v>
      </c>
      <c r="K27">
        <v>45</v>
      </c>
      <c r="L27">
        <v>50</v>
      </c>
      <c r="M27">
        <v>55</v>
      </c>
      <c r="N27">
        <v>60</v>
      </c>
    </row>
    <row r="28" spans="1:14" x14ac:dyDescent="0.25">
      <c r="A28" t="s">
        <v>18</v>
      </c>
      <c r="B28">
        <f>LN(B27)/B27^2</f>
        <v>3.7791082018468394E-3</v>
      </c>
      <c r="C28">
        <f t="shared" ref="C28:G28" si="10">LN(C27)/C27^2</f>
        <v>2.6376317842543642E-3</v>
      </c>
      <c r="D28">
        <f t="shared" si="10"/>
        <v>1.8798333282816393E-3</v>
      </c>
      <c r="E28">
        <f t="shared" si="10"/>
        <v>1.5648092021712584E-3</v>
      </c>
      <c r="F28">
        <f t="shared" si="10"/>
        <v>1.3247382430520566E-3</v>
      </c>
      <c r="G28">
        <f t="shared" si="10"/>
        <v>1.1373179339505834E-3</v>
      </c>
      <c r="H28" t="s">
        <v>18</v>
      </c>
      <c r="I28">
        <f>LN(I27)/I27^2</f>
        <v>3.7791082018468394E-3</v>
      </c>
      <c r="J28">
        <f t="shared" ref="J28:N28" si="11">LN(J27)/J27^2</f>
        <v>2.6376317842543642E-3</v>
      </c>
      <c r="K28">
        <f t="shared" si="11"/>
        <v>1.8798333282816393E-3</v>
      </c>
      <c r="L28">
        <f t="shared" si="11"/>
        <v>1.5648092021712584E-3</v>
      </c>
      <c r="M28">
        <f t="shared" si="11"/>
        <v>1.3247382430520566E-3</v>
      </c>
      <c r="N28">
        <f t="shared" si="11"/>
        <v>1.1373179339505834E-3</v>
      </c>
    </row>
    <row r="29" spans="1:14" x14ac:dyDescent="0.25">
      <c r="A29" t="s">
        <v>19</v>
      </c>
      <c r="B29">
        <v>5.3325400000000002E-3</v>
      </c>
      <c r="H29" t="s">
        <v>19</v>
      </c>
    </row>
    <row r="30" spans="1:14" x14ac:dyDescent="0.25">
      <c r="A30" t="s">
        <v>20</v>
      </c>
      <c r="B30">
        <v>6.6757099999999996E-3</v>
      </c>
      <c r="H30" t="s">
        <v>20</v>
      </c>
    </row>
    <row r="31" spans="1:14" x14ac:dyDescent="0.25">
      <c r="A31" t="s">
        <v>21</v>
      </c>
      <c r="B31">
        <v>7.5134900000000003E-3</v>
      </c>
      <c r="H31" t="s">
        <v>21</v>
      </c>
    </row>
    <row r="32" spans="1:14" x14ac:dyDescent="0.25">
      <c r="A32" t="s">
        <v>22</v>
      </c>
      <c r="B32" s="3">
        <v>7.5005499999999999E-3</v>
      </c>
      <c r="H32" t="s">
        <v>22</v>
      </c>
    </row>
    <row r="33" spans="1:14" x14ac:dyDescent="0.25">
      <c r="A33" t="s">
        <v>23</v>
      </c>
      <c r="B33">
        <f>AVERAGE(B29:B32)</f>
        <v>6.7555724999999994E-3</v>
      </c>
      <c r="C33" t="e">
        <f t="shared" ref="C33:G33" si="12">AVERAGE(C29:C32)</f>
        <v>#DIV/0!</v>
      </c>
      <c r="D33" t="e">
        <f t="shared" si="12"/>
        <v>#DIV/0!</v>
      </c>
      <c r="E33" t="e">
        <f t="shared" si="12"/>
        <v>#DIV/0!</v>
      </c>
      <c r="F33" t="e">
        <f t="shared" si="12"/>
        <v>#DIV/0!</v>
      </c>
      <c r="G33" t="e">
        <f t="shared" si="12"/>
        <v>#DIV/0!</v>
      </c>
      <c r="H33" t="s">
        <v>23</v>
      </c>
      <c r="I33" t="e">
        <f>AVERAGE(I29:I32)</f>
        <v>#DIV/0!</v>
      </c>
      <c r="J33" t="e">
        <f t="shared" ref="J33:N33" si="13">AVERAGE(J29:J32)</f>
        <v>#DIV/0!</v>
      </c>
      <c r="K33" t="e">
        <f t="shared" si="13"/>
        <v>#DIV/0!</v>
      </c>
      <c r="L33" t="e">
        <f t="shared" si="13"/>
        <v>#DIV/0!</v>
      </c>
      <c r="M33" t="e">
        <f t="shared" si="13"/>
        <v>#DIV/0!</v>
      </c>
      <c r="N33" t="e">
        <f t="shared" si="13"/>
        <v>#DIV/0!</v>
      </c>
    </row>
    <row r="34" spans="1:14" x14ac:dyDescent="0.25">
      <c r="A34" t="s">
        <v>24</v>
      </c>
      <c r="B34">
        <f>STDEV(B29:B32)</f>
        <v>1.0264550529654639E-3</v>
      </c>
      <c r="C34" t="e">
        <f t="shared" ref="C34:G34" si="14">STDEV(C29:C32)</f>
        <v>#DIV/0!</v>
      </c>
      <c r="D34" t="e">
        <f t="shared" si="14"/>
        <v>#DIV/0!</v>
      </c>
      <c r="E34" t="e">
        <f t="shared" si="14"/>
        <v>#DIV/0!</v>
      </c>
      <c r="F34" t="e">
        <f t="shared" si="14"/>
        <v>#DIV/0!</v>
      </c>
      <c r="G34" t="e">
        <f t="shared" si="14"/>
        <v>#DIV/0!</v>
      </c>
      <c r="H34" t="s">
        <v>24</v>
      </c>
      <c r="I34" t="e">
        <f>STDEV(I29:I32)</f>
        <v>#DIV/0!</v>
      </c>
      <c r="J34" t="e">
        <f t="shared" ref="J34:N34" si="15">STDEV(J29:J32)</f>
        <v>#DIV/0!</v>
      </c>
      <c r="K34" t="e">
        <f t="shared" si="15"/>
        <v>#DIV/0!</v>
      </c>
      <c r="L34" t="e">
        <f t="shared" si="15"/>
        <v>#DIV/0!</v>
      </c>
      <c r="M34" t="e">
        <f t="shared" si="15"/>
        <v>#DIV/0!</v>
      </c>
      <c r="N34" t="e">
        <f t="shared" si="1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DA99-275D-456D-82FA-4C37B9D9865D}">
  <dimension ref="D12:D13"/>
  <sheetViews>
    <sheetView tabSelected="1" workbookViewId="0">
      <selection activeCell="D14" sqref="D14"/>
    </sheetView>
  </sheetViews>
  <sheetFormatPr defaultRowHeight="15" x14ac:dyDescent="0.25"/>
  <sheetData>
    <row r="12" spans="4:4" ht="64.5" x14ac:dyDescent="0.95">
      <c r="D12" s="6" t="s">
        <v>26</v>
      </c>
    </row>
    <row r="13" spans="4:4" x14ac:dyDescent="0.25">
      <c r="D1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905C-3FEA-4C96-BAF4-8EAF42DCD0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14CAA-5B24-4A9C-BC42-13EBBD465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Mie Prod</vt:lpstr>
      <vt:lpstr>Sheet7</vt:lpstr>
      <vt:lpstr>TraPPE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2018-07-05T03:45:22Z</dcterms:created>
  <dcterms:modified xsi:type="dcterms:W3CDTF">2018-07-05T05:31:22Z</dcterms:modified>
</cp:coreProperties>
</file>