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School\Thesis\TMMC\Confirmation_Results\Ethane_TraPPE\"/>
    </mc:Choice>
  </mc:AlternateContent>
  <xr:revisionPtr revIDLastSave="0" documentId="13_ncr:1_{F058EAD0-D53E-4357-A70D-B5E654EA2B28}" xr6:coauthVersionLast="34" xr6:coauthVersionMax="34" xr10:uidLastSave="{00000000-0000-0000-0000-000000000000}"/>
  <bookViews>
    <workbookView xWindow="0" yWindow="0" windowWidth="28770" windowHeight="11445" xr2:uid="{AE4B91B0-9428-4755-B260-3AB7C7643B71}"/>
  </bookViews>
  <sheets>
    <sheet name="TraPPE Pro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K4" i="1" s="1"/>
  <c r="G4" i="1"/>
  <c r="H4" i="1"/>
  <c r="I4" i="1"/>
  <c r="F5" i="1"/>
  <c r="G5" i="1"/>
  <c r="H5" i="1"/>
  <c r="I5" i="1"/>
  <c r="F6" i="1"/>
  <c r="G6" i="1"/>
  <c r="K6" i="1" s="1"/>
  <c r="H6" i="1"/>
  <c r="I6" i="1"/>
  <c r="F7" i="1"/>
  <c r="G7" i="1"/>
  <c r="H7" i="1"/>
  <c r="K7" i="1" s="1"/>
  <c r="I7" i="1"/>
  <c r="F12" i="1"/>
  <c r="G12" i="1"/>
  <c r="J12" i="1" s="1"/>
  <c r="M12" i="1" s="1"/>
  <c r="H12" i="1"/>
  <c r="I12" i="1"/>
  <c r="F13" i="1"/>
  <c r="G13" i="1"/>
  <c r="H13" i="1"/>
  <c r="I13" i="1"/>
  <c r="F14" i="1"/>
  <c r="G14" i="1"/>
  <c r="J14" i="1" s="1"/>
  <c r="M14" i="1" s="1"/>
  <c r="H14" i="1"/>
  <c r="I14" i="1"/>
  <c r="F15" i="1"/>
  <c r="J15" i="1" s="1"/>
  <c r="M15" i="1" s="1"/>
  <c r="G15" i="1"/>
  <c r="H15" i="1"/>
  <c r="I15" i="1"/>
  <c r="F20" i="1"/>
  <c r="G20" i="1"/>
  <c r="F21" i="1"/>
  <c r="I21" i="1" s="1"/>
  <c r="G21" i="1"/>
  <c r="F22" i="1"/>
  <c r="I22" i="1" s="1"/>
  <c r="G22" i="1"/>
  <c r="F23" i="1"/>
  <c r="I23" i="1" s="1"/>
  <c r="G23" i="1"/>
  <c r="I20" i="1"/>
  <c r="K12" i="1"/>
  <c r="K14" i="1"/>
  <c r="M8" i="1"/>
  <c r="M16" i="1"/>
  <c r="I24" i="1"/>
  <c r="G24" i="1"/>
  <c r="F24" i="1"/>
  <c r="K16" i="1"/>
  <c r="J16" i="1"/>
  <c r="G16" i="1"/>
  <c r="H16" i="1"/>
  <c r="I16" i="1"/>
  <c r="F16" i="1"/>
  <c r="K8" i="1"/>
  <c r="J8" i="1"/>
  <c r="G8" i="1"/>
  <c r="H8" i="1"/>
  <c r="I8" i="1"/>
  <c r="F8" i="1"/>
  <c r="C1" i="1"/>
  <c r="K5" i="1" l="1"/>
  <c r="J13" i="1"/>
  <c r="M13" i="1" s="1"/>
  <c r="J7" i="1"/>
  <c r="M7" i="1" s="1"/>
  <c r="J6" i="1"/>
  <c r="M6" i="1" s="1"/>
  <c r="J5" i="1"/>
  <c r="M5" i="1" s="1"/>
  <c r="J4" i="1"/>
  <c r="M4" i="1" s="1"/>
  <c r="K15" i="1"/>
  <c r="K13" i="1"/>
</calcChain>
</file>

<file path=xl/sharedStrings.xml><?xml version="1.0" encoding="utf-8"?>
<sst xmlns="http://schemas.openxmlformats.org/spreadsheetml/2006/main" count="40" uniqueCount="18">
  <si>
    <t>Molar Mass:</t>
  </si>
  <si>
    <t>Vapor Density</t>
  </si>
  <si>
    <t>Temp</t>
  </si>
  <si>
    <t>Trial 1</t>
  </si>
  <si>
    <t>Trial 2</t>
  </si>
  <si>
    <t>Trial 3</t>
  </si>
  <si>
    <t>Trial 4</t>
  </si>
  <si>
    <t>T1 kg/m3</t>
  </si>
  <si>
    <t>T2 kg/m3</t>
  </si>
  <si>
    <t>T3 kg/m3</t>
  </si>
  <si>
    <t>T4 kg/m3</t>
  </si>
  <si>
    <t>avg</t>
  </si>
  <si>
    <t>stdev</t>
  </si>
  <si>
    <t>NIST</t>
  </si>
  <si>
    <t>% error</t>
  </si>
  <si>
    <t>Liquid Density</t>
  </si>
  <si>
    <t>Vapor Pressure</t>
  </si>
  <si>
    <t>kg/mol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</si>
</sst>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C425-B516-4C95-A29B-D3A80FFFA84D}">
  <dimension ref="A1:M24"/>
  <sheetViews>
    <sheetView tabSelected="1" workbookViewId="0">
      <selection activeCell="B4" sqref="B4"/>
    </sheetView>
  </sheetViews>
  <sheetFormatPr defaultRowHeight="15" x14ac:dyDescent="0.25"/>
  <sheetData>
    <row r="1" spans="1:13" x14ac:dyDescent="0.25">
      <c r="B1" s="1" t="s">
        <v>0</v>
      </c>
      <c r="C1">
        <f>30.07/1000</f>
        <v>3.007E-2</v>
      </c>
      <c r="D1" t="s">
        <v>17</v>
      </c>
    </row>
    <row r="2" spans="1:13" x14ac:dyDescent="0.25">
      <c r="B2" t="s">
        <v>1</v>
      </c>
    </row>
    <row r="3" spans="1:13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s="2" t="s">
        <v>11</v>
      </c>
      <c r="K3" t="s">
        <v>12</v>
      </c>
      <c r="L3" t="s">
        <v>13</v>
      </c>
      <c r="M3" s="2" t="s">
        <v>14</v>
      </c>
    </row>
    <row r="4" spans="1:13" x14ac:dyDescent="0.25">
      <c r="A4">
        <v>280</v>
      </c>
      <c r="F4">
        <f t="shared" ref="F4:F7" si="0">B4*$C$1</f>
        <v>0</v>
      </c>
      <c r="G4">
        <f t="shared" ref="G4:G7" si="1">C4*$C$1</f>
        <v>0</v>
      </c>
      <c r="H4">
        <f t="shared" ref="H4:H7" si="2">D4*$C$1</f>
        <v>0</v>
      </c>
      <c r="I4">
        <f t="shared" ref="I4:I7" si="3">E4*$C$1</f>
        <v>0</v>
      </c>
      <c r="J4" s="2">
        <f t="shared" ref="J4:J7" si="4">AVERAGE(F4:I4)</f>
        <v>0</v>
      </c>
      <c r="K4">
        <f t="shared" ref="K4:K7" si="5">STDEV(F4:I4)</f>
        <v>0</v>
      </c>
      <c r="L4">
        <v>65.5</v>
      </c>
      <c r="M4" s="3">
        <f t="shared" ref="M4:M7" si="6">(J4-L4)/L4</f>
        <v>-1</v>
      </c>
    </row>
    <row r="5" spans="1:13" x14ac:dyDescent="0.25">
      <c r="A5">
        <v>260</v>
      </c>
      <c r="B5">
        <v>1258.5999999999999</v>
      </c>
      <c r="C5">
        <v>1262.1600000000001</v>
      </c>
      <c r="D5">
        <v>1262.45</v>
      </c>
      <c r="E5">
        <v>1263.0899999999999</v>
      </c>
      <c r="F5">
        <f t="shared" si="0"/>
        <v>37.846101999999995</v>
      </c>
      <c r="G5">
        <f t="shared" si="1"/>
        <v>37.953151200000001</v>
      </c>
      <c r="H5">
        <f t="shared" si="2"/>
        <v>37.961871500000001</v>
      </c>
      <c r="I5">
        <f t="shared" si="3"/>
        <v>37.981116299999996</v>
      </c>
      <c r="J5" s="2">
        <f t="shared" si="4"/>
        <v>37.935560249999995</v>
      </c>
      <c r="K5">
        <f t="shared" si="5"/>
        <v>6.07724048757073E-2</v>
      </c>
      <c r="L5">
        <v>37.85</v>
      </c>
      <c r="M5" s="3">
        <f t="shared" si="6"/>
        <v>2.2605085865255808E-3</v>
      </c>
    </row>
    <row r="6" spans="1:13" x14ac:dyDescent="0.25">
      <c r="A6">
        <v>240</v>
      </c>
      <c r="B6">
        <v>725.59400000000005</v>
      </c>
      <c r="C6">
        <v>726.46199999999999</v>
      </c>
      <c r="D6">
        <v>727.56700000000001</v>
      </c>
      <c r="E6">
        <v>726.34199999999998</v>
      </c>
      <c r="F6">
        <f t="shared" si="0"/>
        <v>21.818611580000002</v>
      </c>
      <c r="G6">
        <f t="shared" si="1"/>
        <v>21.844712340000001</v>
      </c>
      <c r="H6">
        <f t="shared" si="2"/>
        <v>21.877939690000002</v>
      </c>
      <c r="I6">
        <f t="shared" si="3"/>
        <v>21.84110394</v>
      </c>
      <c r="J6" s="2">
        <f t="shared" si="4"/>
        <v>21.845591887499999</v>
      </c>
      <c r="K6">
        <f t="shared" si="5"/>
        <v>2.4462437844860876E-2</v>
      </c>
      <c r="L6">
        <v>21.81</v>
      </c>
      <c r="M6" s="3">
        <f t="shared" si="6"/>
        <v>1.6319068088033357E-3</v>
      </c>
    </row>
    <row r="7" spans="1:13" x14ac:dyDescent="0.25">
      <c r="A7">
        <v>220</v>
      </c>
      <c r="B7">
        <v>394.53</v>
      </c>
      <c r="C7">
        <v>395.61</v>
      </c>
      <c r="D7">
        <v>394.93200000000002</v>
      </c>
      <c r="E7">
        <v>394.90699999999998</v>
      </c>
      <c r="F7">
        <f t="shared" si="0"/>
        <v>11.863517099999999</v>
      </c>
      <c r="G7">
        <f t="shared" si="1"/>
        <v>11.895992700000001</v>
      </c>
      <c r="H7">
        <f t="shared" si="2"/>
        <v>11.875605240000001</v>
      </c>
      <c r="I7">
        <f t="shared" si="3"/>
        <v>11.87485349</v>
      </c>
      <c r="J7" s="2">
        <f t="shared" si="4"/>
        <v>11.8774921325</v>
      </c>
      <c r="K7">
        <f t="shared" si="5"/>
        <v>1.3516598792441879E-2</v>
      </c>
      <c r="L7">
        <v>11.845000000000001</v>
      </c>
      <c r="M7" s="3">
        <f t="shared" si="6"/>
        <v>2.7431095398902342E-3</v>
      </c>
    </row>
    <row r="8" spans="1:13" x14ac:dyDescent="0.25">
      <c r="A8">
        <v>200</v>
      </c>
      <c r="B8">
        <v>194.56399999999999</v>
      </c>
      <c r="C8">
        <v>194.65199999999999</v>
      </c>
      <c r="D8">
        <v>193.68899999999999</v>
      </c>
      <c r="E8">
        <v>194.38499999999999</v>
      </c>
      <c r="F8">
        <f>B8*$C$1</f>
        <v>5.8505394800000001</v>
      </c>
      <c r="G8">
        <f t="shared" ref="G8:I8" si="7">C8*$C$1</f>
        <v>5.8531856399999995</v>
      </c>
      <c r="H8">
        <f t="shared" si="7"/>
        <v>5.8242282300000001</v>
      </c>
      <c r="I8">
        <f t="shared" si="7"/>
        <v>5.8451569499999998</v>
      </c>
      <c r="J8" s="2">
        <f>AVERAGE(F8:I8)</f>
        <v>5.8432775750000001</v>
      </c>
      <c r="K8">
        <f>STDEV(F8:I8)</f>
        <v>1.3131572787152943E-2</v>
      </c>
      <c r="L8">
        <v>5.8280000000000003</v>
      </c>
      <c r="M8" s="3">
        <f>(J8-L8)/L8</f>
        <v>2.6214095744680542E-3</v>
      </c>
    </row>
    <row r="9" spans="1:13" x14ac:dyDescent="0.25">
      <c r="J9" s="2"/>
      <c r="M9" s="2"/>
    </row>
    <row r="10" spans="1:13" x14ac:dyDescent="0.25">
      <c r="B10" t="s">
        <v>15</v>
      </c>
      <c r="J10" s="2"/>
      <c r="M10" s="2"/>
    </row>
    <row r="11" spans="1:13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s="2" t="s">
        <v>11</v>
      </c>
      <c r="K11" t="s">
        <v>12</v>
      </c>
      <c r="L11" t="s">
        <v>13</v>
      </c>
      <c r="M11" s="2" t="s">
        <v>14</v>
      </c>
    </row>
    <row r="12" spans="1:13" x14ac:dyDescent="0.25">
      <c r="A12">
        <v>280</v>
      </c>
      <c r="F12">
        <f t="shared" ref="F12:F15" si="8">B12*$C$1</f>
        <v>0</v>
      </c>
      <c r="G12">
        <f t="shared" ref="G12:G15" si="9">C12*$C$1</f>
        <v>0</v>
      </c>
      <c r="H12">
        <f t="shared" ref="H12:H15" si="10">D12*$C$1</f>
        <v>0</v>
      </c>
      <c r="I12">
        <f t="shared" ref="I12:I15" si="11">E12*$C$1</f>
        <v>0</v>
      </c>
      <c r="J12" s="2">
        <f t="shared" ref="J12:J15" si="12">AVERAGE(F12:I12)</f>
        <v>0</v>
      </c>
      <c r="K12">
        <f t="shared" ref="K12:K15" si="13">STDEV(F12:I12)</f>
        <v>0</v>
      </c>
      <c r="L12">
        <v>378.9</v>
      </c>
      <c r="M12" s="3">
        <f t="shared" ref="M12:M15" si="14">(J12-L12)/L12</f>
        <v>-1</v>
      </c>
    </row>
    <row r="13" spans="1:13" x14ac:dyDescent="0.25">
      <c r="A13">
        <v>260</v>
      </c>
      <c r="B13">
        <v>14169.8</v>
      </c>
      <c r="C13">
        <v>14160.3</v>
      </c>
      <c r="D13">
        <v>14138.6</v>
      </c>
      <c r="E13">
        <v>14138</v>
      </c>
      <c r="F13">
        <f t="shared" si="8"/>
        <v>426.08588599999996</v>
      </c>
      <c r="G13">
        <f t="shared" si="9"/>
        <v>425.80022099999996</v>
      </c>
      <c r="H13">
        <f t="shared" si="10"/>
        <v>425.14770199999998</v>
      </c>
      <c r="I13">
        <f t="shared" si="11"/>
        <v>425.12966</v>
      </c>
      <c r="J13" s="2">
        <f t="shared" si="12"/>
        <v>425.54086725000002</v>
      </c>
      <c r="K13">
        <f t="shared" si="13"/>
        <v>0.47888068164234171</v>
      </c>
      <c r="L13">
        <v>426</v>
      </c>
      <c r="M13" s="3">
        <f t="shared" si="14"/>
        <v>-1.0777764084506588E-3</v>
      </c>
    </row>
    <row r="14" spans="1:13" x14ac:dyDescent="0.25">
      <c r="A14">
        <v>240</v>
      </c>
      <c r="B14">
        <v>15362.6</v>
      </c>
      <c r="C14">
        <v>15378.1</v>
      </c>
      <c r="D14">
        <v>15361.3</v>
      </c>
      <c r="E14">
        <v>15376.5</v>
      </c>
      <c r="F14">
        <f t="shared" si="8"/>
        <v>461.95338199999998</v>
      </c>
      <c r="G14">
        <f t="shared" si="9"/>
        <v>462.419467</v>
      </c>
      <c r="H14">
        <f t="shared" si="10"/>
        <v>461.91429099999999</v>
      </c>
      <c r="I14">
        <f t="shared" si="11"/>
        <v>462.37135499999999</v>
      </c>
      <c r="J14" s="2">
        <f t="shared" si="12"/>
        <v>462.16462374999998</v>
      </c>
      <c r="K14">
        <f t="shared" si="13"/>
        <v>0.26768915708507907</v>
      </c>
      <c r="L14">
        <v>462.6</v>
      </c>
      <c r="M14" s="3">
        <f t="shared" si="14"/>
        <v>-9.4115056204074161E-4</v>
      </c>
    </row>
    <row r="15" spans="1:13" x14ac:dyDescent="0.25">
      <c r="A15">
        <v>220</v>
      </c>
      <c r="B15">
        <v>16413.400000000001</v>
      </c>
      <c r="C15">
        <v>16428.5</v>
      </c>
      <c r="D15">
        <v>16436.3</v>
      </c>
      <c r="E15">
        <v>16391.099999999999</v>
      </c>
      <c r="F15">
        <f t="shared" si="8"/>
        <v>493.55093800000003</v>
      </c>
      <c r="G15">
        <f t="shared" si="9"/>
        <v>494.00499500000001</v>
      </c>
      <c r="H15">
        <f t="shared" si="10"/>
        <v>494.23954099999997</v>
      </c>
      <c r="I15">
        <f t="shared" si="11"/>
        <v>492.88037699999995</v>
      </c>
      <c r="J15" s="2">
        <f t="shared" si="12"/>
        <v>493.66896274999999</v>
      </c>
      <c r="K15">
        <f t="shared" si="13"/>
        <v>0.59840748077119732</v>
      </c>
      <c r="L15">
        <v>493.6</v>
      </c>
      <c r="M15" s="3">
        <f t="shared" si="14"/>
        <v>1.3971383711500966E-4</v>
      </c>
    </row>
    <row r="16" spans="1:13" x14ac:dyDescent="0.25">
      <c r="A16">
        <v>200</v>
      </c>
      <c r="B16">
        <v>17345.900000000001</v>
      </c>
      <c r="C16">
        <v>17386.099999999999</v>
      </c>
      <c r="D16">
        <v>17368.400000000001</v>
      </c>
      <c r="E16">
        <v>17365.099999999999</v>
      </c>
      <c r="F16">
        <f>B16*$C$1</f>
        <v>521.59121300000004</v>
      </c>
      <c r="G16">
        <f t="shared" ref="G16:I16" si="15">C16*$C$1</f>
        <v>522.800027</v>
      </c>
      <c r="H16">
        <f t="shared" si="15"/>
        <v>522.267788</v>
      </c>
      <c r="I16">
        <f t="shared" si="15"/>
        <v>522.16855699999996</v>
      </c>
      <c r="J16" s="2">
        <f>AVERAGE(F16:I16)</f>
        <v>522.20689625</v>
      </c>
      <c r="K16">
        <f>STDEV(F16:I16)</f>
        <v>0.49532738474491272</v>
      </c>
      <c r="L16">
        <v>522.5</v>
      </c>
      <c r="M16" s="3">
        <f>(J16-L16)/L16</f>
        <v>-5.6096411483253633E-4</v>
      </c>
    </row>
    <row r="18" spans="1:9" x14ac:dyDescent="0.25">
      <c r="B18" t="s">
        <v>16</v>
      </c>
    </row>
    <row r="19" spans="1:9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s="2" t="s">
        <v>11</v>
      </c>
      <c r="G19" t="s">
        <v>12</v>
      </c>
      <c r="H19" t="s">
        <v>13</v>
      </c>
      <c r="I19" s="2" t="s">
        <v>14</v>
      </c>
    </row>
    <row r="20" spans="1:9" x14ac:dyDescent="0.25">
      <c r="A20">
        <v>280</v>
      </c>
      <c r="F20" s="2" t="e">
        <f t="shared" ref="F20:F23" si="16">AVERAGE(B20:E20)</f>
        <v>#DIV/0!</v>
      </c>
      <c r="G20" t="e">
        <f t="shared" ref="G20:G23" si="17">STDEV(B20:E20)</f>
        <v>#DIV/0!</v>
      </c>
      <c r="H20">
        <v>3.2360000000000002</v>
      </c>
      <c r="I20" s="3" t="e">
        <f t="shared" ref="I20:I23" si="18">(F20-H20)/H20</f>
        <v>#DIV/0!</v>
      </c>
    </row>
    <row r="21" spans="1:9" x14ac:dyDescent="0.25">
      <c r="A21">
        <v>260</v>
      </c>
      <c r="B21">
        <v>2.04182</v>
      </c>
      <c r="C21">
        <v>2.04732</v>
      </c>
      <c r="D21">
        <v>2.04101</v>
      </c>
      <c r="E21">
        <v>2.0418500000000002</v>
      </c>
      <c r="F21" s="2">
        <f t="shared" si="16"/>
        <v>2.0430000000000001</v>
      </c>
      <c r="G21">
        <f t="shared" si="17"/>
        <v>2.906165858997038E-3</v>
      </c>
      <c r="H21">
        <v>2.04</v>
      </c>
      <c r="I21" s="3">
        <f t="shared" si="18"/>
        <v>1.4705882352941734E-3</v>
      </c>
    </row>
    <row r="22" spans="1:9" x14ac:dyDescent="0.25">
      <c r="A22">
        <v>240</v>
      </c>
      <c r="B22">
        <v>1.2011099999999999</v>
      </c>
      <c r="C22">
        <v>1.1996800000000001</v>
      </c>
      <c r="D22">
        <v>1.20343</v>
      </c>
      <c r="E22">
        <v>1.20167</v>
      </c>
      <c r="F22" s="2">
        <f t="shared" si="16"/>
        <v>1.2014724999999999</v>
      </c>
      <c r="G22">
        <f t="shared" si="17"/>
        <v>1.5508357961649573E-3</v>
      </c>
      <c r="H22">
        <v>1.1997</v>
      </c>
      <c r="I22" s="3">
        <f t="shared" si="18"/>
        <v>1.4774526965074225E-3</v>
      </c>
    </row>
    <row r="23" spans="1:9" x14ac:dyDescent="0.25">
      <c r="A23">
        <v>220</v>
      </c>
      <c r="B23">
        <v>0.641343</v>
      </c>
      <c r="C23">
        <v>0.64266999999999996</v>
      </c>
      <c r="D23">
        <v>0.64272300000000004</v>
      </c>
      <c r="E23">
        <v>0.64261000000000001</v>
      </c>
      <c r="F23" s="2">
        <f t="shared" si="16"/>
        <v>0.64233649999999998</v>
      </c>
      <c r="G23">
        <f t="shared" si="17"/>
        <v>6.6394000732998581E-4</v>
      </c>
      <c r="H23">
        <v>0.6411</v>
      </c>
      <c r="I23" s="3">
        <f t="shared" si="18"/>
        <v>1.9287162689127651E-3</v>
      </c>
    </row>
    <row r="24" spans="1:9" x14ac:dyDescent="0.25">
      <c r="A24">
        <v>200</v>
      </c>
      <c r="B24">
        <v>0.302095</v>
      </c>
      <c r="C24">
        <v>0.30240400000000001</v>
      </c>
      <c r="D24">
        <v>0.30035000000000001</v>
      </c>
      <c r="E24">
        <v>0.301844</v>
      </c>
      <c r="F24" s="2">
        <f>AVERAGE(B24:E24)</f>
        <v>0.30167325</v>
      </c>
      <c r="G24">
        <f>STDEV(B24:E24)</f>
        <v>9.1141186262486834E-4</v>
      </c>
      <c r="H24">
        <v>0.30120000000000002</v>
      </c>
      <c r="I24" s="3">
        <f>(F24-H24)/H24</f>
        <v>1.5712151394421667E-3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TraPPE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2018-07-01T15:42:27Z</dcterms:created>
  <dcterms:modified xsi:type="dcterms:W3CDTF">2018-07-02T21:45:12Z</dcterms:modified>
</cp:coreProperties>
</file>