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30" windowWidth="14970" windowHeight="8970"/>
  </bookViews>
  <sheets>
    <sheet name="Planification" sheetId="2" r:id="rId1"/>
    <sheet name="Utilisation" sheetId="3" r:id="rId2"/>
  </sheets>
  <calcPr calcId="125725"/>
</workbook>
</file>

<file path=xl/calcChain.xml><?xml version="1.0" encoding="utf-8"?>
<calcChain xmlns="http://schemas.openxmlformats.org/spreadsheetml/2006/main">
  <c r="P49" i="2"/>
  <c r="Q49"/>
  <c r="R49"/>
  <c r="S49"/>
  <c r="T49"/>
  <c r="U49"/>
  <c r="V49"/>
  <c r="W49"/>
  <c r="X49"/>
  <c r="Y49"/>
  <c r="Z49"/>
  <c r="AA49"/>
  <c r="P48"/>
  <c r="Q48"/>
  <c r="R48"/>
  <c r="S48"/>
  <c r="T48"/>
  <c r="U48"/>
  <c r="V48"/>
  <c r="W48"/>
  <c r="X48"/>
  <c r="Y48"/>
  <c r="Z48"/>
  <c r="AA48"/>
  <c r="P47"/>
  <c r="Q47"/>
  <c r="R47"/>
  <c r="S47"/>
  <c r="T47"/>
  <c r="U47"/>
  <c r="V47"/>
  <c r="W47"/>
  <c r="X47"/>
  <c r="Y47"/>
  <c r="Z47"/>
  <c r="AA47"/>
  <c r="AA27"/>
  <c r="Z27"/>
  <c r="Y27"/>
  <c r="X27"/>
  <c r="W27"/>
  <c r="V27"/>
  <c r="U27"/>
  <c r="T27"/>
  <c r="S27"/>
  <c r="R27"/>
  <c r="Q27"/>
  <c r="P27"/>
  <c r="P19"/>
  <c r="Q19"/>
  <c r="R19"/>
  <c r="S19"/>
  <c r="T19"/>
  <c r="U19"/>
  <c r="V19"/>
  <c r="W19"/>
  <c r="X19"/>
  <c r="Y19"/>
  <c r="Z19"/>
  <c r="AA19"/>
  <c r="AA28"/>
  <c r="Z28"/>
  <c r="Y28"/>
  <c r="X28"/>
  <c r="W28"/>
  <c r="V28"/>
  <c r="U28"/>
  <c r="T28"/>
  <c r="S28"/>
  <c r="R28"/>
  <c r="Q28"/>
  <c r="P28"/>
  <c r="P29"/>
  <c r="P30"/>
  <c r="P31"/>
  <c r="P32"/>
  <c r="P33"/>
  <c r="P34"/>
  <c r="P35"/>
  <c r="P36"/>
  <c r="P37"/>
  <c r="P38"/>
  <c r="P39"/>
  <c r="P40"/>
  <c r="P41"/>
  <c r="P42"/>
  <c r="P43"/>
  <c r="Q29"/>
  <c r="Q30"/>
  <c r="Q31"/>
  <c r="Q32"/>
  <c r="Q33"/>
  <c r="Q34"/>
  <c r="Q35"/>
  <c r="Q36"/>
  <c r="Q37"/>
  <c r="Q38"/>
  <c r="Q39"/>
  <c r="Q40"/>
  <c r="Q41"/>
  <c r="Q42"/>
  <c r="Q43"/>
  <c r="R29"/>
  <c r="R30"/>
  <c r="R31"/>
  <c r="R32"/>
  <c r="R33"/>
  <c r="R34"/>
  <c r="R35"/>
  <c r="R36"/>
  <c r="R37"/>
  <c r="R38"/>
  <c r="R39"/>
  <c r="R40"/>
  <c r="R41"/>
  <c r="R42"/>
  <c r="R43"/>
  <c r="S29"/>
  <c r="S30"/>
  <c r="S31"/>
  <c r="S32"/>
  <c r="S33"/>
  <c r="S34"/>
  <c r="S35"/>
  <c r="S36"/>
  <c r="S37"/>
  <c r="S38"/>
  <c r="S39"/>
  <c r="S40"/>
  <c r="S41"/>
  <c r="S42"/>
  <c r="S43"/>
  <c r="T29"/>
  <c r="T30"/>
  <c r="T31"/>
  <c r="T32"/>
  <c r="T33"/>
  <c r="T34"/>
  <c r="T35"/>
  <c r="T36"/>
  <c r="T37"/>
  <c r="T38"/>
  <c r="T39"/>
  <c r="T40"/>
  <c r="T41"/>
  <c r="T42"/>
  <c r="T43"/>
  <c r="U29"/>
  <c r="U30"/>
  <c r="U31"/>
  <c r="U32"/>
  <c r="U33"/>
  <c r="U34"/>
  <c r="U35"/>
  <c r="U36"/>
  <c r="U37"/>
  <c r="U38"/>
  <c r="U39"/>
  <c r="U40"/>
  <c r="U41"/>
  <c r="U42"/>
  <c r="U43"/>
  <c r="V29"/>
  <c r="V30"/>
  <c r="V31"/>
  <c r="V32"/>
  <c r="V33"/>
  <c r="V34"/>
  <c r="V35"/>
  <c r="V36"/>
  <c r="V37"/>
  <c r="V38"/>
  <c r="V39"/>
  <c r="V40"/>
  <c r="V41"/>
  <c r="V42"/>
  <c r="V43"/>
  <c r="W29"/>
  <c r="W30"/>
  <c r="W31"/>
  <c r="W32"/>
  <c r="W33"/>
  <c r="W34"/>
  <c r="W35"/>
  <c r="W36"/>
  <c r="W37"/>
  <c r="W38"/>
  <c r="W39"/>
  <c r="W40"/>
  <c r="W41"/>
  <c r="W42"/>
  <c r="W43"/>
  <c r="X29"/>
  <c r="X30"/>
  <c r="X31"/>
  <c r="X32"/>
  <c r="X33"/>
  <c r="X34"/>
  <c r="X35"/>
  <c r="X36"/>
  <c r="X37"/>
  <c r="X38"/>
  <c r="X39"/>
  <c r="X40"/>
  <c r="X41"/>
  <c r="X42"/>
  <c r="X43"/>
  <c r="Y29"/>
  <c r="Y30"/>
  <c r="Y31"/>
  <c r="Y32"/>
  <c r="Y33"/>
  <c r="Y34"/>
  <c r="Y35"/>
  <c r="Y36"/>
  <c r="Y37"/>
  <c r="Y38"/>
  <c r="Y39"/>
  <c r="Y40"/>
  <c r="Y41"/>
  <c r="Y42"/>
  <c r="Y43"/>
  <c r="Z29"/>
  <c r="Z30"/>
  <c r="Z31"/>
  <c r="Z32"/>
  <c r="Z33"/>
  <c r="Z34"/>
  <c r="Z35"/>
  <c r="Z36"/>
  <c r="Z37"/>
  <c r="Z38"/>
  <c r="Z39"/>
  <c r="Z40"/>
  <c r="Z41"/>
  <c r="Z42"/>
  <c r="Z43"/>
  <c r="AA29"/>
  <c r="AA30"/>
  <c r="AA31"/>
  <c r="AA32"/>
  <c r="AA33"/>
  <c r="AA34"/>
  <c r="AA35"/>
  <c r="AA36"/>
  <c r="AA37"/>
  <c r="AA38"/>
  <c r="AA39"/>
  <c r="AA40"/>
  <c r="AA41"/>
  <c r="AA42"/>
  <c r="AA43"/>
  <c r="P44"/>
  <c r="P45"/>
  <c r="P46"/>
  <c r="Q44"/>
  <c r="Q45"/>
  <c r="Q46"/>
  <c r="R44"/>
  <c r="R45"/>
  <c r="R46"/>
  <c r="S44"/>
  <c r="S45"/>
  <c r="S46"/>
  <c r="T44"/>
  <c r="T45"/>
  <c r="T46"/>
  <c r="U44"/>
  <c r="U45"/>
  <c r="U46"/>
  <c r="V44"/>
  <c r="V45"/>
  <c r="V46"/>
  <c r="W44"/>
  <c r="W45"/>
  <c r="W46"/>
  <c r="X44"/>
  <c r="X45"/>
  <c r="X46"/>
  <c r="Y44"/>
  <c r="Y45"/>
  <c r="Y46"/>
  <c r="Z44"/>
  <c r="Z45"/>
  <c r="Z46"/>
  <c r="AA44"/>
  <c r="AA45"/>
  <c r="AA46"/>
  <c r="I50"/>
  <c r="G50"/>
  <c r="C50"/>
  <c r="P16" l="1"/>
  <c r="P17"/>
  <c r="P18"/>
  <c r="Q16"/>
  <c r="Q17"/>
  <c r="Q18"/>
  <c r="R16"/>
  <c r="R17"/>
  <c r="R18"/>
  <c r="S16"/>
  <c r="S17"/>
  <c r="S18"/>
  <c r="T16"/>
  <c r="T17"/>
  <c r="T18"/>
  <c r="U16"/>
  <c r="U17"/>
  <c r="U18"/>
  <c r="V16"/>
  <c r="V17"/>
  <c r="V18"/>
  <c r="W16"/>
  <c r="W17"/>
  <c r="W18"/>
  <c r="X16"/>
  <c r="X17"/>
  <c r="X18"/>
  <c r="Y16"/>
  <c r="Y17"/>
  <c r="Y18"/>
  <c r="Z16"/>
  <c r="Z17"/>
  <c r="Z18"/>
  <c r="AA16"/>
  <c r="AA17"/>
  <c r="AA18"/>
  <c r="P20"/>
  <c r="P21"/>
  <c r="P22"/>
  <c r="Q20"/>
  <c r="Q21"/>
  <c r="Q22"/>
  <c r="R20"/>
  <c r="R21"/>
  <c r="R22"/>
  <c r="S20"/>
  <c r="S21"/>
  <c r="S22"/>
  <c r="T20"/>
  <c r="T21"/>
  <c r="T22"/>
  <c r="U20"/>
  <c r="U21"/>
  <c r="U22"/>
  <c r="V20"/>
  <c r="V21"/>
  <c r="V22"/>
  <c r="W20"/>
  <c r="W21"/>
  <c r="W22"/>
  <c r="X20"/>
  <c r="X21"/>
  <c r="X22"/>
  <c r="Y20"/>
  <c r="Y21"/>
  <c r="Y22"/>
  <c r="Z20"/>
  <c r="Z21"/>
  <c r="Z22"/>
  <c r="AA20"/>
  <c r="AA21"/>
  <c r="AA22"/>
  <c r="P23"/>
  <c r="P24"/>
  <c r="Q23"/>
  <c r="Q24"/>
  <c r="R23"/>
  <c r="R24"/>
  <c r="S23"/>
  <c r="S24"/>
  <c r="T23"/>
  <c r="T24"/>
  <c r="U23"/>
  <c r="U24"/>
  <c r="V23"/>
  <c r="V24"/>
  <c r="W23"/>
  <c r="W24"/>
  <c r="X23"/>
  <c r="X24"/>
  <c r="Y23"/>
  <c r="Y24"/>
  <c r="Z23"/>
  <c r="Z24"/>
  <c r="AA23"/>
  <c r="AA24"/>
  <c r="AA13"/>
  <c r="AA14"/>
  <c r="AA15"/>
  <c r="AA25"/>
  <c r="AA26"/>
  <c r="Z13"/>
  <c r="Z14"/>
  <c r="Z15"/>
  <c r="Z25"/>
  <c r="Z26"/>
  <c r="Y13"/>
  <c r="Y14"/>
  <c r="Y15"/>
  <c r="Y25"/>
  <c r="Y26"/>
  <c r="X13"/>
  <c r="X14"/>
  <c r="X15"/>
  <c r="X25"/>
  <c r="X26"/>
  <c r="W13"/>
  <c r="W14"/>
  <c r="W15"/>
  <c r="W25"/>
  <c r="W26"/>
  <c r="V13"/>
  <c r="V14"/>
  <c r="V15"/>
  <c r="V25"/>
  <c r="V26"/>
  <c r="U13"/>
  <c r="U14"/>
  <c r="U15"/>
  <c r="U25"/>
  <c r="U26"/>
  <c r="T13"/>
  <c r="T14"/>
  <c r="T15"/>
  <c r="T25"/>
  <c r="T26"/>
  <c r="F192"/>
  <c r="F193"/>
  <c r="F194"/>
  <c r="F191"/>
  <c r="F195" l="1"/>
  <c r="H193"/>
  <c r="H191"/>
  <c r="P14"/>
  <c r="P15"/>
  <c r="Q14"/>
  <c r="Q15"/>
  <c r="R14"/>
  <c r="R15"/>
  <c r="S14"/>
  <c r="S15"/>
  <c r="P26"/>
  <c r="Q26"/>
  <c r="R26"/>
  <c r="S26"/>
  <c r="P25"/>
  <c r="Q25"/>
  <c r="R25"/>
  <c r="S25"/>
  <c r="Q13"/>
  <c r="R13"/>
  <c r="S13"/>
  <c r="P13"/>
  <c r="H194" l="1"/>
  <c r="H192"/>
  <c r="I191"/>
  <c r="I193"/>
  <c r="I192"/>
  <c r="I194"/>
  <c r="G192"/>
  <c r="H195" l="1"/>
  <c r="I195"/>
  <c r="G193"/>
  <c r="G194"/>
  <c r="G191"/>
</calcChain>
</file>

<file path=xl/comments1.xml><?xml version="1.0" encoding="utf-8"?>
<comments xmlns="http://schemas.openxmlformats.org/spreadsheetml/2006/main">
  <authors>
    <author>cvm</author>
    <author>Mr. Eltee</author>
  </authors>
  <commentList>
    <comment ref="E12" authorId="0">
      <text>
        <r>
          <rPr>
            <b/>
            <sz val="9"/>
            <color indexed="81"/>
            <rFont val="Tahoma"/>
            <family val="2"/>
          </rPr>
          <t>cvm:</t>
        </r>
        <r>
          <rPr>
            <sz val="9"/>
            <color indexed="81"/>
            <rFont val="Tahoma"/>
            <family val="2"/>
          </rPr>
          <t xml:space="preserve">
</t>
        </r>
        <r>
          <rPr>
            <sz val="8"/>
            <color indexed="81"/>
            <rFont val="Tahoma"/>
            <family val="2"/>
          </rPr>
          <t>1 =&gt; Plus prioritaire
2 =&gt; …
3 =&gt; Moins prioritaire</t>
        </r>
      </text>
    </comment>
    <comment ref="F12" authorId="0">
      <text>
        <r>
          <rPr>
            <b/>
            <sz val="9"/>
            <color indexed="81"/>
            <rFont val="Tahoma"/>
            <family val="2"/>
          </rPr>
          <t>cvm:</t>
        </r>
        <r>
          <rPr>
            <sz val="9"/>
            <color indexed="81"/>
            <rFont val="Tahoma"/>
            <family val="2"/>
          </rPr>
          <t xml:space="preserve">
</t>
        </r>
        <r>
          <rPr>
            <sz val="8"/>
            <color indexed="81"/>
            <rFont val="Tahoma"/>
            <family val="2"/>
          </rPr>
          <t>1 =&gt; Plus difficile
2 =&gt; …
3 =&gt; Moins difficile</t>
        </r>
      </text>
    </comment>
    <comment ref="C13" authorId="0">
      <text>
        <r>
          <rPr>
            <b/>
            <sz val="9"/>
            <color indexed="81"/>
            <rFont val="Tahoma"/>
            <family val="2"/>
          </rPr>
          <t>cvm:</t>
        </r>
        <r>
          <rPr>
            <sz val="9"/>
            <color indexed="81"/>
            <rFont val="Tahoma"/>
            <family val="2"/>
          </rPr>
          <t xml:space="preserve">
Mettre en place la création du frame java, du démarrage de Java2D et de l'environment de dessin; Mettre en place le main loop et l'affichage de la fenêtre.</t>
        </r>
      </text>
    </comment>
    <comment ref="K13" authorId="1">
      <text>
        <r>
          <rPr>
            <b/>
            <sz val="9"/>
            <color indexed="81"/>
            <rFont val="Tahoma"/>
            <charset val="1"/>
          </rPr>
          <t>Mr. Eltee:</t>
        </r>
        <r>
          <rPr>
            <sz val="9"/>
            <color indexed="81"/>
            <rFont val="Tahoma"/>
            <charset val="1"/>
          </rPr>
          <t xml:space="preserve">
Le jeu démarre, Java2D fonctionne.</t>
        </r>
      </text>
    </comment>
    <comment ref="C14" authorId="0">
      <text>
        <r>
          <rPr>
            <b/>
            <sz val="9"/>
            <color indexed="81"/>
            <rFont val="Tahoma"/>
            <family val="2"/>
          </rPr>
          <t>cvm:</t>
        </r>
        <r>
          <rPr>
            <sz val="9"/>
            <color indexed="81"/>
            <rFont val="Tahoma"/>
            <family val="2"/>
          </rPr>
          <t xml:space="preserve">
Entity est la classe de base pour pratiquement tous les objets du jeu; elle comporte tous les attributs et méthodes de base communs des entitées présentes dans le projet.</t>
        </r>
      </text>
    </comment>
    <comment ref="K14" authorId="1">
      <text>
        <r>
          <rPr>
            <b/>
            <sz val="9"/>
            <color indexed="81"/>
            <rFont val="Tahoma"/>
            <charset val="1"/>
          </rPr>
          <t>Mr. Eltee:</t>
        </r>
        <r>
          <rPr>
            <sz val="9"/>
            <color indexed="81"/>
            <rFont val="Tahoma"/>
            <charset val="1"/>
          </rPr>
          <t xml:space="preserve">
Les attributs de base d'Entity sont mis en place; classe abstraite.</t>
        </r>
      </text>
    </comment>
    <comment ref="C15" authorId="0">
      <text>
        <r>
          <rPr>
            <b/>
            <sz val="9"/>
            <color indexed="81"/>
            <rFont val="Tahoma"/>
            <family val="2"/>
          </rPr>
          <t>cvm:</t>
        </r>
        <r>
          <rPr>
            <sz val="9"/>
            <color indexed="81"/>
            <rFont val="Tahoma"/>
            <family val="2"/>
          </rPr>
          <t xml:space="preserve">
Coder les méthodes de déplacement, de collisions et les gets pour les attributs de base communs.</t>
        </r>
      </text>
    </comment>
    <comment ref="K15" authorId="1">
      <text>
        <r>
          <rPr>
            <b/>
            <sz val="9"/>
            <color indexed="81"/>
            <rFont val="Tahoma"/>
            <charset val="1"/>
          </rPr>
          <t>Mr. Eltee:</t>
        </r>
        <r>
          <rPr>
            <sz val="9"/>
            <color indexed="81"/>
            <rFont val="Tahoma"/>
            <charset val="1"/>
          </rPr>
          <t xml:space="preserve">
Les méthodes sont mises en place; certaines méthodes sont en commentaires car les classes sont inexistantes encore.</t>
        </r>
      </text>
    </comment>
    <comment ref="C16" authorId="0">
      <text>
        <r>
          <rPr>
            <b/>
            <sz val="9"/>
            <color indexed="81"/>
            <rFont val="Tahoma"/>
            <family val="2"/>
          </rPr>
          <t>cvm:</t>
        </r>
        <r>
          <rPr>
            <sz val="9"/>
            <color indexed="81"/>
            <rFont val="Tahoma"/>
            <family val="2"/>
          </rPr>
          <t xml:space="preserve">
Mettre en place les classes Sprite et SpriteStore pour l'affichage des graphiques Java2D du projet, d'après les algorithmes de base de Kevin Glass (http://www.cokeandcode.com)</t>
        </r>
      </text>
    </comment>
    <comment ref="K17" authorId="1">
      <text>
        <r>
          <rPr>
            <b/>
            <sz val="9"/>
            <color indexed="81"/>
            <rFont val="Tahoma"/>
            <charset val="1"/>
          </rPr>
          <t>Mr. Eltee:</t>
        </r>
        <r>
          <rPr>
            <sz val="9"/>
            <color indexed="81"/>
            <rFont val="Tahoma"/>
            <charset val="1"/>
          </rPr>
          <t xml:space="preserve">
Mis en place, manque seulement les algos pour donner accès a un spriteset et non pas une seule sprite par entité..</t>
        </r>
      </text>
    </comment>
    <comment ref="C18" authorId="0">
      <text>
        <r>
          <rPr>
            <b/>
            <sz val="9"/>
            <color indexed="81"/>
            <rFont val="Tahoma"/>
            <family val="2"/>
          </rPr>
          <t>cvm:</t>
        </r>
        <r>
          <rPr>
            <sz val="9"/>
            <color indexed="81"/>
            <rFont val="Tahoma"/>
            <family val="2"/>
          </rPr>
          <t xml:space="preserve">
Classe basique qui sera utilisée comme liste de tuiles pour l'affichage des salles. Les hashtables contiennent des objets Sprite et un nom en tant que clef. Chaque objet Tileset aura des images Sprite différentes, mais tous auront les mêmes noms de clefs, de manière que l'affichage soit universel.</t>
        </r>
      </text>
    </comment>
    <comment ref="C19" authorId="0">
      <text>
        <r>
          <rPr>
            <b/>
            <sz val="9"/>
            <color indexed="81"/>
            <rFont val="Tahoma"/>
            <family val="2"/>
          </rPr>
          <t>cvm:</t>
        </r>
        <r>
          <rPr>
            <sz val="9"/>
            <color indexed="81"/>
            <rFont val="Tahoma"/>
            <family val="2"/>
          </rPr>
          <t xml:space="preserve">
Mise en place d'un algo pour sauvegarder les objets Tileset en fichiers encryptés et d'un algo pour les charger au démarrage.</t>
        </r>
      </text>
    </comment>
    <comment ref="K19" authorId="1">
      <text>
        <r>
          <rPr>
            <b/>
            <sz val="9"/>
            <color indexed="81"/>
            <rFont val="Tahoma"/>
            <family val="2"/>
          </rPr>
          <t>Mr. Eltee:</t>
        </r>
        <r>
          <rPr>
            <sz val="9"/>
            <color indexed="81"/>
            <rFont val="Tahoma"/>
            <family val="2"/>
          </rPr>
          <t xml:space="preserve">
Doit mettre en place une méthode de lire un dossier contenant des tilesets contenus dans un dossier.
-EDIT: Le jeu charge les tilesets en tant que noms de tuiles et references URL aux fichiers lors du début du jeu.</t>
        </r>
      </text>
    </comment>
    <comment ref="C20" authorId="0">
      <text>
        <r>
          <rPr>
            <b/>
            <sz val="9"/>
            <color indexed="81"/>
            <rFont val="Tahoma"/>
            <family val="2"/>
          </rPr>
          <t>cvm:</t>
        </r>
        <r>
          <rPr>
            <sz val="9"/>
            <color indexed="81"/>
            <rFont val="Tahoma"/>
            <family val="2"/>
          </rPr>
          <t xml:space="preserve">
La classe Room est la base du gameplay; sans Room il n'y pas de plan de jeu, donc pour avoir un système de base il faut une classe Room qui fonctionne.</t>
        </r>
      </text>
    </comment>
    <comment ref="K20" authorId="1">
      <text>
        <r>
          <rPr>
            <b/>
            <sz val="9"/>
            <color indexed="81"/>
            <rFont val="Tahoma"/>
            <charset val="1"/>
          </rPr>
          <t>Mr. Eltee:</t>
        </r>
        <r>
          <rPr>
            <sz val="9"/>
            <color indexed="81"/>
            <rFont val="Tahoma"/>
            <charset val="1"/>
          </rPr>
          <t xml:space="preserve">
La classe Room semble fonctionné comme prévu.</t>
        </r>
      </text>
    </comment>
    <comment ref="C21" authorId="0">
      <text>
        <r>
          <rPr>
            <b/>
            <sz val="9"/>
            <color indexed="81"/>
            <rFont val="Tahoma"/>
            <family val="2"/>
          </rPr>
          <t>cvm:</t>
        </r>
        <r>
          <rPr>
            <sz val="9"/>
            <color indexed="81"/>
            <rFont val="Tahoma"/>
            <family val="2"/>
          </rPr>
          <t xml:space="preserve">
Coder un algo d'affichage de la matrice de la salle avec le tileset inclus.</t>
        </r>
      </text>
    </comment>
    <comment ref="K21" authorId="1">
      <text>
        <r>
          <rPr>
            <b/>
            <sz val="9"/>
            <color indexed="81"/>
            <rFont val="Tahoma"/>
            <charset val="1"/>
          </rPr>
          <t>Mr. Eltee:</t>
        </r>
        <r>
          <rPr>
            <sz val="9"/>
            <color indexed="81"/>
            <rFont val="Tahoma"/>
            <charset val="1"/>
          </rPr>
          <t xml:space="preserve">
La méthode draw appel la nouvelle méthode draw du tileset, qui recoit la tuile et la passe dans une switch pour decider quoi dessiner.</t>
        </r>
      </text>
    </comment>
    <comment ref="C22" authorId="0">
      <text>
        <r>
          <rPr>
            <b/>
            <sz val="9"/>
            <color indexed="81"/>
            <rFont val="Tahoma"/>
            <family val="2"/>
          </rPr>
          <t>cvm:</t>
        </r>
        <r>
          <rPr>
            <sz val="9"/>
            <color indexed="81"/>
            <rFont val="Tahoma"/>
            <family val="2"/>
          </rPr>
          <t xml:space="preserve">
Ajouter au loop principal la classe interne de contrôles de clavier pour pouvoir interagir avec le système.</t>
        </r>
      </text>
    </comment>
    <comment ref="K22" authorId="1">
      <text>
        <r>
          <rPr>
            <b/>
            <sz val="9"/>
            <color indexed="81"/>
            <rFont val="Tahoma"/>
            <charset val="1"/>
          </rPr>
          <t>Mr. Eltee:</t>
        </r>
        <r>
          <rPr>
            <sz val="9"/>
            <color indexed="81"/>
            <rFont val="Tahoma"/>
            <charset val="1"/>
          </rPr>
          <t xml:space="preserve">
La classe est mise en place; les contrôles de base répondent. </t>
        </r>
      </text>
    </comment>
    <comment ref="C23" authorId="0">
      <text>
        <r>
          <rPr>
            <b/>
            <sz val="9"/>
            <color indexed="81"/>
            <rFont val="Tahoma"/>
            <family val="2"/>
          </rPr>
          <t>cvm:</t>
        </r>
        <r>
          <rPr>
            <sz val="9"/>
            <color indexed="81"/>
            <rFont val="Tahoma"/>
            <family val="2"/>
          </rPr>
          <t xml:space="preserve">
PlayerEntity est, après Entity, la classe d'entité la plus primordiale à avoir pour avoir un système fonctionnel. Elle contient les attributs et fonctions relatives au joueur en particulier.</t>
        </r>
      </text>
    </comment>
    <comment ref="K23" authorId="1">
      <text>
        <r>
          <rPr>
            <b/>
            <sz val="9"/>
            <color indexed="81"/>
            <rFont val="Tahoma"/>
            <charset val="1"/>
          </rPr>
          <t>Mr. Eltee:</t>
        </r>
        <r>
          <rPr>
            <sz val="9"/>
            <color indexed="81"/>
            <rFont val="Tahoma"/>
            <charset val="1"/>
          </rPr>
          <t xml:space="preserve">
La classe joueur et toutes ses  variables (certaines en commentaire pour l'instant) est mise en place et répond de manière voulue.</t>
        </r>
      </text>
    </comment>
    <comment ref="C24" authorId="0">
      <text>
        <r>
          <rPr>
            <b/>
            <sz val="9"/>
            <color indexed="81"/>
            <rFont val="Tahoma"/>
            <family val="2"/>
          </rPr>
          <t>cvm:</t>
        </r>
        <r>
          <rPr>
            <sz val="9"/>
            <color indexed="81"/>
            <rFont val="Tahoma"/>
            <family val="2"/>
          </rPr>
          <t xml:space="preserve">
Faire le lien entre la présence d'un objet PlayerEntity sur le plan de jeu et les contrôles du système, de manière à avoir un joueur qui se déplace de manière de base sur le plan du jeu, collisions en place avec les murs de la salle. Ceci termine le sprint 2, le sprint de dévéloppement initial, avec comme résultat un joueur qui se déplace dans une salle; la base du jeu.</t>
        </r>
      </text>
    </comment>
    <comment ref="K24" authorId="1">
      <text>
        <r>
          <rPr>
            <b/>
            <sz val="9"/>
            <color indexed="81"/>
            <rFont val="Tahoma"/>
            <charset val="1"/>
          </rPr>
          <t>Mr. Eltee:</t>
        </r>
        <r>
          <rPr>
            <sz val="9"/>
            <color indexed="81"/>
            <rFont val="Tahoma"/>
            <charset val="1"/>
          </rPr>
          <t xml:space="preserve">
Le personnage se déplace sur le jeu, sans collisions pour l'instant..</t>
        </r>
      </text>
    </comment>
    <comment ref="C25" authorId="0">
      <text>
        <r>
          <rPr>
            <b/>
            <sz val="9"/>
            <color indexed="81"/>
            <rFont val="Tahoma"/>
            <family val="2"/>
          </rPr>
          <t>cvm:</t>
        </r>
        <r>
          <rPr>
            <sz val="9"/>
            <color indexed="81"/>
            <rFont val="Tahoma"/>
            <family val="2"/>
          </rPr>
          <t xml:space="preserve">
Mettre en place les algos pour avoir la classe Floor, qui sert en gros de conteneur pour les objets Room. Tout comme les objets Room sont formés d'une matrice contenant les tuiles sous forme de caractères, les Floor sont formés de matrices chiffres d'identification qui font un lien avec les clefs d'une hashtable contenant les objets Room.</t>
        </r>
      </text>
    </comment>
    <comment ref="C26" authorId="0">
      <text>
        <r>
          <rPr>
            <b/>
            <sz val="9"/>
            <color indexed="81"/>
            <rFont val="Tahoma"/>
            <family val="2"/>
          </rPr>
          <t>cvm:</t>
        </r>
        <r>
          <rPr>
            <sz val="9"/>
            <color indexed="81"/>
            <rFont val="Tahoma"/>
            <family val="2"/>
          </rPr>
          <t xml:space="preserve">
Les objets Dungeon sont, comme Floor pour Room, des conteneurs d'objets Floor. Les étages n'étant pas liés de manière plus poussés que par hauteur, ils sont storés dans une hashtable, la clef étant l'identifiant de leur hierarchie dans le donjon; 1 étant l'étage du haut, et les chiffres subséquent étant plus bas. Un attribut défini l'étage de départ du joueur.</t>
        </r>
      </text>
    </comment>
    <comment ref="C27" authorId="0">
      <text>
        <r>
          <rPr>
            <b/>
            <sz val="9"/>
            <color indexed="81"/>
            <rFont val="Tahoma"/>
            <family val="2"/>
          </rPr>
          <t>cvm:</t>
        </r>
        <r>
          <rPr>
            <sz val="9"/>
            <color indexed="81"/>
            <rFont val="Tahoma"/>
            <family val="2"/>
          </rPr>
          <t xml:space="preserve">
Tout comme les Tileset, mettre en place un algo pour sauvegarder les objets Dungeon en tant que fichiers encryptés.</t>
        </r>
      </text>
    </comment>
    <comment ref="C28" authorId="0">
      <text>
        <r>
          <rPr>
            <b/>
            <sz val="9"/>
            <color indexed="81"/>
            <rFont val="Tahoma"/>
            <family val="2"/>
          </rPr>
          <t>cvm:</t>
        </r>
        <r>
          <rPr>
            <sz val="9"/>
            <color indexed="81"/>
            <rFont val="Tahoma"/>
            <family val="2"/>
          </rPr>
          <t xml:space="preserve">
S'assurer que le système peut lire les fichiers dans un dossier défini et loader les objets donjons dans une hashtable contenu dans la classe de base, Game.</t>
        </r>
      </text>
    </comment>
    <comment ref="C29" authorId="0">
      <text>
        <r>
          <rPr>
            <b/>
            <sz val="9"/>
            <color indexed="81"/>
            <rFont val="Tahoma"/>
            <family val="2"/>
          </rPr>
          <t>cvm:</t>
        </r>
        <r>
          <rPr>
            <sz val="9"/>
            <color indexed="81"/>
            <rFont val="Tahoma"/>
            <family val="2"/>
          </rPr>
          <t xml:space="preserve">
Ajouter un système de contrôles sur le plan de jeu pour ouvrir des menus (contrôles, affichage) basés sur les attributs du joueur et les options de base du jeu (recommencer, quitter)</t>
        </r>
      </text>
    </comment>
    <comment ref="C30" authorId="0">
      <text>
        <r>
          <rPr>
            <b/>
            <sz val="9"/>
            <color indexed="81"/>
            <rFont val="Tahoma"/>
            <family val="2"/>
          </rPr>
          <t>cvm:</t>
        </r>
        <r>
          <rPr>
            <sz val="9"/>
            <color indexed="81"/>
            <rFont val="Tahoma"/>
            <family val="2"/>
          </rPr>
          <t xml:space="preserve">
Mise en place des objets ItemEntity, qui sont représentable et sur le plan du jeu (dans une salle, sur le plancher) et dans l'inventaire du joueur. Ajout des collisions entre le joueur et les items, et ajout du menu inventaire aux fonctionnalités menus.</t>
        </r>
      </text>
    </comment>
    <comment ref="C31" authorId="0">
      <text>
        <r>
          <rPr>
            <b/>
            <sz val="9"/>
            <color indexed="81"/>
            <rFont val="Tahoma"/>
            <family val="2"/>
          </rPr>
          <t>cvm:</t>
        </r>
        <r>
          <rPr>
            <sz val="9"/>
            <color indexed="81"/>
            <rFont val="Tahoma"/>
            <family val="2"/>
          </rPr>
          <t xml:space="preserve">
Mise en place des objets WeaponEntity qui sont en grande partie comme les objets ItemEntity, mais séparés pour la raison qu'ils contiennent des méthodes propres à leur affichage ET sur le plan, ET dans l'inventaire ET en tant qu'attaque du joueur.
Ajout d'un menu d'equipment dans les fonctionnalités menus et des fonctionnalités d'equipment pour le joueur.</t>
        </r>
      </text>
    </comment>
    <comment ref="C32" authorId="0">
      <text>
        <r>
          <rPr>
            <b/>
            <sz val="9"/>
            <color indexed="81"/>
            <rFont val="Tahoma"/>
            <family val="2"/>
          </rPr>
          <t>cvm:</t>
        </r>
        <r>
          <rPr>
            <sz val="9"/>
            <color indexed="81"/>
            <rFont val="Tahoma"/>
            <family val="2"/>
          </rPr>
          <t xml:space="preserve">
Ajout d'une méthode attaque du joueur, qui fonctionne en réagissant suite à la méthode attaque de l'arme, qui agit et se dessine elle-même.</t>
        </r>
      </text>
    </comment>
    <comment ref="C33" authorId="0">
      <text>
        <r>
          <rPr>
            <b/>
            <sz val="9"/>
            <color indexed="81"/>
            <rFont val="Tahoma"/>
            <family val="2"/>
          </rPr>
          <t>cvm:</t>
        </r>
        <r>
          <rPr>
            <sz val="9"/>
            <color indexed="81"/>
            <rFont val="Tahoma"/>
            <family val="2"/>
          </rPr>
          <t xml:space="preserve">
Mise en place des ennemis, qui ressemble en base au joueur, mais ont besoins d'algos pour se déplacer d'eux-mêmes. De base, ils ne font que se déplacer de manières différentes et sont dangereux au touché.</t>
        </r>
      </text>
    </comment>
    <comment ref="C34" authorId="0">
      <text>
        <r>
          <rPr>
            <b/>
            <sz val="9"/>
            <color indexed="81"/>
            <rFont val="Tahoma"/>
            <family val="2"/>
          </rPr>
          <t>cvm:</t>
        </r>
        <r>
          <rPr>
            <sz val="9"/>
            <color indexed="81"/>
            <rFont val="Tahoma"/>
            <family val="2"/>
          </rPr>
          <t xml:space="preserve">
Coder la fonctionnalité lors de la génération d'une salle d'ajouter les objets qui sont présents dans la spawnList à leur position x et y pré-définie.</t>
        </r>
      </text>
    </comment>
    <comment ref="C35" authorId="0">
      <text>
        <r>
          <rPr>
            <b/>
            <sz val="9"/>
            <color indexed="81"/>
            <rFont val="Tahoma"/>
            <family val="2"/>
          </rPr>
          <t>cvm:</t>
        </r>
        <r>
          <rPr>
            <sz val="9"/>
            <color indexed="81"/>
            <rFont val="Tahoma"/>
            <family val="2"/>
          </rPr>
          <t xml:space="preserve">
Mise en place d'une classe qui défini les objets lancés par les armes du joueur, si il y a lieu. Ils ont des collisions avec les ennemis et causes des dommages.</t>
        </r>
      </text>
    </comment>
    <comment ref="C36" authorId="0">
      <text>
        <r>
          <rPr>
            <b/>
            <sz val="9"/>
            <color indexed="81"/>
            <rFont val="Tahoma"/>
            <family val="2"/>
          </rPr>
          <t>cvm:</t>
        </r>
        <r>
          <rPr>
            <sz val="9"/>
            <color indexed="81"/>
            <rFont val="Tahoma"/>
            <family val="2"/>
          </rPr>
          <t xml:space="preserve">
Faire en sorte que certaines armes puissent spawner des objets ProjectileEntity à l'attaque.</t>
        </r>
      </text>
    </comment>
    <comment ref="C37" authorId="0">
      <text>
        <r>
          <rPr>
            <b/>
            <sz val="9"/>
            <color indexed="81"/>
            <rFont val="Tahoma"/>
            <family val="2"/>
          </rPr>
          <t>cvm:</t>
        </r>
        <r>
          <rPr>
            <sz val="9"/>
            <color indexed="81"/>
            <rFont val="Tahoma"/>
            <family val="2"/>
          </rPr>
          <t xml:space="preserve">
Mettre en place les objets SpellEntity, qui met en place les sorts du joueur, et ajouter des fonctionnalités pour les apprendres des items, les equipper (comme les armes) et des fonctionnalités contrôles pour les utiliser sur le jeu.</t>
        </r>
      </text>
    </comment>
    <comment ref="C38" authorId="0">
      <text>
        <r>
          <rPr>
            <b/>
            <sz val="9"/>
            <color indexed="81"/>
            <rFont val="Tahoma"/>
            <family val="2"/>
          </rPr>
          <t>cvm:</t>
        </r>
        <r>
          <rPr>
            <sz val="9"/>
            <color indexed="81"/>
            <rFont val="Tahoma"/>
            <family val="2"/>
          </rPr>
          <t xml:space="preserve">
Mise en place des objets ArmorEntity, qui sont equippables comme les armes, mais n'ont pas d'attaque.</t>
        </r>
      </text>
    </comment>
    <comment ref="C39" authorId="0">
      <text>
        <r>
          <rPr>
            <b/>
            <sz val="9"/>
            <color indexed="81"/>
            <rFont val="Tahoma"/>
            <family val="2"/>
          </rPr>
          <t>cvm:</t>
        </r>
        <r>
          <rPr>
            <sz val="9"/>
            <color indexed="81"/>
            <rFont val="Tahoma"/>
            <family val="2"/>
          </rPr>
          <t xml:space="preserve">
Mise en place des objets AccessoryEntity, qui encore une fois sont equippables, sans fonction d'attaque.</t>
        </r>
      </text>
    </comment>
    <comment ref="C40" authorId="0">
      <text>
        <r>
          <rPr>
            <b/>
            <sz val="9"/>
            <color indexed="81"/>
            <rFont val="Tahoma"/>
            <family val="2"/>
          </rPr>
          <t>cvm:</t>
        </r>
        <r>
          <rPr>
            <sz val="9"/>
            <color indexed="81"/>
            <rFont val="Tahoma"/>
            <family val="2"/>
          </rPr>
          <t xml:space="preserve">
Ajouter des algorithmes de calcul des dommages causés et reçus, pour les joueurs et les ennemis, en calculant avec leurs stats de défense, leurs stats d'offense, leurs armes et leurs armures.</t>
        </r>
      </text>
    </comment>
    <comment ref="C41" authorId="0">
      <text>
        <r>
          <rPr>
            <b/>
            <sz val="9"/>
            <color indexed="81"/>
            <rFont val="Tahoma"/>
            <family val="2"/>
          </rPr>
          <t>cvm:</t>
        </r>
        <r>
          <rPr>
            <sz val="9"/>
            <color indexed="81"/>
            <rFont val="Tahoma"/>
            <family val="2"/>
          </rPr>
          <t xml:space="preserve">
Mise en place des RoomEntity, qui sont des objets présents dans les salles et dans les spawnsList, mais qui sont soit des pièges qui tire des projectiles, des coffres qui spawn des items quand attaqués ou simplement des décorations.</t>
        </r>
      </text>
    </comment>
    <comment ref="C42" authorId="0">
      <text>
        <r>
          <rPr>
            <b/>
            <sz val="9"/>
            <color indexed="81"/>
            <rFont val="Tahoma"/>
            <family val="2"/>
          </rPr>
          <t>cvm:</t>
        </r>
        <r>
          <rPr>
            <sz val="9"/>
            <color indexed="81"/>
            <rFont val="Tahoma"/>
            <family val="2"/>
          </rPr>
          <t xml:space="preserve">
S'assurer de spawner les objets RoomEntity correctement et que leurs collisions/fonctionnements sont présents.</t>
        </r>
      </text>
    </comment>
    <comment ref="C43" authorId="0">
      <text>
        <r>
          <rPr>
            <b/>
            <sz val="9"/>
            <color indexed="81"/>
            <rFont val="Tahoma"/>
            <family val="2"/>
          </rPr>
          <t>cvm:</t>
        </r>
        <r>
          <rPr>
            <sz val="9"/>
            <color indexed="81"/>
            <rFont val="Tahoma"/>
            <family val="2"/>
          </rPr>
          <t xml:space="preserve">
Mise en place de classe BossEntity, qui est comme un EnemyEntity qui possède des attaques.</t>
        </r>
      </text>
    </comment>
    <comment ref="C44" authorId="0">
      <text>
        <r>
          <rPr>
            <b/>
            <sz val="9"/>
            <color indexed="81"/>
            <rFont val="Tahoma"/>
            <family val="2"/>
          </rPr>
          <t>cvm:</t>
        </r>
        <r>
          <rPr>
            <sz val="9"/>
            <color indexed="81"/>
            <rFont val="Tahoma"/>
            <family val="2"/>
          </rPr>
          <t xml:space="preserve">
Ajout des fonctionnalités où, lorsqu'un BossEntity est tué dans une salle pré-définie, le jeu se termine.</t>
        </r>
      </text>
    </comment>
    <comment ref="C45" authorId="0">
      <text>
        <r>
          <rPr>
            <b/>
            <sz val="9"/>
            <color indexed="81"/>
            <rFont val="Tahoma"/>
            <family val="2"/>
          </rPr>
          <t>cvm:</t>
        </r>
        <r>
          <rPr>
            <sz val="9"/>
            <color indexed="81"/>
            <rFont val="Tahoma"/>
            <family val="2"/>
          </rPr>
          <t xml:space="preserve">
Mettre en place un système où les ennemis/boss donnent de l'expérience au joueur lors de leur mort, qui permet au joueur de monter de niveau et d'augmenter ses capacités grace à un menu.</t>
        </r>
      </text>
    </comment>
    <comment ref="C46" authorId="0">
      <text>
        <r>
          <rPr>
            <b/>
            <sz val="9"/>
            <color indexed="81"/>
            <rFont val="Tahoma"/>
            <family val="2"/>
          </rPr>
          <t>cvm:</t>
        </r>
        <r>
          <rPr>
            <sz val="9"/>
            <color indexed="81"/>
            <rFont val="Tahoma"/>
            <family val="2"/>
          </rPr>
          <t xml:space="preserve">
Dévélopper les méthodes draw() plus loin avec des notions de timing et d'animation pour avoir des sprites de personnages plus dévéloppés.
Basé sur les algorithmes de Kevin Glass (http://www.cokeandcode.com)</t>
        </r>
      </text>
    </comment>
    <comment ref="C47" authorId="0">
      <text>
        <r>
          <rPr>
            <b/>
            <sz val="9"/>
            <color indexed="81"/>
            <rFont val="Tahoma"/>
            <family val="2"/>
          </rPr>
          <t>cvm:</t>
        </r>
        <r>
          <rPr>
            <sz val="9"/>
            <color indexed="81"/>
            <rFont val="Tahoma"/>
            <family val="2"/>
          </rPr>
          <t xml:space="preserve">
Ajouter un système audio qui joue de la musique en arrière plan et qui joue des sons aux moments appropriés.</t>
        </r>
      </text>
    </comment>
    <comment ref="C48" authorId="0">
      <text>
        <r>
          <rPr>
            <b/>
            <sz val="9"/>
            <color indexed="81"/>
            <rFont val="Tahoma"/>
            <family val="2"/>
          </rPr>
          <t>cvm:</t>
        </r>
        <r>
          <rPr>
            <sz val="9"/>
            <color indexed="81"/>
            <rFont val="Tahoma"/>
            <family val="2"/>
          </rPr>
          <t xml:space="preserve">
Mise en place d'un système de status effects, c’est-à-dire de status qui affectent le joueur et/ou les ennemis et les boss, leur infligeant des stats diminués ou des boosts  quelquonques.</t>
        </r>
      </text>
    </comment>
    <comment ref="C49" authorId="0">
      <text>
        <r>
          <rPr>
            <b/>
            <sz val="9"/>
            <color indexed="81"/>
            <rFont val="Tahoma"/>
            <family val="2"/>
          </rPr>
          <t>cvm:</t>
        </r>
        <r>
          <rPr>
            <sz val="9"/>
            <color indexed="81"/>
            <rFont val="Tahoma"/>
            <family val="2"/>
          </rPr>
          <t xml:space="preserve">
Coder un programme connexe dans lequel la création d'objets Room, Floor et Dungeon est simplifié avec une interface graphique de bsae. Capable bien sur de sauvegarder les fichiers Dungeon de manière à être lus par le jeu.</t>
        </r>
      </text>
    </comment>
  </commentList>
</comments>
</file>

<file path=xl/sharedStrings.xml><?xml version="1.0" encoding="utf-8"?>
<sst xmlns="http://schemas.openxmlformats.org/spreadsheetml/2006/main" count="138" uniqueCount="91">
  <si>
    <t>Numéro de tâche</t>
  </si>
  <si>
    <t>Prédécesseurs</t>
  </si>
  <si>
    <t>Niveau de priorité</t>
  </si>
  <si>
    <t>Niveau de difficulté</t>
  </si>
  <si>
    <t>Temps requis (minutes)</t>
  </si>
  <si>
    <t>Temps investis (minutes)</t>
  </si>
  <si>
    <t>Pourquoi le retard</t>
  </si>
  <si>
    <t>Moyens envisagés pour solutionner le problème</t>
  </si>
  <si>
    <t>Description générale de la tâche</t>
  </si>
  <si>
    <t>Prévision du Sprint où la tâche doit être terminée</t>
  </si>
  <si>
    <t>% d'avancement au Sprint 1</t>
  </si>
  <si>
    <t>% d'avancement au Sprint 3</t>
  </si>
  <si>
    <t>% d'avancement au Sprint 2</t>
  </si>
  <si>
    <t>Par : Votre nom</t>
  </si>
  <si>
    <t>Sprint 1</t>
  </si>
  <si>
    <t>Sprint 2</t>
  </si>
  <si>
    <t>Sprint 3</t>
  </si>
  <si>
    <t>Terminé</t>
  </si>
  <si>
    <t>Avancement</t>
  </si>
  <si>
    <t xml:space="preserve">Légende </t>
  </si>
  <si>
    <t>Indéfini</t>
  </si>
  <si>
    <t>En retard</t>
  </si>
  <si>
    <t>Pour ajouter une ligne dans votre tableau :</t>
  </si>
  <si>
    <t>- Simplement sélectionner une ligne et, à l'aide du menu contextuel, cliquez sur Insérer ligne.</t>
  </si>
  <si>
    <t>Pour retirer une ligne dans votre tableau :</t>
  </si>
  <si>
    <t>- Simplement sélectionner la ligne à retirer et, à l'aide du menu contextuel, cliquer sur Retirer ligne.</t>
  </si>
  <si>
    <t>N'oubliez pas d'ajouter des commentaires sur les tâches les plus importantes (voir menu Révision et Nouveau commentaire)</t>
  </si>
  <si>
    <t>-</t>
  </si>
  <si>
    <t>Statistique par sprint</t>
  </si>
  <si>
    <t>Total</t>
  </si>
  <si>
    <t>Temps S1</t>
  </si>
  <si>
    <t>Temps S2</t>
  </si>
  <si>
    <t>Temps S3</t>
  </si>
  <si>
    <t>Prev 01</t>
  </si>
  <si>
    <t>Prev 03</t>
  </si>
  <si>
    <t>Prev 02</t>
  </si>
  <si>
    <t>Prev 00</t>
  </si>
  <si>
    <t>Sprint</t>
  </si>
  <si>
    <t>Prévu</t>
  </si>
  <si>
    <t>Réel</t>
  </si>
  <si>
    <t>Sprint 4</t>
  </si>
  <si>
    <t>Temps S4</t>
  </si>
  <si>
    <t>% d'avancement au Sprint 4</t>
  </si>
  <si>
    <t>Mettre en place la classe Game (frame general, demarrage de l'application)</t>
  </si>
  <si>
    <t>Mettre en place la classe Entity</t>
  </si>
  <si>
    <t>Coder les méthodes de base de la classe Entity</t>
  </si>
  <si>
    <t>Mettre en place la classe Sprite + méthodes</t>
  </si>
  <si>
    <t>Mettre en place la classe SpriteStore + méthodes</t>
  </si>
  <si>
    <t>Mettre en place la classe Tileset + accesseurs</t>
  </si>
  <si>
    <t>Mettre en place la classe Room</t>
  </si>
  <si>
    <t>Coder la méthode draw() de la classe Room</t>
  </si>
  <si>
    <t>Mettre en place la classe KeyInput (dans Game)</t>
  </si>
  <si>
    <t>Mettre en place la classe PlayerEntity</t>
  </si>
  <si>
    <t>Coder les méthodes de base de mouvement de PlayerEntity</t>
  </si>
  <si>
    <t>Mettre en place la classe Floor</t>
  </si>
  <si>
    <t>Mettre en place la classe Dungeon</t>
  </si>
  <si>
    <t>Ajouter un system pour loader les fichiers Dungeon dans Game</t>
  </si>
  <si>
    <t>Ajouter la fonctionnalité de menus à Game</t>
  </si>
  <si>
    <t>Ajouter la fonctionnalité d'attaque aux commandes</t>
  </si>
  <si>
    <t>Mettre en place la classe EnemyEntity</t>
  </si>
  <si>
    <t>Ajouter la fonctionnalité des spawnsLists à Room</t>
  </si>
  <si>
    <t>Mettre en place la classe ProjectileEntity</t>
  </si>
  <si>
    <t>Ajouter la fonctionnalité des projectiles à WeaponEntity</t>
  </si>
  <si>
    <t>Ajouter la fonctionnalité du calcul de dommage aux PlayerEntity et EnemyEntity</t>
  </si>
  <si>
    <t>Mettre en place la classe RoomEntity</t>
  </si>
  <si>
    <t>Ajouter la fonctionnalité des RoomEntity à Room</t>
  </si>
  <si>
    <t>Mettre en place la classe BossEntity</t>
  </si>
  <si>
    <t>Ajouter la fonctionnalité de fin de donjon</t>
  </si>
  <si>
    <t>Ajouter la fonctionnalité de niveaux d'expérience</t>
  </si>
  <si>
    <t>Ajouter les fonctionnalités d'animations avancées</t>
  </si>
  <si>
    <t>Planification du Projet Action-RPG</t>
  </si>
  <si>
    <t>Notes par rapport au format condensé du cours</t>
  </si>
  <si>
    <t>Malgré le plan de cours revisé et l'absence de 4 sprints pour faire place a 3 sprints condensés, j'ai laisser la notion du 4ème sprint pour denoter les tâches moins importantes, secondaires et passable à être ignorées lors du dévéloppement.</t>
  </si>
  <si>
    <t>Date de planification initiale :10 Février 2012</t>
  </si>
  <si>
    <t>Dernière date de modification : 27 Août 2012</t>
  </si>
  <si>
    <t>Mettre en place la sauvegarde encrypté des objets Tileset</t>
  </si>
  <si>
    <t>10,11,19</t>
  </si>
  <si>
    <t>20,23</t>
  </si>
  <si>
    <t>11,20,21</t>
  </si>
  <si>
    <t>2,8,22</t>
  </si>
  <si>
    <t>29,8</t>
  </si>
  <si>
    <t>11,17,21</t>
  </si>
  <si>
    <t>Mettre en place la sauvegarde encrypté des objets Dungeon</t>
  </si>
  <si>
    <t>Ajouter de l'audio au projet</t>
  </si>
  <si>
    <t>Mettre en place un léger programme de Map Editor</t>
  </si>
  <si>
    <t>Mettre en place la classe ItemEntity + fonctionnalités joueur</t>
  </si>
  <si>
    <t>Mettre en place la classe WeaponEntity + fonctionnalités joueur</t>
  </si>
  <si>
    <t>Mettre en place la classe SpellEntity + fonctionnalités joueur</t>
  </si>
  <si>
    <t>Mettre en place la classe ArmorEntity + fonctionnalités joueur</t>
  </si>
  <si>
    <t>Mettre en place la classe AccessoryEntity + fonctionnalités joueur</t>
  </si>
  <si>
    <t>Mise en place d'un système de "status effects"</t>
  </si>
</sst>
</file>

<file path=xl/styles.xml><?xml version="1.0" encoding="utf-8"?>
<styleSheet xmlns="http://schemas.openxmlformats.org/spreadsheetml/2006/main">
  <numFmts count="3">
    <numFmt numFmtId="164" formatCode="0.0%"/>
    <numFmt numFmtId="165" formatCode="#&quot; tâches&quot;"/>
    <numFmt numFmtId="166" formatCode="#&quot; min&quot;"/>
  </numFmts>
  <fonts count="12">
    <font>
      <sz val="8"/>
      <color theme="1"/>
      <name val="Calibri"/>
      <family val="2"/>
      <scheme val="minor"/>
    </font>
    <font>
      <sz val="8"/>
      <color theme="1"/>
      <name val="Calibri"/>
      <family val="2"/>
      <scheme val="minor"/>
    </font>
    <font>
      <b/>
      <sz val="8"/>
      <color theme="1"/>
      <name val="Calibri"/>
      <family val="2"/>
      <scheme val="minor"/>
    </font>
    <font>
      <sz val="9"/>
      <color indexed="81"/>
      <name val="Tahoma"/>
      <family val="2"/>
    </font>
    <font>
      <b/>
      <sz val="9"/>
      <color indexed="81"/>
      <name val="Tahoma"/>
      <family val="2"/>
    </font>
    <font>
      <b/>
      <sz val="14"/>
      <color theme="1"/>
      <name val="Calibri"/>
      <family val="2"/>
      <scheme val="minor"/>
    </font>
    <font>
      <b/>
      <i/>
      <sz val="11"/>
      <color theme="1" tint="0.34998626667073579"/>
      <name val="Calibri"/>
      <family val="2"/>
      <scheme val="minor"/>
    </font>
    <font>
      <b/>
      <i/>
      <sz val="8"/>
      <color theme="1" tint="0.34998626667073579"/>
      <name val="Calibri"/>
      <family val="2"/>
      <scheme val="minor"/>
    </font>
    <font>
      <sz val="8"/>
      <color indexed="81"/>
      <name val="Tahoma"/>
      <family val="2"/>
    </font>
    <font>
      <sz val="8"/>
      <color theme="1"/>
      <name val="Calibri"/>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4.9989318521683403E-2"/>
        <bgColor indexed="64"/>
      </patternFill>
    </fill>
    <fill>
      <patternFill patternType="solid">
        <fgColor rgb="FFDAFEC2"/>
        <bgColor indexed="64"/>
      </patternFill>
    </fill>
    <fill>
      <patternFill patternType="solid">
        <fgColor rgb="FFFEDEDE"/>
        <bgColor indexed="64"/>
      </patternFill>
    </fill>
    <fill>
      <patternFill patternType="solid">
        <fgColor rgb="FFD2DAFE"/>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5B0101"/>
      </left>
      <right style="thin">
        <color rgb="FF5B0101"/>
      </right>
      <top style="thin">
        <color rgb="FF5B0101"/>
      </top>
      <bottom style="thin">
        <color rgb="FF5B0101"/>
      </bottom>
      <diagonal/>
    </border>
    <border>
      <left style="medium">
        <color auto="1"/>
      </left>
      <right style="medium">
        <color auto="1"/>
      </right>
      <top/>
      <bottom/>
      <diagonal/>
    </border>
    <border>
      <left style="thin">
        <color indexed="64"/>
      </left>
      <right/>
      <top/>
      <bottom/>
      <diagonal/>
    </border>
    <border>
      <left style="thin">
        <color rgb="FF255B01"/>
      </left>
      <right style="thin">
        <color rgb="FF255B01"/>
      </right>
      <top style="thin">
        <color rgb="FF255B01"/>
      </top>
      <bottom/>
      <diagonal/>
    </border>
    <border>
      <left style="thin">
        <color rgb="FF01125B"/>
      </left>
      <right style="thin">
        <color rgb="FF01125B"/>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0" borderId="0" xfId="0" quotePrefix="1"/>
    <xf numFmtId="0" fontId="5" fillId="0" borderId="0" xfId="0" applyFont="1" applyFill="1" applyBorder="1" applyProtection="1">
      <protection hidden="1"/>
    </xf>
    <xf numFmtId="0" fontId="0" fillId="0" borderId="0" xfId="0" applyFill="1" applyBorder="1" applyProtection="1">
      <protection hidden="1"/>
    </xf>
    <xf numFmtId="0" fontId="7" fillId="0" borderId="0" xfId="0" applyFont="1" applyFill="1" applyBorder="1" applyAlignment="1" applyProtection="1">
      <alignment horizontal="right"/>
      <protection hidden="1"/>
    </xf>
    <xf numFmtId="0" fontId="0" fillId="0" borderId="0" xfId="0" applyFont="1" applyFill="1" applyBorder="1" applyAlignment="1" applyProtection="1">
      <alignment horizontal="left" textRotation="90" wrapText="1"/>
      <protection hidden="1"/>
    </xf>
    <xf numFmtId="0" fontId="0" fillId="0" borderId="0" xfId="0" applyFont="1" applyFill="1" applyBorder="1" applyAlignment="1" applyProtection="1">
      <alignment horizontal="center" textRotation="90" wrapText="1"/>
      <protection hidden="1"/>
    </xf>
    <xf numFmtId="9" fontId="0" fillId="0" borderId="0" xfId="1" applyFont="1" applyFill="1" applyBorder="1" applyAlignment="1" applyProtection="1">
      <alignment horizontal="center" textRotation="90" wrapText="1"/>
      <protection hidden="1"/>
    </xf>
    <xf numFmtId="9" fontId="0" fillId="0" borderId="0" xfId="1" applyNumberFormat="1" applyFont="1" applyFill="1" applyBorder="1" applyAlignment="1" applyProtection="1">
      <alignment horizontal="center"/>
      <protection hidden="1"/>
    </xf>
    <xf numFmtId="1" fontId="0" fillId="0" borderId="0" xfId="1" applyNumberFormat="1"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0" fontId="0" fillId="2" borderId="3" xfId="0" applyFill="1" applyBorder="1" applyProtection="1">
      <protection hidden="1"/>
    </xf>
    <xf numFmtId="0" fontId="0" fillId="2" borderId="4" xfId="0"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0" fillId="2" borderId="5" xfId="0" applyFill="1" applyBorder="1" applyProtection="1">
      <protection hidden="1"/>
    </xf>
    <xf numFmtId="9" fontId="9" fillId="0" borderId="0" xfId="1" applyNumberFormat="1" applyFont="1" applyFill="1" applyBorder="1" applyAlignment="1" applyProtection="1">
      <alignment horizontal="center"/>
      <protection hidden="1"/>
    </xf>
    <xf numFmtId="1" fontId="9" fillId="0" borderId="0" xfId="1" applyNumberFormat="1" applyFont="1" applyFill="1" applyBorder="1" applyAlignment="1" applyProtection="1">
      <alignment horizontal="center"/>
      <protection hidden="1"/>
    </xf>
    <xf numFmtId="0" fontId="0" fillId="2" borderId="9" xfId="0" applyFill="1" applyBorder="1" applyProtection="1">
      <protection hidden="1"/>
    </xf>
    <xf numFmtId="0" fontId="0" fillId="5" borderId="14" xfId="0" applyFill="1" applyBorder="1" applyProtection="1">
      <protection hidden="1"/>
    </xf>
    <xf numFmtId="0" fontId="0" fillId="3" borderId="13" xfId="0" applyFill="1" applyBorder="1" applyProtection="1">
      <protection hidden="1"/>
    </xf>
    <xf numFmtId="0" fontId="0" fillId="4" borderId="10" xfId="0" applyFill="1" applyBorder="1" applyProtection="1">
      <protection hidden="1"/>
    </xf>
    <xf numFmtId="0" fontId="0" fillId="2" borderId="6"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164" fontId="0" fillId="0" borderId="0" xfId="1" applyNumberFormat="1" applyFont="1" applyFill="1" applyBorder="1" applyProtection="1">
      <protection hidden="1"/>
    </xf>
    <xf numFmtId="0" fontId="0" fillId="0" borderId="0" xfId="0" applyFill="1" applyBorder="1" applyProtection="1">
      <protection locked="0"/>
    </xf>
    <xf numFmtId="0" fontId="7" fillId="0" borderId="0" xfId="0" applyFont="1" applyFill="1" applyBorder="1" applyAlignment="1" applyProtection="1">
      <alignment horizontal="right"/>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wrapText="1"/>
      <protection locked="0"/>
    </xf>
    <xf numFmtId="0" fontId="0" fillId="0" borderId="11" xfId="0" applyFill="1" applyBorder="1" applyAlignment="1" applyProtection="1">
      <alignment horizontal="center"/>
      <protection locked="0"/>
    </xf>
    <xf numFmtId="9" fontId="0" fillId="0" borderId="12" xfId="1" applyFont="1" applyFill="1" applyBorder="1" applyAlignment="1" applyProtection="1">
      <alignment horizontal="center"/>
      <protection locked="0"/>
    </xf>
    <xf numFmtId="9" fontId="0" fillId="0" borderId="0" xfId="1" applyFont="1" applyFill="1" applyBorder="1" applyAlignment="1" applyProtection="1">
      <alignment horizontal="center"/>
      <protection locked="0"/>
    </xf>
    <xf numFmtId="0" fontId="0" fillId="0" borderId="12"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center"/>
      <protection locked="0"/>
    </xf>
    <xf numFmtId="165" fontId="0" fillId="0" borderId="0" xfId="0" applyNumberFormat="1" applyFill="1" applyAlignment="1" applyProtection="1">
      <alignment horizontal="left" wrapText="1"/>
      <protection locked="0"/>
    </xf>
    <xf numFmtId="166" fontId="0" fillId="0" borderId="0" xfId="0" applyNumberFormat="1" applyFill="1" applyAlignment="1" applyProtection="1">
      <alignment horizontal="center"/>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right"/>
      <protection locked="0"/>
    </xf>
    <xf numFmtId="0" fontId="2" fillId="0" borderId="15" xfId="0" applyFont="1" applyFill="1" applyBorder="1" applyAlignment="1" applyProtection="1">
      <alignment horizontal="center"/>
      <protection hidden="1"/>
    </xf>
    <xf numFmtId="0" fontId="0" fillId="3" borderId="0" xfId="0" applyFill="1" applyBorder="1" applyProtection="1">
      <protection hidden="1"/>
    </xf>
    <xf numFmtId="0" fontId="9" fillId="0" borderId="12" xfId="0" applyFont="1" applyFill="1" applyBorder="1" applyAlignment="1" applyProtection="1">
      <alignment horizontal="center"/>
      <protection locked="0"/>
    </xf>
    <xf numFmtId="0" fontId="9" fillId="0" borderId="0" xfId="0" applyFont="1" applyFill="1" applyAlignment="1" applyProtection="1">
      <alignment horizontal="center"/>
      <protection locked="0"/>
    </xf>
    <xf numFmtId="0" fontId="9" fillId="0" borderId="0" xfId="0" applyFont="1" applyFill="1" applyAlignment="1" applyProtection="1">
      <alignment horizontal="center"/>
      <protection hidden="1"/>
    </xf>
    <xf numFmtId="0" fontId="9" fillId="0" borderId="0" xfId="0" applyNumberFormat="1" applyFont="1" applyFill="1" applyAlignment="1" applyProtection="1">
      <alignment horizontal="center"/>
      <protection hidden="1"/>
    </xf>
    <xf numFmtId="2" fontId="9" fillId="0" borderId="0" xfId="0" applyNumberFormat="1" applyFont="1" applyFill="1" applyAlignment="1" applyProtection="1">
      <alignment horizontal="center"/>
      <protection hidden="1"/>
    </xf>
    <xf numFmtId="9" fontId="0" fillId="0" borderId="16" xfId="1"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0" fillId="0" borderId="2" xfId="0" applyFill="1" applyBorder="1" applyAlignment="1" applyProtection="1">
      <alignment horizontal="center" vertical="distributed" shrinkToFit="1"/>
      <protection hidden="1"/>
    </xf>
    <xf numFmtId="0" fontId="0" fillId="0" borderId="0" xfId="0" applyAlignment="1">
      <alignment horizontal="center" vertical="distributed" shrinkToFit="1"/>
    </xf>
  </cellXfs>
  <cellStyles count="2">
    <cellStyle name="Normal" xfId="0" builtinId="0"/>
    <cellStyle name="Percent" xfId="1" builtinId="5"/>
  </cellStyles>
  <dxfs count="172">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2" formatCode="0.00"/>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left" vertical="bottom" textRotation="0" wrapText="1" indent="0" relativeIndent="0" justifyLastLine="0" shrinkToFit="0" mergeCell="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indexed="64"/>
        </left>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medium">
          <color auto="1"/>
        </left>
        <right style="medium">
          <color auto="1"/>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numFmt numFmtId="165" formatCode="#&quot; tâches&quot;"/>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ill>
        <patternFill patternType="none">
          <fgColor indexed="64"/>
          <bgColor indexed="65"/>
        </patternFill>
      </fill>
      <alignment horizontal="left" vertical="bottom" textRotation="0" wrapText="1" indent="0" relativeIndent="255" justifyLastLine="0" shrinkToFit="0" readingOrder="0"/>
      <protection locked="0" hidden="0"/>
    </dxf>
    <dxf>
      <fill>
        <patternFill patternType="none">
          <fgColor indexed="64"/>
          <bgColor indexed="65"/>
        </patternFill>
      </fill>
      <alignment horizontal="left" vertical="bottom" textRotation="0" wrapText="1" indent="0" relativeIndent="255"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auto="1"/>
        </left>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border diagonalUp="0" diagonalDown="0">
        <left style="medium">
          <color indexed="64"/>
        </left>
        <right style="medium">
          <color indexed="64"/>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vertical="bottom" textRotation="0" wrapText="1" indent="0" relativeIndent="255"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90" wrapText="1" indent="0" relativeIndent="0" justifyLastLine="0" shrinkToFit="0" readingOrder="0"/>
      <protection locked="1" hidden="1"/>
    </dxf>
  </dxfs>
  <tableStyles count="0" defaultTableStyle="TableStyleMedium9" defaultPivotStyle="PivotStyleLight16"/>
  <colors>
    <mruColors>
      <color rgb="FF00A400"/>
      <color rgb="FFA4A400"/>
      <color rgb="FFA40000"/>
      <color rgb="FF5B0101"/>
      <color rgb="FFFEDEDE"/>
      <color rgb="FF255B01"/>
      <color rgb="FFDAFEC2"/>
      <color rgb="FF01125B"/>
      <color rgb="FFD2DAFE"/>
      <color rgb="FFC2CD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200"/>
            </a:pPr>
            <a:r>
              <a:rPr lang="en-US" sz="1200"/>
              <a:t>Distribution du nombre de tâches</a:t>
            </a:r>
          </a:p>
        </c:rich>
      </c:tx>
    </c:title>
    <c:view3D>
      <c:rotX val="30"/>
      <c:perspective val="30"/>
    </c:view3D>
    <c:plotArea>
      <c:layout/>
      <c:pie3DChart>
        <c:varyColors val="1"/>
        <c:ser>
          <c:idx val="0"/>
          <c:order val="0"/>
          <c:dLbls>
            <c:txPr>
              <a:bodyPr/>
              <a:lstStyle/>
              <a:p>
                <a:pPr>
                  <a:defRPr sz="600"/>
                </a:pPr>
                <a:endParaRPr lang="en-US"/>
              </a:p>
            </c:txPr>
            <c:dLblPos val="inEnd"/>
            <c:showPercent val="1"/>
            <c:separator>
</c:separator>
            <c:showLeaderLines val="1"/>
          </c:dLbls>
          <c:cat>
            <c:strRef>
              <c:f>Planification!$E$191:$E$194</c:f>
              <c:strCache>
                <c:ptCount val="4"/>
                <c:pt idx="0">
                  <c:v>Sprint 1</c:v>
                </c:pt>
                <c:pt idx="1">
                  <c:v>Sprint 2</c:v>
                </c:pt>
                <c:pt idx="2">
                  <c:v>Sprint 3</c:v>
                </c:pt>
                <c:pt idx="3">
                  <c:v>Sprint 4</c:v>
                </c:pt>
              </c:strCache>
            </c:strRef>
          </c:cat>
          <c:val>
            <c:numRef>
              <c:f>Planification!$F$191:$F$194</c:f>
              <c:numCache>
                <c:formatCode>General</c:formatCode>
                <c:ptCount val="4"/>
                <c:pt idx="0">
                  <c:v>0</c:v>
                </c:pt>
                <c:pt idx="1">
                  <c:v>12</c:v>
                </c:pt>
                <c:pt idx="2">
                  <c:v>16</c:v>
                </c:pt>
                <c:pt idx="3">
                  <c:v>9</c:v>
                </c:pt>
              </c:numCache>
            </c:numRef>
          </c:val>
        </c:ser>
      </c:pie3DChart>
    </c:plotArea>
    <c:legend>
      <c:legendPos val="r"/>
      <c:txPr>
        <a:bodyPr/>
        <a:lstStyle/>
        <a:p>
          <a:pPr>
            <a:defRPr sz="700"/>
          </a:pPr>
          <a:endParaRPr lang="en-US"/>
        </a:p>
      </c:txPr>
    </c:legend>
    <c:dispBlanksAs val="zero"/>
  </c:chart>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Comparaison du temps prévu et réel</a:t>
            </a:r>
          </a:p>
        </c:rich>
      </c:tx>
    </c:title>
    <c:plotArea>
      <c:layout/>
      <c:barChart>
        <c:barDir val="col"/>
        <c:grouping val="clustered"/>
        <c:ser>
          <c:idx val="0"/>
          <c:order val="0"/>
          <c:tx>
            <c:strRef>
              <c:f>Planification!$H$190</c:f>
              <c:strCache>
                <c:ptCount val="1"/>
                <c:pt idx="0">
                  <c:v>Prévu</c:v>
                </c:pt>
              </c:strCache>
            </c:strRef>
          </c:tx>
          <c:cat>
            <c:strRef>
              <c:f>Planification!$E$191:$E$194</c:f>
              <c:strCache>
                <c:ptCount val="4"/>
                <c:pt idx="0">
                  <c:v>Sprint 1</c:v>
                </c:pt>
                <c:pt idx="1">
                  <c:v>Sprint 2</c:v>
                </c:pt>
                <c:pt idx="2">
                  <c:v>Sprint 3</c:v>
                </c:pt>
                <c:pt idx="3">
                  <c:v>Sprint 4</c:v>
                </c:pt>
              </c:strCache>
            </c:strRef>
          </c:cat>
          <c:val>
            <c:numRef>
              <c:f>Planification!$H$191:$H$194</c:f>
              <c:numCache>
                <c:formatCode>General</c:formatCode>
                <c:ptCount val="4"/>
                <c:pt idx="0">
                  <c:v>0</c:v>
                </c:pt>
                <c:pt idx="1">
                  <c:v>350</c:v>
                </c:pt>
                <c:pt idx="2">
                  <c:v>505</c:v>
                </c:pt>
                <c:pt idx="3">
                  <c:v>295</c:v>
                </c:pt>
              </c:numCache>
            </c:numRef>
          </c:val>
        </c:ser>
        <c:ser>
          <c:idx val="1"/>
          <c:order val="1"/>
          <c:tx>
            <c:strRef>
              <c:f>Planification!$I$190</c:f>
              <c:strCache>
                <c:ptCount val="1"/>
                <c:pt idx="0">
                  <c:v>Réel</c:v>
                </c:pt>
              </c:strCache>
            </c:strRef>
          </c:tx>
          <c:cat>
            <c:strRef>
              <c:f>Planification!$E$191:$E$194</c:f>
              <c:strCache>
                <c:ptCount val="4"/>
                <c:pt idx="0">
                  <c:v>Sprint 1</c:v>
                </c:pt>
                <c:pt idx="1">
                  <c:v>Sprint 2</c:v>
                </c:pt>
                <c:pt idx="2">
                  <c:v>Sprint 3</c:v>
                </c:pt>
                <c:pt idx="3">
                  <c:v>Sprint 4</c:v>
                </c:pt>
              </c:strCache>
            </c:strRef>
          </c:cat>
          <c:val>
            <c:numRef>
              <c:f>Planification!$I$191:$I$194</c:f>
              <c:numCache>
                <c:formatCode>General</c:formatCode>
                <c:ptCount val="4"/>
                <c:pt idx="0">
                  <c:v>0</c:v>
                </c:pt>
                <c:pt idx="1">
                  <c:v>135</c:v>
                </c:pt>
                <c:pt idx="2">
                  <c:v>0</c:v>
                </c:pt>
                <c:pt idx="3">
                  <c:v>0</c:v>
                </c:pt>
              </c:numCache>
            </c:numRef>
          </c:val>
        </c:ser>
        <c:axId val="71361664"/>
        <c:axId val="71363200"/>
      </c:barChart>
      <c:catAx>
        <c:axId val="71361664"/>
        <c:scaling>
          <c:orientation val="minMax"/>
        </c:scaling>
        <c:axPos val="b"/>
        <c:tickLblPos val="nextTo"/>
        <c:txPr>
          <a:bodyPr/>
          <a:lstStyle/>
          <a:p>
            <a:pPr>
              <a:defRPr sz="800"/>
            </a:pPr>
            <a:endParaRPr lang="en-US"/>
          </a:p>
        </c:txPr>
        <c:crossAx val="71363200"/>
        <c:crosses val="autoZero"/>
        <c:auto val="1"/>
        <c:lblAlgn val="ctr"/>
        <c:lblOffset val="100"/>
      </c:catAx>
      <c:valAx>
        <c:axId val="71363200"/>
        <c:scaling>
          <c:orientation val="minMax"/>
        </c:scaling>
        <c:axPos val="l"/>
        <c:majorGridlines/>
        <c:title>
          <c:tx>
            <c:rich>
              <a:bodyPr rot="-5400000" vert="horz"/>
              <a:lstStyle/>
              <a:p>
                <a:pPr>
                  <a:defRPr sz="800"/>
                </a:pPr>
                <a:r>
                  <a:rPr lang="en-US" sz="800"/>
                  <a:t>Minutes</a:t>
                </a:r>
              </a:p>
            </c:rich>
          </c:tx>
        </c:title>
        <c:numFmt formatCode="General" sourceLinked="1"/>
        <c:tickLblPos val="nextTo"/>
        <c:txPr>
          <a:bodyPr/>
          <a:lstStyle/>
          <a:p>
            <a:pPr>
              <a:defRPr sz="800"/>
            </a:pPr>
            <a:endParaRPr lang="en-US"/>
          </a:p>
        </c:txPr>
        <c:crossAx val="71361664"/>
        <c:crosses val="autoZero"/>
        <c:crossBetween val="between"/>
      </c:valAx>
    </c:plotArea>
    <c:legend>
      <c:legendPos val="r"/>
      <c:txPr>
        <a:bodyPr/>
        <a:lstStyle/>
        <a:p>
          <a:pPr>
            <a:defRPr sz="700"/>
          </a:pPr>
          <a:endParaRPr lang="en-US"/>
        </a:p>
      </c:txPr>
    </c:legend>
    <c:dispBlanksAs val="gap"/>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xdr:colOff>
      <xdr:row>1</xdr:row>
      <xdr:rowOff>0</xdr:rowOff>
    </xdr:from>
    <xdr:to>
      <xdr:col>9</xdr:col>
      <xdr:colOff>205740</xdr:colOff>
      <xdr:row>10</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xdr:row>
      <xdr:rowOff>7620</xdr:rowOff>
    </xdr:from>
    <xdr:to>
      <xdr:col>13</xdr:col>
      <xdr:colOff>1508760</xdr:colOff>
      <xdr:row>10</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2:AA50" totalsRowCount="1" headerRowDxfId="171" dataDxfId="170" totalsRowDxfId="169">
  <tableColumns count="26">
    <tableColumn id="1" name="Numéro de tâche" dataDxfId="168" totalsRowDxfId="142"/>
    <tableColumn id="2" name="Description générale de la tâche" totalsRowFunction="count" dataDxfId="167" totalsRowDxfId="141"/>
    <tableColumn id="3" name="Prédécesseurs" dataDxfId="166" totalsRowDxfId="140"/>
    <tableColumn id="4" name="Niveau de priorité" dataDxfId="165" totalsRowDxfId="139"/>
    <tableColumn id="5" name="Niveau de difficulté" dataDxfId="164" totalsRowDxfId="138"/>
    <tableColumn id="6" name="Temps requis (minutes)" totalsRowFunction="sum" dataDxfId="163" totalsRowDxfId="137"/>
    <tableColumn id="7" name="Prévision du Sprint où la tâche doit être terminée" dataDxfId="162" totalsRowDxfId="136"/>
    <tableColumn id="8" name="Temps investis (minutes)" totalsRowFunction="sum" dataDxfId="161" totalsRowDxfId="135"/>
    <tableColumn id="9" name="% d'avancement au Sprint 1" dataDxfId="160" totalsRowDxfId="134"/>
    <tableColumn id="10" name="% d'avancement au Sprint 2" dataDxfId="159" totalsRowDxfId="133"/>
    <tableColumn id="11" name="% d'avancement au Sprint 3" dataDxfId="158" totalsRowDxfId="132"/>
    <tableColumn id="12" name="% d'avancement au Sprint 4" dataDxfId="157" totalsRowDxfId="131"/>
    <tableColumn id="13" name="Pourquoi le retard" dataDxfId="156" totalsRowDxfId="130"/>
    <tableColumn id="14" name="Moyens envisagés pour solutionner le problème" dataDxfId="155" totalsRowDxfId="129"/>
    <tableColumn id="15" name="Sprint 1" dataDxfId="154" totalsRowDxfId="128">
      <calculatedColumnFormula>IF(OR($H13="",J13=""),"Indef",IF(J13&gt;=1,"Terminé",IF($H13&lt;=P$12,"Retard",IF(J13&gt;0,"Avancement","Sprint suivant"))))</calculatedColumnFormula>
    </tableColumn>
    <tableColumn id="16" name="Sprint 2" dataDxfId="153" totalsRowDxfId="127">
      <calculatedColumnFormula>IF(OR($H13="",K13=""),"Indef",IF(K13&gt;=1,"Terminé",IF($H13&lt;=Q$12,"Retard",IF(K13&gt;0,"Avancement","Sprint suivant"))))</calculatedColumnFormula>
    </tableColumn>
    <tableColumn id="17" name="Sprint 3" dataDxfId="152" totalsRowDxfId="126">
      <calculatedColumnFormula>IF(OR($H13="",L13=""),"Indef",IF(L13&gt;=1,"Terminé",IF($H13&lt;=R$12,"Retard",IF(L13&gt;0,"Avancement","Sprint suivant"))))</calculatedColumnFormula>
    </tableColumn>
    <tableColumn id="18" name="Sprint 4" dataDxfId="151" totalsRowDxfId="125">
      <calculatedColumnFormula>IF(OR($H13="",M13=""),"Indef",IF(M13&gt;=1,"Terminé",IF($H13&lt;=S$12,"Retard",IF(M13&gt;0,"Avancement","Sprint suivant"))))</calculatedColumnFormula>
    </tableColumn>
    <tableColumn id="25" name="Prev 00" dataDxfId="150" totalsRowDxfId="124">
      <calculatedColumnFormula>IF(Table1[[#This Row],[Prévision du Sprint où la tâche doit être terminée]]="Sprint 1",Table1[[#This Row],[Temps requis (minutes)]],0)</calculatedColumnFormula>
    </tableColumn>
    <tableColumn id="26" name="Prev 01" dataDxfId="149" totalsRowDxfId="123">
      <calculatedColumnFormula>IF(Table1[[#This Row],[Prévision du Sprint où la tâche doit être terminée]]="Sprint 2",Table1[[#This Row],[Temps requis (minutes)]],0)</calculatedColumnFormula>
    </tableColumn>
    <tableColumn id="27" name="Prev 02" dataDxfId="148" totalsRowDxfId="122">
      <calculatedColumnFormula>IF(Table1[[#This Row],[Prévision du Sprint où la tâche doit être terminée]]="Sprint 3",Table1[[#This Row],[Temps requis (minutes)]],0)</calculatedColumnFormula>
    </tableColumn>
    <tableColumn id="28" name="Prev 03" dataDxfId="147" totalsRowDxfId="121">
      <calculatedColumnFormula>IF(Table1[[#This Row],[Prévision du Sprint où la tâche doit être terminée]]="Sprint 4",Table1[[#This Row],[Temps requis (minutes)]],0)</calculatedColumnFormula>
    </tableColumn>
    <tableColumn id="21" name="Temps S1" dataDxfId="146" totalsRowDxfId="120">
      <calculatedColumnFormula>IF(Table1[[#This Row],[Prévision du Sprint où la tâche doit être terminée]]="Sprint 1",Table1[[#This Row],[Temps investis (minutes)]],0)</calculatedColumnFormula>
    </tableColumn>
    <tableColumn id="23" name="Temps S2" dataDxfId="145" totalsRowDxfId="119">
      <calculatedColumnFormula>IF(Table1[[#This Row],[Prévision du Sprint où la tâche doit être terminée]]="Sprint 2",Table1[[#This Row],[Temps investis (minutes)]],0)</calculatedColumnFormula>
    </tableColumn>
    <tableColumn id="22" name="Temps S3" dataDxfId="144" totalsRowDxfId="118">
      <calculatedColumnFormula>IF(Table1[[#This Row],[Prévision du Sprint où la tâche doit être terminée]]="Sprint 3",Table1[[#This Row],[Temps investis (minutes)]],0)</calculatedColumnFormula>
    </tableColumn>
    <tableColumn id="24" name="Temps S4" dataDxfId="143" totalsRowDxfId="117">
      <calculatedColumnFormula>IF(Table1[[#This Row],[Prévision du Sprint où la tâche doit être terminée]]="Sprint 4",Table1[[#This Row],[Temps investis (minutes)]],0)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H195"/>
  <sheetViews>
    <sheetView tabSelected="1" topLeftCell="D13" zoomScale="145" zoomScaleNormal="145" workbookViewId="0">
      <selection activeCell="K24" sqref="K24"/>
    </sheetView>
  </sheetViews>
  <sheetFormatPr defaultColWidth="9.1640625" defaultRowHeight="11.25"/>
  <cols>
    <col min="1" max="1" width="1.6640625" style="3" customWidth="1"/>
    <col min="2" max="2" width="5" style="3" customWidth="1"/>
    <col min="3" max="3" width="42.83203125" style="3" customWidth="1"/>
    <col min="4" max="4" width="9.83203125" style="3" customWidth="1"/>
    <col min="5" max="6" width="7.1640625" style="3" customWidth="1"/>
    <col min="7" max="7" width="8.5" style="3" customWidth="1"/>
    <col min="8" max="8" width="11.5" style="3" customWidth="1"/>
    <col min="9" max="13" width="8.5" style="3" customWidth="1"/>
    <col min="14" max="14" width="42.83203125" style="3" customWidth="1"/>
    <col min="15" max="15" width="42.83203125" style="27" customWidth="1"/>
    <col min="16" max="27" width="9.1640625" style="3" hidden="1" customWidth="1"/>
    <col min="28" max="28" width="1.6640625" style="3" customWidth="1"/>
    <col min="29" max="29" width="2.1640625" style="3" customWidth="1"/>
    <col min="30" max="31" width="1.5" style="3" customWidth="1"/>
    <col min="32" max="32" width="10.5" style="3" bestFit="1" customWidth="1"/>
    <col min="33" max="33" width="3.5" style="3" customWidth="1"/>
    <col min="34" max="34" width="1.5" style="3" customWidth="1"/>
    <col min="35" max="16384" width="9.1640625" style="3"/>
  </cols>
  <sheetData>
    <row r="1" spans="1:34" ht="19.5" thickBot="1">
      <c r="A1" s="49" t="s">
        <v>70</v>
      </c>
      <c r="B1" s="49"/>
      <c r="C1" s="49"/>
      <c r="D1" s="49"/>
      <c r="E1" s="49"/>
      <c r="F1" s="49"/>
      <c r="G1" s="49"/>
      <c r="H1" s="49"/>
      <c r="I1" s="49"/>
      <c r="J1" s="49"/>
      <c r="K1" s="49"/>
      <c r="L1" s="49"/>
      <c r="M1" s="49"/>
      <c r="N1" s="49"/>
      <c r="O1" s="40" t="s">
        <v>13</v>
      </c>
    </row>
    <row r="2" spans="1:34" ht="12" customHeight="1" thickBot="1">
      <c r="A2" s="2"/>
      <c r="C2" s="41" t="s">
        <v>71</v>
      </c>
      <c r="O2" s="28" t="s">
        <v>73</v>
      </c>
    </row>
    <row r="3" spans="1:34" ht="12" customHeight="1">
      <c r="A3" s="2"/>
      <c r="C3" s="50" t="s">
        <v>72</v>
      </c>
      <c r="O3" s="28" t="s">
        <v>74</v>
      </c>
    </row>
    <row r="4" spans="1:34" ht="12" customHeight="1">
      <c r="A4" s="2"/>
      <c r="C4" s="51"/>
      <c r="O4" s="4"/>
    </row>
    <row r="5" spans="1:34" ht="12" customHeight="1">
      <c r="A5" s="2"/>
      <c r="C5" s="51"/>
      <c r="O5" s="4"/>
    </row>
    <row r="6" spans="1:34" ht="12" customHeight="1">
      <c r="A6" s="2"/>
      <c r="C6" s="51"/>
      <c r="O6" s="4"/>
    </row>
    <row r="7" spans="1:34" ht="12" customHeight="1">
      <c r="A7" s="2"/>
      <c r="C7" s="51"/>
      <c r="O7" s="4"/>
    </row>
    <row r="8" spans="1:34" ht="12" customHeight="1">
      <c r="A8" s="2"/>
      <c r="C8" s="51"/>
      <c r="O8" s="4"/>
    </row>
    <row r="9" spans="1:34" ht="12" customHeight="1">
      <c r="A9" s="2"/>
      <c r="C9" s="51"/>
      <c r="O9" s="4"/>
    </row>
    <row r="10" spans="1:34" ht="12" customHeight="1">
      <c r="A10" s="2"/>
      <c r="C10" s="51"/>
      <c r="O10" s="4"/>
    </row>
    <row r="11" spans="1:34">
      <c r="O11" s="3"/>
    </row>
    <row r="12" spans="1:34" ht="98.45" customHeight="1" thickBot="1">
      <c r="B12" s="5" t="s">
        <v>0</v>
      </c>
      <c r="C12" s="5" t="s">
        <v>8</v>
      </c>
      <c r="D12" s="6" t="s">
        <v>1</v>
      </c>
      <c r="E12" s="6" t="s">
        <v>2</v>
      </c>
      <c r="F12" s="6" t="s">
        <v>3</v>
      </c>
      <c r="G12" s="6" t="s">
        <v>4</v>
      </c>
      <c r="H12" s="6" t="s">
        <v>9</v>
      </c>
      <c r="I12" s="6" t="s">
        <v>5</v>
      </c>
      <c r="J12" s="7" t="s">
        <v>10</v>
      </c>
      <c r="K12" s="7" t="s">
        <v>12</v>
      </c>
      <c r="L12" s="7" t="s">
        <v>11</v>
      </c>
      <c r="M12" s="7" t="s">
        <v>42</v>
      </c>
      <c r="N12" s="5" t="s">
        <v>6</v>
      </c>
      <c r="O12" s="5" t="s">
        <v>7</v>
      </c>
      <c r="P12" s="7" t="s">
        <v>14</v>
      </c>
      <c r="Q12" s="7" t="s">
        <v>15</v>
      </c>
      <c r="R12" s="7" t="s">
        <v>16</v>
      </c>
      <c r="S12" s="7" t="s">
        <v>40</v>
      </c>
      <c r="T12" s="7" t="s">
        <v>36</v>
      </c>
      <c r="U12" s="7" t="s">
        <v>33</v>
      </c>
      <c r="V12" s="7" t="s">
        <v>35</v>
      </c>
      <c r="W12" s="7" t="s">
        <v>34</v>
      </c>
      <c r="X12" s="7" t="s">
        <v>30</v>
      </c>
      <c r="Y12" s="7" t="s">
        <v>31</v>
      </c>
      <c r="Z12" s="7" t="s">
        <v>32</v>
      </c>
      <c r="AA12" s="7" t="s">
        <v>41</v>
      </c>
      <c r="AB12" s="7"/>
    </row>
    <row r="13" spans="1:34" ht="22.5">
      <c r="B13" s="29">
        <v>1</v>
      </c>
      <c r="C13" s="30" t="s">
        <v>43</v>
      </c>
      <c r="D13" s="29" t="s">
        <v>27</v>
      </c>
      <c r="E13" s="29">
        <v>1</v>
      </c>
      <c r="F13" s="29">
        <v>2</v>
      </c>
      <c r="G13" s="29">
        <v>40</v>
      </c>
      <c r="H13" s="31" t="s">
        <v>15</v>
      </c>
      <c r="I13" s="29">
        <v>25</v>
      </c>
      <c r="J13" s="32">
        <v>0</v>
      </c>
      <c r="K13" s="33">
        <v>0.9</v>
      </c>
      <c r="L13" s="33">
        <v>0</v>
      </c>
      <c r="M13" s="33">
        <v>0</v>
      </c>
      <c r="N13" s="34"/>
      <c r="O13" s="35"/>
      <c r="P13" s="8" t="str">
        <f t="shared" ref="P13:P27" si="0">IF(OR($H13="",J13=""),"Indef",IF(J13&gt;=1,"Terminé",IF($H13&lt;=P$12,"Retard",IF(J13&gt;0,"Avancement","Sprint suivant"))))</f>
        <v>Sprint suivant</v>
      </c>
      <c r="Q13" s="8" t="str">
        <f t="shared" ref="Q13:S13" si="1">IF(OR($H13="",K13=""),"Indef",IF(K13&gt;=1,"Terminé",IF($H13&lt;=Q$12,"Retard",IF(K13&gt;0,"Avancement","Sprint suivant"))))</f>
        <v>Retard</v>
      </c>
      <c r="R13" s="8" t="str">
        <f t="shared" si="1"/>
        <v>Retard</v>
      </c>
      <c r="S13" s="8" t="str">
        <f t="shared" si="1"/>
        <v>Retard</v>
      </c>
      <c r="T13" s="9">
        <f>IF(Table1[[#This Row],[Prévision du Sprint où la tâche doit être terminée]]="Sprint 1",Table1[[#This Row],[Temps requis (minutes)]],0)</f>
        <v>0</v>
      </c>
      <c r="U13" s="9">
        <f>IF(Table1[[#This Row],[Prévision du Sprint où la tâche doit être terminée]]="Sprint 2",Table1[[#This Row],[Temps requis (minutes)]],0)</f>
        <v>40</v>
      </c>
      <c r="V13" s="9">
        <f>IF(Table1[[#This Row],[Prévision du Sprint où la tâche doit être terminée]]="Sprint 3",Table1[[#This Row],[Temps requis (minutes)]],0)</f>
        <v>0</v>
      </c>
      <c r="W13" s="9">
        <f>IF(Table1[[#This Row],[Prévision du Sprint où la tâche doit être terminée]]="Sprint 4",Table1[[#This Row],[Temps requis (minutes)]],0)</f>
        <v>0</v>
      </c>
      <c r="X13" s="9">
        <f>IF(Table1[[#This Row],[Prévision du Sprint où la tâche doit être terminée]]="Sprint 1",Table1[[#This Row],[Temps investis (minutes)]],0)</f>
        <v>0</v>
      </c>
      <c r="Y13" s="9">
        <f>IF(Table1[[#This Row],[Prévision du Sprint où la tâche doit être terminée]]="Sprint 2",Table1[[#This Row],[Temps investis (minutes)]],0)</f>
        <v>25</v>
      </c>
      <c r="Z13" s="9">
        <f>IF(Table1[[#This Row],[Prévision du Sprint où la tâche doit être terminée]]="Sprint 3",Table1[[#This Row],[Temps investis (minutes)]],0)</f>
        <v>0</v>
      </c>
      <c r="AA13" s="9">
        <f>IF(Table1[[#This Row],[Prévision du Sprint où la tâche doit être terminée]]="Sprint 4",Table1[[#This Row],[Temps investis (minutes)]],0)</f>
        <v>0</v>
      </c>
      <c r="AB13" s="8"/>
      <c r="AD13" s="10"/>
      <c r="AE13" s="11"/>
      <c r="AF13" s="11"/>
      <c r="AG13" s="11"/>
      <c r="AH13" s="12"/>
    </row>
    <row r="14" spans="1:34">
      <c r="B14" s="29">
        <v>2</v>
      </c>
      <c r="C14" s="30" t="s">
        <v>44</v>
      </c>
      <c r="D14" s="29" t="s">
        <v>27</v>
      </c>
      <c r="E14" s="29">
        <v>1</v>
      </c>
      <c r="F14" s="29">
        <v>3</v>
      </c>
      <c r="G14" s="29">
        <v>25</v>
      </c>
      <c r="H14" s="31" t="s">
        <v>15</v>
      </c>
      <c r="I14" s="29">
        <v>5</v>
      </c>
      <c r="J14" s="32">
        <v>0</v>
      </c>
      <c r="K14" s="33">
        <v>0.9</v>
      </c>
      <c r="L14" s="33">
        <v>0</v>
      </c>
      <c r="M14" s="33">
        <v>0</v>
      </c>
      <c r="N14" s="34"/>
      <c r="O14" s="35"/>
      <c r="P14" s="8" t="str">
        <f t="shared" si="0"/>
        <v>Sprint suivant</v>
      </c>
      <c r="Q14" s="8" t="str">
        <f t="shared" ref="Q14:S26" si="2">IF(OR($H14="",K14=""),"Indef",IF(K14&gt;=1,"Terminé",IF($H14&lt;=Q$12,"Retard",IF(K14&gt;0,"Avancement","Sprint suivant"))))</f>
        <v>Retard</v>
      </c>
      <c r="R14" s="8" t="str">
        <f t="shared" si="2"/>
        <v>Retard</v>
      </c>
      <c r="S14" s="8" t="str">
        <f t="shared" si="2"/>
        <v>Retard</v>
      </c>
      <c r="T14" s="9">
        <f>IF(Table1[[#This Row],[Prévision du Sprint où la tâche doit être terminée]]="Sprint 1",Table1[[#This Row],[Temps requis (minutes)]],0)</f>
        <v>0</v>
      </c>
      <c r="U14" s="9">
        <f>IF(Table1[[#This Row],[Prévision du Sprint où la tâche doit être terminée]]="Sprint 2",Table1[[#This Row],[Temps requis (minutes)]],0)</f>
        <v>25</v>
      </c>
      <c r="V14" s="9">
        <f>IF(Table1[[#This Row],[Prévision du Sprint où la tâche doit être terminée]]="Sprint 3",Table1[[#This Row],[Temps requis (minutes)]],0)</f>
        <v>0</v>
      </c>
      <c r="W14" s="9">
        <f>IF(Table1[[#This Row],[Prévision du Sprint où la tâche doit être terminée]]="Sprint 4",Table1[[#This Row],[Temps requis (minutes)]],0)</f>
        <v>0</v>
      </c>
      <c r="X14" s="9">
        <f>IF(Table1[[#This Row],[Prévision du Sprint où la tâche doit être terminée]]="Sprint 1",Table1[[#This Row],[Temps investis (minutes)]],0)</f>
        <v>0</v>
      </c>
      <c r="Y14" s="9">
        <f>IF(Table1[[#This Row],[Prévision du Sprint où la tâche doit être terminée]]="Sprint 2",Table1[[#This Row],[Temps investis (minutes)]],0)</f>
        <v>5</v>
      </c>
      <c r="Z14" s="9">
        <f>IF(Table1[[#This Row],[Prévision du Sprint où la tâche doit être terminée]]="Sprint 3",Table1[[#This Row],[Temps investis (minutes)]],0)</f>
        <v>0</v>
      </c>
      <c r="AA14" s="9">
        <f>IF(Table1[[#This Row],[Prévision du Sprint où la tâche doit être terminée]]="Sprint 4",Table1[[#This Row],[Temps investis (minutes)]],0)</f>
        <v>0</v>
      </c>
      <c r="AB14" s="8"/>
      <c r="AD14" s="13"/>
      <c r="AE14" s="14" t="s">
        <v>19</v>
      </c>
      <c r="AF14" s="15"/>
      <c r="AG14" s="15"/>
      <c r="AH14" s="16"/>
    </row>
    <row r="15" spans="1:34">
      <c r="B15" s="29">
        <v>3</v>
      </c>
      <c r="C15" s="30" t="s">
        <v>45</v>
      </c>
      <c r="D15" s="29">
        <v>2</v>
      </c>
      <c r="E15" s="29">
        <v>2</v>
      </c>
      <c r="F15" s="29">
        <v>2</v>
      </c>
      <c r="G15" s="29">
        <v>15</v>
      </c>
      <c r="H15" s="31" t="s">
        <v>15</v>
      </c>
      <c r="I15" s="29">
        <v>10</v>
      </c>
      <c r="J15" s="32">
        <v>0</v>
      </c>
      <c r="K15" s="33">
        <v>0.6</v>
      </c>
      <c r="L15" s="33">
        <v>0</v>
      </c>
      <c r="M15" s="33">
        <v>0</v>
      </c>
      <c r="N15" s="34"/>
      <c r="O15" s="35"/>
      <c r="P15" s="8" t="str">
        <f t="shared" si="0"/>
        <v>Sprint suivant</v>
      </c>
      <c r="Q15" s="8" t="str">
        <f t="shared" si="2"/>
        <v>Retard</v>
      </c>
      <c r="R15" s="8" t="str">
        <f t="shared" si="2"/>
        <v>Retard</v>
      </c>
      <c r="S15" s="8" t="str">
        <f t="shared" si="2"/>
        <v>Retard</v>
      </c>
      <c r="T15" s="9">
        <f>IF(Table1[[#This Row],[Prévision du Sprint où la tâche doit être terminée]]="Sprint 1",Table1[[#This Row],[Temps requis (minutes)]],0)</f>
        <v>0</v>
      </c>
      <c r="U15" s="9">
        <f>IF(Table1[[#This Row],[Prévision du Sprint où la tâche doit être terminée]]="Sprint 2",Table1[[#This Row],[Temps requis (minutes)]],0)</f>
        <v>15</v>
      </c>
      <c r="V15" s="9">
        <f>IF(Table1[[#This Row],[Prévision du Sprint où la tâche doit être terminée]]="Sprint 3",Table1[[#This Row],[Temps requis (minutes)]],0)</f>
        <v>0</v>
      </c>
      <c r="W15" s="9">
        <f>IF(Table1[[#This Row],[Prévision du Sprint où la tâche doit être terminée]]="Sprint 4",Table1[[#This Row],[Temps requis (minutes)]],0)</f>
        <v>0</v>
      </c>
      <c r="X15" s="9">
        <f>IF(Table1[[#This Row],[Prévision du Sprint où la tâche doit être terminée]]="Sprint 1",Table1[[#This Row],[Temps investis (minutes)]],0)</f>
        <v>0</v>
      </c>
      <c r="Y15" s="9">
        <f>IF(Table1[[#This Row],[Prévision du Sprint où la tâche doit être terminée]]="Sprint 2",Table1[[#This Row],[Temps investis (minutes)]],0)</f>
        <v>10</v>
      </c>
      <c r="Z15" s="9">
        <f>IF(Table1[[#This Row],[Prévision du Sprint où la tâche doit être terminée]]="Sprint 3",Table1[[#This Row],[Temps investis (minutes)]],0)</f>
        <v>0</v>
      </c>
      <c r="AA15" s="9">
        <f>IF(Table1[[#This Row],[Prévision du Sprint où la tâche doit être terminée]]="Sprint 4",Table1[[#This Row],[Temps investis (minutes)]],0)</f>
        <v>0</v>
      </c>
      <c r="AB15" s="8"/>
      <c r="AD15" s="13"/>
      <c r="AE15" s="15"/>
      <c r="AF15" s="15"/>
      <c r="AG15" s="15"/>
      <c r="AH15" s="16"/>
    </row>
    <row r="16" spans="1:34">
      <c r="B16" s="29">
        <v>4</v>
      </c>
      <c r="C16" s="30" t="s">
        <v>46</v>
      </c>
      <c r="D16" s="29" t="s">
        <v>27</v>
      </c>
      <c r="E16" s="29">
        <v>1</v>
      </c>
      <c r="F16" s="29">
        <v>1</v>
      </c>
      <c r="G16" s="29">
        <v>15</v>
      </c>
      <c r="H16" s="31" t="s">
        <v>15</v>
      </c>
      <c r="I16" s="29">
        <v>15</v>
      </c>
      <c r="J16" s="32">
        <v>0</v>
      </c>
      <c r="K16" s="33">
        <v>0.9</v>
      </c>
      <c r="L16" s="33">
        <v>0</v>
      </c>
      <c r="M16" s="33">
        <v>0</v>
      </c>
      <c r="N16" s="34"/>
      <c r="O16" s="35"/>
      <c r="P16" s="17" t="str">
        <f t="shared" ref="P16:P24" si="3">IF(OR($H16="",J16=""),"Indef",IF(J16&gt;=1,"Terminé",IF($H16&lt;=P$12,"Retard",IF(J16&gt;0,"Avancement","Sprint suivant"))))</f>
        <v>Sprint suivant</v>
      </c>
      <c r="Q16" s="17" t="str">
        <f t="shared" si="2"/>
        <v>Retard</v>
      </c>
      <c r="R16" s="17" t="str">
        <f t="shared" si="2"/>
        <v>Retard</v>
      </c>
      <c r="S16" s="17" t="str">
        <f t="shared" si="2"/>
        <v>Retard</v>
      </c>
      <c r="T16" s="18">
        <f>IF(Table1[[#This Row],[Prévision du Sprint où la tâche doit être terminée]]="Sprint 1",Table1[[#This Row],[Temps requis (minutes)]],0)</f>
        <v>0</v>
      </c>
      <c r="U16" s="18">
        <f>IF(Table1[[#This Row],[Prévision du Sprint où la tâche doit être terminée]]="Sprint 2",Table1[[#This Row],[Temps requis (minutes)]],0)</f>
        <v>15</v>
      </c>
      <c r="V16" s="18">
        <f>IF(Table1[[#This Row],[Prévision du Sprint où la tâche doit être terminée]]="Sprint 3",Table1[[#This Row],[Temps requis (minutes)]],0)</f>
        <v>0</v>
      </c>
      <c r="W16" s="18">
        <f>IF(Table1[[#This Row],[Prévision du Sprint où la tâche doit être terminée]]="Sprint 4",Table1[[#This Row],[Temps requis (minutes)]],0)</f>
        <v>0</v>
      </c>
      <c r="X16" s="18">
        <f>IF(Table1[[#This Row],[Prévision du Sprint où la tâche doit être terminée]]="Sprint 1",Table1[[#This Row],[Temps investis (minutes)]],0)</f>
        <v>0</v>
      </c>
      <c r="Y16" s="18">
        <f>IF(Table1[[#This Row],[Prévision du Sprint où la tâche doit être terminée]]="Sprint 2",Table1[[#This Row],[Temps investis (minutes)]],0)</f>
        <v>15</v>
      </c>
      <c r="Z16" s="18">
        <f>IF(Table1[[#This Row],[Prévision du Sprint où la tâche doit être terminée]]="Sprint 3",Table1[[#This Row],[Temps investis (minutes)]],0)</f>
        <v>0</v>
      </c>
      <c r="AA16" s="18">
        <f>IF(Table1[[#This Row],[Prévision du Sprint où la tâche doit être terminée]]="Sprint 4",Table1[[#This Row],[Temps investis (minutes)]],0)</f>
        <v>0</v>
      </c>
      <c r="AB16" s="8"/>
      <c r="AD16" s="13"/>
      <c r="AE16" s="15"/>
      <c r="AF16" s="15" t="s">
        <v>20</v>
      </c>
      <c r="AG16" s="19"/>
      <c r="AH16" s="16"/>
    </row>
    <row r="17" spans="2:34">
      <c r="B17" s="29">
        <v>5</v>
      </c>
      <c r="C17" s="30" t="s">
        <v>47</v>
      </c>
      <c r="D17" s="29">
        <v>4</v>
      </c>
      <c r="E17" s="29">
        <v>1</v>
      </c>
      <c r="F17" s="29">
        <v>1</v>
      </c>
      <c r="G17" s="29">
        <v>20</v>
      </c>
      <c r="H17" s="31" t="s">
        <v>15</v>
      </c>
      <c r="I17" s="29">
        <v>15</v>
      </c>
      <c r="J17" s="32">
        <v>0</v>
      </c>
      <c r="K17" s="33">
        <v>0.7</v>
      </c>
      <c r="L17" s="33">
        <v>0</v>
      </c>
      <c r="M17" s="33">
        <v>0</v>
      </c>
      <c r="N17" s="34"/>
      <c r="O17" s="35"/>
      <c r="P17" s="17" t="str">
        <f t="shared" si="3"/>
        <v>Sprint suivant</v>
      </c>
      <c r="Q17" s="17" t="str">
        <f t="shared" si="2"/>
        <v>Retard</v>
      </c>
      <c r="R17" s="17" t="str">
        <f t="shared" si="2"/>
        <v>Retard</v>
      </c>
      <c r="S17" s="17" t="str">
        <f t="shared" si="2"/>
        <v>Retard</v>
      </c>
      <c r="T17" s="18">
        <f>IF(Table1[[#This Row],[Prévision du Sprint où la tâche doit être terminée]]="Sprint 1",Table1[[#This Row],[Temps requis (minutes)]],0)</f>
        <v>0</v>
      </c>
      <c r="U17" s="18">
        <f>IF(Table1[[#This Row],[Prévision du Sprint où la tâche doit être terminée]]="Sprint 2",Table1[[#This Row],[Temps requis (minutes)]],0)</f>
        <v>20</v>
      </c>
      <c r="V17" s="18">
        <f>IF(Table1[[#This Row],[Prévision du Sprint où la tâche doit être terminée]]="Sprint 3",Table1[[#This Row],[Temps requis (minutes)]],0)</f>
        <v>0</v>
      </c>
      <c r="W17" s="18">
        <f>IF(Table1[[#This Row],[Prévision du Sprint où la tâche doit être terminée]]="Sprint 4",Table1[[#This Row],[Temps requis (minutes)]],0)</f>
        <v>0</v>
      </c>
      <c r="X17" s="18">
        <f>IF(Table1[[#This Row],[Prévision du Sprint où la tâche doit être terminée]]="Sprint 1",Table1[[#This Row],[Temps investis (minutes)]],0)</f>
        <v>0</v>
      </c>
      <c r="Y17" s="18">
        <f>IF(Table1[[#This Row],[Prévision du Sprint où la tâche doit être terminée]]="Sprint 2",Table1[[#This Row],[Temps investis (minutes)]],0)</f>
        <v>15</v>
      </c>
      <c r="Z17" s="18">
        <f>IF(Table1[[#This Row],[Prévision du Sprint où la tâche doit être terminée]]="Sprint 3",Table1[[#This Row],[Temps investis (minutes)]],0)</f>
        <v>0</v>
      </c>
      <c r="AA17" s="18">
        <f>IF(Table1[[#This Row],[Prévision du Sprint où la tâche doit être terminée]]="Sprint 4",Table1[[#This Row],[Temps investis (minutes)]],0)</f>
        <v>0</v>
      </c>
      <c r="AB17" s="8"/>
      <c r="AD17" s="13"/>
      <c r="AE17" s="15"/>
      <c r="AF17" s="15" t="s">
        <v>18</v>
      </c>
      <c r="AG17" s="20"/>
      <c r="AH17" s="16"/>
    </row>
    <row r="18" spans="2:34">
      <c r="B18" s="29">
        <v>6</v>
      </c>
      <c r="C18" s="30" t="s">
        <v>48</v>
      </c>
      <c r="D18" s="29">
        <v>5</v>
      </c>
      <c r="E18" s="29">
        <v>1</v>
      </c>
      <c r="F18" s="29">
        <v>2</v>
      </c>
      <c r="G18" s="29">
        <v>10</v>
      </c>
      <c r="H18" s="31" t="s">
        <v>15</v>
      </c>
      <c r="I18" s="29">
        <v>10</v>
      </c>
      <c r="J18" s="32">
        <v>0</v>
      </c>
      <c r="K18" s="33">
        <v>0.7</v>
      </c>
      <c r="L18" s="33">
        <v>0</v>
      </c>
      <c r="M18" s="33">
        <v>0</v>
      </c>
      <c r="N18" s="34"/>
      <c r="O18" s="35"/>
      <c r="P18" s="17" t="str">
        <f t="shared" si="3"/>
        <v>Sprint suivant</v>
      </c>
      <c r="Q18" s="17" t="str">
        <f t="shared" si="2"/>
        <v>Retard</v>
      </c>
      <c r="R18" s="17" t="str">
        <f t="shared" si="2"/>
        <v>Retard</v>
      </c>
      <c r="S18" s="17" t="str">
        <f t="shared" si="2"/>
        <v>Retard</v>
      </c>
      <c r="T18" s="18">
        <f>IF(Table1[[#This Row],[Prévision du Sprint où la tâche doit être terminée]]="Sprint 1",Table1[[#This Row],[Temps requis (minutes)]],0)</f>
        <v>0</v>
      </c>
      <c r="U18" s="18">
        <f>IF(Table1[[#This Row],[Prévision du Sprint où la tâche doit être terminée]]="Sprint 2",Table1[[#This Row],[Temps requis (minutes)]],0)</f>
        <v>10</v>
      </c>
      <c r="V18" s="18">
        <f>IF(Table1[[#This Row],[Prévision du Sprint où la tâche doit être terminée]]="Sprint 3",Table1[[#This Row],[Temps requis (minutes)]],0)</f>
        <v>0</v>
      </c>
      <c r="W18" s="18">
        <f>IF(Table1[[#This Row],[Prévision du Sprint où la tâche doit être terminée]]="Sprint 4",Table1[[#This Row],[Temps requis (minutes)]],0)</f>
        <v>0</v>
      </c>
      <c r="X18" s="18">
        <f>IF(Table1[[#This Row],[Prévision du Sprint où la tâche doit être terminée]]="Sprint 1",Table1[[#This Row],[Temps investis (minutes)]],0)</f>
        <v>0</v>
      </c>
      <c r="Y18" s="18">
        <f>IF(Table1[[#This Row],[Prévision du Sprint où la tâche doit être terminée]]="Sprint 2",Table1[[#This Row],[Temps investis (minutes)]],0)</f>
        <v>10</v>
      </c>
      <c r="Z18" s="18">
        <f>IF(Table1[[#This Row],[Prévision du Sprint où la tâche doit être terminée]]="Sprint 3",Table1[[#This Row],[Temps investis (minutes)]],0)</f>
        <v>0</v>
      </c>
      <c r="AA18" s="18">
        <f>IF(Table1[[#This Row],[Prévision du Sprint où la tâche doit être terminée]]="Sprint 4",Table1[[#This Row],[Temps investis (minutes)]],0)</f>
        <v>0</v>
      </c>
      <c r="AB18" s="8"/>
      <c r="AD18" s="13"/>
      <c r="AE18" s="15"/>
      <c r="AF18" s="15" t="s">
        <v>17</v>
      </c>
      <c r="AG18" s="21"/>
      <c r="AH18" s="16"/>
    </row>
    <row r="19" spans="2:34" ht="22.5">
      <c r="B19" s="29">
        <v>7</v>
      </c>
      <c r="C19" s="30" t="s">
        <v>75</v>
      </c>
      <c r="D19" s="29">
        <v>6</v>
      </c>
      <c r="E19" s="29">
        <v>1</v>
      </c>
      <c r="F19" s="29">
        <v>1</v>
      </c>
      <c r="G19" s="29">
        <v>30</v>
      </c>
      <c r="H19" s="31" t="s">
        <v>15</v>
      </c>
      <c r="I19" s="29">
        <v>45</v>
      </c>
      <c r="J19" s="48">
        <v>0</v>
      </c>
      <c r="K19" s="48">
        <v>0.8</v>
      </c>
      <c r="L19" s="48">
        <v>0</v>
      </c>
      <c r="M19" s="48">
        <v>0</v>
      </c>
      <c r="N19" s="34"/>
      <c r="O19" s="35"/>
      <c r="P19" s="8" t="str">
        <f>IF(OR($H19="",J19=""),"Indef",IF(J19&gt;=1,"Terminé",IF($H19&lt;=P$12,"Retard",IF(J19&gt;0,"Avancement","Sprint suivant"))))</f>
        <v>Sprint suivant</v>
      </c>
      <c r="Q19" s="8" t="str">
        <f>IF(OR($H19="",K19=""),"Indef",IF(K19&gt;=1,"Terminé",IF($H19&lt;=Q$12,"Retard",IF(K19&gt;0,"Avancement","Sprint suivant"))))</f>
        <v>Retard</v>
      </c>
      <c r="R19" s="8" t="str">
        <f>IF(OR($H19="",L19=""),"Indef",IF(L19&gt;=1,"Terminé",IF($H19&lt;=R$12,"Retard",IF(L19&gt;0,"Avancement","Sprint suivant"))))</f>
        <v>Retard</v>
      </c>
      <c r="S19" s="8" t="str">
        <f>IF(OR($H19="",M19=""),"Indef",IF(M19&gt;=1,"Terminé",IF($H19&lt;=S$12,"Retard",IF(M19&gt;0,"Avancement","Sprint suivant"))))</f>
        <v>Retard</v>
      </c>
      <c r="T19" s="9">
        <f>IF(Table1[[#This Row],[Prévision du Sprint où la tâche doit être terminée]]="Sprint 1",Table1[[#This Row],[Temps requis (minutes)]],0)</f>
        <v>0</v>
      </c>
      <c r="U19" s="9">
        <f>IF(Table1[[#This Row],[Prévision du Sprint où la tâche doit être terminée]]="Sprint 2",Table1[[#This Row],[Temps requis (minutes)]],0)</f>
        <v>30</v>
      </c>
      <c r="V19" s="9">
        <f>IF(Table1[[#This Row],[Prévision du Sprint où la tâche doit être terminée]]="Sprint 3",Table1[[#This Row],[Temps requis (minutes)]],0)</f>
        <v>0</v>
      </c>
      <c r="W19" s="9">
        <f>IF(Table1[[#This Row],[Prévision du Sprint où la tâche doit être terminée]]="Sprint 4",Table1[[#This Row],[Temps requis (minutes)]],0)</f>
        <v>0</v>
      </c>
      <c r="X19" s="9">
        <f>IF(Table1[[#This Row],[Prévision du Sprint où la tâche doit être terminée]]="Sprint 1",Table1[[#This Row],[Temps investis (minutes)]],0)</f>
        <v>0</v>
      </c>
      <c r="Y19" s="9">
        <f>IF(Table1[[#This Row],[Prévision du Sprint où la tâche doit être terminée]]="Sprint 2",Table1[[#This Row],[Temps investis (minutes)]],0)</f>
        <v>45</v>
      </c>
      <c r="Z19" s="9">
        <f>IF(Table1[[#This Row],[Prévision du Sprint où la tâche doit être terminée]]="Sprint 3",Table1[[#This Row],[Temps investis (minutes)]],0)</f>
        <v>0</v>
      </c>
      <c r="AA19" s="9">
        <f>IF(Table1[[#This Row],[Prévision du Sprint où la tâche doit être terminée]]="Sprint 4",Table1[[#This Row],[Temps investis (minutes)]],0)</f>
        <v>0</v>
      </c>
      <c r="AB19" s="8"/>
      <c r="AD19" s="13"/>
      <c r="AE19" s="15"/>
      <c r="AF19" s="15"/>
      <c r="AG19" s="42"/>
      <c r="AH19" s="16"/>
    </row>
    <row r="20" spans="2:34">
      <c r="B20" s="29">
        <v>8</v>
      </c>
      <c r="C20" s="30" t="s">
        <v>49</v>
      </c>
      <c r="D20" s="29">
        <v>6</v>
      </c>
      <c r="E20" s="29">
        <v>1</v>
      </c>
      <c r="F20" s="29">
        <v>1</v>
      </c>
      <c r="G20" s="29">
        <v>60</v>
      </c>
      <c r="H20" s="31" t="s">
        <v>15</v>
      </c>
      <c r="I20" s="29">
        <v>0</v>
      </c>
      <c r="J20" s="32">
        <v>0</v>
      </c>
      <c r="K20" s="33">
        <v>0.9</v>
      </c>
      <c r="L20" s="33">
        <v>0</v>
      </c>
      <c r="M20" s="33">
        <v>0</v>
      </c>
      <c r="N20" s="34"/>
      <c r="O20" s="35"/>
      <c r="P20" s="17" t="str">
        <f t="shared" si="3"/>
        <v>Sprint suivant</v>
      </c>
      <c r="Q20" s="17" t="str">
        <f t="shared" si="2"/>
        <v>Retard</v>
      </c>
      <c r="R20" s="17" t="str">
        <f t="shared" si="2"/>
        <v>Retard</v>
      </c>
      <c r="S20" s="17" t="str">
        <f t="shared" si="2"/>
        <v>Retard</v>
      </c>
      <c r="T20" s="18">
        <f>IF(Table1[[#This Row],[Prévision du Sprint où la tâche doit être terminée]]="Sprint 1",Table1[[#This Row],[Temps requis (minutes)]],0)</f>
        <v>0</v>
      </c>
      <c r="U20" s="18">
        <f>IF(Table1[[#This Row],[Prévision du Sprint où la tâche doit être terminée]]="Sprint 2",Table1[[#This Row],[Temps requis (minutes)]],0)</f>
        <v>60</v>
      </c>
      <c r="V20" s="18">
        <f>IF(Table1[[#This Row],[Prévision du Sprint où la tâche doit être terminée]]="Sprint 3",Table1[[#This Row],[Temps requis (minutes)]],0)</f>
        <v>0</v>
      </c>
      <c r="W20" s="18">
        <f>IF(Table1[[#This Row],[Prévision du Sprint où la tâche doit être terminée]]="Sprint 4",Table1[[#This Row],[Temps requis (minutes)]],0)</f>
        <v>0</v>
      </c>
      <c r="X20" s="18">
        <f>IF(Table1[[#This Row],[Prévision du Sprint où la tâche doit être terminée]]="Sprint 1",Table1[[#This Row],[Temps investis (minutes)]],0)</f>
        <v>0</v>
      </c>
      <c r="Y20" s="18">
        <f>IF(Table1[[#This Row],[Prévision du Sprint où la tâche doit être terminée]]="Sprint 2",Table1[[#This Row],[Temps investis (minutes)]],0)</f>
        <v>0</v>
      </c>
      <c r="Z20" s="18">
        <f>IF(Table1[[#This Row],[Prévision du Sprint où la tâche doit être terminée]]="Sprint 3",Table1[[#This Row],[Temps investis (minutes)]],0)</f>
        <v>0</v>
      </c>
      <c r="AA20" s="18">
        <f>IF(Table1[[#This Row],[Prévision du Sprint où la tâche doit être terminée]]="Sprint 4",Table1[[#This Row],[Temps investis (minutes)]],0)</f>
        <v>0</v>
      </c>
      <c r="AD20" s="13"/>
      <c r="AE20" s="15"/>
      <c r="AF20" s="15" t="s">
        <v>21</v>
      </c>
      <c r="AG20" s="22"/>
      <c r="AH20" s="16"/>
    </row>
    <row r="21" spans="2:34" ht="12" thickBot="1">
      <c r="B21" s="29">
        <v>9</v>
      </c>
      <c r="C21" s="30" t="s">
        <v>50</v>
      </c>
      <c r="D21" s="29">
        <v>8</v>
      </c>
      <c r="E21" s="29">
        <v>1</v>
      </c>
      <c r="F21" s="29">
        <v>2</v>
      </c>
      <c r="G21" s="29">
        <v>45</v>
      </c>
      <c r="H21" s="31" t="s">
        <v>15</v>
      </c>
      <c r="I21" s="29">
        <v>0</v>
      </c>
      <c r="J21" s="32">
        <v>0</v>
      </c>
      <c r="K21" s="33">
        <v>0.8</v>
      </c>
      <c r="L21" s="33">
        <v>0</v>
      </c>
      <c r="M21" s="33">
        <v>0</v>
      </c>
      <c r="N21" s="34"/>
      <c r="O21" s="35"/>
      <c r="P21" s="17" t="str">
        <f t="shared" si="3"/>
        <v>Sprint suivant</v>
      </c>
      <c r="Q21" s="17" t="str">
        <f t="shared" si="2"/>
        <v>Retard</v>
      </c>
      <c r="R21" s="17" t="str">
        <f t="shared" si="2"/>
        <v>Retard</v>
      </c>
      <c r="S21" s="17" t="str">
        <f t="shared" si="2"/>
        <v>Retard</v>
      </c>
      <c r="T21" s="18">
        <f>IF(Table1[[#This Row],[Prévision du Sprint où la tâche doit être terminée]]="Sprint 1",Table1[[#This Row],[Temps requis (minutes)]],0)</f>
        <v>0</v>
      </c>
      <c r="U21" s="18">
        <f>IF(Table1[[#This Row],[Prévision du Sprint où la tâche doit être terminée]]="Sprint 2",Table1[[#This Row],[Temps requis (minutes)]],0)</f>
        <v>45</v>
      </c>
      <c r="V21" s="18">
        <f>IF(Table1[[#This Row],[Prévision du Sprint où la tâche doit être terminée]]="Sprint 3",Table1[[#This Row],[Temps requis (minutes)]],0)</f>
        <v>0</v>
      </c>
      <c r="W21" s="18">
        <f>IF(Table1[[#This Row],[Prévision du Sprint où la tâche doit être terminée]]="Sprint 4",Table1[[#This Row],[Temps requis (minutes)]],0)</f>
        <v>0</v>
      </c>
      <c r="X21" s="18">
        <f>IF(Table1[[#This Row],[Prévision du Sprint où la tâche doit être terminée]]="Sprint 1",Table1[[#This Row],[Temps investis (minutes)]],0)</f>
        <v>0</v>
      </c>
      <c r="Y21" s="18">
        <f>IF(Table1[[#This Row],[Prévision du Sprint où la tâche doit être terminée]]="Sprint 2",Table1[[#This Row],[Temps investis (minutes)]],0)</f>
        <v>0</v>
      </c>
      <c r="Z21" s="18">
        <f>IF(Table1[[#This Row],[Prévision du Sprint où la tâche doit être terminée]]="Sprint 3",Table1[[#This Row],[Temps investis (minutes)]],0)</f>
        <v>0</v>
      </c>
      <c r="AA21" s="18">
        <f>IF(Table1[[#This Row],[Prévision du Sprint où la tâche doit être terminée]]="Sprint 4",Table1[[#This Row],[Temps investis (minutes)]],0)</f>
        <v>0</v>
      </c>
      <c r="AD21" s="23"/>
      <c r="AE21" s="24"/>
      <c r="AF21" s="24"/>
      <c r="AG21" s="24"/>
      <c r="AH21" s="25"/>
    </row>
    <row r="22" spans="2:34">
      <c r="B22" s="29">
        <v>10</v>
      </c>
      <c r="C22" s="30" t="s">
        <v>51</v>
      </c>
      <c r="D22" s="29" t="s">
        <v>27</v>
      </c>
      <c r="E22" s="29">
        <v>2</v>
      </c>
      <c r="F22" s="29">
        <v>2</v>
      </c>
      <c r="G22" s="29">
        <v>30</v>
      </c>
      <c r="H22" s="31" t="s">
        <v>15</v>
      </c>
      <c r="I22" s="29">
        <v>10</v>
      </c>
      <c r="J22" s="32">
        <v>0</v>
      </c>
      <c r="K22" s="33">
        <v>0.7</v>
      </c>
      <c r="L22" s="33">
        <v>0</v>
      </c>
      <c r="M22" s="33">
        <v>0</v>
      </c>
      <c r="N22" s="34"/>
      <c r="O22" s="35"/>
      <c r="P22" s="17" t="str">
        <f t="shared" si="3"/>
        <v>Sprint suivant</v>
      </c>
      <c r="Q22" s="17" t="str">
        <f t="shared" si="2"/>
        <v>Retard</v>
      </c>
      <c r="R22" s="17" t="str">
        <f t="shared" si="2"/>
        <v>Retard</v>
      </c>
      <c r="S22" s="17" t="str">
        <f t="shared" si="2"/>
        <v>Retard</v>
      </c>
      <c r="T22" s="18">
        <f>IF(Table1[[#This Row],[Prévision du Sprint où la tâche doit être terminée]]="Sprint 1",Table1[[#This Row],[Temps requis (minutes)]],0)</f>
        <v>0</v>
      </c>
      <c r="U22" s="18">
        <f>IF(Table1[[#This Row],[Prévision du Sprint où la tâche doit être terminée]]="Sprint 2",Table1[[#This Row],[Temps requis (minutes)]],0)</f>
        <v>30</v>
      </c>
      <c r="V22" s="18">
        <f>IF(Table1[[#This Row],[Prévision du Sprint où la tâche doit être terminée]]="Sprint 3",Table1[[#This Row],[Temps requis (minutes)]],0)</f>
        <v>0</v>
      </c>
      <c r="W22" s="18">
        <f>IF(Table1[[#This Row],[Prévision du Sprint où la tâche doit être terminée]]="Sprint 4",Table1[[#This Row],[Temps requis (minutes)]],0)</f>
        <v>0</v>
      </c>
      <c r="X22" s="18">
        <f>IF(Table1[[#This Row],[Prévision du Sprint où la tâche doit être terminée]]="Sprint 1",Table1[[#This Row],[Temps investis (minutes)]],0)</f>
        <v>0</v>
      </c>
      <c r="Y22" s="18">
        <f>IF(Table1[[#This Row],[Prévision du Sprint où la tâche doit être terminée]]="Sprint 2",Table1[[#This Row],[Temps investis (minutes)]],0)</f>
        <v>10</v>
      </c>
      <c r="Z22" s="18">
        <f>IF(Table1[[#This Row],[Prévision du Sprint où la tâche doit être terminée]]="Sprint 3",Table1[[#This Row],[Temps investis (minutes)]],0)</f>
        <v>0</v>
      </c>
      <c r="AA22" s="18">
        <f>IF(Table1[[#This Row],[Prévision du Sprint où la tâche doit être terminée]]="Sprint 4",Table1[[#This Row],[Temps investis (minutes)]],0)</f>
        <v>0</v>
      </c>
    </row>
    <row r="23" spans="2:34">
      <c r="B23" s="29">
        <v>11</v>
      </c>
      <c r="C23" s="30" t="s">
        <v>52</v>
      </c>
      <c r="D23" s="29">
        <v>2</v>
      </c>
      <c r="E23" s="29">
        <v>2</v>
      </c>
      <c r="F23" s="29">
        <v>3</v>
      </c>
      <c r="G23" s="29">
        <v>30</v>
      </c>
      <c r="H23" s="31" t="s">
        <v>15</v>
      </c>
      <c r="I23" s="29">
        <v>0</v>
      </c>
      <c r="J23" s="32">
        <v>0</v>
      </c>
      <c r="K23" s="33">
        <v>0.7</v>
      </c>
      <c r="L23" s="33">
        <v>0</v>
      </c>
      <c r="M23" s="33">
        <v>0</v>
      </c>
      <c r="N23" s="34"/>
      <c r="O23" s="35"/>
      <c r="P23" s="17" t="str">
        <f t="shared" si="3"/>
        <v>Sprint suivant</v>
      </c>
      <c r="Q23" s="17" t="str">
        <f t="shared" si="2"/>
        <v>Retard</v>
      </c>
      <c r="R23" s="17" t="str">
        <f t="shared" si="2"/>
        <v>Retard</v>
      </c>
      <c r="S23" s="17" t="str">
        <f t="shared" si="2"/>
        <v>Retard</v>
      </c>
      <c r="T23" s="18">
        <f>IF(Table1[[#This Row],[Prévision du Sprint où la tâche doit être terminée]]="Sprint 1",Table1[[#This Row],[Temps requis (minutes)]],0)</f>
        <v>0</v>
      </c>
      <c r="U23" s="18">
        <f>IF(Table1[[#This Row],[Prévision du Sprint où la tâche doit être terminée]]="Sprint 2",Table1[[#This Row],[Temps requis (minutes)]],0)</f>
        <v>30</v>
      </c>
      <c r="V23" s="18">
        <f>IF(Table1[[#This Row],[Prévision du Sprint où la tâche doit être terminée]]="Sprint 3",Table1[[#This Row],[Temps requis (minutes)]],0)</f>
        <v>0</v>
      </c>
      <c r="W23" s="18">
        <f>IF(Table1[[#This Row],[Prévision du Sprint où la tâche doit être terminée]]="Sprint 4",Table1[[#This Row],[Temps requis (minutes)]],0)</f>
        <v>0</v>
      </c>
      <c r="X23" s="18">
        <f>IF(Table1[[#This Row],[Prévision du Sprint où la tâche doit être terminée]]="Sprint 1",Table1[[#This Row],[Temps investis (minutes)]],0)</f>
        <v>0</v>
      </c>
      <c r="Y23" s="18">
        <f>IF(Table1[[#This Row],[Prévision du Sprint où la tâche doit être terminée]]="Sprint 2",Table1[[#This Row],[Temps investis (minutes)]],0)</f>
        <v>0</v>
      </c>
      <c r="Z23" s="18">
        <f>IF(Table1[[#This Row],[Prévision du Sprint où la tâche doit être terminée]]="Sprint 3",Table1[[#This Row],[Temps investis (minutes)]],0)</f>
        <v>0</v>
      </c>
      <c r="AA23" s="18">
        <f>IF(Table1[[#This Row],[Prévision du Sprint où la tâche doit être terminée]]="Sprint 4",Table1[[#This Row],[Temps investis (minutes)]],0)</f>
        <v>0</v>
      </c>
    </row>
    <row r="24" spans="2:34" ht="22.5">
      <c r="B24" s="29">
        <v>12</v>
      </c>
      <c r="C24" s="30" t="s">
        <v>53</v>
      </c>
      <c r="D24" s="29">
        <v>11</v>
      </c>
      <c r="E24" s="29">
        <v>2</v>
      </c>
      <c r="F24" s="29">
        <v>2</v>
      </c>
      <c r="G24" s="29">
        <v>30</v>
      </c>
      <c r="H24" s="31" t="s">
        <v>15</v>
      </c>
      <c r="I24" s="29">
        <v>0</v>
      </c>
      <c r="J24" s="32">
        <v>0</v>
      </c>
      <c r="K24" s="33">
        <v>0.7</v>
      </c>
      <c r="L24" s="33">
        <v>0</v>
      </c>
      <c r="M24" s="33">
        <v>0</v>
      </c>
      <c r="N24" s="34"/>
      <c r="O24" s="35"/>
      <c r="P24" s="17" t="str">
        <f t="shared" si="3"/>
        <v>Sprint suivant</v>
      </c>
      <c r="Q24" s="17" t="str">
        <f t="shared" si="2"/>
        <v>Retard</v>
      </c>
      <c r="R24" s="17" t="str">
        <f t="shared" si="2"/>
        <v>Retard</v>
      </c>
      <c r="S24" s="17" t="str">
        <f t="shared" si="2"/>
        <v>Retard</v>
      </c>
      <c r="T24" s="18">
        <f>IF(Table1[[#This Row],[Prévision du Sprint où la tâche doit être terminée]]="Sprint 1",Table1[[#This Row],[Temps requis (minutes)]],0)</f>
        <v>0</v>
      </c>
      <c r="U24" s="18">
        <f>IF(Table1[[#This Row],[Prévision du Sprint où la tâche doit être terminée]]="Sprint 2",Table1[[#This Row],[Temps requis (minutes)]],0)</f>
        <v>30</v>
      </c>
      <c r="V24" s="18">
        <f>IF(Table1[[#This Row],[Prévision du Sprint où la tâche doit être terminée]]="Sprint 3",Table1[[#This Row],[Temps requis (minutes)]],0)</f>
        <v>0</v>
      </c>
      <c r="W24" s="18">
        <f>IF(Table1[[#This Row],[Prévision du Sprint où la tâche doit être terminée]]="Sprint 4",Table1[[#This Row],[Temps requis (minutes)]],0)</f>
        <v>0</v>
      </c>
      <c r="X24" s="18">
        <f>IF(Table1[[#This Row],[Prévision du Sprint où la tâche doit être terminée]]="Sprint 1",Table1[[#This Row],[Temps investis (minutes)]],0)</f>
        <v>0</v>
      </c>
      <c r="Y24" s="18">
        <f>IF(Table1[[#This Row],[Prévision du Sprint où la tâche doit être terminée]]="Sprint 2",Table1[[#This Row],[Temps investis (minutes)]],0)</f>
        <v>0</v>
      </c>
      <c r="Z24" s="18">
        <f>IF(Table1[[#This Row],[Prévision du Sprint où la tâche doit être terminée]]="Sprint 3",Table1[[#This Row],[Temps investis (minutes)]],0)</f>
        <v>0</v>
      </c>
      <c r="AA24" s="18">
        <f>IF(Table1[[#This Row],[Prévision du Sprint où la tâche doit être terminée]]="Sprint 4",Table1[[#This Row],[Temps investis (minutes)]],0)</f>
        <v>0</v>
      </c>
    </row>
    <row r="25" spans="2:34">
      <c r="B25" s="29">
        <v>13</v>
      </c>
      <c r="C25" s="30" t="s">
        <v>54</v>
      </c>
      <c r="D25" s="29">
        <v>8</v>
      </c>
      <c r="E25" s="29">
        <v>2</v>
      </c>
      <c r="F25" s="29">
        <v>2</v>
      </c>
      <c r="G25" s="29">
        <v>20</v>
      </c>
      <c r="H25" s="31" t="s">
        <v>16</v>
      </c>
      <c r="I25" s="29">
        <v>0</v>
      </c>
      <c r="J25" s="32">
        <v>0</v>
      </c>
      <c r="K25" s="33">
        <v>0</v>
      </c>
      <c r="L25" s="33">
        <v>0</v>
      </c>
      <c r="M25" s="33">
        <v>0</v>
      </c>
      <c r="N25" s="34"/>
      <c r="O25" s="35"/>
      <c r="P25" s="8" t="str">
        <f t="shared" si="0"/>
        <v>Sprint suivant</v>
      </c>
      <c r="Q25" s="8" t="str">
        <f t="shared" si="2"/>
        <v>Sprint suivant</v>
      </c>
      <c r="R25" s="8" t="str">
        <f t="shared" si="2"/>
        <v>Retard</v>
      </c>
      <c r="S25" s="8" t="str">
        <f t="shared" si="2"/>
        <v>Retard</v>
      </c>
      <c r="T25" s="9">
        <f>IF(Table1[[#This Row],[Prévision du Sprint où la tâche doit être terminée]]="Sprint 1",Table1[[#This Row],[Temps requis (minutes)]],0)</f>
        <v>0</v>
      </c>
      <c r="U25" s="9">
        <f>IF(Table1[[#This Row],[Prévision du Sprint où la tâche doit être terminée]]="Sprint 2",Table1[[#This Row],[Temps requis (minutes)]],0)</f>
        <v>0</v>
      </c>
      <c r="V25" s="9">
        <f>IF(Table1[[#This Row],[Prévision du Sprint où la tâche doit être terminée]]="Sprint 3",Table1[[#This Row],[Temps requis (minutes)]],0)</f>
        <v>20</v>
      </c>
      <c r="W25" s="9">
        <f>IF(Table1[[#This Row],[Prévision du Sprint où la tâche doit être terminée]]="Sprint 4",Table1[[#This Row],[Temps requis (minutes)]],0)</f>
        <v>0</v>
      </c>
      <c r="X25" s="9">
        <f>IF(Table1[[#This Row],[Prévision du Sprint où la tâche doit être terminée]]="Sprint 1",Table1[[#This Row],[Temps investis (minutes)]],0)</f>
        <v>0</v>
      </c>
      <c r="Y25" s="9">
        <f>IF(Table1[[#This Row],[Prévision du Sprint où la tâche doit être terminée]]="Sprint 2",Table1[[#This Row],[Temps investis (minutes)]],0)</f>
        <v>0</v>
      </c>
      <c r="Z25" s="9">
        <f>IF(Table1[[#This Row],[Prévision du Sprint où la tâche doit être terminée]]="Sprint 3",Table1[[#This Row],[Temps investis (minutes)]],0)</f>
        <v>0</v>
      </c>
      <c r="AA25" s="9">
        <f>IF(Table1[[#This Row],[Prévision du Sprint où la tâche doit être terminée]]="Sprint 4",Table1[[#This Row],[Temps investis (minutes)]],0)</f>
        <v>0</v>
      </c>
    </row>
    <row r="26" spans="2:34">
      <c r="B26" s="29">
        <v>14</v>
      </c>
      <c r="C26" s="30" t="s">
        <v>55</v>
      </c>
      <c r="D26" s="29">
        <v>9</v>
      </c>
      <c r="E26" s="29">
        <v>2</v>
      </c>
      <c r="F26" s="29">
        <v>2</v>
      </c>
      <c r="G26" s="29">
        <v>20</v>
      </c>
      <c r="H26" s="31" t="s">
        <v>16</v>
      </c>
      <c r="I26" s="29">
        <v>0</v>
      </c>
      <c r="J26" s="32">
        <v>0</v>
      </c>
      <c r="K26" s="33">
        <v>0</v>
      </c>
      <c r="L26" s="33">
        <v>0</v>
      </c>
      <c r="M26" s="33">
        <v>0</v>
      </c>
      <c r="N26" s="34"/>
      <c r="O26" s="35"/>
      <c r="P26" s="8" t="str">
        <f t="shared" si="0"/>
        <v>Sprint suivant</v>
      </c>
      <c r="Q26" s="8" t="str">
        <f t="shared" si="2"/>
        <v>Sprint suivant</v>
      </c>
      <c r="R26" s="8" t="str">
        <f t="shared" si="2"/>
        <v>Retard</v>
      </c>
      <c r="S26" s="8" t="str">
        <f t="shared" si="2"/>
        <v>Retard</v>
      </c>
      <c r="T26" s="9">
        <f>IF(Table1[[#This Row],[Prévision du Sprint où la tâche doit être terminée]]="Sprint 1",Table1[[#This Row],[Temps requis (minutes)]],0)</f>
        <v>0</v>
      </c>
      <c r="U26" s="9">
        <f>IF(Table1[[#This Row],[Prévision du Sprint où la tâche doit être terminée]]="Sprint 2",Table1[[#This Row],[Temps requis (minutes)]],0)</f>
        <v>0</v>
      </c>
      <c r="V26" s="9">
        <f>IF(Table1[[#This Row],[Prévision du Sprint où la tâche doit être terminée]]="Sprint 3",Table1[[#This Row],[Temps requis (minutes)]],0)</f>
        <v>20</v>
      </c>
      <c r="W26" s="9">
        <f>IF(Table1[[#This Row],[Prévision du Sprint où la tâche doit être terminée]]="Sprint 4",Table1[[#This Row],[Temps requis (minutes)]],0)</f>
        <v>0</v>
      </c>
      <c r="X26" s="9">
        <f>IF(Table1[[#This Row],[Prévision du Sprint où la tâche doit être terminée]]="Sprint 1",Table1[[#This Row],[Temps investis (minutes)]],0)</f>
        <v>0</v>
      </c>
      <c r="Y26" s="9">
        <f>IF(Table1[[#This Row],[Prévision du Sprint où la tâche doit être terminée]]="Sprint 2",Table1[[#This Row],[Temps investis (minutes)]],0)</f>
        <v>0</v>
      </c>
      <c r="Z26" s="9">
        <f>IF(Table1[[#This Row],[Prévision du Sprint où la tâche doit être terminée]]="Sprint 3",Table1[[#This Row],[Temps investis (minutes)]],0)</f>
        <v>0</v>
      </c>
      <c r="AA26" s="9">
        <f>IF(Table1[[#This Row],[Prévision du Sprint où la tâche doit être terminée]]="Sprint 4",Table1[[#This Row],[Temps investis (minutes)]],0)</f>
        <v>0</v>
      </c>
    </row>
    <row r="27" spans="2:34" ht="22.5">
      <c r="B27" s="29">
        <v>15</v>
      </c>
      <c r="C27" s="30" t="s">
        <v>82</v>
      </c>
      <c r="D27" s="29">
        <v>14</v>
      </c>
      <c r="E27" s="29">
        <v>1</v>
      </c>
      <c r="F27" s="29">
        <v>1</v>
      </c>
      <c r="G27" s="29">
        <v>60</v>
      </c>
      <c r="H27" s="31" t="s">
        <v>16</v>
      </c>
      <c r="I27" s="29">
        <v>0</v>
      </c>
      <c r="J27" s="32">
        <v>0</v>
      </c>
      <c r="K27" s="33">
        <v>0</v>
      </c>
      <c r="L27" s="33">
        <v>0</v>
      </c>
      <c r="M27" s="33">
        <v>0</v>
      </c>
      <c r="N27" s="34"/>
      <c r="O27" s="35"/>
      <c r="P27" s="17" t="str">
        <f t="shared" si="0"/>
        <v>Sprint suivant</v>
      </c>
      <c r="Q27" s="17" t="str">
        <f t="shared" ref="Q27" si="4">IF(OR($H27="",K27=""),"Indef",IF(K27&gt;=1,"Terminé",IF($H27&lt;=Q$12,"Retard",IF(K27&gt;0,"Avancement","Sprint suivant"))))</f>
        <v>Sprint suivant</v>
      </c>
      <c r="R27" s="17" t="str">
        <f t="shared" ref="R27" si="5">IF(OR($H27="",L27=""),"Indef",IF(L27&gt;=1,"Terminé",IF($H27&lt;=R$12,"Retard",IF(L27&gt;0,"Avancement","Sprint suivant"))))</f>
        <v>Retard</v>
      </c>
      <c r="S27" s="17" t="str">
        <f t="shared" ref="S27" si="6">IF(OR($H27="",M27=""),"Indef",IF(M27&gt;=1,"Terminé",IF($H27&lt;=S$12,"Retard",IF(M27&gt;0,"Avancement","Sprint suivant"))))</f>
        <v>Retard</v>
      </c>
      <c r="T27" s="18">
        <f>IF(Table1[[#This Row],[Prévision du Sprint où la tâche doit être terminée]]="Sprint 1",Table1[[#This Row],[Temps requis (minutes)]],0)</f>
        <v>0</v>
      </c>
      <c r="U27" s="18">
        <f>IF(Table1[[#This Row],[Prévision du Sprint où la tâche doit être terminée]]="Sprint 2",Table1[[#This Row],[Temps requis (minutes)]],0)</f>
        <v>0</v>
      </c>
      <c r="V27" s="18">
        <f>IF(Table1[[#This Row],[Prévision du Sprint où la tâche doit être terminée]]="Sprint 3",Table1[[#This Row],[Temps requis (minutes)]],0)</f>
        <v>60</v>
      </c>
      <c r="W27" s="18">
        <f>IF(Table1[[#This Row],[Prévision du Sprint où la tâche doit être terminée]]="Sprint 4",Table1[[#This Row],[Temps requis (minutes)]],0)</f>
        <v>0</v>
      </c>
      <c r="X27" s="18">
        <f>IF(Table1[[#This Row],[Prévision du Sprint où la tâche doit être terminée]]="Sprint 1",Table1[[#This Row],[Temps investis (minutes)]],0)</f>
        <v>0</v>
      </c>
      <c r="Y27" s="18">
        <f>IF(Table1[[#This Row],[Prévision du Sprint où la tâche doit être terminée]]="Sprint 2",Table1[[#This Row],[Temps investis (minutes)]],0)</f>
        <v>0</v>
      </c>
      <c r="Z27" s="18">
        <f>IF(Table1[[#This Row],[Prévision du Sprint où la tâche doit être terminée]]="Sprint 3",Table1[[#This Row],[Temps investis (minutes)]],0)</f>
        <v>0</v>
      </c>
      <c r="AA27" s="18">
        <f>IF(Table1[[#This Row],[Prévision du Sprint où la tâche doit être terminée]]="Sprint 4",Table1[[#This Row],[Temps investis (minutes)]],0)</f>
        <v>0</v>
      </c>
    </row>
    <row r="28" spans="2:34" ht="22.5">
      <c r="B28" s="29">
        <v>16</v>
      </c>
      <c r="C28" s="30" t="s">
        <v>56</v>
      </c>
      <c r="D28" s="29">
        <v>15</v>
      </c>
      <c r="E28" s="29">
        <v>1</v>
      </c>
      <c r="F28" s="29">
        <v>1</v>
      </c>
      <c r="G28" s="29">
        <v>45</v>
      </c>
      <c r="H28" s="31" t="s">
        <v>16</v>
      </c>
      <c r="I28" s="29">
        <v>0</v>
      </c>
      <c r="J28" s="32">
        <v>0</v>
      </c>
      <c r="K28" s="33">
        <v>0</v>
      </c>
      <c r="L28" s="33">
        <v>0</v>
      </c>
      <c r="M28" s="33">
        <v>0</v>
      </c>
      <c r="N28" s="34"/>
      <c r="O28" s="35"/>
      <c r="P28" s="8" t="str">
        <f t="shared" ref="P28" si="7">IF(OR($H28="",J28=""),"Indef",IF(J28&gt;=1,"Terminé",IF($H28&lt;=P$12,"Retard",IF(J28&gt;0,"Avancement","Sprint suivant"))))</f>
        <v>Sprint suivant</v>
      </c>
      <c r="Q28" s="8" t="str">
        <f>IF(OR($H28="",K28=""),"Indef",IF(K28&gt;=1,"Terminé",IF($H28&lt;=Q$12,"Retard",IF(K28&gt;0,"Avancement","Sprint suivant"))))</f>
        <v>Sprint suivant</v>
      </c>
      <c r="R28" s="8" t="str">
        <f>IF(OR($H28="",L28=""),"Indef",IF(L28&gt;=1,"Terminé",IF($H28&lt;=R$12,"Retard",IF(L28&gt;0,"Avancement","Sprint suivant"))))</f>
        <v>Retard</v>
      </c>
      <c r="S28" s="8" t="str">
        <f>IF(OR($H28="",M28=""),"Indef",IF(M28&gt;=1,"Terminé",IF($H28&lt;=S$12,"Retard",IF(M28&gt;0,"Avancement","Sprint suivant"))))</f>
        <v>Retard</v>
      </c>
      <c r="T28" s="9">
        <f>IF(Table1[[#This Row],[Prévision du Sprint où la tâche doit être terminée]]="Sprint 1",Table1[[#This Row],[Temps requis (minutes)]],0)</f>
        <v>0</v>
      </c>
      <c r="U28" s="9">
        <f>IF(Table1[[#This Row],[Prévision du Sprint où la tâche doit être terminée]]="Sprint 2",Table1[[#This Row],[Temps requis (minutes)]],0)</f>
        <v>0</v>
      </c>
      <c r="V28" s="9">
        <f>IF(Table1[[#This Row],[Prévision du Sprint où la tâche doit être terminée]]="Sprint 3",Table1[[#This Row],[Temps requis (minutes)]],0)</f>
        <v>45</v>
      </c>
      <c r="W28" s="9">
        <f>IF(Table1[[#This Row],[Prévision du Sprint où la tâche doit être terminée]]="Sprint 4",Table1[[#This Row],[Temps requis (minutes)]],0)</f>
        <v>0</v>
      </c>
      <c r="X28" s="9">
        <f>IF(Table1[[#This Row],[Prévision du Sprint où la tâche doit être terminée]]="Sprint 1",Table1[[#This Row],[Temps investis (minutes)]],0)</f>
        <v>0</v>
      </c>
      <c r="Y28" s="9">
        <f>IF(Table1[[#This Row],[Prévision du Sprint où la tâche doit être terminée]]="Sprint 2",Table1[[#This Row],[Temps investis (minutes)]],0)</f>
        <v>0</v>
      </c>
      <c r="Z28" s="9">
        <f>IF(Table1[[#This Row],[Prévision du Sprint où la tâche doit être terminée]]="Sprint 3",Table1[[#This Row],[Temps investis (minutes)]],0)</f>
        <v>0</v>
      </c>
      <c r="AA28" s="9">
        <f>IF(Table1[[#This Row],[Prévision du Sprint où la tâche doit être terminée]]="Sprint 4",Table1[[#This Row],[Temps investis (minutes)]],0)</f>
        <v>0</v>
      </c>
    </row>
    <row r="29" spans="2:34">
      <c r="B29" s="29">
        <v>17</v>
      </c>
      <c r="C29" s="30" t="s">
        <v>57</v>
      </c>
      <c r="D29" s="29">
        <v>10</v>
      </c>
      <c r="E29" s="29">
        <v>1</v>
      </c>
      <c r="F29" s="29">
        <v>2</v>
      </c>
      <c r="G29" s="29">
        <v>35</v>
      </c>
      <c r="H29" s="31" t="s">
        <v>16</v>
      </c>
      <c r="I29" s="29">
        <v>0</v>
      </c>
      <c r="J29" s="32">
        <v>0</v>
      </c>
      <c r="K29" s="33">
        <v>0</v>
      </c>
      <c r="L29" s="33">
        <v>0</v>
      </c>
      <c r="M29" s="33">
        <v>0</v>
      </c>
      <c r="N29" s="34"/>
      <c r="O29" s="35"/>
      <c r="P29" s="17" t="str">
        <f t="shared" ref="P29:P43" si="8">IF(OR($H29="",J29=""),"Indef",IF(J29&gt;=1,"Terminé",IF($H29&lt;=P$12,"Retard",IF(J29&gt;0,"Avancement","Sprint suivant"))))</f>
        <v>Sprint suivant</v>
      </c>
      <c r="Q29" s="17" t="str">
        <f t="shared" ref="Q29:Q43" si="9">IF(OR($H29="",K29=""),"Indef",IF(K29&gt;=1,"Terminé",IF($H29&lt;=Q$12,"Retard",IF(K29&gt;0,"Avancement","Sprint suivant"))))</f>
        <v>Sprint suivant</v>
      </c>
      <c r="R29" s="17" t="str">
        <f t="shared" ref="R29:R43" si="10">IF(OR($H29="",L29=""),"Indef",IF(L29&gt;=1,"Terminé",IF($H29&lt;=R$12,"Retard",IF(L29&gt;0,"Avancement","Sprint suivant"))))</f>
        <v>Retard</v>
      </c>
      <c r="S29" s="17" t="str">
        <f t="shared" ref="S29:S43" si="11">IF(OR($H29="",M29=""),"Indef",IF(M29&gt;=1,"Terminé",IF($H29&lt;=S$12,"Retard",IF(M29&gt;0,"Avancement","Sprint suivant"))))</f>
        <v>Retard</v>
      </c>
      <c r="T29" s="18">
        <f>IF(Table1[[#This Row],[Prévision du Sprint où la tâche doit être terminée]]="Sprint 1",Table1[[#This Row],[Temps requis (minutes)]],0)</f>
        <v>0</v>
      </c>
      <c r="U29" s="18">
        <f>IF(Table1[[#This Row],[Prévision du Sprint où la tâche doit être terminée]]="Sprint 2",Table1[[#This Row],[Temps requis (minutes)]],0)</f>
        <v>0</v>
      </c>
      <c r="V29" s="18">
        <f>IF(Table1[[#This Row],[Prévision du Sprint où la tâche doit être terminée]]="Sprint 3",Table1[[#This Row],[Temps requis (minutes)]],0)</f>
        <v>35</v>
      </c>
      <c r="W29" s="18">
        <f>IF(Table1[[#This Row],[Prévision du Sprint où la tâche doit être terminée]]="Sprint 4",Table1[[#This Row],[Temps requis (minutes)]],0)</f>
        <v>0</v>
      </c>
      <c r="X29" s="18">
        <f>IF(Table1[[#This Row],[Prévision du Sprint où la tâche doit être terminée]]="Sprint 1",Table1[[#This Row],[Temps investis (minutes)]],0)</f>
        <v>0</v>
      </c>
      <c r="Y29" s="18">
        <f>IF(Table1[[#This Row],[Prévision du Sprint où la tâche doit être terminée]]="Sprint 2",Table1[[#This Row],[Temps investis (minutes)]],0)</f>
        <v>0</v>
      </c>
      <c r="Z29" s="18">
        <f>IF(Table1[[#This Row],[Prévision du Sprint où la tâche doit être terminée]]="Sprint 3",Table1[[#This Row],[Temps investis (minutes)]],0)</f>
        <v>0</v>
      </c>
      <c r="AA29" s="18">
        <f>IF(Table1[[#This Row],[Prévision du Sprint où la tâche doit être terminée]]="Sprint 4",Table1[[#This Row],[Temps investis (minutes)]],0)</f>
        <v>0</v>
      </c>
    </row>
    <row r="30" spans="2:34" ht="22.5">
      <c r="B30" s="29">
        <v>18</v>
      </c>
      <c r="C30" s="30" t="s">
        <v>85</v>
      </c>
      <c r="D30" s="29">
        <v>2</v>
      </c>
      <c r="E30" s="29">
        <v>2</v>
      </c>
      <c r="F30" s="29">
        <v>2</v>
      </c>
      <c r="G30" s="29">
        <v>20</v>
      </c>
      <c r="H30" s="31" t="s">
        <v>16</v>
      </c>
      <c r="I30" s="29">
        <v>0</v>
      </c>
      <c r="J30" s="32">
        <v>0</v>
      </c>
      <c r="K30" s="33">
        <v>0</v>
      </c>
      <c r="L30" s="33">
        <v>0</v>
      </c>
      <c r="M30" s="33">
        <v>0</v>
      </c>
      <c r="N30" s="34"/>
      <c r="O30" s="35"/>
      <c r="P30" s="17" t="str">
        <f t="shared" si="8"/>
        <v>Sprint suivant</v>
      </c>
      <c r="Q30" s="17" t="str">
        <f t="shared" si="9"/>
        <v>Sprint suivant</v>
      </c>
      <c r="R30" s="17" t="str">
        <f t="shared" si="10"/>
        <v>Retard</v>
      </c>
      <c r="S30" s="17" t="str">
        <f t="shared" si="11"/>
        <v>Retard</v>
      </c>
      <c r="T30" s="18">
        <f>IF(Table1[[#This Row],[Prévision du Sprint où la tâche doit être terminée]]="Sprint 1",Table1[[#This Row],[Temps requis (minutes)]],0)</f>
        <v>0</v>
      </c>
      <c r="U30" s="18">
        <f>IF(Table1[[#This Row],[Prévision du Sprint où la tâche doit être terminée]]="Sprint 2",Table1[[#This Row],[Temps requis (minutes)]],0)</f>
        <v>0</v>
      </c>
      <c r="V30" s="18">
        <f>IF(Table1[[#This Row],[Prévision du Sprint où la tâche doit être terminée]]="Sprint 3",Table1[[#This Row],[Temps requis (minutes)]],0)</f>
        <v>20</v>
      </c>
      <c r="W30" s="18">
        <f>IF(Table1[[#This Row],[Prévision du Sprint où la tâche doit être terminée]]="Sprint 4",Table1[[#This Row],[Temps requis (minutes)]],0)</f>
        <v>0</v>
      </c>
      <c r="X30" s="18">
        <f>IF(Table1[[#This Row],[Prévision du Sprint où la tâche doit être terminée]]="Sprint 1",Table1[[#This Row],[Temps investis (minutes)]],0)</f>
        <v>0</v>
      </c>
      <c r="Y30" s="18">
        <f>IF(Table1[[#This Row],[Prévision du Sprint où la tâche doit être terminée]]="Sprint 2",Table1[[#This Row],[Temps investis (minutes)]],0)</f>
        <v>0</v>
      </c>
      <c r="Z30" s="18">
        <f>IF(Table1[[#This Row],[Prévision du Sprint où la tâche doit être terminée]]="Sprint 3",Table1[[#This Row],[Temps investis (minutes)]],0)</f>
        <v>0</v>
      </c>
      <c r="AA30" s="18">
        <f>IF(Table1[[#This Row],[Prévision du Sprint où la tâche doit être terminée]]="Sprint 4",Table1[[#This Row],[Temps investis (minutes)]],0)</f>
        <v>0</v>
      </c>
    </row>
    <row r="31" spans="2:34" ht="22.5">
      <c r="B31" s="29">
        <v>19</v>
      </c>
      <c r="C31" s="30" t="s">
        <v>86</v>
      </c>
      <c r="D31" s="29">
        <v>2</v>
      </c>
      <c r="E31" s="29">
        <v>1</v>
      </c>
      <c r="F31" s="29">
        <v>2</v>
      </c>
      <c r="G31" s="29">
        <v>20</v>
      </c>
      <c r="H31" s="31" t="s">
        <v>16</v>
      </c>
      <c r="I31" s="29">
        <v>0</v>
      </c>
      <c r="J31" s="32">
        <v>0</v>
      </c>
      <c r="K31" s="33">
        <v>0</v>
      </c>
      <c r="L31" s="33">
        <v>0</v>
      </c>
      <c r="M31" s="33">
        <v>0</v>
      </c>
      <c r="N31" s="34"/>
      <c r="O31" s="35"/>
      <c r="P31" s="17" t="str">
        <f t="shared" si="8"/>
        <v>Sprint suivant</v>
      </c>
      <c r="Q31" s="17" t="str">
        <f t="shared" si="9"/>
        <v>Sprint suivant</v>
      </c>
      <c r="R31" s="17" t="str">
        <f t="shared" si="10"/>
        <v>Retard</v>
      </c>
      <c r="S31" s="17" t="str">
        <f t="shared" si="11"/>
        <v>Retard</v>
      </c>
      <c r="T31" s="18">
        <f>IF(Table1[[#This Row],[Prévision du Sprint où la tâche doit être terminée]]="Sprint 1",Table1[[#This Row],[Temps requis (minutes)]],0)</f>
        <v>0</v>
      </c>
      <c r="U31" s="18">
        <f>IF(Table1[[#This Row],[Prévision du Sprint où la tâche doit être terminée]]="Sprint 2",Table1[[#This Row],[Temps requis (minutes)]],0)</f>
        <v>0</v>
      </c>
      <c r="V31" s="18">
        <f>IF(Table1[[#This Row],[Prévision du Sprint où la tâche doit être terminée]]="Sprint 3",Table1[[#This Row],[Temps requis (minutes)]],0)</f>
        <v>20</v>
      </c>
      <c r="W31" s="18">
        <f>IF(Table1[[#This Row],[Prévision du Sprint où la tâche doit être terminée]]="Sprint 4",Table1[[#This Row],[Temps requis (minutes)]],0)</f>
        <v>0</v>
      </c>
      <c r="X31" s="18">
        <f>IF(Table1[[#This Row],[Prévision du Sprint où la tâche doit être terminée]]="Sprint 1",Table1[[#This Row],[Temps investis (minutes)]],0)</f>
        <v>0</v>
      </c>
      <c r="Y31" s="18">
        <f>IF(Table1[[#This Row],[Prévision du Sprint où la tâche doit être terminée]]="Sprint 2",Table1[[#This Row],[Temps investis (minutes)]],0)</f>
        <v>0</v>
      </c>
      <c r="Z31" s="18">
        <f>IF(Table1[[#This Row],[Prévision du Sprint où la tâche doit être terminée]]="Sprint 3",Table1[[#This Row],[Temps investis (minutes)]],0)</f>
        <v>0</v>
      </c>
      <c r="AA31" s="18">
        <f>IF(Table1[[#This Row],[Prévision du Sprint où la tâche doit être terminée]]="Sprint 4",Table1[[#This Row],[Temps investis (minutes)]],0)</f>
        <v>0</v>
      </c>
    </row>
    <row r="32" spans="2:34">
      <c r="B32" s="29">
        <v>20</v>
      </c>
      <c r="C32" s="30" t="s">
        <v>58</v>
      </c>
      <c r="D32" s="29" t="s">
        <v>76</v>
      </c>
      <c r="E32" s="29">
        <v>1</v>
      </c>
      <c r="F32" s="29">
        <v>1</v>
      </c>
      <c r="G32" s="29">
        <v>40</v>
      </c>
      <c r="H32" s="31" t="s">
        <v>16</v>
      </c>
      <c r="I32" s="29">
        <v>0</v>
      </c>
      <c r="J32" s="32">
        <v>0</v>
      </c>
      <c r="K32" s="33">
        <v>0</v>
      </c>
      <c r="L32" s="33">
        <v>0</v>
      </c>
      <c r="M32" s="33">
        <v>0</v>
      </c>
      <c r="N32" s="34"/>
      <c r="O32" s="35"/>
      <c r="P32" s="17" t="str">
        <f t="shared" si="8"/>
        <v>Sprint suivant</v>
      </c>
      <c r="Q32" s="17" t="str">
        <f t="shared" si="9"/>
        <v>Sprint suivant</v>
      </c>
      <c r="R32" s="17" t="str">
        <f t="shared" si="10"/>
        <v>Retard</v>
      </c>
      <c r="S32" s="17" t="str">
        <f t="shared" si="11"/>
        <v>Retard</v>
      </c>
      <c r="T32" s="18">
        <f>IF(Table1[[#This Row],[Prévision du Sprint où la tâche doit être terminée]]="Sprint 1",Table1[[#This Row],[Temps requis (minutes)]],0)</f>
        <v>0</v>
      </c>
      <c r="U32" s="18">
        <f>IF(Table1[[#This Row],[Prévision du Sprint où la tâche doit être terminée]]="Sprint 2",Table1[[#This Row],[Temps requis (minutes)]],0)</f>
        <v>0</v>
      </c>
      <c r="V32" s="18">
        <f>IF(Table1[[#This Row],[Prévision du Sprint où la tâche doit être terminée]]="Sprint 3",Table1[[#This Row],[Temps requis (minutes)]],0)</f>
        <v>40</v>
      </c>
      <c r="W32" s="18">
        <f>IF(Table1[[#This Row],[Prévision du Sprint où la tâche doit être terminée]]="Sprint 4",Table1[[#This Row],[Temps requis (minutes)]],0)</f>
        <v>0</v>
      </c>
      <c r="X32" s="18">
        <f>IF(Table1[[#This Row],[Prévision du Sprint où la tâche doit être terminée]]="Sprint 1",Table1[[#This Row],[Temps investis (minutes)]],0)</f>
        <v>0</v>
      </c>
      <c r="Y32" s="18">
        <f>IF(Table1[[#This Row],[Prévision du Sprint où la tâche doit être terminée]]="Sprint 2",Table1[[#This Row],[Temps investis (minutes)]],0)</f>
        <v>0</v>
      </c>
      <c r="Z32" s="18">
        <f>IF(Table1[[#This Row],[Prévision du Sprint où la tâche doit être terminée]]="Sprint 3",Table1[[#This Row],[Temps investis (minutes)]],0)</f>
        <v>0</v>
      </c>
      <c r="AA32" s="18">
        <f>IF(Table1[[#This Row],[Prévision du Sprint où la tâche doit être terminée]]="Sprint 4",Table1[[#This Row],[Temps investis (minutes)]],0)</f>
        <v>0</v>
      </c>
    </row>
    <row r="33" spans="2:27">
      <c r="B33" s="29">
        <v>21</v>
      </c>
      <c r="C33" s="30" t="s">
        <v>59</v>
      </c>
      <c r="D33" s="29">
        <v>2</v>
      </c>
      <c r="E33" s="29">
        <v>1</v>
      </c>
      <c r="F33" s="29">
        <v>2</v>
      </c>
      <c r="G33" s="29">
        <v>60</v>
      </c>
      <c r="H33" s="31" t="s">
        <v>16</v>
      </c>
      <c r="I33" s="29">
        <v>0</v>
      </c>
      <c r="J33" s="32">
        <v>0</v>
      </c>
      <c r="K33" s="33">
        <v>0</v>
      </c>
      <c r="L33" s="33">
        <v>0</v>
      </c>
      <c r="M33" s="33">
        <v>0</v>
      </c>
      <c r="N33" s="34"/>
      <c r="O33" s="35"/>
      <c r="P33" s="17" t="str">
        <f t="shared" si="8"/>
        <v>Sprint suivant</v>
      </c>
      <c r="Q33" s="17" t="str">
        <f t="shared" si="9"/>
        <v>Sprint suivant</v>
      </c>
      <c r="R33" s="17" t="str">
        <f t="shared" si="10"/>
        <v>Retard</v>
      </c>
      <c r="S33" s="17" t="str">
        <f t="shared" si="11"/>
        <v>Retard</v>
      </c>
      <c r="T33" s="18">
        <f>IF(Table1[[#This Row],[Prévision du Sprint où la tâche doit être terminée]]="Sprint 1",Table1[[#This Row],[Temps requis (minutes)]],0)</f>
        <v>0</v>
      </c>
      <c r="U33" s="18">
        <f>IF(Table1[[#This Row],[Prévision du Sprint où la tâche doit être terminée]]="Sprint 2",Table1[[#This Row],[Temps requis (minutes)]],0)</f>
        <v>0</v>
      </c>
      <c r="V33" s="18">
        <f>IF(Table1[[#This Row],[Prévision du Sprint où la tâche doit être terminée]]="Sprint 3",Table1[[#This Row],[Temps requis (minutes)]],0)</f>
        <v>60</v>
      </c>
      <c r="W33" s="18">
        <f>IF(Table1[[#This Row],[Prévision du Sprint où la tâche doit être terminée]]="Sprint 4",Table1[[#This Row],[Temps requis (minutes)]],0)</f>
        <v>0</v>
      </c>
      <c r="X33" s="18">
        <f>IF(Table1[[#This Row],[Prévision du Sprint où la tâche doit être terminée]]="Sprint 1",Table1[[#This Row],[Temps investis (minutes)]],0)</f>
        <v>0</v>
      </c>
      <c r="Y33" s="18">
        <f>IF(Table1[[#This Row],[Prévision du Sprint où la tâche doit être terminée]]="Sprint 2",Table1[[#This Row],[Temps investis (minutes)]],0)</f>
        <v>0</v>
      </c>
      <c r="Z33" s="18">
        <f>IF(Table1[[#This Row],[Prévision du Sprint où la tâche doit être terminée]]="Sprint 3",Table1[[#This Row],[Temps investis (minutes)]],0)</f>
        <v>0</v>
      </c>
      <c r="AA33" s="18">
        <f>IF(Table1[[#This Row],[Prévision du Sprint où la tâche doit être terminée]]="Sprint 4",Table1[[#This Row],[Temps investis (minutes)]],0)</f>
        <v>0</v>
      </c>
    </row>
    <row r="34" spans="2:27">
      <c r="B34" s="29">
        <v>22</v>
      </c>
      <c r="C34" s="30" t="s">
        <v>60</v>
      </c>
      <c r="D34" s="29">
        <v>8</v>
      </c>
      <c r="E34" s="29">
        <v>1</v>
      </c>
      <c r="F34" s="29">
        <v>1</v>
      </c>
      <c r="G34" s="29">
        <v>35</v>
      </c>
      <c r="H34" s="31" t="s">
        <v>16</v>
      </c>
      <c r="I34" s="29">
        <v>0</v>
      </c>
      <c r="J34" s="32">
        <v>0</v>
      </c>
      <c r="K34" s="33">
        <v>0</v>
      </c>
      <c r="L34" s="33">
        <v>0</v>
      </c>
      <c r="M34" s="33">
        <v>0</v>
      </c>
      <c r="N34" s="34"/>
      <c r="O34" s="35"/>
      <c r="P34" s="17" t="str">
        <f t="shared" si="8"/>
        <v>Sprint suivant</v>
      </c>
      <c r="Q34" s="17" t="str">
        <f t="shared" si="9"/>
        <v>Sprint suivant</v>
      </c>
      <c r="R34" s="17" t="str">
        <f t="shared" si="10"/>
        <v>Retard</v>
      </c>
      <c r="S34" s="17" t="str">
        <f t="shared" si="11"/>
        <v>Retard</v>
      </c>
      <c r="T34" s="18">
        <f>IF(Table1[[#This Row],[Prévision du Sprint où la tâche doit être terminée]]="Sprint 1",Table1[[#This Row],[Temps requis (minutes)]],0)</f>
        <v>0</v>
      </c>
      <c r="U34" s="18">
        <f>IF(Table1[[#This Row],[Prévision du Sprint où la tâche doit être terminée]]="Sprint 2",Table1[[#This Row],[Temps requis (minutes)]],0)</f>
        <v>0</v>
      </c>
      <c r="V34" s="18">
        <f>IF(Table1[[#This Row],[Prévision du Sprint où la tâche doit être terminée]]="Sprint 3",Table1[[#This Row],[Temps requis (minutes)]],0)</f>
        <v>35</v>
      </c>
      <c r="W34" s="18">
        <f>IF(Table1[[#This Row],[Prévision du Sprint où la tâche doit être terminée]]="Sprint 4",Table1[[#This Row],[Temps requis (minutes)]],0)</f>
        <v>0</v>
      </c>
      <c r="X34" s="18">
        <f>IF(Table1[[#This Row],[Prévision du Sprint où la tâche doit être terminée]]="Sprint 1",Table1[[#This Row],[Temps investis (minutes)]],0)</f>
        <v>0</v>
      </c>
      <c r="Y34" s="18">
        <f>IF(Table1[[#This Row],[Prévision du Sprint où la tâche doit être terminée]]="Sprint 2",Table1[[#This Row],[Temps investis (minutes)]],0)</f>
        <v>0</v>
      </c>
      <c r="Z34" s="18">
        <f>IF(Table1[[#This Row],[Prévision du Sprint où la tâche doit être terminée]]="Sprint 3",Table1[[#This Row],[Temps investis (minutes)]],0)</f>
        <v>0</v>
      </c>
      <c r="AA34" s="18">
        <f>IF(Table1[[#This Row],[Prévision du Sprint où la tâche doit être terminée]]="Sprint 4",Table1[[#This Row],[Temps investis (minutes)]],0)</f>
        <v>0</v>
      </c>
    </row>
    <row r="35" spans="2:27">
      <c r="B35" s="29">
        <v>23</v>
      </c>
      <c r="C35" s="30" t="s">
        <v>61</v>
      </c>
      <c r="D35" s="29">
        <v>2</v>
      </c>
      <c r="E35" s="29">
        <v>3</v>
      </c>
      <c r="F35" s="29">
        <v>2</v>
      </c>
      <c r="G35" s="29">
        <v>15</v>
      </c>
      <c r="H35" s="31" t="s">
        <v>16</v>
      </c>
      <c r="I35" s="29">
        <v>0</v>
      </c>
      <c r="J35" s="32">
        <v>0</v>
      </c>
      <c r="K35" s="33">
        <v>0</v>
      </c>
      <c r="L35" s="33">
        <v>0</v>
      </c>
      <c r="M35" s="33">
        <v>0</v>
      </c>
      <c r="N35" s="34"/>
      <c r="O35" s="35"/>
      <c r="P35" s="17" t="str">
        <f t="shared" si="8"/>
        <v>Sprint suivant</v>
      </c>
      <c r="Q35" s="17" t="str">
        <f t="shared" si="9"/>
        <v>Sprint suivant</v>
      </c>
      <c r="R35" s="17" t="str">
        <f t="shared" si="10"/>
        <v>Retard</v>
      </c>
      <c r="S35" s="17" t="str">
        <f t="shared" si="11"/>
        <v>Retard</v>
      </c>
      <c r="T35" s="18">
        <f>IF(Table1[[#This Row],[Prévision du Sprint où la tâche doit être terminée]]="Sprint 1",Table1[[#This Row],[Temps requis (minutes)]],0)</f>
        <v>0</v>
      </c>
      <c r="U35" s="18">
        <f>IF(Table1[[#This Row],[Prévision du Sprint où la tâche doit être terminée]]="Sprint 2",Table1[[#This Row],[Temps requis (minutes)]],0)</f>
        <v>0</v>
      </c>
      <c r="V35" s="18">
        <f>IF(Table1[[#This Row],[Prévision du Sprint où la tâche doit être terminée]]="Sprint 3",Table1[[#This Row],[Temps requis (minutes)]],0)</f>
        <v>15</v>
      </c>
      <c r="W35" s="18">
        <f>IF(Table1[[#This Row],[Prévision du Sprint où la tâche doit être terminée]]="Sprint 4",Table1[[#This Row],[Temps requis (minutes)]],0)</f>
        <v>0</v>
      </c>
      <c r="X35" s="18">
        <f>IF(Table1[[#This Row],[Prévision du Sprint où la tâche doit être terminée]]="Sprint 1",Table1[[#This Row],[Temps investis (minutes)]],0)</f>
        <v>0</v>
      </c>
      <c r="Y35" s="18">
        <f>IF(Table1[[#This Row],[Prévision du Sprint où la tâche doit être terminée]]="Sprint 2",Table1[[#This Row],[Temps investis (minutes)]],0)</f>
        <v>0</v>
      </c>
      <c r="Z35" s="18">
        <f>IF(Table1[[#This Row],[Prévision du Sprint où la tâche doit être terminée]]="Sprint 3",Table1[[#This Row],[Temps investis (minutes)]],0)</f>
        <v>0</v>
      </c>
      <c r="AA35" s="18">
        <f>IF(Table1[[#This Row],[Prévision du Sprint où la tâche doit être terminée]]="Sprint 4",Table1[[#This Row],[Temps investis (minutes)]],0)</f>
        <v>0</v>
      </c>
    </row>
    <row r="36" spans="2:27" ht="22.5">
      <c r="B36" s="29">
        <v>24</v>
      </c>
      <c r="C36" s="30" t="s">
        <v>62</v>
      </c>
      <c r="D36" s="29" t="s">
        <v>77</v>
      </c>
      <c r="E36" s="29">
        <v>3</v>
      </c>
      <c r="F36" s="29">
        <v>2</v>
      </c>
      <c r="G36" s="29">
        <v>25</v>
      </c>
      <c r="H36" s="31" t="s">
        <v>16</v>
      </c>
      <c r="I36" s="29">
        <v>0</v>
      </c>
      <c r="J36" s="32">
        <v>0</v>
      </c>
      <c r="K36" s="33">
        <v>0</v>
      </c>
      <c r="L36" s="33">
        <v>0</v>
      </c>
      <c r="M36" s="33">
        <v>0</v>
      </c>
      <c r="N36" s="34"/>
      <c r="O36" s="35"/>
      <c r="P36" s="17" t="str">
        <f t="shared" si="8"/>
        <v>Sprint suivant</v>
      </c>
      <c r="Q36" s="17" t="str">
        <f t="shared" si="9"/>
        <v>Sprint suivant</v>
      </c>
      <c r="R36" s="17" t="str">
        <f t="shared" si="10"/>
        <v>Retard</v>
      </c>
      <c r="S36" s="17" t="str">
        <f t="shared" si="11"/>
        <v>Retard</v>
      </c>
      <c r="T36" s="18">
        <f>IF(Table1[[#This Row],[Prévision du Sprint où la tâche doit être terminée]]="Sprint 1",Table1[[#This Row],[Temps requis (minutes)]],0)</f>
        <v>0</v>
      </c>
      <c r="U36" s="18">
        <f>IF(Table1[[#This Row],[Prévision du Sprint où la tâche doit être terminée]]="Sprint 2",Table1[[#This Row],[Temps requis (minutes)]],0)</f>
        <v>0</v>
      </c>
      <c r="V36" s="18">
        <f>IF(Table1[[#This Row],[Prévision du Sprint où la tâche doit être terminée]]="Sprint 3",Table1[[#This Row],[Temps requis (minutes)]],0)</f>
        <v>25</v>
      </c>
      <c r="W36" s="18">
        <f>IF(Table1[[#This Row],[Prévision du Sprint où la tâche doit être terminée]]="Sprint 4",Table1[[#This Row],[Temps requis (minutes)]],0)</f>
        <v>0</v>
      </c>
      <c r="X36" s="18">
        <f>IF(Table1[[#This Row],[Prévision du Sprint où la tâche doit être terminée]]="Sprint 1",Table1[[#This Row],[Temps investis (minutes)]],0)</f>
        <v>0</v>
      </c>
      <c r="Y36" s="18">
        <f>IF(Table1[[#This Row],[Prévision du Sprint où la tâche doit être terminée]]="Sprint 2",Table1[[#This Row],[Temps investis (minutes)]],0)</f>
        <v>0</v>
      </c>
      <c r="Z36" s="18">
        <f>IF(Table1[[#This Row],[Prévision du Sprint où la tâche doit être terminée]]="Sprint 3",Table1[[#This Row],[Temps investis (minutes)]],0)</f>
        <v>0</v>
      </c>
      <c r="AA36" s="18">
        <f>IF(Table1[[#This Row],[Prévision du Sprint où la tâche doit être terminée]]="Sprint 4",Table1[[#This Row],[Temps investis (minutes)]],0)</f>
        <v>0</v>
      </c>
    </row>
    <row r="37" spans="2:27" ht="22.5">
      <c r="B37" s="29">
        <v>25</v>
      </c>
      <c r="C37" s="30" t="s">
        <v>87</v>
      </c>
      <c r="D37" s="29">
        <v>2</v>
      </c>
      <c r="E37" s="29">
        <v>3</v>
      </c>
      <c r="F37" s="29">
        <v>2</v>
      </c>
      <c r="G37" s="29">
        <v>25</v>
      </c>
      <c r="H37" s="31" t="s">
        <v>16</v>
      </c>
      <c r="I37" s="29">
        <v>0</v>
      </c>
      <c r="J37" s="32">
        <v>0</v>
      </c>
      <c r="K37" s="33">
        <v>0</v>
      </c>
      <c r="L37" s="33">
        <v>0</v>
      </c>
      <c r="M37" s="33">
        <v>0</v>
      </c>
      <c r="N37" s="34"/>
      <c r="O37" s="35"/>
      <c r="P37" s="17" t="str">
        <f t="shared" si="8"/>
        <v>Sprint suivant</v>
      </c>
      <c r="Q37" s="17" t="str">
        <f t="shared" si="9"/>
        <v>Sprint suivant</v>
      </c>
      <c r="R37" s="17" t="str">
        <f t="shared" si="10"/>
        <v>Retard</v>
      </c>
      <c r="S37" s="17" t="str">
        <f t="shared" si="11"/>
        <v>Retard</v>
      </c>
      <c r="T37" s="18">
        <f>IF(Table1[[#This Row],[Prévision du Sprint où la tâche doit être terminée]]="Sprint 1",Table1[[#This Row],[Temps requis (minutes)]],0)</f>
        <v>0</v>
      </c>
      <c r="U37" s="18">
        <f>IF(Table1[[#This Row],[Prévision du Sprint où la tâche doit être terminée]]="Sprint 2",Table1[[#This Row],[Temps requis (minutes)]],0)</f>
        <v>0</v>
      </c>
      <c r="V37" s="18">
        <f>IF(Table1[[#This Row],[Prévision du Sprint où la tâche doit être terminée]]="Sprint 3",Table1[[#This Row],[Temps requis (minutes)]],0)</f>
        <v>25</v>
      </c>
      <c r="W37" s="18">
        <f>IF(Table1[[#This Row],[Prévision du Sprint où la tâche doit être terminée]]="Sprint 4",Table1[[#This Row],[Temps requis (minutes)]],0)</f>
        <v>0</v>
      </c>
      <c r="X37" s="18">
        <f>IF(Table1[[#This Row],[Prévision du Sprint où la tâche doit être terminée]]="Sprint 1",Table1[[#This Row],[Temps investis (minutes)]],0)</f>
        <v>0</v>
      </c>
      <c r="Y37" s="18">
        <f>IF(Table1[[#This Row],[Prévision du Sprint où la tâche doit être terminée]]="Sprint 2",Table1[[#This Row],[Temps investis (minutes)]],0)</f>
        <v>0</v>
      </c>
      <c r="Z37" s="18">
        <f>IF(Table1[[#This Row],[Prévision du Sprint où la tâche doit être terminée]]="Sprint 3",Table1[[#This Row],[Temps investis (minutes)]],0)</f>
        <v>0</v>
      </c>
      <c r="AA37" s="18">
        <f>IF(Table1[[#This Row],[Prévision du Sprint où la tâche doit être terminée]]="Sprint 4",Table1[[#This Row],[Temps investis (minutes)]],0)</f>
        <v>0</v>
      </c>
    </row>
    <row r="38" spans="2:27" ht="22.5">
      <c r="B38" s="29">
        <v>26</v>
      </c>
      <c r="C38" s="30" t="s">
        <v>88</v>
      </c>
      <c r="D38" s="29">
        <v>2</v>
      </c>
      <c r="E38" s="29">
        <v>3</v>
      </c>
      <c r="F38" s="29">
        <v>2</v>
      </c>
      <c r="G38" s="29">
        <v>25</v>
      </c>
      <c r="H38" s="31" t="s">
        <v>16</v>
      </c>
      <c r="I38" s="29">
        <v>0</v>
      </c>
      <c r="J38" s="32">
        <v>0</v>
      </c>
      <c r="K38" s="33">
        <v>0</v>
      </c>
      <c r="L38" s="33">
        <v>0</v>
      </c>
      <c r="M38" s="33">
        <v>0</v>
      </c>
      <c r="N38" s="34"/>
      <c r="O38" s="35"/>
      <c r="P38" s="17" t="str">
        <f t="shared" si="8"/>
        <v>Sprint suivant</v>
      </c>
      <c r="Q38" s="17" t="str">
        <f t="shared" si="9"/>
        <v>Sprint suivant</v>
      </c>
      <c r="R38" s="17" t="str">
        <f t="shared" si="10"/>
        <v>Retard</v>
      </c>
      <c r="S38" s="17" t="str">
        <f t="shared" si="11"/>
        <v>Retard</v>
      </c>
      <c r="T38" s="18">
        <f>IF(Table1[[#This Row],[Prévision du Sprint où la tâche doit être terminée]]="Sprint 1",Table1[[#This Row],[Temps requis (minutes)]],0)</f>
        <v>0</v>
      </c>
      <c r="U38" s="18">
        <f>IF(Table1[[#This Row],[Prévision du Sprint où la tâche doit être terminée]]="Sprint 2",Table1[[#This Row],[Temps requis (minutes)]],0)</f>
        <v>0</v>
      </c>
      <c r="V38" s="18">
        <f>IF(Table1[[#This Row],[Prévision du Sprint où la tâche doit être terminée]]="Sprint 3",Table1[[#This Row],[Temps requis (minutes)]],0)</f>
        <v>25</v>
      </c>
      <c r="W38" s="18">
        <f>IF(Table1[[#This Row],[Prévision du Sprint où la tâche doit être terminée]]="Sprint 4",Table1[[#This Row],[Temps requis (minutes)]],0)</f>
        <v>0</v>
      </c>
      <c r="X38" s="18">
        <f>IF(Table1[[#This Row],[Prévision du Sprint où la tâche doit être terminée]]="Sprint 1",Table1[[#This Row],[Temps investis (minutes)]],0)</f>
        <v>0</v>
      </c>
      <c r="Y38" s="18">
        <f>IF(Table1[[#This Row],[Prévision du Sprint où la tâche doit être terminée]]="Sprint 2",Table1[[#This Row],[Temps investis (minutes)]],0)</f>
        <v>0</v>
      </c>
      <c r="Z38" s="18">
        <f>IF(Table1[[#This Row],[Prévision du Sprint où la tâche doit être terminée]]="Sprint 3",Table1[[#This Row],[Temps investis (minutes)]],0)</f>
        <v>0</v>
      </c>
      <c r="AA38" s="18">
        <f>IF(Table1[[#This Row],[Prévision du Sprint où la tâche doit être terminée]]="Sprint 4",Table1[[#This Row],[Temps investis (minutes)]],0)</f>
        <v>0</v>
      </c>
    </row>
    <row r="39" spans="2:27" ht="22.5">
      <c r="B39" s="29">
        <v>27</v>
      </c>
      <c r="C39" s="30" t="s">
        <v>89</v>
      </c>
      <c r="D39" s="29">
        <v>2</v>
      </c>
      <c r="E39" s="29">
        <v>3</v>
      </c>
      <c r="F39" s="29">
        <v>2</v>
      </c>
      <c r="G39" s="29">
        <v>25</v>
      </c>
      <c r="H39" s="31" t="s">
        <v>16</v>
      </c>
      <c r="I39" s="29">
        <v>0</v>
      </c>
      <c r="J39" s="32">
        <v>0</v>
      </c>
      <c r="K39" s="33">
        <v>0</v>
      </c>
      <c r="L39" s="33">
        <v>0</v>
      </c>
      <c r="M39" s="33">
        <v>0</v>
      </c>
      <c r="N39" s="34"/>
      <c r="O39" s="35"/>
      <c r="P39" s="17" t="str">
        <f t="shared" si="8"/>
        <v>Sprint suivant</v>
      </c>
      <c r="Q39" s="17" t="str">
        <f t="shared" si="9"/>
        <v>Sprint suivant</v>
      </c>
      <c r="R39" s="17" t="str">
        <f t="shared" si="10"/>
        <v>Retard</v>
      </c>
      <c r="S39" s="17" t="str">
        <f t="shared" si="11"/>
        <v>Retard</v>
      </c>
      <c r="T39" s="18">
        <f>IF(Table1[[#This Row],[Prévision du Sprint où la tâche doit être terminée]]="Sprint 1",Table1[[#This Row],[Temps requis (minutes)]],0)</f>
        <v>0</v>
      </c>
      <c r="U39" s="18">
        <f>IF(Table1[[#This Row],[Prévision du Sprint où la tâche doit être terminée]]="Sprint 2",Table1[[#This Row],[Temps requis (minutes)]],0)</f>
        <v>0</v>
      </c>
      <c r="V39" s="18">
        <f>IF(Table1[[#This Row],[Prévision du Sprint où la tâche doit être terminée]]="Sprint 3",Table1[[#This Row],[Temps requis (minutes)]],0)</f>
        <v>25</v>
      </c>
      <c r="W39" s="18">
        <f>IF(Table1[[#This Row],[Prévision du Sprint où la tâche doit être terminée]]="Sprint 4",Table1[[#This Row],[Temps requis (minutes)]],0)</f>
        <v>0</v>
      </c>
      <c r="X39" s="18">
        <f>IF(Table1[[#This Row],[Prévision du Sprint où la tâche doit être terminée]]="Sprint 1",Table1[[#This Row],[Temps investis (minutes)]],0)</f>
        <v>0</v>
      </c>
      <c r="Y39" s="18">
        <f>IF(Table1[[#This Row],[Prévision du Sprint où la tâche doit être terminée]]="Sprint 2",Table1[[#This Row],[Temps investis (minutes)]],0)</f>
        <v>0</v>
      </c>
      <c r="Z39" s="18">
        <f>IF(Table1[[#This Row],[Prévision du Sprint où la tâche doit être terminée]]="Sprint 3",Table1[[#This Row],[Temps investis (minutes)]],0)</f>
        <v>0</v>
      </c>
      <c r="AA39" s="18">
        <f>IF(Table1[[#This Row],[Prévision du Sprint où la tâche doit être terminée]]="Sprint 4",Table1[[#This Row],[Temps investis (minutes)]],0)</f>
        <v>0</v>
      </c>
    </row>
    <row r="40" spans="2:27" ht="22.5">
      <c r="B40" s="29">
        <v>28</v>
      </c>
      <c r="C40" s="30" t="s">
        <v>63</v>
      </c>
      <c r="D40" s="29" t="s">
        <v>78</v>
      </c>
      <c r="E40" s="29">
        <v>2</v>
      </c>
      <c r="F40" s="29">
        <v>1</v>
      </c>
      <c r="G40" s="29">
        <v>35</v>
      </c>
      <c r="H40" s="31" t="s">
        <v>16</v>
      </c>
      <c r="I40" s="29">
        <v>0</v>
      </c>
      <c r="J40" s="32">
        <v>0</v>
      </c>
      <c r="K40" s="33">
        <v>0</v>
      </c>
      <c r="L40" s="33">
        <v>0</v>
      </c>
      <c r="M40" s="33">
        <v>0</v>
      </c>
      <c r="N40" s="34"/>
      <c r="O40" s="35"/>
      <c r="P40" s="17" t="str">
        <f t="shared" si="8"/>
        <v>Sprint suivant</v>
      </c>
      <c r="Q40" s="17" t="str">
        <f t="shared" si="9"/>
        <v>Sprint suivant</v>
      </c>
      <c r="R40" s="17" t="str">
        <f t="shared" si="10"/>
        <v>Retard</v>
      </c>
      <c r="S40" s="17" t="str">
        <f t="shared" si="11"/>
        <v>Retard</v>
      </c>
      <c r="T40" s="18">
        <f>IF(Table1[[#This Row],[Prévision du Sprint où la tâche doit être terminée]]="Sprint 1",Table1[[#This Row],[Temps requis (minutes)]],0)</f>
        <v>0</v>
      </c>
      <c r="U40" s="18">
        <f>IF(Table1[[#This Row],[Prévision du Sprint où la tâche doit être terminée]]="Sprint 2",Table1[[#This Row],[Temps requis (minutes)]],0)</f>
        <v>0</v>
      </c>
      <c r="V40" s="18">
        <f>IF(Table1[[#This Row],[Prévision du Sprint où la tâche doit être terminée]]="Sprint 3",Table1[[#This Row],[Temps requis (minutes)]],0)</f>
        <v>35</v>
      </c>
      <c r="W40" s="18">
        <f>IF(Table1[[#This Row],[Prévision du Sprint où la tâche doit être terminée]]="Sprint 4",Table1[[#This Row],[Temps requis (minutes)]],0)</f>
        <v>0</v>
      </c>
      <c r="X40" s="18">
        <f>IF(Table1[[#This Row],[Prévision du Sprint où la tâche doit être terminée]]="Sprint 1",Table1[[#This Row],[Temps investis (minutes)]],0)</f>
        <v>0</v>
      </c>
      <c r="Y40" s="18">
        <f>IF(Table1[[#This Row],[Prévision du Sprint où la tâche doit être terminée]]="Sprint 2",Table1[[#This Row],[Temps investis (minutes)]],0)</f>
        <v>0</v>
      </c>
      <c r="Z40" s="18">
        <f>IF(Table1[[#This Row],[Prévision du Sprint où la tâche doit être terminée]]="Sprint 3",Table1[[#This Row],[Temps investis (minutes)]],0)</f>
        <v>0</v>
      </c>
      <c r="AA40" s="18">
        <f>IF(Table1[[#This Row],[Prévision du Sprint où la tâche doit être terminée]]="Sprint 4",Table1[[#This Row],[Temps investis (minutes)]],0)</f>
        <v>0</v>
      </c>
    </row>
    <row r="41" spans="2:27">
      <c r="B41" s="29">
        <v>29</v>
      </c>
      <c r="C41" s="30" t="s">
        <v>64</v>
      </c>
      <c r="D41" s="29" t="s">
        <v>79</v>
      </c>
      <c r="E41" s="29">
        <v>2</v>
      </c>
      <c r="F41" s="29">
        <v>1</v>
      </c>
      <c r="G41" s="29">
        <v>25</v>
      </c>
      <c r="H41" s="31" t="s">
        <v>40</v>
      </c>
      <c r="I41" s="29">
        <v>0</v>
      </c>
      <c r="J41" s="32">
        <v>0</v>
      </c>
      <c r="K41" s="33">
        <v>0</v>
      </c>
      <c r="L41" s="33">
        <v>0</v>
      </c>
      <c r="M41" s="33">
        <v>0</v>
      </c>
      <c r="N41" s="34"/>
      <c r="O41" s="35"/>
      <c r="P41" s="17" t="str">
        <f t="shared" si="8"/>
        <v>Sprint suivant</v>
      </c>
      <c r="Q41" s="17" t="str">
        <f t="shared" si="9"/>
        <v>Sprint suivant</v>
      </c>
      <c r="R41" s="17" t="str">
        <f t="shared" si="10"/>
        <v>Sprint suivant</v>
      </c>
      <c r="S41" s="17" t="str">
        <f t="shared" si="11"/>
        <v>Retard</v>
      </c>
      <c r="T41" s="18">
        <f>IF(Table1[[#This Row],[Prévision du Sprint où la tâche doit être terminée]]="Sprint 1",Table1[[#This Row],[Temps requis (minutes)]],0)</f>
        <v>0</v>
      </c>
      <c r="U41" s="18">
        <f>IF(Table1[[#This Row],[Prévision du Sprint où la tâche doit être terminée]]="Sprint 2",Table1[[#This Row],[Temps requis (minutes)]],0)</f>
        <v>0</v>
      </c>
      <c r="V41" s="18">
        <f>IF(Table1[[#This Row],[Prévision du Sprint où la tâche doit être terminée]]="Sprint 3",Table1[[#This Row],[Temps requis (minutes)]],0)</f>
        <v>0</v>
      </c>
      <c r="W41" s="18">
        <f>IF(Table1[[#This Row],[Prévision du Sprint où la tâche doit être terminée]]="Sprint 4",Table1[[#This Row],[Temps requis (minutes)]],0)</f>
        <v>25</v>
      </c>
      <c r="X41" s="18">
        <f>IF(Table1[[#This Row],[Prévision du Sprint où la tâche doit être terminée]]="Sprint 1",Table1[[#This Row],[Temps investis (minutes)]],0)</f>
        <v>0</v>
      </c>
      <c r="Y41" s="18">
        <f>IF(Table1[[#This Row],[Prévision du Sprint où la tâche doit être terminée]]="Sprint 2",Table1[[#This Row],[Temps investis (minutes)]],0)</f>
        <v>0</v>
      </c>
      <c r="Z41" s="18">
        <f>IF(Table1[[#This Row],[Prévision du Sprint où la tâche doit être terminée]]="Sprint 3",Table1[[#This Row],[Temps investis (minutes)]],0)</f>
        <v>0</v>
      </c>
      <c r="AA41" s="18">
        <f>IF(Table1[[#This Row],[Prévision du Sprint où la tâche doit être terminée]]="Sprint 4",Table1[[#This Row],[Temps investis (minutes)]],0)</f>
        <v>0</v>
      </c>
    </row>
    <row r="42" spans="2:27">
      <c r="B42" s="29">
        <v>30</v>
      </c>
      <c r="C42" s="30" t="s">
        <v>65</v>
      </c>
      <c r="D42" s="29" t="s">
        <v>80</v>
      </c>
      <c r="E42" s="29">
        <v>2</v>
      </c>
      <c r="F42" s="29">
        <v>2</v>
      </c>
      <c r="G42" s="29">
        <v>20</v>
      </c>
      <c r="H42" s="31" t="s">
        <v>40</v>
      </c>
      <c r="I42" s="29">
        <v>0</v>
      </c>
      <c r="J42" s="32">
        <v>0</v>
      </c>
      <c r="K42" s="33">
        <v>0</v>
      </c>
      <c r="L42" s="33">
        <v>0</v>
      </c>
      <c r="M42" s="33">
        <v>0</v>
      </c>
      <c r="N42" s="34"/>
      <c r="O42" s="35"/>
      <c r="P42" s="17" t="str">
        <f t="shared" si="8"/>
        <v>Sprint suivant</v>
      </c>
      <c r="Q42" s="17" t="str">
        <f t="shared" si="9"/>
        <v>Sprint suivant</v>
      </c>
      <c r="R42" s="17" t="str">
        <f t="shared" si="10"/>
        <v>Sprint suivant</v>
      </c>
      <c r="S42" s="17" t="str">
        <f t="shared" si="11"/>
        <v>Retard</v>
      </c>
      <c r="T42" s="18">
        <f>IF(Table1[[#This Row],[Prévision du Sprint où la tâche doit être terminée]]="Sprint 1",Table1[[#This Row],[Temps requis (minutes)]],0)</f>
        <v>0</v>
      </c>
      <c r="U42" s="18">
        <f>IF(Table1[[#This Row],[Prévision du Sprint où la tâche doit être terminée]]="Sprint 2",Table1[[#This Row],[Temps requis (minutes)]],0)</f>
        <v>0</v>
      </c>
      <c r="V42" s="18">
        <f>IF(Table1[[#This Row],[Prévision du Sprint où la tâche doit être terminée]]="Sprint 3",Table1[[#This Row],[Temps requis (minutes)]],0)</f>
        <v>0</v>
      </c>
      <c r="W42" s="18">
        <f>IF(Table1[[#This Row],[Prévision du Sprint où la tâche doit être terminée]]="Sprint 4",Table1[[#This Row],[Temps requis (minutes)]],0)</f>
        <v>20</v>
      </c>
      <c r="X42" s="18">
        <f>IF(Table1[[#This Row],[Prévision du Sprint où la tâche doit être terminée]]="Sprint 1",Table1[[#This Row],[Temps investis (minutes)]],0)</f>
        <v>0</v>
      </c>
      <c r="Y42" s="18">
        <f>IF(Table1[[#This Row],[Prévision du Sprint où la tâche doit être terminée]]="Sprint 2",Table1[[#This Row],[Temps investis (minutes)]],0)</f>
        <v>0</v>
      </c>
      <c r="Z42" s="18">
        <f>IF(Table1[[#This Row],[Prévision du Sprint où la tâche doit être terminée]]="Sprint 3",Table1[[#This Row],[Temps investis (minutes)]],0)</f>
        <v>0</v>
      </c>
      <c r="AA42" s="18">
        <f>IF(Table1[[#This Row],[Prévision du Sprint où la tâche doit être terminée]]="Sprint 4",Table1[[#This Row],[Temps investis (minutes)]],0)</f>
        <v>0</v>
      </c>
    </row>
    <row r="43" spans="2:27">
      <c r="B43" s="29">
        <v>31</v>
      </c>
      <c r="C43" s="30" t="s">
        <v>66</v>
      </c>
      <c r="D43" s="29">
        <v>2</v>
      </c>
      <c r="E43" s="29">
        <v>1</v>
      </c>
      <c r="F43" s="29">
        <v>2</v>
      </c>
      <c r="G43" s="29">
        <v>25</v>
      </c>
      <c r="H43" s="31" t="s">
        <v>40</v>
      </c>
      <c r="I43" s="29">
        <v>0</v>
      </c>
      <c r="J43" s="32">
        <v>0</v>
      </c>
      <c r="K43" s="33">
        <v>0</v>
      </c>
      <c r="L43" s="33">
        <v>0</v>
      </c>
      <c r="M43" s="33">
        <v>0</v>
      </c>
      <c r="N43" s="34"/>
      <c r="O43" s="35"/>
      <c r="P43" s="17" t="str">
        <f t="shared" si="8"/>
        <v>Sprint suivant</v>
      </c>
      <c r="Q43" s="17" t="str">
        <f t="shared" si="9"/>
        <v>Sprint suivant</v>
      </c>
      <c r="R43" s="17" t="str">
        <f t="shared" si="10"/>
        <v>Sprint suivant</v>
      </c>
      <c r="S43" s="17" t="str">
        <f t="shared" si="11"/>
        <v>Retard</v>
      </c>
      <c r="T43" s="18">
        <f>IF(Table1[[#This Row],[Prévision du Sprint où la tâche doit être terminée]]="Sprint 1",Table1[[#This Row],[Temps requis (minutes)]],0)</f>
        <v>0</v>
      </c>
      <c r="U43" s="18">
        <f>IF(Table1[[#This Row],[Prévision du Sprint où la tâche doit être terminée]]="Sprint 2",Table1[[#This Row],[Temps requis (minutes)]],0)</f>
        <v>0</v>
      </c>
      <c r="V43" s="18">
        <f>IF(Table1[[#This Row],[Prévision du Sprint où la tâche doit être terminée]]="Sprint 3",Table1[[#This Row],[Temps requis (minutes)]],0)</f>
        <v>0</v>
      </c>
      <c r="W43" s="18">
        <f>IF(Table1[[#This Row],[Prévision du Sprint où la tâche doit être terminée]]="Sprint 4",Table1[[#This Row],[Temps requis (minutes)]],0)</f>
        <v>25</v>
      </c>
      <c r="X43" s="18">
        <f>IF(Table1[[#This Row],[Prévision du Sprint où la tâche doit être terminée]]="Sprint 1",Table1[[#This Row],[Temps investis (minutes)]],0)</f>
        <v>0</v>
      </c>
      <c r="Y43" s="18">
        <f>IF(Table1[[#This Row],[Prévision du Sprint où la tâche doit être terminée]]="Sprint 2",Table1[[#This Row],[Temps investis (minutes)]],0)</f>
        <v>0</v>
      </c>
      <c r="Z43" s="18">
        <f>IF(Table1[[#This Row],[Prévision du Sprint où la tâche doit être terminée]]="Sprint 3",Table1[[#This Row],[Temps investis (minutes)]],0)</f>
        <v>0</v>
      </c>
      <c r="AA43" s="18">
        <f>IF(Table1[[#This Row],[Prévision du Sprint où la tâche doit être terminée]]="Sprint 4",Table1[[#This Row],[Temps investis (minutes)]],0)</f>
        <v>0</v>
      </c>
    </row>
    <row r="44" spans="2:27">
      <c r="B44" s="29">
        <v>32</v>
      </c>
      <c r="C44" s="30" t="s">
        <v>67</v>
      </c>
      <c r="D44" s="29">
        <v>31</v>
      </c>
      <c r="E44" s="29">
        <v>2</v>
      </c>
      <c r="F44" s="29">
        <v>1</v>
      </c>
      <c r="G44" s="29">
        <v>25</v>
      </c>
      <c r="H44" s="31" t="s">
        <v>40</v>
      </c>
      <c r="I44" s="29">
        <v>0</v>
      </c>
      <c r="J44" s="32">
        <v>0</v>
      </c>
      <c r="K44" s="33">
        <v>0</v>
      </c>
      <c r="L44" s="33">
        <v>0</v>
      </c>
      <c r="M44" s="33">
        <v>0</v>
      </c>
      <c r="N44" s="34"/>
      <c r="O44" s="35"/>
      <c r="P44" s="17" t="str">
        <f t="shared" ref="P44:P46" si="12">IF(OR($H44="",J44=""),"Indef",IF(J44&gt;=1,"Terminé",IF($H44&lt;=P$12,"Retard",IF(J44&gt;0,"Avancement","Sprint suivant"))))</f>
        <v>Sprint suivant</v>
      </c>
      <c r="Q44" s="17" t="str">
        <f t="shared" ref="Q44:Q46" si="13">IF(OR($H44="",K44=""),"Indef",IF(K44&gt;=1,"Terminé",IF($H44&lt;=Q$12,"Retard",IF(K44&gt;0,"Avancement","Sprint suivant"))))</f>
        <v>Sprint suivant</v>
      </c>
      <c r="R44" s="17" t="str">
        <f t="shared" ref="R44:R46" si="14">IF(OR($H44="",L44=""),"Indef",IF(L44&gt;=1,"Terminé",IF($H44&lt;=R$12,"Retard",IF(L44&gt;0,"Avancement","Sprint suivant"))))</f>
        <v>Sprint suivant</v>
      </c>
      <c r="S44" s="17" t="str">
        <f t="shared" ref="S44:S46" si="15">IF(OR($H44="",M44=""),"Indef",IF(M44&gt;=1,"Terminé",IF($H44&lt;=S$12,"Retard",IF(M44&gt;0,"Avancement","Sprint suivant"))))</f>
        <v>Retard</v>
      </c>
      <c r="T44" s="18">
        <f>IF(Table1[[#This Row],[Prévision du Sprint où la tâche doit être terminée]]="Sprint 1",Table1[[#This Row],[Temps requis (minutes)]],0)</f>
        <v>0</v>
      </c>
      <c r="U44" s="18">
        <f>IF(Table1[[#This Row],[Prévision du Sprint où la tâche doit être terminée]]="Sprint 2",Table1[[#This Row],[Temps requis (minutes)]],0)</f>
        <v>0</v>
      </c>
      <c r="V44" s="18">
        <f>IF(Table1[[#This Row],[Prévision du Sprint où la tâche doit être terminée]]="Sprint 3",Table1[[#This Row],[Temps requis (minutes)]],0)</f>
        <v>0</v>
      </c>
      <c r="W44" s="18">
        <f>IF(Table1[[#This Row],[Prévision du Sprint où la tâche doit être terminée]]="Sprint 4",Table1[[#This Row],[Temps requis (minutes)]],0)</f>
        <v>25</v>
      </c>
      <c r="X44" s="18">
        <f>IF(Table1[[#This Row],[Prévision du Sprint où la tâche doit être terminée]]="Sprint 1",Table1[[#This Row],[Temps investis (minutes)]],0)</f>
        <v>0</v>
      </c>
      <c r="Y44" s="18">
        <f>IF(Table1[[#This Row],[Prévision du Sprint où la tâche doit être terminée]]="Sprint 2",Table1[[#This Row],[Temps investis (minutes)]],0)</f>
        <v>0</v>
      </c>
      <c r="Z44" s="18">
        <f>IF(Table1[[#This Row],[Prévision du Sprint où la tâche doit être terminée]]="Sprint 3",Table1[[#This Row],[Temps investis (minutes)]],0)</f>
        <v>0</v>
      </c>
      <c r="AA44" s="18">
        <f>IF(Table1[[#This Row],[Prévision du Sprint où la tâche doit être terminée]]="Sprint 4",Table1[[#This Row],[Temps investis (minutes)]],0)</f>
        <v>0</v>
      </c>
    </row>
    <row r="45" spans="2:27">
      <c r="B45" s="29">
        <v>33</v>
      </c>
      <c r="C45" s="30" t="s">
        <v>68</v>
      </c>
      <c r="D45" s="29" t="s">
        <v>81</v>
      </c>
      <c r="E45" s="29">
        <v>1</v>
      </c>
      <c r="F45" s="29">
        <v>2</v>
      </c>
      <c r="G45" s="29">
        <v>25</v>
      </c>
      <c r="H45" s="31" t="s">
        <v>40</v>
      </c>
      <c r="I45" s="29">
        <v>0</v>
      </c>
      <c r="J45" s="32">
        <v>0</v>
      </c>
      <c r="K45" s="33">
        <v>0</v>
      </c>
      <c r="L45" s="33">
        <v>0</v>
      </c>
      <c r="M45" s="33">
        <v>0</v>
      </c>
      <c r="N45" s="34"/>
      <c r="O45" s="35"/>
      <c r="P45" s="17" t="str">
        <f t="shared" si="12"/>
        <v>Sprint suivant</v>
      </c>
      <c r="Q45" s="17" t="str">
        <f t="shared" si="13"/>
        <v>Sprint suivant</v>
      </c>
      <c r="R45" s="17" t="str">
        <f t="shared" si="14"/>
        <v>Sprint suivant</v>
      </c>
      <c r="S45" s="17" t="str">
        <f t="shared" si="15"/>
        <v>Retard</v>
      </c>
      <c r="T45" s="18">
        <f>IF(Table1[[#This Row],[Prévision du Sprint où la tâche doit être terminée]]="Sprint 1",Table1[[#This Row],[Temps requis (minutes)]],0)</f>
        <v>0</v>
      </c>
      <c r="U45" s="18">
        <f>IF(Table1[[#This Row],[Prévision du Sprint où la tâche doit être terminée]]="Sprint 2",Table1[[#This Row],[Temps requis (minutes)]],0)</f>
        <v>0</v>
      </c>
      <c r="V45" s="18">
        <f>IF(Table1[[#This Row],[Prévision du Sprint où la tâche doit être terminée]]="Sprint 3",Table1[[#This Row],[Temps requis (minutes)]],0)</f>
        <v>0</v>
      </c>
      <c r="W45" s="18">
        <f>IF(Table1[[#This Row],[Prévision du Sprint où la tâche doit être terminée]]="Sprint 4",Table1[[#This Row],[Temps requis (minutes)]],0)</f>
        <v>25</v>
      </c>
      <c r="X45" s="18">
        <f>IF(Table1[[#This Row],[Prévision du Sprint où la tâche doit être terminée]]="Sprint 1",Table1[[#This Row],[Temps investis (minutes)]],0)</f>
        <v>0</v>
      </c>
      <c r="Y45" s="18">
        <f>IF(Table1[[#This Row],[Prévision du Sprint où la tâche doit être terminée]]="Sprint 2",Table1[[#This Row],[Temps investis (minutes)]],0)</f>
        <v>0</v>
      </c>
      <c r="Z45" s="18">
        <f>IF(Table1[[#This Row],[Prévision du Sprint où la tâche doit être terminée]]="Sprint 3",Table1[[#This Row],[Temps investis (minutes)]],0)</f>
        <v>0</v>
      </c>
      <c r="AA45" s="18">
        <f>IF(Table1[[#This Row],[Prévision du Sprint où la tâche doit être terminée]]="Sprint 4",Table1[[#This Row],[Temps investis (minutes)]],0)</f>
        <v>0</v>
      </c>
    </row>
    <row r="46" spans="2:27">
      <c r="B46" s="29">
        <v>34</v>
      </c>
      <c r="C46" s="30" t="s">
        <v>69</v>
      </c>
      <c r="D46" s="29">
        <v>2</v>
      </c>
      <c r="E46" s="29">
        <v>3</v>
      </c>
      <c r="F46" s="29">
        <v>1</v>
      </c>
      <c r="G46" s="29">
        <v>40</v>
      </c>
      <c r="H46" s="31" t="s">
        <v>40</v>
      </c>
      <c r="I46" s="29">
        <v>0</v>
      </c>
      <c r="J46" s="32">
        <v>0</v>
      </c>
      <c r="K46" s="33">
        <v>0</v>
      </c>
      <c r="L46" s="33">
        <v>0</v>
      </c>
      <c r="M46" s="33">
        <v>0</v>
      </c>
      <c r="N46" s="34"/>
      <c r="O46" s="35"/>
      <c r="P46" s="17" t="str">
        <f t="shared" si="12"/>
        <v>Sprint suivant</v>
      </c>
      <c r="Q46" s="17" t="str">
        <f t="shared" si="13"/>
        <v>Sprint suivant</v>
      </c>
      <c r="R46" s="17" t="str">
        <f t="shared" si="14"/>
        <v>Sprint suivant</v>
      </c>
      <c r="S46" s="17" t="str">
        <f t="shared" si="15"/>
        <v>Retard</v>
      </c>
      <c r="T46" s="18">
        <f>IF(Table1[[#This Row],[Prévision du Sprint où la tâche doit être terminée]]="Sprint 1",Table1[[#This Row],[Temps requis (minutes)]],0)</f>
        <v>0</v>
      </c>
      <c r="U46" s="18">
        <f>IF(Table1[[#This Row],[Prévision du Sprint où la tâche doit être terminée]]="Sprint 2",Table1[[#This Row],[Temps requis (minutes)]],0)</f>
        <v>0</v>
      </c>
      <c r="V46" s="18">
        <f>IF(Table1[[#This Row],[Prévision du Sprint où la tâche doit être terminée]]="Sprint 3",Table1[[#This Row],[Temps requis (minutes)]],0)</f>
        <v>0</v>
      </c>
      <c r="W46" s="18">
        <f>IF(Table1[[#This Row],[Prévision du Sprint où la tâche doit être terminée]]="Sprint 4",Table1[[#This Row],[Temps requis (minutes)]],0)</f>
        <v>40</v>
      </c>
      <c r="X46" s="18">
        <f>IF(Table1[[#This Row],[Prévision du Sprint où la tâche doit être terminée]]="Sprint 1",Table1[[#This Row],[Temps investis (minutes)]],0)</f>
        <v>0</v>
      </c>
      <c r="Y46" s="18">
        <f>IF(Table1[[#This Row],[Prévision du Sprint où la tâche doit être terminée]]="Sprint 2",Table1[[#This Row],[Temps investis (minutes)]],0)</f>
        <v>0</v>
      </c>
      <c r="Z46" s="18">
        <f>IF(Table1[[#This Row],[Prévision du Sprint où la tâche doit être terminée]]="Sprint 3",Table1[[#This Row],[Temps investis (minutes)]],0)</f>
        <v>0</v>
      </c>
      <c r="AA46" s="18">
        <f>IF(Table1[[#This Row],[Prévision du Sprint où la tâche doit être terminée]]="Sprint 4",Table1[[#This Row],[Temps investis (minutes)]],0)</f>
        <v>0</v>
      </c>
    </row>
    <row r="47" spans="2:27">
      <c r="B47" s="29">
        <v>35</v>
      </c>
      <c r="C47" s="30" t="s">
        <v>83</v>
      </c>
      <c r="D47" s="29" t="s">
        <v>27</v>
      </c>
      <c r="E47" s="29">
        <v>3</v>
      </c>
      <c r="F47" s="29">
        <v>3</v>
      </c>
      <c r="G47" s="29">
        <v>25</v>
      </c>
      <c r="H47" s="31" t="s">
        <v>40</v>
      </c>
      <c r="I47" s="29">
        <v>0</v>
      </c>
      <c r="J47" s="32">
        <v>0</v>
      </c>
      <c r="K47" s="33">
        <v>0</v>
      </c>
      <c r="L47" s="33">
        <v>0</v>
      </c>
      <c r="M47" s="33">
        <v>0</v>
      </c>
      <c r="N47" s="34"/>
      <c r="O47" s="35"/>
      <c r="P47" s="8" t="str">
        <f t="shared" ref="P47:S49" si="16">IF(OR($H47="",J47=""),"Indef",IF(J47&gt;=1,"Terminé",IF($H47&lt;=P$12,"Retard",IF(J47&gt;0,"Avancement","Sprint suivant"))))</f>
        <v>Sprint suivant</v>
      </c>
      <c r="Q47" s="8" t="str">
        <f t="shared" si="16"/>
        <v>Sprint suivant</v>
      </c>
      <c r="R47" s="8" t="str">
        <f t="shared" si="16"/>
        <v>Sprint suivant</v>
      </c>
      <c r="S47" s="8" t="str">
        <f t="shared" si="16"/>
        <v>Retard</v>
      </c>
      <c r="T47" s="9">
        <f>IF(Table1[[#This Row],[Prévision du Sprint où la tâche doit être terminée]]="Sprint 1",Table1[[#This Row],[Temps requis (minutes)]],0)</f>
        <v>0</v>
      </c>
      <c r="U47" s="9">
        <f>IF(Table1[[#This Row],[Prévision du Sprint où la tâche doit être terminée]]="Sprint 2",Table1[[#This Row],[Temps requis (minutes)]],0)</f>
        <v>0</v>
      </c>
      <c r="V47" s="9">
        <f>IF(Table1[[#This Row],[Prévision du Sprint où la tâche doit être terminée]]="Sprint 3",Table1[[#This Row],[Temps requis (minutes)]],0)</f>
        <v>0</v>
      </c>
      <c r="W47" s="9">
        <f>IF(Table1[[#This Row],[Prévision du Sprint où la tâche doit être terminée]]="Sprint 4",Table1[[#This Row],[Temps requis (minutes)]],0)</f>
        <v>25</v>
      </c>
      <c r="X47" s="9">
        <f>IF(Table1[[#This Row],[Prévision du Sprint où la tâche doit être terminée]]="Sprint 1",Table1[[#This Row],[Temps investis (minutes)]],0)</f>
        <v>0</v>
      </c>
      <c r="Y47" s="9">
        <f>IF(Table1[[#This Row],[Prévision du Sprint où la tâche doit être terminée]]="Sprint 2",Table1[[#This Row],[Temps investis (minutes)]],0)</f>
        <v>0</v>
      </c>
      <c r="Z47" s="9">
        <f>IF(Table1[[#This Row],[Prévision du Sprint où la tâche doit être terminée]]="Sprint 3",Table1[[#This Row],[Temps investis (minutes)]],0)</f>
        <v>0</v>
      </c>
      <c r="AA47" s="9">
        <f>IF(Table1[[#This Row],[Prévision du Sprint où la tâche doit être terminée]]="Sprint 4",Table1[[#This Row],[Temps investis (minutes)]],0)</f>
        <v>0</v>
      </c>
    </row>
    <row r="48" spans="2:27">
      <c r="B48" s="29">
        <v>36</v>
      </c>
      <c r="C48" s="30" t="s">
        <v>90</v>
      </c>
      <c r="D48" s="29" t="s">
        <v>27</v>
      </c>
      <c r="E48" s="29">
        <v>2</v>
      </c>
      <c r="F48" s="29">
        <v>2</v>
      </c>
      <c r="G48" s="29">
        <v>40</v>
      </c>
      <c r="H48" s="31" t="s">
        <v>40</v>
      </c>
      <c r="I48" s="29">
        <v>0</v>
      </c>
      <c r="J48" s="32">
        <v>0</v>
      </c>
      <c r="K48" s="33">
        <v>0</v>
      </c>
      <c r="L48" s="33">
        <v>0</v>
      </c>
      <c r="M48" s="33">
        <v>0</v>
      </c>
      <c r="N48" s="34"/>
      <c r="O48" s="35"/>
      <c r="P48" s="8" t="str">
        <f t="shared" si="16"/>
        <v>Sprint suivant</v>
      </c>
      <c r="Q48" s="8" t="str">
        <f t="shared" si="16"/>
        <v>Sprint suivant</v>
      </c>
      <c r="R48" s="8" t="str">
        <f t="shared" si="16"/>
        <v>Sprint suivant</v>
      </c>
      <c r="S48" s="8" t="str">
        <f t="shared" si="16"/>
        <v>Retard</v>
      </c>
      <c r="T48" s="9">
        <f>IF(Table1[[#This Row],[Prévision du Sprint où la tâche doit être terminée]]="Sprint 1",Table1[[#This Row],[Temps requis (minutes)]],0)</f>
        <v>0</v>
      </c>
      <c r="U48" s="9">
        <f>IF(Table1[[#This Row],[Prévision du Sprint où la tâche doit être terminée]]="Sprint 2",Table1[[#This Row],[Temps requis (minutes)]],0)</f>
        <v>0</v>
      </c>
      <c r="V48" s="9">
        <f>IF(Table1[[#This Row],[Prévision du Sprint où la tâche doit être terminée]]="Sprint 3",Table1[[#This Row],[Temps requis (minutes)]],0)</f>
        <v>0</v>
      </c>
      <c r="W48" s="9">
        <f>IF(Table1[[#This Row],[Prévision du Sprint où la tâche doit être terminée]]="Sprint 4",Table1[[#This Row],[Temps requis (minutes)]],0)</f>
        <v>40</v>
      </c>
      <c r="X48" s="9">
        <f>IF(Table1[[#This Row],[Prévision du Sprint où la tâche doit être terminée]]="Sprint 1",Table1[[#This Row],[Temps investis (minutes)]],0)</f>
        <v>0</v>
      </c>
      <c r="Y48" s="9">
        <f>IF(Table1[[#This Row],[Prévision du Sprint où la tâche doit être terminée]]="Sprint 2",Table1[[#This Row],[Temps investis (minutes)]],0)</f>
        <v>0</v>
      </c>
      <c r="Z48" s="9">
        <f>IF(Table1[[#This Row],[Prévision du Sprint où la tâche doit être terminée]]="Sprint 3",Table1[[#This Row],[Temps investis (minutes)]],0)</f>
        <v>0</v>
      </c>
      <c r="AA48" s="9">
        <f>IF(Table1[[#This Row],[Prévision du Sprint où la tâche doit être terminée]]="Sprint 4",Table1[[#This Row],[Temps investis (minutes)]],0)</f>
        <v>0</v>
      </c>
    </row>
    <row r="49" spans="2:27">
      <c r="B49" s="29">
        <v>37</v>
      </c>
      <c r="C49" s="30" t="s">
        <v>84</v>
      </c>
      <c r="D49" s="29" t="s">
        <v>27</v>
      </c>
      <c r="E49" s="29">
        <v>2</v>
      </c>
      <c r="F49" s="29">
        <v>1</v>
      </c>
      <c r="G49" s="29">
        <v>70</v>
      </c>
      <c r="H49" s="31" t="s">
        <v>40</v>
      </c>
      <c r="I49" s="29">
        <v>0</v>
      </c>
      <c r="J49" s="32">
        <v>0</v>
      </c>
      <c r="K49" s="33">
        <v>0</v>
      </c>
      <c r="L49" s="33">
        <v>0</v>
      </c>
      <c r="M49" s="33">
        <v>0</v>
      </c>
      <c r="N49" s="34"/>
      <c r="O49" s="35"/>
      <c r="P49" s="8" t="str">
        <f t="shared" si="16"/>
        <v>Sprint suivant</v>
      </c>
      <c r="Q49" s="8" t="str">
        <f t="shared" si="16"/>
        <v>Sprint suivant</v>
      </c>
      <c r="R49" s="8" t="str">
        <f t="shared" si="16"/>
        <v>Sprint suivant</v>
      </c>
      <c r="S49" s="8" t="str">
        <f t="shared" si="16"/>
        <v>Retard</v>
      </c>
      <c r="T49" s="9">
        <f>IF(Table1[[#This Row],[Prévision du Sprint où la tâche doit être terminée]]="Sprint 1",Table1[[#This Row],[Temps requis (minutes)]],0)</f>
        <v>0</v>
      </c>
      <c r="U49" s="9">
        <f>IF(Table1[[#This Row],[Prévision du Sprint où la tâche doit être terminée]]="Sprint 2",Table1[[#This Row],[Temps requis (minutes)]],0)</f>
        <v>0</v>
      </c>
      <c r="V49" s="9">
        <f>IF(Table1[[#This Row],[Prévision du Sprint où la tâche doit être terminée]]="Sprint 3",Table1[[#This Row],[Temps requis (minutes)]],0)</f>
        <v>0</v>
      </c>
      <c r="W49" s="9">
        <f>IF(Table1[[#This Row],[Prévision du Sprint où la tâche doit être terminée]]="Sprint 4",Table1[[#This Row],[Temps requis (minutes)]],0)</f>
        <v>70</v>
      </c>
      <c r="X49" s="9">
        <f>IF(Table1[[#This Row],[Prévision du Sprint où la tâche doit être terminée]]="Sprint 1",Table1[[#This Row],[Temps investis (minutes)]],0)</f>
        <v>0</v>
      </c>
      <c r="Y49" s="9">
        <f>IF(Table1[[#This Row],[Prévision du Sprint où la tâche doit être terminée]]="Sprint 2",Table1[[#This Row],[Temps investis (minutes)]],0)</f>
        <v>0</v>
      </c>
      <c r="Z49" s="9">
        <f>IF(Table1[[#This Row],[Prévision du Sprint où la tâche doit être terminée]]="Sprint 3",Table1[[#This Row],[Temps investis (minutes)]],0)</f>
        <v>0</v>
      </c>
      <c r="AA49" s="9">
        <f>IF(Table1[[#This Row],[Prévision du Sprint où la tâche doit être terminée]]="Sprint 4",Table1[[#This Row],[Temps investis (minutes)]],0)</f>
        <v>0</v>
      </c>
    </row>
    <row r="50" spans="2:27">
      <c r="B50" s="36"/>
      <c r="C50" s="37">
        <f>SUBTOTAL(103,[Description générale de la tâche])</f>
        <v>37</v>
      </c>
      <c r="D50" s="36"/>
      <c r="E50" s="36"/>
      <c r="F50" s="36"/>
      <c r="G50" s="38">
        <f>SUBTOTAL(109,[Temps requis (minutes)])</f>
        <v>1150</v>
      </c>
      <c r="H50" s="31"/>
      <c r="I50" s="38">
        <f>SUBTOTAL(109,[Temps investis (minutes)])</f>
        <v>135</v>
      </c>
      <c r="J50" s="43"/>
      <c r="K50" s="44"/>
      <c r="L50" s="44"/>
      <c r="M50" s="44"/>
      <c r="N50" s="34"/>
      <c r="O50" s="39"/>
      <c r="P50" s="45"/>
      <c r="Q50" s="45"/>
      <c r="R50" s="45"/>
      <c r="S50" s="45"/>
      <c r="T50" s="45"/>
      <c r="U50" s="45"/>
      <c r="V50" s="45"/>
      <c r="W50" s="45"/>
      <c r="X50" s="45"/>
      <c r="Y50" s="46"/>
      <c r="Z50" s="45"/>
      <c r="AA50" s="47"/>
    </row>
    <row r="51" spans="2:27">
      <c r="B51" s="27"/>
      <c r="C51" s="27"/>
      <c r="D51" s="27"/>
      <c r="E51" s="27"/>
      <c r="F51" s="27"/>
      <c r="G51" s="27"/>
      <c r="H51" s="27"/>
      <c r="I51" s="27"/>
      <c r="J51" s="27"/>
      <c r="K51" s="27"/>
      <c r="L51" s="27"/>
      <c r="M51" s="27"/>
      <c r="N51" s="27"/>
    </row>
    <row r="52" spans="2:27">
      <c r="B52" s="27"/>
      <c r="C52" s="27"/>
      <c r="D52" s="27"/>
      <c r="E52" s="27"/>
      <c r="F52" s="27"/>
      <c r="G52" s="27"/>
      <c r="H52" s="27"/>
      <c r="I52" s="27"/>
      <c r="J52" s="27"/>
      <c r="K52" s="27"/>
      <c r="L52" s="27"/>
      <c r="M52" s="27"/>
      <c r="N52" s="27"/>
    </row>
    <row r="53" spans="2:27">
      <c r="B53" s="27"/>
      <c r="C53" s="27"/>
      <c r="D53" s="27"/>
      <c r="E53" s="27"/>
      <c r="F53" s="27"/>
      <c r="G53" s="27"/>
      <c r="H53" s="27"/>
      <c r="I53" s="27"/>
      <c r="J53" s="27"/>
      <c r="K53" s="27"/>
      <c r="L53" s="27"/>
      <c r="M53" s="27"/>
      <c r="N53" s="27"/>
    </row>
    <row r="54" spans="2:27">
      <c r="B54" s="27"/>
      <c r="C54" s="27"/>
      <c r="D54" s="27"/>
      <c r="E54" s="27"/>
      <c r="F54" s="27"/>
      <c r="G54" s="27"/>
      <c r="H54" s="27"/>
      <c r="I54" s="27"/>
      <c r="J54" s="27"/>
      <c r="K54" s="27"/>
      <c r="L54" s="27"/>
      <c r="M54" s="27"/>
      <c r="N54" s="27"/>
    </row>
    <row r="55" spans="2:27">
      <c r="B55" s="27"/>
      <c r="C55" s="27"/>
      <c r="D55" s="27"/>
      <c r="E55" s="27"/>
      <c r="F55" s="27"/>
      <c r="G55" s="27"/>
      <c r="H55" s="27"/>
      <c r="I55" s="27"/>
      <c r="J55" s="27"/>
      <c r="K55" s="27"/>
      <c r="L55" s="27"/>
      <c r="M55" s="27"/>
      <c r="N55" s="27"/>
    </row>
    <row r="56" spans="2:27">
      <c r="B56" s="27"/>
      <c r="C56" s="27"/>
      <c r="D56" s="27"/>
      <c r="E56" s="27"/>
      <c r="F56" s="27"/>
      <c r="G56" s="27"/>
      <c r="H56" s="27"/>
      <c r="I56" s="27"/>
      <c r="J56" s="27"/>
      <c r="K56" s="27"/>
      <c r="L56" s="27"/>
      <c r="M56" s="27"/>
      <c r="N56" s="27"/>
    </row>
    <row r="57" spans="2:27">
      <c r="B57" s="27"/>
      <c r="C57" s="27"/>
      <c r="D57" s="27"/>
      <c r="E57" s="27"/>
      <c r="F57" s="27"/>
      <c r="G57" s="27"/>
      <c r="H57" s="27"/>
      <c r="I57" s="27"/>
      <c r="J57" s="27"/>
      <c r="K57" s="27"/>
      <c r="L57" s="27"/>
      <c r="M57" s="27"/>
      <c r="N57" s="27"/>
    </row>
    <row r="58" spans="2:27">
      <c r="B58" s="27"/>
      <c r="C58" s="27"/>
      <c r="D58" s="27"/>
      <c r="E58" s="27"/>
      <c r="F58" s="27"/>
      <c r="G58" s="27"/>
      <c r="H58" s="27"/>
      <c r="I58" s="27"/>
      <c r="J58" s="27"/>
      <c r="K58" s="27"/>
      <c r="L58" s="27"/>
      <c r="M58" s="27"/>
      <c r="N58" s="27"/>
    </row>
    <row r="59" spans="2:27">
      <c r="B59" s="27"/>
      <c r="C59" s="27"/>
      <c r="D59" s="27"/>
      <c r="E59" s="27"/>
      <c r="F59" s="27"/>
      <c r="G59" s="27"/>
      <c r="H59" s="27"/>
      <c r="I59" s="27"/>
      <c r="J59" s="27"/>
      <c r="K59" s="27"/>
      <c r="L59" s="27"/>
      <c r="M59" s="27"/>
      <c r="N59" s="27"/>
    </row>
    <row r="60" spans="2:27">
      <c r="B60" s="27"/>
      <c r="C60" s="27"/>
      <c r="D60" s="27"/>
      <c r="E60" s="27"/>
      <c r="F60" s="27"/>
      <c r="G60" s="27"/>
      <c r="H60" s="27"/>
      <c r="I60" s="27"/>
      <c r="J60" s="27"/>
      <c r="K60" s="27"/>
      <c r="L60" s="27"/>
      <c r="M60" s="27"/>
      <c r="N60" s="27"/>
    </row>
    <row r="61" spans="2:27">
      <c r="B61" s="27"/>
      <c r="C61" s="27"/>
      <c r="D61" s="27"/>
      <c r="E61" s="27"/>
      <c r="F61" s="27"/>
      <c r="G61" s="27"/>
      <c r="H61" s="27"/>
      <c r="I61" s="27"/>
      <c r="J61" s="27"/>
      <c r="K61" s="27"/>
      <c r="L61" s="27"/>
      <c r="M61" s="27"/>
      <c r="N61" s="27"/>
    </row>
    <row r="62" spans="2:27">
      <c r="B62" s="27"/>
      <c r="C62" s="27"/>
      <c r="D62" s="27"/>
      <c r="E62" s="27"/>
      <c r="F62" s="27"/>
      <c r="G62" s="27"/>
      <c r="H62" s="27"/>
      <c r="I62" s="27"/>
      <c r="J62" s="27"/>
      <c r="K62" s="27"/>
      <c r="L62" s="27"/>
      <c r="M62" s="27"/>
      <c r="N62" s="27"/>
    </row>
    <row r="63" spans="2:27">
      <c r="B63" s="27"/>
      <c r="C63" s="27"/>
      <c r="D63" s="27"/>
      <c r="E63" s="27"/>
      <c r="F63" s="27"/>
      <c r="G63" s="27"/>
      <c r="H63" s="27"/>
      <c r="I63" s="27"/>
      <c r="J63" s="27"/>
      <c r="K63" s="27"/>
      <c r="L63" s="27"/>
      <c r="M63" s="27"/>
      <c r="N63" s="27"/>
    </row>
    <row r="64" spans="2:27">
      <c r="B64" s="27"/>
      <c r="C64" s="27"/>
      <c r="D64" s="27"/>
      <c r="E64" s="27"/>
      <c r="F64" s="27"/>
      <c r="G64" s="27"/>
      <c r="H64" s="27"/>
      <c r="I64" s="27"/>
      <c r="J64" s="27"/>
      <c r="K64" s="27"/>
      <c r="L64" s="27"/>
      <c r="M64" s="27"/>
      <c r="N64" s="27"/>
    </row>
    <row r="65" spans="2:14">
      <c r="B65" s="27"/>
      <c r="C65" s="27"/>
      <c r="D65" s="27"/>
      <c r="E65" s="27"/>
      <c r="F65" s="27"/>
      <c r="G65" s="27"/>
      <c r="H65" s="27"/>
      <c r="I65" s="27"/>
      <c r="J65" s="27"/>
      <c r="K65" s="27"/>
      <c r="L65" s="27"/>
      <c r="M65" s="27"/>
      <c r="N65" s="27"/>
    </row>
    <row r="66" spans="2:14">
      <c r="B66" s="27"/>
      <c r="C66" s="27"/>
      <c r="D66" s="27"/>
      <c r="E66" s="27"/>
      <c r="F66" s="27"/>
      <c r="G66" s="27"/>
      <c r="H66" s="27"/>
      <c r="I66" s="27"/>
      <c r="J66" s="27"/>
      <c r="K66" s="27"/>
      <c r="L66" s="27"/>
      <c r="M66" s="27"/>
      <c r="N66" s="27"/>
    </row>
    <row r="67" spans="2:14">
      <c r="B67" s="27"/>
      <c r="C67" s="27"/>
      <c r="D67" s="27"/>
      <c r="E67" s="27"/>
      <c r="F67" s="27"/>
      <c r="G67" s="27"/>
      <c r="H67" s="27"/>
      <c r="I67" s="27"/>
      <c r="J67" s="27"/>
      <c r="K67" s="27"/>
      <c r="L67" s="27"/>
      <c r="M67" s="27"/>
      <c r="N67" s="27"/>
    </row>
    <row r="68" spans="2:14">
      <c r="B68" s="27"/>
      <c r="C68" s="27"/>
      <c r="D68" s="27"/>
      <c r="E68" s="27"/>
      <c r="F68" s="27"/>
      <c r="G68" s="27"/>
      <c r="H68" s="27"/>
      <c r="I68" s="27"/>
      <c r="J68" s="27"/>
      <c r="K68" s="27"/>
      <c r="L68" s="27"/>
      <c r="M68" s="27"/>
      <c r="N68" s="27"/>
    </row>
    <row r="69" spans="2:14">
      <c r="B69" s="27"/>
      <c r="C69" s="27"/>
      <c r="D69" s="27"/>
      <c r="E69" s="27"/>
      <c r="F69" s="27"/>
      <c r="G69" s="27"/>
      <c r="H69" s="27"/>
      <c r="I69" s="27"/>
      <c r="J69" s="27"/>
      <c r="K69" s="27"/>
      <c r="L69" s="27"/>
      <c r="M69" s="27"/>
      <c r="N69" s="27"/>
    </row>
    <row r="70" spans="2:14">
      <c r="B70" s="27"/>
      <c r="C70" s="27"/>
      <c r="D70" s="27"/>
      <c r="E70" s="27"/>
      <c r="F70" s="27"/>
      <c r="G70" s="27"/>
      <c r="H70" s="27"/>
      <c r="I70" s="27"/>
      <c r="J70" s="27"/>
      <c r="K70" s="27"/>
      <c r="L70" s="27"/>
      <c r="M70" s="27"/>
      <c r="N70" s="27"/>
    </row>
    <row r="71" spans="2:14">
      <c r="B71" s="27"/>
      <c r="C71" s="27"/>
      <c r="D71" s="27"/>
      <c r="E71" s="27"/>
      <c r="F71" s="27"/>
      <c r="G71" s="27"/>
      <c r="H71" s="27"/>
      <c r="I71" s="27"/>
      <c r="J71" s="27"/>
      <c r="K71" s="27"/>
      <c r="L71" s="27"/>
      <c r="M71" s="27"/>
      <c r="N71" s="27"/>
    </row>
    <row r="72" spans="2:14">
      <c r="B72" s="27"/>
      <c r="C72" s="27"/>
      <c r="D72" s="27"/>
      <c r="E72" s="27"/>
      <c r="F72" s="27"/>
      <c r="G72" s="27"/>
      <c r="H72" s="27"/>
      <c r="I72" s="27"/>
      <c r="J72" s="27"/>
      <c r="K72" s="27"/>
      <c r="L72" s="27"/>
      <c r="M72" s="27"/>
      <c r="N72" s="27"/>
    </row>
    <row r="73" spans="2:14">
      <c r="B73" s="27"/>
      <c r="C73" s="27"/>
      <c r="D73" s="27"/>
      <c r="E73" s="27"/>
      <c r="F73" s="27"/>
      <c r="G73" s="27"/>
      <c r="H73" s="27"/>
      <c r="I73" s="27"/>
      <c r="J73" s="27"/>
      <c r="K73" s="27"/>
      <c r="L73" s="27"/>
      <c r="M73" s="27"/>
      <c r="N73" s="27"/>
    </row>
    <row r="74" spans="2:14">
      <c r="B74" s="27"/>
      <c r="C74" s="27"/>
      <c r="D74" s="27"/>
      <c r="E74" s="27"/>
      <c r="F74" s="27"/>
      <c r="G74" s="27"/>
      <c r="H74" s="27"/>
      <c r="I74" s="27"/>
      <c r="J74" s="27"/>
      <c r="K74" s="27"/>
      <c r="L74" s="27"/>
      <c r="M74" s="27"/>
      <c r="N74" s="27"/>
    </row>
    <row r="75" spans="2:14">
      <c r="B75" s="27"/>
      <c r="C75" s="27"/>
      <c r="D75" s="27"/>
      <c r="E75" s="27"/>
      <c r="F75" s="27"/>
      <c r="G75" s="27"/>
      <c r="H75" s="27"/>
      <c r="I75" s="27"/>
      <c r="J75" s="27"/>
      <c r="K75" s="27"/>
      <c r="L75" s="27"/>
      <c r="M75" s="27"/>
      <c r="N75" s="27"/>
    </row>
    <row r="76" spans="2:14">
      <c r="B76" s="27"/>
      <c r="C76" s="27"/>
      <c r="D76" s="27"/>
      <c r="E76" s="27"/>
      <c r="F76" s="27"/>
      <c r="G76" s="27"/>
      <c r="H76" s="27"/>
      <c r="I76" s="27"/>
      <c r="J76" s="27"/>
      <c r="K76" s="27"/>
      <c r="L76" s="27"/>
      <c r="M76" s="27"/>
      <c r="N76" s="27"/>
    </row>
    <row r="77" spans="2:14">
      <c r="B77" s="27"/>
      <c r="C77" s="27"/>
      <c r="D77" s="27"/>
      <c r="E77" s="27"/>
      <c r="F77" s="27"/>
      <c r="G77" s="27"/>
      <c r="H77" s="27"/>
      <c r="I77" s="27"/>
      <c r="J77" s="27"/>
      <c r="K77" s="27"/>
      <c r="L77" s="27"/>
      <c r="M77" s="27"/>
      <c r="N77" s="27"/>
    </row>
    <row r="78" spans="2:14">
      <c r="B78" s="27"/>
      <c r="C78" s="27"/>
      <c r="D78" s="27"/>
      <c r="E78" s="27"/>
      <c r="F78" s="27"/>
      <c r="G78" s="27"/>
      <c r="H78" s="27"/>
      <c r="I78" s="27"/>
      <c r="J78" s="27"/>
      <c r="K78" s="27"/>
      <c r="L78" s="27"/>
      <c r="M78" s="27"/>
      <c r="N78" s="27"/>
    </row>
    <row r="79" spans="2:14">
      <c r="B79" s="27"/>
      <c r="C79" s="27"/>
      <c r="D79" s="27"/>
      <c r="E79" s="27"/>
      <c r="F79" s="27"/>
      <c r="G79" s="27"/>
      <c r="H79" s="27"/>
      <c r="I79" s="27"/>
      <c r="J79" s="27"/>
      <c r="K79" s="27"/>
      <c r="L79" s="27"/>
      <c r="M79" s="27"/>
      <c r="N79" s="27"/>
    </row>
    <row r="80" spans="2:14">
      <c r="B80" s="27"/>
      <c r="C80" s="27"/>
      <c r="D80" s="27"/>
      <c r="E80" s="27"/>
      <c r="F80" s="27"/>
      <c r="G80" s="27"/>
      <c r="H80" s="27"/>
      <c r="I80" s="27"/>
      <c r="J80" s="27"/>
      <c r="K80" s="27"/>
      <c r="L80" s="27"/>
      <c r="M80" s="27"/>
      <c r="N80" s="27"/>
    </row>
    <row r="81" spans="2:14">
      <c r="B81" s="27"/>
      <c r="C81" s="27"/>
      <c r="D81" s="27"/>
      <c r="E81" s="27"/>
      <c r="F81" s="27"/>
      <c r="G81" s="27"/>
      <c r="H81" s="27"/>
      <c r="I81" s="27"/>
      <c r="J81" s="27"/>
      <c r="K81" s="27"/>
      <c r="L81" s="27"/>
      <c r="M81" s="27"/>
      <c r="N81" s="27"/>
    </row>
    <row r="82" spans="2:14">
      <c r="B82" s="27"/>
      <c r="C82" s="27"/>
      <c r="D82" s="27"/>
      <c r="E82" s="27"/>
      <c r="F82" s="27"/>
      <c r="G82" s="27"/>
      <c r="H82" s="27"/>
      <c r="I82" s="27"/>
      <c r="J82" s="27"/>
      <c r="K82" s="27"/>
      <c r="L82" s="27"/>
      <c r="M82" s="27"/>
      <c r="N82" s="27"/>
    </row>
    <row r="83" spans="2:14">
      <c r="B83" s="27"/>
      <c r="C83" s="27"/>
      <c r="D83" s="27"/>
      <c r="E83" s="27"/>
      <c r="F83" s="27"/>
      <c r="G83" s="27"/>
      <c r="H83" s="27"/>
      <c r="I83" s="27"/>
      <c r="J83" s="27"/>
      <c r="K83" s="27"/>
      <c r="L83" s="27"/>
      <c r="M83" s="27"/>
      <c r="N83" s="27"/>
    </row>
    <row r="84" spans="2:14">
      <c r="B84" s="27"/>
      <c r="C84" s="27"/>
      <c r="D84" s="27"/>
      <c r="E84" s="27"/>
      <c r="F84" s="27"/>
      <c r="G84" s="27"/>
      <c r="H84" s="27"/>
      <c r="I84" s="27"/>
      <c r="J84" s="27"/>
      <c r="K84" s="27"/>
      <c r="L84" s="27"/>
      <c r="M84" s="27"/>
      <c r="N84" s="27"/>
    </row>
    <row r="85" spans="2:14">
      <c r="B85" s="27"/>
      <c r="C85" s="27"/>
      <c r="D85" s="27"/>
      <c r="E85" s="27"/>
      <c r="F85" s="27"/>
      <c r="G85" s="27"/>
      <c r="H85" s="27"/>
      <c r="I85" s="27"/>
      <c r="J85" s="27"/>
      <c r="K85" s="27"/>
      <c r="L85" s="27"/>
      <c r="M85" s="27"/>
      <c r="N85" s="27"/>
    </row>
    <row r="86" spans="2:14">
      <c r="B86" s="27"/>
      <c r="C86" s="27"/>
      <c r="D86" s="27"/>
      <c r="E86" s="27"/>
      <c r="F86" s="27"/>
      <c r="G86" s="27"/>
      <c r="H86" s="27"/>
      <c r="I86" s="27"/>
      <c r="J86" s="27"/>
      <c r="K86" s="27"/>
      <c r="L86" s="27"/>
      <c r="M86" s="27"/>
      <c r="N86" s="27"/>
    </row>
    <row r="87" spans="2:14">
      <c r="B87" s="27"/>
      <c r="C87" s="27"/>
      <c r="D87" s="27"/>
      <c r="E87" s="27"/>
      <c r="F87" s="27"/>
      <c r="G87" s="27"/>
      <c r="H87" s="27"/>
      <c r="I87" s="27"/>
      <c r="J87" s="27"/>
      <c r="K87" s="27"/>
      <c r="L87" s="27"/>
      <c r="M87" s="27"/>
      <c r="N87" s="27"/>
    </row>
    <row r="88" spans="2:14">
      <c r="B88" s="27"/>
      <c r="C88" s="27"/>
      <c r="D88" s="27"/>
      <c r="E88" s="27"/>
      <c r="F88" s="27"/>
      <c r="G88" s="27"/>
      <c r="H88" s="27"/>
      <c r="I88" s="27"/>
      <c r="J88" s="27"/>
      <c r="K88" s="27"/>
      <c r="L88" s="27"/>
      <c r="M88" s="27"/>
      <c r="N88" s="27"/>
    </row>
    <row r="89" spans="2:14">
      <c r="B89" s="27"/>
      <c r="C89" s="27"/>
      <c r="D89" s="27"/>
      <c r="E89" s="27"/>
      <c r="F89" s="27"/>
      <c r="G89" s="27"/>
      <c r="H89" s="27"/>
      <c r="I89" s="27"/>
      <c r="J89" s="27"/>
      <c r="K89" s="27"/>
      <c r="L89" s="27"/>
      <c r="M89" s="27"/>
      <c r="N89" s="27"/>
    </row>
    <row r="90" spans="2:14">
      <c r="B90" s="27"/>
      <c r="C90" s="27"/>
      <c r="D90" s="27"/>
      <c r="E90" s="27"/>
      <c r="F90" s="27"/>
      <c r="G90" s="27"/>
      <c r="H90" s="27"/>
      <c r="I90" s="27"/>
      <c r="J90" s="27"/>
      <c r="K90" s="27"/>
      <c r="L90" s="27"/>
      <c r="M90" s="27"/>
      <c r="N90" s="27"/>
    </row>
    <row r="91" spans="2:14">
      <c r="B91" s="27"/>
      <c r="C91" s="27"/>
      <c r="D91" s="27"/>
      <c r="E91" s="27"/>
      <c r="F91" s="27"/>
      <c r="G91" s="27"/>
      <c r="H91" s="27"/>
      <c r="I91" s="27"/>
      <c r="J91" s="27"/>
      <c r="K91" s="27"/>
      <c r="L91" s="27"/>
      <c r="M91" s="27"/>
      <c r="N91" s="27"/>
    </row>
    <row r="92" spans="2:14">
      <c r="B92" s="27"/>
      <c r="C92" s="27"/>
      <c r="D92" s="27"/>
      <c r="E92" s="27"/>
      <c r="F92" s="27"/>
      <c r="G92" s="27"/>
      <c r="H92" s="27"/>
      <c r="I92" s="27"/>
      <c r="J92" s="27"/>
      <c r="K92" s="27"/>
      <c r="L92" s="27"/>
      <c r="M92" s="27"/>
      <c r="N92" s="27"/>
    </row>
    <row r="93" spans="2:14">
      <c r="B93" s="27"/>
      <c r="C93" s="27"/>
      <c r="D93" s="27"/>
      <c r="E93" s="27"/>
      <c r="F93" s="27"/>
      <c r="G93" s="27"/>
      <c r="H93" s="27"/>
      <c r="I93" s="27"/>
      <c r="J93" s="27"/>
      <c r="K93" s="27"/>
      <c r="L93" s="27"/>
      <c r="M93" s="27"/>
      <c r="N93" s="27"/>
    </row>
    <row r="94" spans="2:14">
      <c r="B94" s="27"/>
      <c r="C94" s="27"/>
      <c r="D94" s="27"/>
      <c r="E94" s="27"/>
      <c r="F94" s="27"/>
      <c r="G94" s="27"/>
      <c r="H94" s="27"/>
      <c r="I94" s="27"/>
      <c r="J94" s="27"/>
      <c r="K94" s="27"/>
      <c r="L94" s="27"/>
      <c r="M94" s="27"/>
      <c r="N94" s="27"/>
    </row>
    <row r="95" spans="2:14">
      <c r="B95" s="27"/>
      <c r="C95" s="27"/>
      <c r="D95" s="27"/>
      <c r="E95" s="27"/>
      <c r="F95" s="27"/>
      <c r="G95" s="27"/>
      <c r="H95" s="27"/>
      <c r="I95" s="27"/>
      <c r="J95" s="27"/>
      <c r="K95" s="27"/>
      <c r="L95" s="27"/>
      <c r="M95" s="27"/>
      <c r="N95" s="27"/>
    </row>
    <row r="96" spans="2:14">
      <c r="B96" s="27"/>
      <c r="C96" s="27"/>
      <c r="D96" s="27"/>
      <c r="E96" s="27"/>
      <c r="F96" s="27"/>
      <c r="G96" s="27"/>
      <c r="H96" s="27"/>
      <c r="I96" s="27"/>
      <c r="J96" s="27"/>
      <c r="K96" s="27"/>
      <c r="L96" s="27"/>
      <c r="M96" s="27"/>
      <c r="N96" s="27"/>
    </row>
    <row r="97" spans="2:14">
      <c r="B97" s="27"/>
      <c r="C97" s="27"/>
      <c r="D97" s="27"/>
      <c r="E97" s="27"/>
      <c r="F97" s="27"/>
      <c r="G97" s="27"/>
      <c r="H97" s="27"/>
      <c r="I97" s="27"/>
      <c r="J97" s="27"/>
      <c r="K97" s="27"/>
      <c r="L97" s="27"/>
      <c r="M97" s="27"/>
      <c r="N97" s="27"/>
    </row>
    <row r="98" spans="2:14">
      <c r="B98" s="27"/>
      <c r="C98" s="27"/>
      <c r="D98" s="27"/>
      <c r="E98" s="27"/>
      <c r="F98" s="27"/>
      <c r="G98" s="27"/>
      <c r="H98" s="27"/>
      <c r="I98" s="27"/>
      <c r="J98" s="27"/>
      <c r="K98" s="27"/>
      <c r="L98" s="27"/>
      <c r="M98" s="27"/>
      <c r="N98" s="27"/>
    </row>
    <row r="99" spans="2:14">
      <c r="B99" s="27"/>
      <c r="C99" s="27"/>
      <c r="D99" s="27"/>
      <c r="E99" s="27"/>
      <c r="F99" s="27"/>
      <c r="G99" s="27"/>
      <c r="H99" s="27"/>
      <c r="I99" s="27"/>
      <c r="J99" s="27"/>
      <c r="K99" s="27"/>
      <c r="L99" s="27"/>
      <c r="M99" s="27"/>
      <c r="N99" s="27"/>
    </row>
    <row r="100" spans="2:14">
      <c r="B100" s="27"/>
      <c r="C100" s="27"/>
      <c r="D100" s="27"/>
      <c r="E100" s="27"/>
      <c r="F100" s="27"/>
      <c r="G100" s="27"/>
      <c r="H100" s="27"/>
      <c r="I100" s="27"/>
      <c r="J100" s="27"/>
      <c r="K100" s="27"/>
      <c r="L100" s="27"/>
      <c r="M100" s="27"/>
      <c r="N100" s="27"/>
    </row>
    <row r="101" spans="2:14">
      <c r="B101" s="27"/>
      <c r="C101" s="27"/>
      <c r="D101" s="27"/>
      <c r="E101" s="27"/>
      <c r="F101" s="27"/>
      <c r="G101" s="27"/>
      <c r="H101" s="27"/>
      <c r="I101" s="27"/>
      <c r="J101" s="27"/>
      <c r="K101" s="27"/>
      <c r="L101" s="27"/>
      <c r="M101" s="27"/>
      <c r="N101" s="27"/>
    </row>
    <row r="102" spans="2:14">
      <c r="B102" s="27"/>
      <c r="C102" s="27"/>
      <c r="D102" s="27"/>
      <c r="E102" s="27"/>
      <c r="F102" s="27"/>
      <c r="G102" s="27"/>
      <c r="H102" s="27"/>
      <c r="I102" s="27"/>
      <c r="J102" s="27"/>
      <c r="K102" s="27"/>
      <c r="L102" s="27"/>
      <c r="M102" s="27"/>
      <c r="N102" s="27"/>
    </row>
    <row r="103" spans="2:14">
      <c r="B103" s="27"/>
      <c r="C103" s="27"/>
      <c r="D103" s="27"/>
      <c r="E103" s="27"/>
      <c r="F103" s="27"/>
      <c r="G103" s="27"/>
      <c r="H103" s="27"/>
      <c r="I103" s="27"/>
      <c r="J103" s="27"/>
      <c r="K103" s="27"/>
      <c r="L103" s="27"/>
      <c r="M103" s="27"/>
      <c r="N103" s="27"/>
    </row>
    <row r="104" spans="2:14">
      <c r="B104" s="27"/>
      <c r="C104" s="27"/>
      <c r="D104" s="27"/>
      <c r="E104" s="27"/>
      <c r="F104" s="27"/>
      <c r="G104" s="27"/>
      <c r="H104" s="27"/>
      <c r="I104" s="27"/>
      <c r="J104" s="27"/>
      <c r="K104" s="27"/>
      <c r="L104" s="27"/>
      <c r="M104" s="27"/>
      <c r="N104" s="27"/>
    </row>
    <row r="105" spans="2:14">
      <c r="B105" s="27"/>
      <c r="C105" s="27"/>
      <c r="D105" s="27"/>
      <c r="E105" s="27"/>
      <c r="F105" s="27"/>
      <c r="G105" s="27"/>
      <c r="H105" s="27"/>
      <c r="I105" s="27"/>
      <c r="J105" s="27"/>
      <c r="K105" s="27"/>
      <c r="L105" s="27"/>
      <c r="M105" s="27"/>
      <c r="N105" s="27"/>
    </row>
    <row r="106" spans="2:14">
      <c r="B106" s="27"/>
      <c r="C106" s="27"/>
      <c r="D106" s="27"/>
      <c r="E106" s="27"/>
      <c r="F106" s="27"/>
      <c r="G106" s="27"/>
      <c r="H106" s="27"/>
      <c r="I106" s="27"/>
      <c r="J106" s="27"/>
      <c r="K106" s="27"/>
      <c r="L106" s="27"/>
      <c r="M106" s="27"/>
      <c r="N106" s="27"/>
    </row>
    <row r="107" spans="2:14">
      <c r="B107" s="27"/>
      <c r="C107" s="27"/>
      <c r="D107" s="27"/>
      <c r="E107" s="27"/>
      <c r="F107" s="27"/>
      <c r="G107" s="27"/>
      <c r="H107" s="27"/>
      <c r="I107" s="27"/>
      <c r="J107" s="27"/>
      <c r="K107" s="27"/>
      <c r="L107" s="27"/>
      <c r="M107" s="27"/>
      <c r="N107" s="27"/>
    </row>
    <row r="108" spans="2:14">
      <c r="B108" s="27"/>
      <c r="C108" s="27"/>
      <c r="D108" s="27"/>
      <c r="E108" s="27"/>
      <c r="F108" s="27"/>
      <c r="G108" s="27"/>
      <c r="H108" s="27"/>
      <c r="I108" s="27"/>
      <c r="J108" s="27"/>
      <c r="K108" s="27"/>
      <c r="L108" s="27"/>
      <c r="M108" s="27"/>
      <c r="N108" s="27"/>
    </row>
    <row r="109" spans="2:14">
      <c r="B109" s="27"/>
      <c r="C109" s="27"/>
      <c r="D109" s="27"/>
      <c r="E109" s="27"/>
      <c r="F109" s="27"/>
      <c r="G109" s="27"/>
      <c r="H109" s="27"/>
      <c r="I109" s="27"/>
      <c r="J109" s="27"/>
      <c r="K109" s="27"/>
      <c r="L109" s="27"/>
      <c r="M109" s="27"/>
      <c r="N109" s="27"/>
    </row>
    <row r="110" spans="2:14">
      <c r="B110" s="27"/>
      <c r="C110" s="27"/>
      <c r="D110" s="27"/>
      <c r="E110" s="27"/>
      <c r="F110" s="27"/>
      <c r="G110" s="27"/>
      <c r="H110" s="27"/>
      <c r="I110" s="27"/>
      <c r="J110" s="27"/>
      <c r="K110" s="27"/>
      <c r="L110" s="27"/>
      <c r="M110" s="27"/>
      <c r="N110" s="27"/>
    </row>
    <row r="111" spans="2:14">
      <c r="B111" s="27"/>
      <c r="C111" s="27"/>
      <c r="D111" s="27"/>
      <c r="E111" s="27"/>
      <c r="F111" s="27"/>
      <c r="G111" s="27"/>
      <c r="H111" s="27"/>
      <c r="I111" s="27"/>
      <c r="J111" s="27"/>
      <c r="K111" s="27"/>
      <c r="L111" s="27"/>
      <c r="M111" s="27"/>
      <c r="N111" s="27"/>
    </row>
    <row r="112" spans="2:14">
      <c r="B112" s="27"/>
      <c r="C112" s="27"/>
      <c r="D112" s="27"/>
      <c r="E112" s="27"/>
      <c r="F112" s="27"/>
      <c r="G112" s="27"/>
      <c r="H112" s="27"/>
      <c r="I112" s="27"/>
      <c r="J112" s="27"/>
      <c r="K112" s="27"/>
      <c r="L112" s="27"/>
      <c r="M112" s="27"/>
      <c r="N112" s="27"/>
    </row>
    <row r="113" spans="2:14">
      <c r="B113" s="27"/>
      <c r="C113" s="27"/>
      <c r="D113" s="27"/>
      <c r="E113" s="27"/>
      <c r="F113" s="27"/>
      <c r="G113" s="27"/>
      <c r="H113" s="27"/>
      <c r="I113" s="27"/>
      <c r="J113" s="27"/>
      <c r="K113" s="27"/>
      <c r="L113" s="27"/>
      <c r="M113" s="27"/>
      <c r="N113" s="27"/>
    </row>
    <row r="114" spans="2:14">
      <c r="B114" s="27"/>
      <c r="C114" s="27"/>
      <c r="D114" s="27"/>
      <c r="E114" s="27"/>
      <c r="F114" s="27"/>
      <c r="G114" s="27"/>
      <c r="H114" s="27"/>
      <c r="I114" s="27"/>
      <c r="J114" s="27"/>
      <c r="K114" s="27"/>
      <c r="L114" s="27"/>
      <c r="M114" s="27"/>
      <c r="N114" s="27"/>
    </row>
    <row r="115" spans="2:14">
      <c r="B115" s="27"/>
      <c r="C115" s="27"/>
      <c r="D115" s="27"/>
      <c r="E115" s="27"/>
      <c r="F115" s="27"/>
      <c r="G115" s="27"/>
      <c r="H115" s="27"/>
      <c r="I115" s="27"/>
      <c r="J115" s="27"/>
      <c r="K115" s="27"/>
      <c r="L115" s="27"/>
      <c r="M115" s="27"/>
      <c r="N115" s="27"/>
    </row>
    <row r="116" spans="2:14">
      <c r="B116" s="27"/>
      <c r="C116" s="27"/>
      <c r="D116" s="27"/>
      <c r="E116" s="27"/>
      <c r="F116" s="27"/>
      <c r="G116" s="27"/>
      <c r="H116" s="27"/>
      <c r="I116" s="27"/>
      <c r="J116" s="27"/>
      <c r="K116" s="27"/>
      <c r="L116" s="27"/>
      <c r="M116" s="27"/>
      <c r="N116" s="27"/>
    </row>
    <row r="117" spans="2:14">
      <c r="B117" s="27"/>
      <c r="C117" s="27"/>
      <c r="D117" s="27"/>
      <c r="E117" s="27"/>
      <c r="F117" s="27"/>
      <c r="G117" s="27"/>
      <c r="H117" s="27"/>
      <c r="I117" s="27"/>
      <c r="J117" s="27"/>
      <c r="K117" s="27"/>
      <c r="L117" s="27"/>
      <c r="M117" s="27"/>
      <c r="N117" s="27"/>
    </row>
    <row r="118" spans="2:14">
      <c r="B118" s="27"/>
      <c r="C118" s="27"/>
      <c r="D118" s="27"/>
      <c r="E118" s="27"/>
      <c r="F118" s="27"/>
      <c r="G118" s="27"/>
      <c r="H118" s="27"/>
      <c r="I118" s="27"/>
      <c r="J118" s="27"/>
      <c r="K118" s="27"/>
      <c r="L118" s="27"/>
      <c r="M118" s="27"/>
      <c r="N118" s="27"/>
    </row>
    <row r="119" spans="2:14">
      <c r="B119" s="27"/>
      <c r="C119" s="27"/>
      <c r="D119" s="27"/>
      <c r="E119" s="27"/>
      <c r="F119" s="27"/>
      <c r="G119" s="27"/>
      <c r="H119" s="27"/>
      <c r="I119" s="27"/>
      <c r="J119" s="27"/>
      <c r="K119" s="27"/>
      <c r="L119" s="27"/>
      <c r="M119" s="27"/>
      <c r="N119" s="27"/>
    </row>
    <row r="120" spans="2:14">
      <c r="B120" s="27"/>
      <c r="C120" s="27"/>
      <c r="D120" s="27"/>
      <c r="E120" s="27"/>
      <c r="F120" s="27"/>
      <c r="G120" s="27"/>
      <c r="H120" s="27"/>
      <c r="I120" s="27"/>
      <c r="J120" s="27"/>
      <c r="K120" s="27"/>
      <c r="L120" s="27"/>
      <c r="M120" s="27"/>
      <c r="N120" s="27"/>
    </row>
    <row r="121" spans="2:14">
      <c r="B121" s="27"/>
      <c r="C121" s="27"/>
      <c r="D121" s="27"/>
      <c r="E121" s="27"/>
      <c r="F121" s="27"/>
      <c r="G121" s="27"/>
      <c r="H121" s="27"/>
      <c r="I121" s="27"/>
      <c r="J121" s="27"/>
      <c r="K121" s="27"/>
      <c r="L121" s="27"/>
      <c r="M121" s="27"/>
      <c r="N121" s="27"/>
    </row>
    <row r="122" spans="2:14">
      <c r="B122" s="27"/>
      <c r="C122" s="27"/>
      <c r="D122" s="27"/>
      <c r="E122" s="27"/>
      <c r="F122" s="27"/>
      <c r="G122" s="27"/>
      <c r="H122" s="27"/>
      <c r="I122" s="27"/>
      <c r="J122" s="27"/>
      <c r="K122" s="27"/>
      <c r="L122" s="27"/>
      <c r="M122" s="27"/>
      <c r="N122" s="27"/>
    </row>
    <row r="123" spans="2:14">
      <c r="B123" s="27"/>
      <c r="C123" s="27"/>
      <c r="D123" s="27"/>
      <c r="E123" s="27"/>
      <c r="F123" s="27"/>
      <c r="G123" s="27"/>
      <c r="H123" s="27"/>
      <c r="I123" s="27"/>
      <c r="J123" s="27"/>
      <c r="K123" s="27"/>
      <c r="L123" s="27"/>
      <c r="M123" s="27"/>
      <c r="N123" s="27"/>
    </row>
    <row r="124" spans="2:14">
      <c r="B124" s="27"/>
      <c r="C124" s="27"/>
      <c r="D124" s="27"/>
      <c r="E124" s="27"/>
      <c r="F124" s="27"/>
      <c r="G124" s="27"/>
      <c r="H124" s="27"/>
      <c r="I124" s="27"/>
      <c r="J124" s="27"/>
      <c r="K124" s="27"/>
      <c r="L124" s="27"/>
      <c r="M124" s="27"/>
      <c r="N124" s="27"/>
    </row>
    <row r="125" spans="2:14">
      <c r="B125" s="27"/>
      <c r="C125" s="27"/>
      <c r="D125" s="27"/>
      <c r="E125" s="27"/>
      <c r="F125" s="27"/>
      <c r="G125" s="27"/>
      <c r="H125" s="27"/>
      <c r="I125" s="27"/>
      <c r="J125" s="27"/>
      <c r="K125" s="27"/>
      <c r="L125" s="27"/>
      <c r="M125" s="27"/>
      <c r="N125" s="27"/>
    </row>
    <row r="126" spans="2:14">
      <c r="B126" s="27"/>
      <c r="C126" s="27"/>
      <c r="D126" s="27"/>
      <c r="E126" s="27"/>
      <c r="F126" s="27"/>
      <c r="G126" s="27"/>
      <c r="H126" s="27"/>
      <c r="I126" s="27"/>
      <c r="J126" s="27"/>
      <c r="K126" s="27"/>
      <c r="L126" s="27"/>
      <c r="M126" s="27"/>
      <c r="N126" s="27"/>
    </row>
    <row r="127" spans="2:14">
      <c r="B127" s="27"/>
      <c r="C127" s="27"/>
      <c r="D127" s="27"/>
      <c r="E127" s="27"/>
      <c r="F127" s="27"/>
      <c r="G127" s="27"/>
      <c r="H127" s="27"/>
      <c r="I127" s="27"/>
      <c r="J127" s="27"/>
      <c r="K127" s="27"/>
      <c r="L127" s="27"/>
      <c r="M127" s="27"/>
      <c r="N127" s="27"/>
    </row>
    <row r="128" spans="2:14">
      <c r="B128" s="27"/>
      <c r="C128" s="27"/>
      <c r="D128" s="27"/>
      <c r="E128" s="27"/>
      <c r="F128" s="27"/>
      <c r="G128" s="27"/>
      <c r="H128" s="27"/>
      <c r="I128" s="27"/>
      <c r="J128" s="27"/>
      <c r="K128" s="27"/>
      <c r="L128" s="27"/>
      <c r="M128" s="27"/>
      <c r="N128" s="27"/>
    </row>
    <row r="129" spans="2:14">
      <c r="B129" s="27"/>
      <c r="C129" s="27"/>
      <c r="D129" s="27"/>
      <c r="E129" s="27"/>
      <c r="F129" s="27"/>
      <c r="G129" s="27"/>
      <c r="H129" s="27"/>
      <c r="I129" s="27"/>
      <c r="J129" s="27"/>
      <c r="K129" s="27"/>
      <c r="L129" s="27"/>
      <c r="M129" s="27"/>
      <c r="N129" s="27"/>
    </row>
    <row r="130" spans="2:14">
      <c r="B130" s="27"/>
      <c r="C130" s="27"/>
      <c r="D130" s="27"/>
      <c r="E130" s="27"/>
      <c r="F130" s="27"/>
      <c r="G130" s="27"/>
      <c r="H130" s="27"/>
      <c r="I130" s="27"/>
      <c r="J130" s="27"/>
      <c r="K130" s="27"/>
      <c r="L130" s="27"/>
      <c r="M130" s="27"/>
      <c r="N130" s="27"/>
    </row>
    <row r="131" spans="2:14">
      <c r="B131" s="27"/>
      <c r="C131" s="27"/>
      <c r="D131" s="27"/>
      <c r="E131" s="27"/>
      <c r="F131" s="27"/>
      <c r="G131" s="27"/>
      <c r="H131" s="27"/>
      <c r="I131" s="27"/>
      <c r="J131" s="27"/>
      <c r="K131" s="27"/>
      <c r="L131" s="27"/>
      <c r="M131" s="27"/>
      <c r="N131" s="27"/>
    </row>
    <row r="132" spans="2:14">
      <c r="B132" s="27"/>
      <c r="C132" s="27"/>
      <c r="D132" s="27"/>
      <c r="E132" s="27"/>
      <c r="F132" s="27"/>
      <c r="G132" s="27"/>
      <c r="H132" s="27"/>
      <c r="I132" s="27"/>
      <c r="J132" s="27"/>
      <c r="K132" s="27"/>
      <c r="L132" s="27"/>
      <c r="M132" s="27"/>
      <c r="N132" s="27"/>
    </row>
    <row r="133" spans="2:14">
      <c r="B133" s="27"/>
      <c r="C133" s="27"/>
      <c r="D133" s="27"/>
      <c r="E133" s="27"/>
      <c r="F133" s="27"/>
      <c r="G133" s="27"/>
      <c r="H133" s="27"/>
      <c r="I133" s="27"/>
      <c r="J133" s="27"/>
      <c r="K133" s="27"/>
      <c r="L133" s="27"/>
      <c r="M133" s="27"/>
      <c r="N133" s="27"/>
    </row>
    <row r="134" spans="2:14">
      <c r="B134" s="27"/>
      <c r="C134" s="27"/>
      <c r="D134" s="27"/>
      <c r="E134" s="27"/>
      <c r="F134" s="27"/>
      <c r="G134" s="27"/>
      <c r="H134" s="27"/>
      <c r="I134" s="27"/>
      <c r="J134" s="27"/>
      <c r="K134" s="27"/>
      <c r="L134" s="27"/>
      <c r="M134" s="27"/>
      <c r="N134" s="27"/>
    </row>
    <row r="135" spans="2:14">
      <c r="B135" s="27"/>
      <c r="C135" s="27"/>
      <c r="D135" s="27"/>
      <c r="E135" s="27"/>
      <c r="F135" s="27"/>
      <c r="G135" s="27"/>
      <c r="H135" s="27"/>
      <c r="I135" s="27"/>
      <c r="J135" s="27"/>
      <c r="K135" s="27"/>
      <c r="L135" s="27"/>
      <c r="M135" s="27"/>
      <c r="N135" s="27"/>
    </row>
    <row r="136" spans="2:14">
      <c r="B136" s="27"/>
      <c r="C136" s="27"/>
      <c r="D136" s="27"/>
      <c r="E136" s="27"/>
      <c r="F136" s="27"/>
      <c r="G136" s="27"/>
      <c r="H136" s="27"/>
      <c r="I136" s="27"/>
      <c r="J136" s="27"/>
      <c r="K136" s="27"/>
      <c r="L136" s="27"/>
      <c r="M136" s="27"/>
      <c r="N136" s="27"/>
    </row>
    <row r="137" spans="2:14">
      <c r="B137" s="27"/>
      <c r="C137" s="27"/>
      <c r="D137" s="27"/>
      <c r="E137" s="27"/>
      <c r="F137" s="27"/>
      <c r="G137" s="27"/>
      <c r="H137" s="27"/>
      <c r="I137" s="27"/>
      <c r="J137" s="27"/>
      <c r="K137" s="27"/>
      <c r="L137" s="27"/>
      <c r="M137" s="27"/>
      <c r="N137" s="27"/>
    </row>
    <row r="138" spans="2:14">
      <c r="B138" s="27"/>
      <c r="C138" s="27"/>
      <c r="D138" s="27"/>
      <c r="E138" s="27"/>
      <c r="F138" s="27"/>
      <c r="G138" s="27"/>
      <c r="H138" s="27"/>
      <c r="I138" s="27"/>
      <c r="J138" s="27"/>
      <c r="K138" s="27"/>
      <c r="L138" s="27"/>
      <c r="M138" s="27"/>
      <c r="N138" s="27"/>
    </row>
    <row r="139" spans="2:14">
      <c r="B139" s="27"/>
      <c r="C139" s="27"/>
      <c r="D139" s="27"/>
      <c r="E139" s="27"/>
      <c r="F139" s="27"/>
      <c r="G139" s="27"/>
      <c r="H139" s="27"/>
      <c r="I139" s="27"/>
      <c r="J139" s="27"/>
      <c r="K139" s="27"/>
      <c r="L139" s="27"/>
      <c r="M139" s="27"/>
      <c r="N139" s="27"/>
    </row>
    <row r="140" spans="2:14">
      <c r="B140" s="27"/>
      <c r="C140" s="27"/>
      <c r="D140" s="27"/>
      <c r="E140" s="27"/>
      <c r="F140" s="27"/>
      <c r="G140" s="27"/>
      <c r="H140" s="27"/>
      <c r="I140" s="27"/>
      <c r="J140" s="27"/>
      <c r="K140" s="27"/>
      <c r="L140" s="27"/>
      <c r="M140" s="27"/>
      <c r="N140" s="27"/>
    </row>
    <row r="141" spans="2:14">
      <c r="B141" s="27"/>
      <c r="C141" s="27"/>
      <c r="D141" s="27"/>
      <c r="E141" s="27"/>
      <c r="F141" s="27"/>
      <c r="G141" s="27"/>
      <c r="H141" s="27"/>
      <c r="I141" s="27"/>
      <c r="J141" s="27"/>
      <c r="K141" s="27"/>
      <c r="L141" s="27"/>
      <c r="M141" s="27"/>
      <c r="N141" s="27"/>
    </row>
    <row r="142" spans="2:14">
      <c r="B142" s="27"/>
      <c r="C142" s="27"/>
      <c r="D142" s="27"/>
      <c r="E142" s="27"/>
      <c r="F142" s="27"/>
      <c r="G142" s="27"/>
      <c r="H142" s="27"/>
      <c r="I142" s="27"/>
      <c r="J142" s="27"/>
      <c r="K142" s="27"/>
      <c r="L142" s="27"/>
      <c r="M142" s="27"/>
      <c r="N142" s="27"/>
    </row>
    <row r="143" spans="2:14">
      <c r="B143" s="27"/>
      <c r="C143" s="27"/>
      <c r="D143" s="27"/>
      <c r="E143" s="27"/>
      <c r="F143" s="27"/>
      <c r="G143" s="27"/>
      <c r="H143" s="27"/>
      <c r="I143" s="27"/>
      <c r="J143" s="27"/>
      <c r="K143" s="27"/>
      <c r="L143" s="27"/>
      <c r="M143" s="27"/>
      <c r="N143" s="27"/>
    </row>
    <row r="144" spans="2:14">
      <c r="B144" s="27"/>
      <c r="C144" s="27"/>
      <c r="D144" s="27"/>
      <c r="E144" s="27"/>
      <c r="F144" s="27"/>
      <c r="G144" s="27"/>
      <c r="H144" s="27"/>
      <c r="I144" s="27"/>
      <c r="J144" s="27"/>
      <c r="K144" s="27"/>
      <c r="L144" s="27"/>
      <c r="M144" s="27"/>
      <c r="N144" s="27"/>
    </row>
    <row r="145" spans="2:14">
      <c r="B145" s="27"/>
      <c r="C145" s="27"/>
      <c r="D145" s="27"/>
      <c r="E145" s="27"/>
      <c r="F145" s="27"/>
      <c r="G145" s="27"/>
      <c r="H145" s="27"/>
      <c r="I145" s="27"/>
      <c r="J145" s="27"/>
      <c r="K145" s="27"/>
      <c r="L145" s="27"/>
      <c r="M145" s="27"/>
      <c r="N145" s="27"/>
    </row>
    <row r="146" spans="2:14">
      <c r="B146" s="27"/>
      <c r="C146" s="27"/>
      <c r="D146" s="27"/>
      <c r="E146" s="27"/>
      <c r="F146" s="27"/>
      <c r="G146" s="27"/>
      <c r="H146" s="27"/>
      <c r="I146" s="27"/>
      <c r="J146" s="27"/>
      <c r="K146" s="27"/>
      <c r="L146" s="27"/>
      <c r="M146" s="27"/>
      <c r="N146" s="27"/>
    </row>
    <row r="147" spans="2:14">
      <c r="B147" s="27"/>
      <c r="C147" s="27"/>
      <c r="D147" s="27"/>
      <c r="E147" s="27"/>
      <c r="F147" s="27"/>
      <c r="G147" s="27"/>
      <c r="H147" s="27"/>
      <c r="I147" s="27"/>
      <c r="J147" s="27"/>
      <c r="K147" s="27"/>
      <c r="L147" s="27"/>
      <c r="M147" s="27"/>
      <c r="N147" s="27"/>
    </row>
    <row r="148" spans="2:14">
      <c r="B148" s="27"/>
      <c r="C148" s="27"/>
      <c r="D148" s="27"/>
      <c r="E148" s="27"/>
      <c r="F148" s="27"/>
      <c r="G148" s="27"/>
      <c r="H148" s="27"/>
      <c r="I148" s="27"/>
      <c r="J148" s="27"/>
      <c r="K148" s="27"/>
      <c r="L148" s="27"/>
      <c r="M148" s="27"/>
      <c r="N148" s="27"/>
    </row>
    <row r="149" spans="2:14">
      <c r="B149" s="27"/>
      <c r="C149" s="27"/>
      <c r="D149" s="27"/>
      <c r="E149" s="27"/>
      <c r="F149" s="27"/>
      <c r="G149" s="27"/>
      <c r="H149" s="27"/>
      <c r="I149" s="27"/>
      <c r="J149" s="27"/>
      <c r="K149" s="27"/>
      <c r="L149" s="27"/>
      <c r="M149" s="27"/>
      <c r="N149" s="27"/>
    </row>
    <row r="150" spans="2:14">
      <c r="B150" s="27"/>
      <c r="C150" s="27"/>
      <c r="D150" s="27"/>
      <c r="E150" s="27"/>
      <c r="F150" s="27"/>
      <c r="G150" s="27"/>
      <c r="H150" s="27"/>
      <c r="I150" s="27"/>
      <c r="J150" s="27"/>
      <c r="K150" s="27"/>
      <c r="L150" s="27"/>
      <c r="M150" s="27"/>
      <c r="N150" s="27"/>
    </row>
    <row r="151" spans="2:14">
      <c r="B151" s="27"/>
      <c r="C151" s="27"/>
      <c r="D151" s="27"/>
      <c r="E151" s="27"/>
      <c r="F151" s="27"/>
      <c r="G151" s="27"/>
      <c r="H151" s="27"/>
      <c r="I151" s="27"/>
      <c r="J151" s="27"/>
      <c r="K151" s="27"/>
      <c r="L151" s="27"/>
      <c r="M151" s="27"/>
      <c r="N151" s="27"/>
    </row>
    <row r="152" spans="2:14">
      <c r="B152" s="27"/>
      <c r="C152" s="27"/>
      <c r="D152" s="27"/>
      <c r="E152" s="27"/>
      <c r="F152" s="27"/>
      <c r="G152" s="27"/>
      <c r="H152" s="27"/>
      <c r="I152" s="27"/>
      <c r="J152" s="27"/>
      <c r="K152" s="27"/>
      <c r="L152" s="27"/>
      <c r="M152" s="27"/>
      <c r="N152" s="27"/>
    </row>
    <row r="153" spans="2:14">
      <c r="B153" s="27"/>
      <c r="C153" s="27"/>
      <c r="D153" s="27"/>
      <c r="E153" s="27"/>
      <c r="F153" s="27"/>
      <c r="G153" s="27"/>
      <c r="H153" s="27"/>
      <c r="I153" s="27"/>
      <c r="J153" s="27"/>
      <c r="K153" s="27"/>
      <c r="L153" s="27"/>
      <c r="M153" s="27"/>
      <c r="N153" s="27"/>
    </row>
    <row r="154" spans="2:14">
      <c r="B154" s="27"/>
      <c r="C154" s="27"/>
      <c r="D154" s="27"/>
      <c r="E154" s="27"/>
      <c r="F154" s="27"/>
      <c r="G154" s="27"/>
      <c r="H154" s="27"/>
      <c r="I154" s="27"/>
      <c r="J154" s="27"/>
      <c r="K154" s="27"/>
      <c r="L154" s="27"/>
      <c r="M154" s="27"/>
      <c r="N154" s="27"/>
    </row>
    <row r="155" spans="2:14">
      <c r="B155" s="27"/>
      <c r="C155" s="27"/>
      <c r="D155" s="27"/>
      <c r="E155" s="27"/>
      <c r="F155" s="27"/>
      <c r="G155" s="27"/>
      <c r="H155" s="27"/>
      <c r="I155" s="27"/>
      <c r="J155" s="27"/>
      <c r="K155" s="27"/>
      <c r="L155" s="27"/>
      <c r="M155" s="27"/>
      <c r="N155" s="27"/>
    </row>
    <row r="156" spans="2:14">
      <c r="B156" s="27"/>
      <c r="C156" s="27"/>
      <c r="D156" s="27"/>
      <c r="E156" s="27"/>
      <c r="F156" s="27"/>
      <c r="G156" s="27"/>
      <c r="H156" s="27"/>
      <c r="I156" s="27"/>
      <c r="J156" s="27"/>
      <c r="K156" s="27"/>
      <c r="L156" s="27"/>
      <c r="M156" s="27"/>
      <c r="N156" s="27"/>
    </row>
    <row r="157" spans="2:14">
      <c r="B157" s="27"/>
      <c r="C157" s="27"/>
      <c r="D157" s="27"/>
      <c r="E157" s="27"/>
      <c r="F157" s="27"/>
      <c r="G157" s="27"/>
      <c r="H157" s="27"/>
      <c r="I157" s="27"/>
      <c r="J157" s="27"/>
      <c r="K157" s="27"/>
      <c r="L157" s="27"/>
      <c r="M157" s="27"/>
      <c r="N157" s="27"/>
    </row>
    <row r="158" spans="2:14">
      <c r="B158" s="27"/>
      <c r="C158" s="27"/>
      <c r="D158" s="27"/>
      <c r="E158" s="27"/>
      <c r="F158" s="27"/>
      <c r="G158" s="27"/>
      <c r="H158" s="27"/>
      <c r="I158" s="27"/>
      <c r="J158" s="27"/>
      <c r="K158" s="27"/>
      <c r="L158" s="27"/>
      <c r="M158" s="27"/>
      <c r="N158" s="27"/>
    </row>
    <row r="159" spans="2:14">
      <c r="B159" s="27"/>
      <c r="C159" s="27"/>
      <c r="D159" s="27"/>
      <c r="E159" s="27"/>
      <c r="F159" s="27"/>
      <c r="G159" s="27"/>
      <c r="H159" s="27"/>
      <c r="I159" s="27"/>
      <c r="J159" s="27"/>
      <c r="K159" s="27"/>
      <c r="L159" s="27"/>
      <c r="M159" s="27"/>
      <c r="N159" s="27"/>
    </row>
    <row r="160" spans="2:14">
      <c r="B160" s="27"/>
      <c r="C160" s="27"/>
      <c r="D160" s="27"/>
      <c r="E160" s="27"/>
      <c r="F160" s="27"/>
      <c r="G160" s="27"/>
      <c r="H160" s="27"/>
      <c r="I160" s="27"/>
      <c r="J160" s="27"/>
      <c r="K160" s="27"/>
      <c r="L160" s="27"/>
      <c r="M160" s="27"/>
      <c r="N160" s="27"/>
    </row>
    <row r="161" spans="2:14">
      <c r="B161" s="27"/>
      <c r="C161" s="27"/>
      <c r="D161" s="27"/>
      <c r="E161" s="27"/>
      <c r="F161" s="27"/>
      <c r="G161" s="27"/>
      <c r="H161" s="27"/>
      <c r="I161" s="27"/>
      <c r="J161" s="27"/>
      <c r="K161" s="27"/>
      <c r="L161" s="27"/>
      <c r="M161" s="27"/>
      <c r="N161" s="27"/>
    </row>
    <row r="162" spans="2:14">
      <c r="B162" s="27"/>
      <c r="C162" s="27"/>
      <c r="D162" s="27"/>
      <c r="E162" s="27"/>
      <c r="F162" s="27"/>
      <c r="G162" s="27"/>
      <c r="H162" s="27"/>
      <c r="I162" s="27"/>
      <c r="J162" s="27"/>
      <c r="K162" s="27"/>
      <c r="L162" s="27"/>
      <c r="M162" s="27"/>
      <c r="N162" s="27"/>
    </row>
    <row r="163" spans="2:14">
      <c r="B163" s="27"/>
      <c r="C163" s="27"/>
      <c r="D163" s="27"/>
      <c r="E163" s="27"/>
      <c r="F163" s="27"/>
      <c r="G163" s="27"/>
      <c r="H163" s="27"/>
      <c r="I163" s="27"/>
      <c r="J163" s="27"/>
      <c r="K163" s="27"/>
      <c r="L163" s="27"/>
      <c r="M163" s="27"/>
      <c r="N163" s="27"/>
    </row>
    <row r="164" spans="2:14">
      <c r="B164" s="27"/>
      <c r="C164" s="27"/>
      <c r="D164" s="27"/>
      <c r="E164" s="27"/>
      <c r="F164" s="27"/>
      <c r="G164" s="27"/>
      <c r="H164" s="27"/>
      <c r="I164" s="27"/>
      <c r="J164" s="27"/>
      <c r="K164" s="27"/>
      <c r="L164" s="27"/>
      <c r="M164" s="27"/>
      <c r="N164" s="27"/>
    </row>
    <row r="165" spans="2:14">
      <c r="B165" s="27"/>
      <c r="C165" s="27"/>
      <c r="D165" s="27"/>
      <c r="E165" s="27"/>
      <c r="F165" s="27"/>
      <c r="G165" s="27"/>
      <c r="H165" s="27"/>
      <c r="I165" s="27"/>
      <c r="J165" s="27"/>
      <c r="K165" s="27"/>
      <c r="L165" s="27"/>
      <c r="M165" s="27"/>
      <c r="N165" s="27"/>
    </row>
    <row r="166" spans="2:14">
      <c r="B166" s="27"/>
      <c r="C166" s="27"/>
      <c r="D166" s="27"/>
      <c r="E166" s="27"/>
      <c r="F166" s="27"/>
      <c r="G166" s="27"/>
      <c r="H166" s="27"/>
      <c r="I166" s="27"/>
      <c r="J166" s="27"/>
      <c r="K166" s="27"/>
      <c r="L166" s="27"/>
      <c r="M166" s="27"/>
      <c r="N166" s="27"/>
    </row>
    <row r="167" spans="2:14">
      <c r="B167" s="27"/>
      <c r="C167" s="27"/>
      <c r="D167" s="27"/>
      <c r="E167" s="27"/>
      <c r="F167" s="27"/>
      <c r="G167" s="27"/>
      <c r="H167" s="27"/>
      <c r="I167" s="27"/>
      <c r="J167" s="27"/>
      <c r="K167" s="27"/>
      <c r="L167" s="27"/>
      <c r="M167" s="27"/>
      <c r="N167" s="27"/>
    </row>
    <row r="168" spans="2:14">
      <c r="B168" s="27"/>
      <c r="C168" s="27"/>
      <c r="D168" s="27"/>
      <c r="E168" s="27"/>
      <c r="F168" s="27"/>
      <c r="G168" s="27"/>
      <c r="H168" s="27"/>
      <c r="I168" s="27"/>
      <c r="J168" s="27"/>
      <c r="K168" s="27"/>
      <c r="L168" s="27"/>
      <c r="M168" s="27"/>
      <c r="N168" s="27"/>
    </row>
    <row r="169" spans="2:14">
      <c r="B169" s="27"/>
      <c r="C169" s="27"/>
      <c r="D169" s="27"/>
      <c r="E169" s="27"/>
      <c r="F169" s="27"/>
      <c r="G169" s="27"/>
      <c r="H169" s="27"/>
      <c r="I169" s="27"/>
      <c r="J169" s="27"/>
      <c r="K169" s="27"/>
      <c r="L169" s="27"/>
      <c r="M169" s="27"/>
      <c r="N169" s="27"/>
    </row>
    <row r="170" spans="2:14">
      <c r="B170" s="27"/>
      <c r="C170" s="27"/>
      <c r="D170" s="27"/>
      <c r="E170" s="27"/>
      <c r="F170" s="27"/>
      <c r="G170" s="27"/>
      <c r="H170" s="27"/>
      <c r="I170" s="27"/>
      <c r="J170" s="27"/>
      <c r="K170" s="27"/>
      <c r="L170" s="27"/>
      <c r="M170" s="27"/>
      <c r="N170" s="27"/>
    </row>
    <row r="171" spans="2:14">
      <c r="B171" s="27"/>
      <c r="C171" s="27"/>
      <c r="D171" s="27"/>
      <c r="E171" s="27"/>
      <c r="F171" s="27"/>
      <c r="G171" s="27"/>
      <c r="H171" s="27"/>
      <c r="I171" s="27"/>
      <c r="J171" s="27"/>
      <c r="K171" s="27"/>
      <c r="L171" s="27"/>
      <c r="M171" s="27"/>
      <c r="N171" s="27"/>
    </row>
    <row r="172" spans="2:14">
      <c r="B172" s="27"/>
      <c r="C172" s="27"/>
      <c r="D172" s="27"/>
      <c r="E172" s="27"/>
      <c r="F172" s="27"/>
      <c r="G172" s="27"/>
      <c r="H172" s="27"/>
      <c r="I172" s="27"/>
      <c r="J172" s="27"/>
      <c r="K172" s="27"/>
      <c r="L172" s="27"/>
      <c r="M172" s="27"/>
      <c r="N172" s="27"/>
    </row>
    <row r="173" spans="2:14">
      <c r="B173" s="27"/>
      <c r="C173" s="27"/>
      <c r="D173" s="27"/>
      <c r="E173" s="27"/>
      <c r="F173" s="27"/>
      <c r="G173" s="27"/>
      <c r="H173" s="27"/>
      <c r="I173" s="27"/>
      <c r="J173" s="27"/>
      <c r="K173" s="27"/>
      <c r="L173" s="27"/>
      <c r="M173" s="27"/>
      <c r="N173" s="27"/>
    </row>
    <row r="190" spans="4:9" hidden="1">
      <c r="D190" s="3" t="s">
        <v>28</v>
      </c>
      <c r="E190" s="3" t="s">
        <v>37</v>
      </c>
      <c r="H190" s="3" t="s">
        <v>38</v>
      </c>
      <c r="I190" s="3" t="s">
        <v>39</v>
      </c>
    </row>
    <row r="191" spans="4:9" hidden="1">
      <c r="E191" s="3" t="s">
        <v>14</v>
      </c>
      <c r="F191" s="3">
        <f>COUNTIF(Table1[Prévision du Sprint où la tâche doit être terminée],E191)</f>
        <v>0</v>
      </c>
      <c r="G191" s="26">
        <f>F191/$F$195</f>
        <v>0</v>
      </c>
      <c r="H191" s="3">
        <f>SUM(Table1[Prev 00])</f>
        <v>0</v>
      </c>
      <c r="I191" s="3">
        <f>SUM(Table1[Temps S1])</f>
        <v>0</v>
      </c>
    </row>
    <row r="192" spans="4:9" hidden="1">
      <c r="E192" s="3" t="s">
        <v>15</v>
      </c>
      <c r="F192" s="3">
        <f>COUNTIF(Table1[Prévision du Sprint où la tâche doit être terminée],E192)</f>
        <v>12</v>
      </c>
      <c r="G192" s="26">
        <f>F192/$F$195</f>
        <v>0.32432432432432434</v>
      </c>
      <c r="H192" s="3">
        <f>SUM(Table1[Prev 01])</f>
        <v>350</v>
      </c>
      <c r="I192" s="3">
        <f>SUM(Table1[Temps S2])</f>
        <v>135</v>
      </c>
    </row>
    <row r="193" spans="5:9" hidden="1">
      <c r="E193" s="3" t="s">
        <v>16</v>
      </c>
      <c r="F193" s="3">
        <f>COUNTIF(Table1[Prévision du Sprint où la tâche doit être terminée],E193)</f>
        <v>16</v>
      </c>
      <c r="G193" s="26">
        <f>F193/$F$195</f>
        <v>0.43243243243243246</v>
      </c>
      <c r="H193" s="3">
        <f>SUM(Table1[Prev 02])</f>
        <v>505</v>
      </c>
      <c r="I193" s="3">
        <f>SUM(Table1[Temps S3])</f>
        <v>0</v>
      </c>
    </row>
    <row r="194" spans="5:9" hidden="1">
      <c r="E194" s="3" t="s">
        <v>40</v>
      </c>
      <c r="F194" s="3">
        <f>COUNTIF(Table1[Prévision du Sprint où la tâche doit être terminée],E194)</f>
        <v>9</v>
      </c>
      <c r="G194" s="26">
        <f>F194/$F$195</f>
        <v>0.24324324324324326</v>
      </c>
      <c r="H194" s="3">
        <f>SUM(Table1[Prev 03])</f>
        <v>295</v>
      </c>
      <c r="I194" s="3">
        <f>SUM(Table1[Temps S4])</f>
        <v>0</v>
      </c>
    </row>
    <row r="195" spans="5:9" hidden="1">
      <c r="E195" s="3" t="s">
        <v>29</v>
      </c>
      <c r="F195" s="3">
        <f>SUM(F191:F194)</f>
        <v>37</v>
      </c>
      <c r="H195" s="3">
        <f>SUM(H191:H194)</f>
        <v>1150</v>
      </c>
      <c r="I195" s="3">
        <f>SUM(I191:I194)</f>
        <v>135</v>
      </c>
    </row>
  </sheetData>
  <sheetProtection selectLockedCells="1"/>
  <mergeCells count="2">
    <mergeCell ref="A1:N1"/>
    <mergeCell ref="C3:C10"/>
  </mergeCells>
  <conditionalFormatting sqref="E13:F26">
    <cfRule type="cellIs" dxfId="77" priority="56" operator="equal">
      <formula>1</formula>
    </cfRule>
    <cfRule type="cellIs" dxfId="76" priority="57" operator="equal">
      <formula>2</formula>
    </cfRule>
    <cfRule type="cellIs" dxfId="75" priority="58" operator="equal">
      <formula>3</formula>
    </cfRule>
  </conditionalFormatting>
  <conditionalFormatting sqref="J13:M26">
    <cfRule type="expression" dxfId="74" priority="47">
      <formula>P13="Avancement"</formula>
    </cfRule>
    <cfRule type="expression" dxfId="73" priority="48">
      <formula>P13="Retard"</formula>
    </cfRule>
    <cfRule type="expression" dxfId="72" priority="49">
      <formula>P13="Terminé"</formula>
    </cfRule>
  </conditionalFormatting>
  <conditionalFormatting sqref="E28:F28">
    <cfRule type="cellIs" dxfId="71" priority="44" operator="equal">
      <formula>1</formula>
    </cfRule>
    <cfRule type="cellIs" dxfId="70" priority="45" operator="equal">
      <formula>2</formula>
    </cfRule>
    <cfRule type="cellIs" dxfId="69" priority="46" operator="equal">
      <formula>3</formula>
    </cfRule>
  </conditionalFormatting>
  <conditionalFormatting sqref="J28:M28">
    <cfRule type="expression" dxfId="68" priority="41">
      <formula>P28="Avancement"</formula>
    </cfRule>
    <cfRule type="expression" dxfId="67" priority="42">
      <formula>P28="Retard"</formula>
    </cfRule>
    <cfRule type="expression" dxfId="66" priority="43">
      <formula>P28="Terminé"</formula>
    </cfRule>
  </conditionalFormatting>
  <conditionalFormatting sqref="E29:F43">
    <cfRule type="cellIs" dxfId="65" priority="38" operator="equal">
      <formula>1</formula>
    </cfRule>
    <cfRule type="cellIs" dxfId="64" priority="39" operator="equal">
      <formula>2</formula>
    </cfRule>
    <cfRule type="cellIs" dxfId="63" priority="40" operator="equal">
      <formula>3</formula>
    </cfRule>
  </conditionalFormatting>
  <conditionalFormatting sqref="J29:M43">
    <cfRule type="expression" dxfId="62" priority="35">
      <formula>P29="Avancement"</formula>
    </cfRule>
    <cfRule type="expression" dxfId="61" priority="36">
      <formula>P29="Retard"</formula>
    </cfRule>
    <cfRule type="expression" dxfId="60" priority="37">
      <formula>P29="Terminé"</formula>
    </cfRule>
  </conditionalFormatting>
  <conditionalFormatting sqref="E44:F46">
    <cfRule type="cellIs" dxfId="59" priority="32" operator="equal">
      <formula>1</formula>
    </cfRule>
    <cfRule type="cellIs" dxfId="58" priority="33" operator="equal">
      <formula>2</formula>
    </cfRule>
    <cfRule type="cellIs" dxfId="57" priority="34" operator="equal">
      <formula>3</formula>
    </cfRule>
  </conditionalFormatting>
  <conditionalFormatting sqref="J44:M46">
    <cfRule type="expression" dxfId="56" priority="29">
      <formula>P44="Avancement"</formula>
    </cfRule>
    <cfRule type="expression" dxfId="55" priority="30">
      <formula>P44="Retard"</formula>
    </cfRule>
    <cfRule type="expression" dxfId="54" priority="31">
      <formula>P44="Terminé"</formula>
    </cfRule>
  </conditionalFormatting>
  <conditionalFormatting sqref="E27:F27">
    <cfRule type="cellIs" dxfId="53" priority="26" operator="equal">
      <formula>1</formula>
    </cfRule>
    <cfRule type="cellIs" dxfId="52" priority="27" operator="equal">
      <formula>2</formula>
    </cfRule>
    <cfRule type="cellIs" dxfId="51" priority="28" operator="equal">
      <formula>3</formula>
    </cfRule>
  </conditionalFormatting>
  <conditionalFormatting sqref="J27:M27">
    <cfRule type="expression" dxfId="50" priority="23">
      <formula>P27="Avancement"</formula>
    </cfRule>
    <cfRule type="expression" dxfId="49" priority="24">
      <formula>P27="Retard"</formula>
    </cfRule>
    <cfRule type="expression" dxfId="48" priority="25">
      <formula>P27="Terminé"</formula>
    </cfRule>
  </conditionalFormatting>
  <conditionalFormatting sqref="J47:M47">
    <cfRule type="expression" dxfId="47" priority="20">
      <formula>P47="Avancement"</formula>
    </cfRule>
    <cfRule type="expression" dxfId="46" priority="21">
      <formula>P47="Retard"</formula>
    </cfRule>
    <cfRule type="expression" dxfId="45" priority="22">
      <formula>P47="Terminé"</formula>
    </cfRule>
  </conditionalFormatting>
  <conditionalFormatting sqref="J48:M48">
    <cfRule type="expression" dxfId="44" priority="17">
      <formula>P48="Avancement"</formula>
    </cfRule>
    <cfRule type="expression" dxfId="43" priority="18">
      <formula>P48="Retard"</formula>
    </cfRule>
    <cfRule type="expression" dxfId="42" priority="19">
      <formula>P48="Terminé"</formula>
    </cfRule>
  </conditionalFormatting>
  <conditionalFormatting sqref="J49:M49">
    <cfRule type="expression" dxfId="41" priority="14">
      <formula>P49="Avancement"</formula>
    </cfRule>
    <cfRule type="expression" dxfId="40" priority="15">
      <formula>P49="Retard"</formula>
    </cfRule>
    <cfRule type="expression" dxfId="39" priority="16">
      <formula>P49="Terminé"</formula>
    </cfRule>
  </conditionalFormatting>
  <conditionalFormatting sqref="K13">
    <cfRule type="colorScale" priority="13">
      <colorScale>
        <cfvo type="min" val="0"/>
        <cfvo type="max" val="0"/>
        <color rgb="FFFFEF9C"/>
        <color rgb="FF63BE7B"/>
      </colorScale>
    </cfRule>
  </conditionalFormatting>
  <conditionalFormatting sqref="K22">
    <cfRule type="colorScale" priority="12">
      <colorScale>
        <cfvo type="min" val="0"/>
        <cfvo type="max" val="0"/>
        <color rgb="FF63BE7B"/>
        <color rgb="FFFFEF9C"/>
      </colorScale>
    </cfRule>
  </conditionalFormatting>
  <conditionalFormatting sqref="K14">
    <cfRule type="colorScale" priority="11">
      <colorScale>
        <cfvo type="min" val="0"/>
        <cfvo type="max" val="0"/>
        <color rgb="FFFFEF9C"/>
        <color rgb="FF63BE7B"/>
      </colorScale>
    </cfRule>
  </conditionalFormatting>
  <conditionalFormatting sqref="K15">
    <cfRule type="colorScale" priority="10">
      <colorScale>
        <cfvo type="min" val="0"/>
        <cfvo type="max" val="0"/>
        <color rgb="FF63BE7B"/>
        <color rgb="FFFFEF9C"/>
      </colorScale>
    </cfRule>
  </conditionalFormatting>
  <conditionalFormatting sqref="K16">
    <cfRule type="colorScale" priority="9">
      <colorScale>
        <cfvo type="min" val="0"/>
        <cfvo type="max" val="0"/>
        <color rgb="FFFFEF9C"/>
        <color rgb="FF63BE7B"/>
      </colorScale>
    </cfRule>
  </conditionalFormatting>
  <conditionalFormatting sqref="K17">
    <cfRule type="colorScale" priority="8">
      <colorScale>
        <cfvo type="min" val="0"/>
        <cfvo type="max" val="0"/>
        <color rgb="FF63BE7B"/>
        <color rgb="FFFFEF9C"/>
      </colorScale>
    </cfRule>
  </conditionalFormatting>
  <conditionalFormatting sqref="K18">
    <cfRule type="colorScale" priority="7">
      <colorScale>
        <cfvo type="min" val="0"/>
        <cfvo type="max" val="0"/>
        <color rgb="FF63BE7B"/>
        <color rgb="FFFFEF9C"/>
      </colorScale>
    </cfRule>
  </conditionalFormatting>
  <conditionalFormatting sqref="K19">
    <cfRule type="colorScale" priority="6">
      <colorScale>
        <cfvo type="min" val="0"/>
        <cfvo type="max" val="0"/>
        <color rgb="FF63BE7B"/>
        <color rgb="FFFFEF9C"/>
      </colorScale>
    </cfRule>
  </conditionalFormatting>
  <conditionalFormatting sqref="K20">
    <cfRule type="colorScale" priority="3">
      <colorScale>
        <cfvo type="min" val="0"/>
        <cfvo type="max" val="0"/>
        <color rgb="FFFFEF9C"/>
        <color rgb="FF63BE7B"/>
      </colorScale>
    </cfRule>
  </conditionalFormatting>
  <conditionalFormatting sqref="K21">
    <cfRule type="colorScale" priority="4">
      <colorScale>
        <cfvo type="min" val="0"/>
        <cfvo type="max" val="0"/>
        <color rgb="FFFFEF9C"/>
        <color rgb="FF63BE7B"/>
      </colorScale>
    </cfRule>
  </conditionalFormatting>
  <conditionalFormatting sqref="K23">
    <cfRule type="colorScale" priority="2">
      <colorScale>
        <cfvo type="min" val="0"/>
        <cfvo type="max" val="0"/>
        <color rgb="FF63BE7B"/>
        <color rgb="FFFFEF9C"/>
      </colorScale>
    </cfRule>
  </conditionalFormatting>
  <conditionalFormatting sqref="K24">
    <cfRule type="colorScale" priority="1">
      <colorScale>
        <cfvo type="min" val="0"/>
        <cfvo type="max" val="0"/>
        <color rgb="FF63BE7B"/>
        <color rgb="FFFFEF9C"/>
      </colorScale>
    </cfRule>
  </conditionalFormatting>
  <dataValidations count="4">
    <dataValidation type="list" allowBlank="1" showInputMessage="1" showErrorMessage="1" sqref="E13:F49">
      <formula1>"1,2,3"</formula1>
    </dataValidation>
    <dataValidation type="list" allowBlank="1" showInputMessage="1" showErrorMessage="1" sqref="H13:H49">
      <formula1>"Sprint 1,Sprint 2,Sprint 3,Sprint 4"</formula1>
    </dataValidation>
    <dataValidation type="decimal" operator="greaterThanOrEqual" allowBlank="1" showInputMessage="1" showErrorMessage="1" sqref="G13:G49 I13:I49">
      <formula1>0</formula1>
    </dataValidation>
    <dataValidation type="decimal" allowBlank="1" showInputMessage="1" showErrorMessage="1" sqref="J13:M49">
      <formula1>0</formula1>
      <formula2>1</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dimension ref="B2:C9"/>
  <sheetViews>
    <sheetView workbookViewId="0">
      <selection activeCell="E20" sqref="E20"/>
    </sheetView>
  </sheetViews>
  <sheetFormatPr defaultColWidth="9.1640625" defaultRowHeight="11.25"/>
  <cols>
    <col min="2" max="2" width="4.33203125" customWidth="1"/>
  </cols>
  <sheetData>
    <row r="2" spans="2:3">
      <c r="B2" t="s">
        <v>22</v>
      </c>
    </row>
    <row r="3" spans="2:3">
      <c r="C3" s="1" t="s">
        <v>23</v>
      </c>
    </row>
    <row r="5" spans="2:3">
      <c r="B5" t="s">
        <v>24</v>
      </c>
    </row>
    <row r="6" spans="2:3">
      <c r="C6" s="1" t="s">
        <v>25</v>
      </c>
    </row>
    <row r="9" spans="2:3">
      <c r="B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Planification</vt:lpstr>
      <vt:lpstr>Utilisation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dc:creator>
  <cp:lastModifiedBy>Mr. Eltee</cp:lastModifiedBy>
  <dcterms:created xsi:type="dcterms:W3CDTF">2011-01-26T19:12:48Z</dcterms:created>
  <dcterms:modified xsi:type="dcterms:W3CDTF">2012-09-08T21:47:18Z</dcterms:modified>
</cp:coreProperties>
</file>