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ec109004\Downloads\"/>
    </mc:Choice>
  </mc:AlternateContent>
  <xr:revisionPtr revIDLastSave="0" documentId="13_ncr:1_{22794FDB-EDA7-4C1E-B8CE-0D191CFF4041}" xr6:coauthVersionLast="47" xr6:coauthVersionMax="47" xr10:uidLastSave="{00000000-0000-0000-0000-000000000000}"/>
  <bookViews>
    <workbookView xWindow="-120" yWindow="-120" windowWidth="29040" windowHeight="15840" tabRatio="806" activeTab="8" xr2:uid="{00000000-000D-0000-FFFF-FFFF00000000}"/>
  </bookViews>
  <sheets>
    <sheet name="Menú" sheetId="9" r:id="rId1"/>
    <sheet name="Valor Bruto de Producción" sheetId="3" r:id="rId2"/>
    <sheet name="Consumo Intermedio" sheetId="5" r:id="rId3"/>
    <sheet name="Valor Agregado" sheetId="8" r:id="rId4"/>
    <sheet name="Sheet2" sheetId="11" r:id="rId5"/>
    <sheet name="Oferta" sheetId="4" r:id="rId6"/>
    <sheet name="Utilización" sheetId="7" r:id="rId7"/>
    <sheet name="Sheet3" sheetId="12" r:id="rId8"/>
    <sheet name="Sheet4" sheetId="13" r:id="rId9"/>
  </sheets>
  <externalReferences>
    <externalReference r:id="rId10"/>
    <externalReference r:id="rId11"/>
  </externalReferences>
  <definedNames>
    <definedName name="NN" localSheetId="2">'[1]COU K'!$FY$277</definedName>
    <definedName name="NN" localSheetId="0">[2]COUD!$FY$277</definedName>
    <definedName name="NN" localSheetId="5">'[1]COU K'!$FY$277</definedName>
    <definedName name="NN" localSheetId="6">'[1]COU K'!$FY$277</definedName>
    <definedName name="NN" localSheetId="3">'[1]COU K'!$FY$277</definedName>
    <definedName name="NN">#REF!</definedName>
    <definedName name="NNN" localSheetId="2">'[1]COU K'!$FX$546</definedName>
    <definedName name="NNN" localSheetId="0">[2]COUD!$FX$546</definedName>
    <definedName name="NNN" localSheetId="5">'[1]COU K'!$FX$546</definedName>
    <definedName name="NNN" localSheetId="6">'[1]COU K'!$FX$546</definedName>
    <definedName name="NNN" localSheetId="3">'[1]COU K'!$FX$546</definedName>
    <definedName name="NNN">#REF!</definedName>
    <definedName name="_xlnm.Print_Area" localSheetId="2">'Consumo Intermedio'!$A$1:$T$72</definedName>
    <definedName name="_xlnm.Print_Area" localSheetId="5">Oferta!$A$1:$L$71</definedName>
    <definedName name="_xlnm.Print_Area" localSheetId="6">Utilización!$A$1:$L$72</definedName>
    <definedName name="_xlnm.Print_Area" localSheetId="3">'Valor Agregado'!$A$1:$S$31</definedName>
    <definedName name="_xlnm.Print_Area" localSheetId="1">'Valor Bruto de Producción'!$A$1:$T$72</definedName>
    <definedName name="_xlnm.Print_Titles" localSheetId="2">'Consumo Intermedio'!$1:$8</definedName>
    <definedName name="_xlnm.Print_Titles" localSheetId="5">Oferta!$1:$8</definedName>
    <definedName name="_xlnm.Print_Titles" localSheetId="6">Utilización!$1:$8</definedName>
    <definedName name="_xlnm.Print_Titles" localSheetId="3">'Valor Agregado'!$1:$7</definedName>
    <definedName name="_xlnm.Print_Titles" localSheetId="1">'Valor Bruto de Producción'!$1:$8</definedName>
    <definedName name="TOTALCI" localSheetId="2">'[1]COU K'!$FI$546</definedName>
    <definedName name="TOTALCI" localSheetId="0">[2]COUD!$FI$546</definedName>
    <definedName name="TOTALCI" localSheetId="5">'[1]COU K'!$FI$546</definedName>
    <definedName name="TOTALCI" localSheetId="6">'[1]COU K'!$FI$546</definedName>
    <definedName name="TOTALCI" localSheetId="3">'[1]COU K'!$FI$546</definedName>
    <definedName name="TOTALCI">#REF!</definedName>
    <definedName name="TOTALD.21" localSheetId="2">'[1]COU K'!$FS$277</definedName>
    <definedName name="TOTALD.21" localSheetId="0">[2]COUD!$FS$277</definedName>
    <definedName name="TOTALD.21" localSheetId="5">'[1]COU K'!$FS$277</definedName>
    <definedName name="TOTALD.21" localSheetId="6">'[1]COU K'!$FS$277</definedName>
    <definedName name="TOTALD.21" localSheetId="3">'[1]COU K'!$FS$277</definedName>
    <definedName name="TOTALD.21">#REF!</definedName>
    <definedName name="TOTALD21" localSheetId="2">#REF!</definedName>
    <definedName name="TOTALD21" localSheetId="0">#REF!</definedName>
    <definedName name="TOTALD21" localSheetId="5">#REF!</definedName>
    <definedName name="TOTALD21" localSheetId="6">#REF!</definedName>
    <definedName name="TOTALD21" localSheetId="3">#REF!</definedName>
    <definedName name="TOTALD21">#REF!</definedName>
    <definedName name="TOTALOFERTA" localSheetId="2">'[1]COU K'!$FY$277</definedName>
    <definedName name="TOTALOFERTA" localSheetId="0">[2]COUD!$FY$277</definedName>
    <definedName name="TOTALOFERTA" localSheetId="5">'[1]COU K'!$FY$277</definedName>
    <definedName name="TOTALOFERTA" localSheetId="6">'[1]COU K'!$FY$277</definedName>
    <definedName name="TOTALOFERTA" localSheetId="3">'[1]COU K'!$FY$277</definedName>
    <definedName name="TOTALOFERTA">#REF!</definedName>
    <definedName name="TOTALP.1" localSheetId="2">'[1]COU K'!$FI$277</definedName>
    <definedName name="TOTALP.1" localSheetId="0">[2]COUD!$FI$277</definedName>
    <definedName name="TOTALP.1" localSheetId="5">'[1]COU K'!$FI$277</definedName>
    <definedName name="TOTALP.1" localSheetId="6">'[1]COU K'!$FI$277</definedName>
    <definedName name="TOTALP.1" localSheetId="3">'[1]COU K'!$FI$277</definedName>
    <definedName name="TOTALP.1">#REF!</definedName>
    <definedName name="TOTALP.2">#REF!</definedName>
    <definedName name="TOTALP.3" localSheetId="2">'[1]COU K'!$FS$546</definedName>
    <definedName name="TOTALP.3" localSheetId="0">[2]COUD!$FS$546</definedName>
    <definedName name="TOTALP.3" localSheetId="5">'[1]COU K'!$FS$546</definedName>
    <definedName name="TOTALP.3" localSheetId="6">'[1]COU K'!$FS$546</definedName>
    <definedName name="TOTALP.3" localSheetId="3">'[1]COU K'!$FS$546</definedName>
    <definedName name="TOTALP.3">#REF!</definedName>
    <definedName name="TOTALP.31HOG" localSheetId="2">'[1]COU K'!$FN$546</definedName>
    <definedName name="TOTALP.31HOG" localSheetId="0">[2]COUD!$FN$546</definedName>
    <definedName name="TOTALP.31HOG" localSheetId="5">'[1]COU K'!$FN$546</definedName>
    <definedName name="TOTALP.31HOG" localSheetId="6">'[1]COU K'!$FN$546</definedName>
    <definedName name="TOTALP.31HOG" localSheetId="3">'[1]COU K'!$FN$546</definedName>
    <definedName name="TOTALP.31HOG">#REF!</definedName>
    <definedName name="TOTALP.5" localSheetId="2">'[1]COU K'!$FW$546</definedName>
    <definedName name="TOTALP.5" localSheetId="0">[2]COUD!$FW$546</definedName>
    <definedName name="TOTALP.5" localSheetId="5">'[1]COU K'!$FW$546</definedName>
    <definedName name="TOTALP.5" localSheetId="6">'[1]COU K'!$FW$546</definedName>
    <definedName name="TOTALP.5" localSheetId="3">'[1]COU K'!$FW$546</definedName>
    <definedName name="TOTALP.5">#REF!</definedName>
    <definedName name="TOTALP.51" localSheetId="2">'[1]COU K'!$FT$546</definedName>
    <definedName name="TOTALP.51" localSheetId="0">[2]COUD!$FT$546</definedName>
    <definedName name="TOTALP.51" localSheetId="5">'[1]COU K'!$FT$546</definedName>
    <definedName name="TOTALP.51" localSheetId="6">'[1]COU K'!$FT$546</definedName>
    <definedName name="TOTALP.51" localSheetId="3">'[1]COU K'!$FT$546</definedName>
    <definedName name="TOTALP.51">#REF!</definedName>
    <definedName name="TOTALP.52" localSheetId="2">'[1]COU K'!$FU$546</definedName>
    <definedName name="TOTALP.52" localSheetId="0">[2]COUD!$FU$546</definedName>
    <definedName name="TOTALP.52" localSheetId="5">'[1]COU K'!$FU$546</definedName>
    <definedName name="TOTALP.52" localSheetId="6">'[1]COU K'!$FU$546</definedName>
    <definedName name="TOTALP.52" localSheetId="3">'[1]COU K'!$FU$546</definedName>
    <definedName name="TOTALP.52">#REF!</definedName>
    <definedName name="TOTALP.53" localSheetId="2">'[1]COU K'!$FV$546</definedName>
    <definedName name="TOTALP.53" localSheetId="0">[2]COUD!$FV$546</definedName>
    <definedName name="TOTALP.53" localSheetId="5">'[1]COU K'!$FV$546</definedName>
    <definedName name="TOTALP.53" localSheetId="6">'[1]COU K'!$FV$546</definedName>
    <definedName name="TOTALP.53" localSheetId="3">'[1]COU K'!$FV$546</definedName>
    <definedName name="TOTALP.53">#REF!</definedName>
    <definedName name="TOTALP.6" localSheetId="2">'[1]COU K'!$FM$546</definedName>
    <definedName name="TOTALP.6" localSheetId="0">[2]COUD!$FM$546</definedName>
    <definedName name="TOTALP.6" localSheetId="5">'[1]COU K'!$FM$546</definedName>
    <definedName name="TOTALP.6" localSheetId="6">'[1]COU K'!$FM$546</definedName>
    <definedName name="TOTALP.6" localSheetId="3">'[1]COU K'!$FM$546</definedName>
    <definedName name="TOTALP.6">#REF!</definedName>
    <definedName name="TOTALP.7" localSheetId="2">'[1]COU K'!$FM$277</definedName>
    <definedName name="TOTALP.7" localSheetId="0">[2]COUD!$FM$277</definedName>
    <definedName name="TOTALP.7" localSheetId="5">'[1]COU K'!$FM$277</definedName>
    <definedName name="TOTALP.7" localSheetId="6">'[1]COU K'!$FM$277</definedName>
    <definedName name="TOTALP.7" localSheetId="3">'[1]COU K'!$FM$277</definedName>
    <definedName name="TOTALP.7">#REF!</definedName>
    <definedName name="TOTALP2EQ">#REF!</definedName>
    <definedName name="TOTALP2EQOU" localSheetId="2">'[1]COU K'!$FJ$546</definedName>
    <definedName name="TOTALP2EQOU" localSheetId="0">[2]COUD!$FJ$546</definedName>
    <definedName name="TOTALP2EQOU" localSheetId="5">'[1]COU K'!$FJ$546</definedName>
    <definedName name="TOTALP2EQOU" localSheetId="6">'[1]COU K'!$FJ$546</definedName>
    <definedName name="TOTALP2EQOU" localSheetId="3">'[1]COU K'!$FJ$546</definedName>
    <definedName name="TOTALP2EQOU">#REF!</definedName>
    <definedName name="TOTALP31GG" localSheetId="2">'[1]COU K'!$FP$546</definedName>
    <definedName name="TOTALP31GG" localSheetId="0">[2]COUD!$FP$546</definedName>
    <definedName name="TOTALP31GG" localSheetId="5">'[1]COU K'!$FP$546</definedName>
    <definedName name="TOTALP31GG" localSheetId="6">'[1]COU K'!$FP$546</definedName>
    <definedName name="TOTALP31GG" localSheetId="3">'[1]COU K'!$FP$546</definedName>
    <definedName name="TOTALP31GG">#REF!</definedName>
    <definedName name="TOTALP31ISFLSH" localSheetId="2">'[1]COU K'!$FO$546</definedName>
    <definedName name="TOTALP31ISFLSH" localSheetId="0">[2]COUD!$FO$546</definedName>
    <definedName name="TOTALP31ISFLSH" localSheetId="5">'[1]COU K'!$FO$546</definedName>
    <definedName name="TOTALP31ISFLSH" localSheetId="6">'[1]COU K'!$FO$546</definedName>
    <definedName name="TOTALP31ISFLSH" localSheetId="3">'[1]COU K'!$FO$546</definedName>
    <definedName name="TOTALP31ISFLSH">#REF!</definedName>
    <definedName name="TOTALP32GG" localSheetId="2">'[1]COU K'!$FQ$546</definedName>
    <definedName name="TOTALP32GG" localSheetId="0">[2]COUD!$FQ$546</definedName>
    <definedName name="TOTALP32GG" localSheetId="5">'[1]COU K'!$FQ$546</definedName>
    <definedName name="TOTALP32GG" localSheetId="6">'[1]COU K'!$FQ$546</definedName>
    <definedName name="TOTALP32GG" localSheetId="3">'[1]COU K'!$FQ$546</definedName>
    <definedName name="TOTALP32GG">#REF!</definedName>
    <definedName name="TOTALP3GOB" localSheetId="2">'[1]COU K'!$FR$546</definedName>
    <definedName name="TOTALP3GOB" localSheetId="0">[2]COUD!$FR$546</definedName>
    <definedName name="TOTALP3GOB" localSheetId="5">'[1]COU K'!$FR$546</definedName>
    <definedName name="TOTALP3GOB" localSheetId="6">'[1]COU K'!$FR$546</definedName>
    <definedName name="TOTALP3GOB" localSheetId="3">'[1]COU K'!$FR$546</definedName>
    <definedName name="TOTALP3GOB">#REF!</definedName>
    <definedName name="TOTALUTILIZ.1" localSheetId="2">'[1]COU K'!$FX$546</definedName>
    <definedName name="TOTALUTILIZ.1" localSheetId="0">[2]COUD!$FX$546</definedName>
    <definedName name="TOTALUTILIZ.1" localSheetId="5">'[1]COU K'!$FX$546</definedName>
    <definedName name="TOTALUTILIZ.1" localSheetId="6">'[1]COU K'!$FX$546</definedName>
    <definedName name="TOTALUTILIZ.1" localSheetId="3">'[1]COU K'!$FX$546</definedName>
    <definedName name="TOTALUTILIZ.1">#REF!</definedName>
    <definedName name="ttt">[2]COUD!$FI$277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0" i="13" l="1"/>
  <c r="O70" i="13"/>
  <c r="H69" i="11"/>
  <c r="H68" i="11"/>
  <c r="U15" i="12"/>
  <c r="U14" i="12"/>
  <c r="U13" i="12"/>
  <c r="U12" i="12"/>
  <c r="S8" i="8"/>
  <c r="T12" i="12"/>
  <c r="U8" i="8"/>
  <c r="U27" i="8"/>
  <c r="U26" i="8"/>
  <c r="U25" i="8"/>
  <c r="U24" i="8"/>
  <c r="U23" i="8"/>
  <c r="U22" i="8"/>
  <c r="U21" i="8"/>
  <c r="U20" i="8"/>
  <c r="U19" i="8" s="1"/>
  <c r="U18" i="8"/>
  <c r="U17" i="8"/>
  <c r="U16" i="8" s="1"/>
  <c r="U15" i="8"/>
  <c r="U14" i="8"/>
  <c r="U13" i="8" s="1"/>
  <c r="U12" i="8"/>
  <c r="U11" i="8"/>
  <c r="U10" i="8"/>
  <c r="U9" i="8" s="1"/>
  <c r="S12" i="12"/>
  <c r="R12" i="12"/>
  <c r="Q12" i="12"/>
  <c r="P12" i="12"/>
  <c r="O12" i="12"/>
  <c r="N12" i="12"/>
  <c r="M12" i="12"/>
  <c r="L12" i="12"/>
  <c r="K12" i="12"/>
  <c r="J12" i="12"/>
  <c r="I12" i="12"/>
  <c r="H12" i="12"/>
  <c r="G12" i="12"/>
  <c r="F12" i="12"/>
  <c r="E12" i="12"/>
  <c r="D12" i="12"/>
  <c r="C12" i="12"/>
  <c r="E68" i="11"/>
  <c r="E67" i="11"/>
  <c r="E66" i="11"/>
  <c r="E65" i="11"/>
  <c r="E64"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9" i="11"/>
  <c r="L65" i="7"/>
  <c r="K65" i="4"/>
  <c r="K61" i="4"/>
  <c r="H68" i="4"/>
  <c r="S20" i="8"/>
  <c r="T65" i="3"/>
  <c r="C65" i="4"/>
  <c r="F65" i="4"/>
  <c r="L65" i="4" s="1"/>
  <c r="T63" i="3"/>
  <c r="C63" i="4" s="1"/>
  <c r="F63" i="4" s="1"/>
  <c r="L63" i="4" s="1"/>
  <c r="T57" i="3"/>
  <c r="C57" i="4" s="1"/>
  <c r="F57" i="4" s="1"/>
  <c r="L57" i="4" s="1"/>
  <c r="T56" i="3"/>
  <c r="C56" i="4" s="1"/>
  <c r="F56" i="4" s="1"/>
  <c r="L56" i="4" s="1"/>
  <c r="T49" i="3"/>
  <c r="C49" i="4"/>
  <c r="F49" i="4" s="1"/>
  <c r="L49" i="4" s="1"/>
  <c r="T48" i="3"/>
  <c r="C48" i="4" s="1"/>
  <c r="F48" i="4" s="1"/>
  <c r="L48" i="4" s="1"/>
  <c r="T47" i="3"/>
  <c r="C47" i="4"/>
  <c r="F47" i="4" s="1"/>
  <c r="L47" i="4" s="1"/>
  <c r="T43" i="3"/>
  <c r="C43" i="4" s="1"/>
  <c r="F43" i="4" s="1"/>
  <c r="L43" i="4" s="1"/>
  <c r="K43" i="4"/>
  <c r="T37" i="3"/>
  <c r="C37" i="4"/>
  <c r="F37" i="4" s="1"/>
  <c r="L37" i="4" s="1"/>
  <c r="T35" i="3"/>
  <c r="C35" i="4"/>
  <c r="T19" i="3"/>
  <c r="C19" i="4"/>
  <c r="F19" i="4" s="1"/>
  <c r="L19" i="4" s="1"/>
  <c r="T17" i="3"/>
  <c r="C17" i="4"/>
  <c r="F17" i="4"/>
  <c r="L17" i="4" s="1"/>
  <c r="T12" i="3"/>
  <c r="C12" i="4" s="1"/>
  <c r="F12" i="4" s="1"/>
  <c r="L12" i="4" s="1"/>
  <c r="E68" i="3"/>
  <c r="O68" i="3"/>
  <c r="I68" i="3"/>
  <c r="L10" i="7"/>
  <c r="K52" i="4"/>
  <c r="K36" i="4"/>
  <c r="K62" i="4"/>
  <c r="G68" i="7"/>
  <c r="T20" i="5"/>
  <c r="T56" i="5"/>
  <c r="K29" i="4"/>
  <c r="K37" i="4"/>
  <c r="K54" i="4"/>
  <c r="K63" i="4"/>
  <c r="K44" i="4"/>
  <c r="K53" i="4"/>
  <c r="O68" i="5"/>
  <c r="K14" i="4"/>
  <c r="K22" i="4"/>
  <c r="K38" i="4"/>
  <c r="K46" i="4"/>
  <c r="K55" i="4"/>
  <c r="K66" i="4"/>
  <c r="K19" i="4"/>
  <c r="K20" i="4"/>
  <c r="K15" i="4"/>
  <c r="K23" i="4"/>
  <c r="K31" i="4"/>
  <c r="K39" i="4"/>
  <c r="K47" i="4"/>
  <c r="K56" i="4"/>
  <c r="K60" i="4"/>
  <c r="K12" i="4"/>
  <c r="K16" i="4"/>
  <c r="K24" i="4"/>
  <c r="K32" i="4"/>
  <c r="L32" i="4" s="1"/>
  <c r="K40" i="4"/>
  <c r="L40" i="4" s="1"/>
  <c r="K48" i="4"/>
  <c r="K57" i="4"/>
  <c r="K28" i="4"/>
  <c r="T9" i="5"/>
  <c r="T17" i="5"/>
  <c r="K25" i="4"/>
  <c r="K33" i="4"/>
  <c r="K41" i="4"/>
  <c r="K58" i="4"/>
  <c r="K27" i="4"/>
  <c r="T15" i="5"/>
  <c r="T23" i="5"/>
  <c r="T27" i="5"/>
  <c r="T31" i="5"/>
  <c r="T36" i="5"/>
  <c r="T39" i="5"/>
  <c r="T41" i="5"/>
  <c r="T47" i="5"/>
  <c r="T55" i="5"/>
  <c r="T59" i="5"/>
  <c r="T66" i="5"/>
  <c r="K10" i="4"/>
  <c r="K18" i="4"/>
  <c r="K26" i="4"/>
  <c r="K34" i="4"/>
  <c r="K42" i="4"/>
  <c r="K50" i="4"/>
  <c r="K59" i="4"/>
  <c r="K51" i="4"/>
  <c r="K9" i="4"/>
  <c r="L47" i="7"/>
  <c r="L53" i="7"/>
  <c r="L56" i="7"/>
  <c r="L32" i="7"/>
  <c r="L55" i="7"/>
  <c r="L25" i="7"/>
  <c r="L33" i="7"/>
  <c r="L54" i="7"/>
  <c r="L39" i="7"/>
  <c r="L57" i="7"/>
  <c r="L19" i="7"/>
  <c r="L31" i="7"/>
  <c r="L52" i="7"/>
  <c r="L12" i="7"/>
  <c r="L16" i="7"/>
  <c r="L15" i="7"/>
  <c r="L41" i="7"/>
  <c r="L45" i="7"/>
  <c r="L17" i="7"/>
  <c r="L46" i="7"/>
  <c r="L21" i="7"/>
  <c r="L38" i="7"/>
  <c r="L29" i="7"/>
  <c r="L36" i="7"/>
  <c r="L42" i="7"/>
  <c r="L20" i="7"/>
  <c r="T28" i="5"/>
  <c r="T16" i="5"/>
  <c r="T32" i="5"/>
  <c r="M68" i="5"/>
  <c r="L11" i="7"/>
  <c r="L37" i="7"/>
  <c r="L62" i="7"/>
  <c r="P68" i="3"/>
  <c r="G68" i="3"/>
  <c r="T20" i="3"/>
  <c r="C20" i="4"/>
  <c r="F20" i="4" s="1"/>
  <c r="L20" i="4" s="1"/>
  <c r="T23" i="3"/>
  <c r="C23" i="4"/>
  <c r="F23" i="4" s="1"/>
  <c r="L23" i="4" s="1"/>
  <c r="T24" i="3"/>
  <c r="C24" i="4" s="1"/>
  <c r="F24" i="4" s="1"/>
  <c r="L24" i="4" s="1"/>
  <c r="T29" i="3"/>
  <c r="C29" i="4"/>
  <c r="F29" i="4" s="1"/>
  <c r="L29" i="4" s="1"/>
  <c r="T33" i="3"/>
  <c r="C33" i="4"/>
  <c r="F33" i="4" s="1"/>
  <c r="L33" i="4" s="1"/>
  <c r="T36" i="3"/>
  <c r="C36" i="4"/>
  <c r="F36" i="4" s="1"/>
  <c r="L36" i="4" s="1"/>
  <c r="T50" i="3"/>
  <c r="C50" i="4" s="1"/>
  <c r="F50" i="4" s="1"/>
  <c r="L50" i="4" s="1"/>
  <c r="K30" i="4"/>
  <c r="D68" i="4"/>
  <c r="L22" i="7"/>
  <c r="L59" i="7"/>
  <c r="C68" i="7"/>
  <c r="L49" i="7"/>
  <c r="L26" i="7"/>
  <c r="L66" i="7"/>
  <c r="L14" i="7"/>
  <c r="T58" i="5"/>
  <c r="T46" i="5"/>
  <c r="T30" i="5"/>
  <c r="T26" i="5"/>
  <c r="T22" i="5"/>
  <c r="T18" i="5"/>
  <c r="T51" i="5"/>
  <c r="T43" i="5"/>
  <c r="F68" i="7"/>
  <c r="T28" i="3"/>
  <c r="C28" i="4" s="1"/>
  <c r="F28" i="4" s="1"/>
  <c r="L28" i="4" s="1"/>
  <c r="T41" i="3"/>
  <c r="C41" i="4"/>
  <c r="F41" i="4"/>
  <c r="L41" i="4" s="1"/>
  <c r="T42" i="3"/>
  <c r="C42" i="4" s="1"/>
  <c r="F42" i="4" s="1"/>
  <c r="L42" i="4" s="1"/>
  <c r="T51" i="3"/>
  <c r="C51" i="4"/>
  <c r="F51" i="4"/>
  <c r="T58" i="3"/>
  <c r="C58" i="4"/>
  <c r="F58" i="4" s="1"/>
  <c r="L58" i="4" s="1"/>
  <c r="J68" i="7"/>
  <c r="R68" i="5"/>
  <c r="S25" i="8"/>
  <c r="F35" i="4"/>
  <c r="L35" i="4" s="1"/>
  <c r="L28" i="7"/>
  <c r="L23" i="7"/>
  <c r="L13" i="7"/>
  <c r="L61" i="7"/>
  <c r="L60" i="7"/>
  <c r="L44" i="7"/>
  <c r="L40" i="7"/>
  <c r="N68" i="5"/>
  <c r="T35" i="5"/>
  <c r="T19" i="5"/>
  <c r="F68" i="5"/>
  <c r="T37" i="5"/>
  <c r="T40" i="5"/>
  <c r="S23" i="8"/>
  <c r="S27" i="8" s="1"/>
  <c r="S18" i="8"/>
  <c r="T13" i="3"/>
  <c r="C13" i="4" s="1"/>
  <c r="F13" i="4" s="1"/>
  <c r="L13" i="4" s="1"/>
  <c r="K13" i="4"/>
  <c r="T14" i="3"/>
  <c r="C14" i="4"/>
  <c r="F14" i="4"/>
  <c r="L14" i="4"/>
  <c r="T15" i="3"/>
  <c r="C15" i="4"/>
  <c r="F15" i="4" s="1"/>
  <c r="L15" i="4" s="1"/>
  <c r="T16" i="3"/>
  <c r="C16" i="4"/>
  <c r="F16" i="4"/>
  <c r="L16" i="4"/>
  <c r="T21" i="3"/>
  <c r="C21" i="4" s="1"/>
  <c r="F21" i="4" s="1"/>
  <c r="L21" i="4" s="1"/>
  <c r="T22" i="3"/>
  <c r="C22" i="4"/>
  <c r="F22" i="4"/>
  <c r="L22" i="4" s="1"/>
  <c r="T30" i="3"/>
  <c r="C30" i="4"/>
  <c r="F30" i="4" s="1"/>
  <c r="L30" i="4" s="1"/>
  <c r="T44" i="3"/>
  <c r="C44" i="4" s="1"/>
  <c r="F44" i="4" s="1"/>
  <c r="L44" i="4" s="1"/>
  <c r="T52" i="3"/>
  <c r="C52" i="4"/>
  <c r="F52" i="4"/>
  <c r="L52" i="4" s="1"/>
  <c r="T66" i="3"/>
  <c r="C66" i="4"/>
  <c r="F66" i="4" s="1"/>
  <c r="L66" i="4" s="1"/>
  <c r="K35" i="4"/>
  <c r="D68" i="5"/>
  <c r="T52" i="5"/>
  <c r="T61" i="5"/>
  <c r="T57" i="5"/>
  <c r="T53" i="5"/>
  <c r="T29" i="5"/>
  <c r="T54" i="5"/>
  <c r="T50" i="5"/>
  <c r="T11" i="5"/>
  <c r="S11" i="8"/>
  <c r="S10" i="8" s="1"/>
  <c r="S9" i="8" s="1"/>
  <c r="E68" i="4"/>
  <c r="Q68" i="5"/>
  <c r="S21" i="8"/>
  <c r="S19" i="8" s="1"/>
  <c r="E68" i="7"/>
  <c r="H68" i="5"/>
  <c r="S22" i="8"/>
  <c r="S26" i="8" s="1"/>
  <c r="S15" i="8"/>
  <c r="T63" i="5"/>
  <c r="T42" i="5"/>
  <c r="G68" i="5"/>
  <c r="C68" i="3"/>
  <c r="K68" i="3"/>
  <c r="J68" i="3"/>
  <c r="R68" i="3"/>
  <c r="T11" i="3"/>
  <c r="C11" i="4"/>
  <c r="F11" i="4" s="1"/>
  <c r="L11" i="4" s="1"/>
  <c r="Q68" i="3"/>
  <c r="T31" i="3"/>
  <c r="C31" i="4" s="1"/>
  <c r="F31" i="4" s="1"/>
  <c r="L31" i="4" s="1"/>
  <c r="T38" i="3"/>
  <c r="C38" i="4"/>
  <c r="F38" i="4" s="1"/>
  <c r="L38" i="4" s="1"/>
  <c r="T45" i="3"/>
  <c r="C45" i="4"/>
  <c r="F45" i="4" s="1"/>
  <c r="L45" i="4" s="1"/>
  <c r="T60" i="3"/>
  <c r="C60" i="4"/>
  <c r="F60" i="4"/>
  <c r="L60" i="4" s="1"/>
  <c r="H68" i="7"/>
  <c r="T62" i="5"/>
  <c r="L63" i="7"/>
  <c r="L30" i="7"/>
  <c r="T38" i="5"/>
  <c r="T34" i="5"/>
  <c r="T9" i="3"/>
  <c r="C9" i="4"/>
  <c r="L68" i="3"/>
  <c r="T10" i="3"/>
  <c r="C10" i="4" s="1"/>
  <c r="H68" i="3"/>
  <c r="T27" i="3"/>
  <c r="C27" i="4" s="1"/>
  <c r="F27" i="4" s="1"/>
  <c r="L27" i="4" s="1"/>
  <c r="T32" i="3"/>
  <c r="C32" i="4"/>
  <c r="F32" i="4"/>
  <c r="T39" i="3"/>
  <c r="C39" i="4"/>
  <c r="F39" i="4" s="1"/>
  <c r="L39" i="4" s="1"/>
  <c r="T46" i="3"/>
  <c r="C46" i="4" s="1"/>
  <c r="F46" i="4" s="1"/>
  <c r="L46" i="4" s="1"/>
  <c r="T54" i="3"/>
  <c r="C54" i="4"/>
  <c r="F54" i="4"/>
  <c r="L54" i="4"/>
  <c r="T65" i="5"/>
  <c r="S24" i="8"/>
  <c r="K68" i="7"/>
  <c r="L18" i="7"/>
  <c r="T44" i="5"/>
  <c r="T49" i="5"/>
  <c r="T14" i="5"/>
  <c r="C68" i="5"/>
  <c r="I68" i="5"/>
  <c r="I68" i="4"/>
  <c r="P68" i="5"/>
  <c r="S14" i="8"/>
  <c r="S13" i="8" s="1"/>
  <c r="T60" i="5"/>
  <c r="I68" i="7"/>
  <c r="S68" i="3"/>
  <c r="T25" i="3"/>
  <c r="C25" i="4" s="1"/>
  <c r="F25" i="4" s="1"/>
  <c r="L25" i="4" s="1"/>
  <c r="T40" i="3"/>
  <c r="C40" i="4"/>
  <c r="F40" i="4"/>
  <c r="T59" i="3"/>
  <c r="C59" i="4" s="1"/>
  <c r="F59" i="4" s="1"/>
  <c r="L59" i="4" s="1"/>
  <c r="T61" i="3"/>
  <c r="C61" i="4" s="1"/>
  <c r="F61" i="4" s="1"/>
  <c r="L61" i="4" s="1"/>
  <c r="T62" i="3"/>
  <c r="C62" i="4" s="1"/>
  <c r="F62" i="4" s="1"/>
  <c r="L62" i="4" s="1"/>
  <c r="S68" i="5"/>
  <c r="G68" i="4"/>
  <c r="S17" i="8"/>
  <c r="S16" i="8" s="1"/>
  <c r="T12" i="5"/>
  <c r="L34" i="7"/>
  <c r="L58" i="7"/>
  <c r="L24" i="7"/>
  <c r="L48" i="7"/>
  <c r="L50" i="7"/>
  <c r="T24" i="5"/>
  <c r="J68" i="5"/>
  <c r="T33" i="5"/>
  <c r="T25" i="5"/>
  <c r="T21" i="5"/>
  <c r="T48" i="5"/>
  <c r="E68" i="5"/>
  <c r="T13" i="5"/>
  <c r="L68" i="5"/>
  <c r="T45" i="5"/>
  <c r="S12" i="8"/>
  <c r="D68" i="7"/>
  <c r="L27" i="7"/>
  <c r="L35" i="7"/>
  <c r="L43" i="7"/>
  <c r="L51" i="7"/>
  <c r="F68" i="3"/>
  <c r="N68" i="3"/>
  <c r="M68" i="3"/>
  <c r="T18" i="3"/>
  <c r="C18" i="4"/>
  <c r="F18" i="4" s="1"/>
  <c r="L18" i="4" s="1"/>
  <c r="T26" i="3"/>
  <c r="C26" i="4"/>
  <c r="F26" i="4"/>
  <c r="L26" i="4" s="1"/>
  <c r="T34" i="3"/>
  <c r="C34" i="4" s="1"/>
  <c r="F34" i="4" s="1"/>
  <c r="L34" i="4" s="1"/>
  <c r="T53" i="3"/>
  <c r="C53" i="4"/>
  <c r="F53" i="4"/>
  <c r="L53" i="4" s="1"/>
  <c r="T55" i="3"/>
  <c r="C55" i="4"/>
  <c r="F55" i="4" s="1"/>
  <c r="L55" i="4" s="1"/>
  <c r="J68" i="4"/>
  <c r="K17" i="4"/>
  <c r="K21" i="4"/>
  <c r="K45" i="4"/>
  <c r="K49" i="4"/>
  <c r="L51" i="4"/>
  <c r="T10" i="5"/>
  <c r="K11" i="4"/>
  <c r="K68" i="5"/>
  <c r="D68" i="3"/>
  <c r="L9" i="7"/>
  <c r="L68" i="7"/>
  <c r="T68" i="3"/>
  <c r="K68" i="4"/>
  <c r="T68" i="5"/>
  <c r="F9" i="4"/>
  <c r="L9" i="4" s="1"/>
  <c r="C68" i="4" l="1"/>
  <c r="F10" i="4"/>
  <c r="L10" i="4" l="1"/>
  <c r="L68" i="4" s="1"/>
  <c r="F68" i="4"/>
</calcChain>
</file>

<file path=xl/sharedStrings.xml><?xml version="1.0" encoding="utf-8"?>
<sst xmlns="http://schemas.openxmlformats.org/spreadsheetml/2006/main" count="926" uniqueCount="205">
  <si>
    <t>OFERTA</t>
  </si>
  <si>
    <t>Producción de las Industrias</t>
  </si>
  <si>
    <t>Importaciones, Impuestos, Márgenes de Distribución y Total Oferta</t>
  </si>
  <si>
    <t>UTILIZACIÓN</t>
  </si>
  <si>
    <t>Consumo Intermedio de las Industrias</t>
  </si>
  <si>
    <t>Exportaciones, Gasto de Consumo Final , Formación Bruta de Capital y Total Utilización</t>
  </si>
  <si>
    <t>VALOR AGREGADO BRUTO DE LAS INDUSTRIAS</t>
  </si>
  <si>
    <r>
      <t>CUADRO DE OFERTA Y UTILIZACIÓN: PRODUCCIÓN DE LAS INDUSTRIAS, 2022</t>
    </r>
    <r>
      <rPr>
        <b/>
        <vertAlign val="superscript"/>
        <sz val="11"/>
        <rFont val="Arial"/>
        <family val="2"/>
      </rPr>
      <t>1/</t>
    </r>
  </si>
  <si>
    <t>(En Millones de Lempiras Corrientes)</t>
  </si>
  <si>
    <t>Grupo de Productos</t>
  </si>
  <si>
    <t xml:space="preserve"> P R O D U C T O S</t>
  </si>
  <si>
    <t>Agricult., Ganad., Caza, Silvicult. y Pesca</t>
  </si>
  <si>
    <t>Explota-ción de Minas y Canteras</t>
  </si>
  <si>
    <t>Industria Manu-facturera</t>
  </si>
  <si>
    <t>Electrici-dad y Distri-bución de Agua</t>
  </si>
  <si>
    <t>Construcción</t>
  </si>
  <si>
    <t>Comercio, Repar. de Vehículos Automot., Motocicl., Efectos Person. y Enseres Doméstic.</t>
  </si>
  <si>
    <t>Hoteles y Restau-rantes</t>
  </si>
  <si>
    <t>Transpor-te y Almace-namiento</t>
  </si>
  <si>
    <t>Comuni-caciones</t>
  </si>
  <si>
    <t>Intermed. Financiera</t>
  </si>
  <si>
    <t>Propiedad de Vivienda</t>
  </si>
  <si>
    <t>Activida-des Inmobil. y Empre-sariales</t>
  </si>
  <si>
    <t>Administ. Pública y Defensa; Planes de Segurid. Social de Afiliación Obligat.</t>
  </si>
  <si>
    <t>Servicios de Enseñanza</t>
  </si>
  <si>
    <t>Servicios de Salud</t>
  </si>
  <si>
    <t>Servicios Comunit., Sociales y Personales</t>
  </si>
  <si>
    <r>
      <t>SIFMI</t>
    </r>
    <r>
      <rPr>
        <b/>
        <vertAlign val="superscript"/>
        <sz val="11"/>
        <rFont val="Arial"/>
        <family val="2"/>
      </rPr>
      <t>2/</t>
    </r>
  </si>
  <si>
    <t>TOTAL PRODUCCIÓN (precios básicos)</t>
  </si>
  <si>
    <t>01</t>
  </si>
  <si>
    <t>Granos Básicos</t>
  </si>
  <si>
    <t>02</t>
  </si>
  <si>
    <t>Trigo</t>
  </si>
  <si>
    <t>03</t>
  </si>
  <si>
    <t>Tubérculos, raíces, legumbres y hortalizas</t>
  </si>
  <si>
    <t>04</t>
  </si>
  <si>
    <t>Bananos</t>
  </si>
  <si>
    <t>05</t>
  </si>
  <si>
    <t>Otras frutas y nueces</t>
  </si>
  <si>
    <t>06</t>
  </si>
  <si>
    <t>Semillas y frutos oleaginosos</t>
  </si>
  <si>
    <t>07</t>
  </si>
  <si>
    <t>Plantas vivas, flores y semillas de flores de frutos y de vegetales</t>
  </si>
  <si>
    <t>08</t>
  </si>
  <si>
    <t>Café de uva</t>
  </si>
  <si>
    <t>09</t>
  </si>
  <si>
    <t>Tabaco sin elaborar (en rama)</t>
  </si>
  <si>
    <t>10</t>
  </si>
  <si>
    <t>Plantas utilizadas para la fabricación de azúcar</t>
  </si>
  <si>
    <t>11</t>
  </si>
  <si>
    <t>Otros cultivos</t>
  </si>
  <si>
    <t>12</t>
  </si>
  <si>
    <t>Animales vivos</t>
  </si>
  <si>
    <t>13</t>
  </si>
  <si>
    <t>Otros productos animales</t>
  </si>
  <si>
    <t>14</t>
  </si>
  <si>
    <t>Productos de la silvicultura y la extracción de madera</t>
  </si>
  <si>
    <t>15</t>
  </si>
  <si>
    <t>Pescado y otros productos de la pesca</t>
  </si>
  <si>
    <t>16</t>
  </si>
  <si>
    <t>Minerales metálicos</t>
  </si>
  <si>
    <t>17</t>
  </si>
  <si>
    <t>Minerales no metálicos</t>
  </si>
  <si>
    <t>18</t>
  </si>
  <si>
    <t>Carne y productos de carne</t>
  </si>
  <si>
    <t>19</t>
  </si>
  <si>
    <t>Pescado preparado o en conserva</t>
  </si>
  <si>
    <t>20</t>
  </si>
  <si>
    <t>Legumbres y frutas preparadas o en conserva</t>
  </si>
  <si>
    <t>21</t>
  </si>
  <si>
    <t>Aceites y grasas animales y vegetales</t>
  </si>
  <si>
    <t>22</t>
  </si>
  <si>
    <t>Productos lácteos</t>
  </si>
  <si>
    <t>23</t>
  </si>
  <si>
    <t>Productos de molinería</t>
  </si>
  <si>
    <t>24</t>
  </si>
  <si>
    <t>Productos de panadería</t>
  </si>
  <si>
    <t>25</t>
  </si>
  <si>
    <t>Azúcar y melazas</t>
  </si>
  <si>
    <t>26</t>
  </si>
  <si>
    <t>Cacao, chocolate y artículos de confitería preparados con azúcar</t>
  </si>
  <si>
    <t>27</t>
  </si>
  <si>
    <t>Productos alimenticios, N.C.P.</t>
  </si>
  <si>
    <t>28</t>
  </si>
  <si>
    <t>Bebidas</t>
  </si>
  <si>
    <t>29</t>
  </si>
  <si>
    <t>Productos de tabaco</t>
  </si>
  <si>
    <t>30</t>
  </si>
  <si>
    <t>Textiles, prendas de vestir y artículos de pieles y cueros</t>
  </si>
  <si>
    <t>31</t>
  </si>
  <si>
    <t>Productos de madera, corcho, paja y material trenzable</t>
  </si>
  <si>
    <t>32</t>
  </si>
  <si>
    <t>Pasta de papel, papel y productos de papel; impresos y artículos análogos</t>
  </si>
  <si>
    <t>33</t>
  </si>
  <si>
    <t>Productos de petróleo refinado</t>
  </si>
  <si>
    <t>34</t>
  </si>
  <si>
    <t>Sustancias y productos químicos</t>
  </si>
  <si>
    <t>35</t>
  </si>
  <si>
    <t>Productos de caucho y productos plásticos</t>
  </si>
  <si>
    <t>36</t>
  </si>
  <si>
    <t>Vidrio, productos de vidrio y otros productos minerales no metálicos</t>
  </si>
  <si>
    <t>37</t>
  </si>
  <si>
    <t>Productos metálicos y maquinaria y equipo</t>
  </si>
  <si>
    <t>38</t>
  </si>
  <si>
    <t>Muebles de madera, plástico; metales, mimbre, bambú; roten</t>
  </si>
  <si>
    <t>39</t>
  </si>
  <si>
    <t>Otros artículos manufacturados</t>
  </si>
  <si>
    <t>40</t>
  </si>
  <si>
    <t>Desperdicios y desechos metálicos y no metálicos</t>
  </si>
  <si>
    <t>41</t>
  </si>
  <si>
    <t>Electricidad y agua</t>
  </si>
  <si>
    <t>42</t>
  </si>
  <si>
    <t>43</t>
  </si>
  <si>
    <t>Servicios comerciales</t>
  </si>
  <si>
    <t>44</t>
  </si>
  <si>
    <t>Servicios de hotelería y restaurantes</t>
  </si>
  <si>
    <t>45</t>
  </si>
  <si>
    <t>Servicios de transporte, almacenamiento y comunicaciones</t>
  </si>
  <si>
    <t>46</t>
  </si>
  <si>
    <t>Servicios de intermediación financiera y seguros</t>
  </si>
  <si>
    <t>47</t>
  </si>
  <si>
    <t>Servicios inmobiliarios</t>
  </si>
  <si>
    <t>48</t>
  </si>
  <si>
    <t>Servicios de alquiler sin operarios y servicios prestados a las empresas</t>
  </si>
  <si>
    <t>49</t>
  </si>
  <si>
    <t>Servicios de administración pública y otros servicios para la comunidad en general; servicios de seguridad social de afiliación obligatoria</t>
  </si>
  <si>
    <t>50</t>
  </si>
  <si>
    <t>Servicios de enseñanza</t>
  </si>
  <si>
    <t>51</t>
  </si>
  <si>
    <t>Servicios de salud humana</t>
  </si>
  <si>
    <t>52</t>
  </si>
  <si>
    <t>Servicios de esparcimiento, culturales y deportivos</t>
  </si>
  <si>
    <t>53</t>
  </si>
  <si>
    <t>Servicios diversos</t>
  </si>
  <si>
    <t>54</t>
  </si>
  <si>
    <t>Hogares privados con servicio doméstico</t>
  </si>
  <si>
    <t>55</t>
  </si>
  <si>
    <t>Servicios proporcionados por organizaciones y entidades extraterritoriales</t>
  </si>
  <si>
    <t>Ajustes:</t>
  </si>
  <si>
    <t>CIF/FOB SOBRE IMPORTACIONES</t>
  </si>
  <si>
    <t>56</t>
  </si>
  <si>
    <t>Compras directas en el exterior y en el mercado interno</t>
  </si>
  <si>
    <t>TOTAL</t>
  </si>
  <si>
    <t>Fuente: Departamento de Cuentas Nacionales, Subgerencia de Estudios Económicos, BCH.</t>
  </si>
  <si>
    <r>
      <rPr>
        <vertAlign val="superscript"/>
        <sz val="11"/>
        <rFont val="Arial"/>
        <family val="2"/>
      </rPr>
      <t>1/</t>
    </r>
    <r>
      <rPr>
        <sz val="11"/>
        <rFont val="Arial"/>
        <family val="2"/>
      </rPr>
      <t>Datos sujetos a modificación de acuerdo a revisiones en las fuentes estadísticas.</t>
    </r>
  </si>
  <si>
    <r>
      <rPr>
        <vertAlign val="superscript"/>
        <sz val="11"/>
        <rFont val="Arial"/>
        <family val="2"/>
      </rPr>
      <t>2/</t>
    </r>
    <r>
      <rPr>
        <sz val="11"/>
        <rFont val="Arial"/>
        <family val="2"/>
      </rPr>
      <t>SIFMI, Servicios de Intermediación Financiera Medidos Indirectamente, no es una Actividad Económica, sin embargo aparece como tal ya que no se dispone de información completa para su distribución entre las Actividades Económicas.</t>
    </r>
  </si>
  <si>
    <t>Nota 1: La suma de las partes no necesariamente es igual al total, debido a las aproximaciones.</t>
  </si>
  <si>
    <t>Nota 2: Cifras calculadas bajo los lineamientos del manual del Sistema de Cuentas Nacionales 1993.</t>
  </si>
  <si>
    <r>
      <t>CUADRO DE OFERTA Y UTILIZACIÓN: IMPORTACIONES, IMPUESTOS, MÁRGENES DE DISTRIBUCIÓN Y TOTAL OFERTA 2022</t>
    </r>
    <r>
      <rPr>
        <b/>
        <vertAlign val="superscript"/>
        <sz val="11"/>
        <rFont val="Arial"/>
        <family val="2"/>
      </rPr>
      <t>1/</t>
    </r>
  </si>
  <si>
    <t>Márgenes de Distribución</t>
  </si>
  <si>
    <t>Importaciones CIF de Bienes y Servicios</t>
  </si>
  <si>
    <t>Ajuste CIF/FOB Sobre Importaciones</t>
  </si>
  <si>
    <t>TOTAL OFERTA                                                (a precios básicos)</t>
  </si>
  <si>
    <t>Impuestos a los Productos</t>
  </si>
  <si>
    <t>Subvenciones a los Productos</t>
  </si>
  <si>
    <t>Márgen de Comercio</t>
  </si>
  <si>
    <t>Márgen de Transporte</t>
  </si>
  <si>
    <t>Total</t>
  </si>
  <si>
    <t>TOTAL OFERTA (a precios de comprador)</t>
  </si>
  <si>
    <r>
      <t>CUADRO DE OFERTA Y UTILIZACIÓN: CONSUMO INTERMEDIO DE LAS INDUSTRIAS, 2022</t>
    </r>
    <r>
      <rPr>
        <b/>
        <vertAlign val="superscript"/>
        <sz val="11"/>
        <rFont val="Arial"/>
        <family val="2"/>
      </rPr>
      <t>1/</t>
    </r>
  </si>
  <si>
    <t>TOTAL CONSUMO INTERMEDIO</t>
  </si>
  <si>
    <t>Legumbres y furtas preparadas o en conserva</t>
  </si>
  <si>
    <t>Productos lacteos</t>
  </si>
  <si>
    <t>Productos de petroleo refinado</t>
  </si>
  <si>
    <t>Muebles de madera, plástico; metales, mimbre, bambu; roten</t>
  </si>
  <si>
    <t>Servicios de intermediación finnaciera y seguros</t>
  </si>
  <si>
    <r>
      <rPr>
        <vertAlign val="superscript"/>
        <sz val="11"/>
        <rFont val="Arial"/>
        <family val="2"/>
      </rPr>
      <t>2/</t>
    </r>
    <r>
      <rPr>
        <sz val="11"/>
        <rFont val="Arial"/>
        <family val="2"/>
      </rPr>
      <t>SIFMI, Servicios de Intermediación Financiera Medidos Indirectamente, no es una Actividad Económica; sin embargo, aparece como tal ya que no se dispone de información completa para su distribución entre las Actividades Económicas.</t>
    </r>
  </si>
  <si>
    <r>
      <t>CUADRO DE OFERTA Y UTILIZACIÓN: EXPORTACIONES, GASTO DE CONSUMO FINAL , FORMACIÓN BRUTA DE CAPITAL Y TOTAL UTILIZACIÓN, 2022</t>
    </r>
    <r>
      <rPr>
        <b/>
        <vertAlign val="superscript"/>
        <sz val="11"/>
        <rFont val="Arial"/>
        <family val="2"/>
      </rPr>
      <t>1/</t>
    </r>
  </si>
  <si>
    <t>Exportaciones FOB de Bienes y Servicios</t>
  </si>
  <si>
    <t>Gasto de Consumo Final</t>
  </si>
  <si>
    <t>Formación Bruta de Capital</t>
  </si>
  <si>
    <t>TOTAL UTILIZACIÓN (precios de comprador)</t>
  </si>
  <si>
    <t>Hogares</t>
  </si>
  <si>
    <r>
      <t>ISFLSH</t>
    </r>
    <r>
      <rPr>
        <b/>
        <vertAlign val="superscript"/>
        <sz val="11"/>
        <rFont val="Arial"/>
        <family val="2"/>
      </rPr>
      <t>2/</t>
    </r>
  </si>
  <si>
    <t>Gobierno General</t>
  </si>
  <si>
    <t>Total Gasto de Consumo Final</t>
  </si>
  <si>
    <t>Formación Bruta de Capital Fijo</t>
  </si>
  <si>
    <t>Variación de Existencias</t>
  </si>
  <si>
    <t>Total Formación Bruta de Capital</t>
  </si>
  <si>
    <t>Servicios de esparcimeinto, culturales y deprotivos</t>
  </si>
  <si>
    <r>
      <rPr>
        <vertAlign val="superscript"/>
        <sz val="11"/>
        <rFont val="Arial"/>
        <family val="2"/>
      </rPr>
      <t>2/</t>
    </r>
    <r>
      <rPr>
        <sz val="11"/>
        <rFont val="Arial"/>
        <family val="2"/>
      </rPr>
      <t>ISFLSH, Instituciones Sin Fines de Lucro que Sirven a los Hogares.</t>
    </r>
  </si>
  <si>
    <r>
      <t>CUADRO DE OFERTA Y UTILIZACIÓN: VALOR AGREGADO BRUTO DE LAS INDUSTRIAS, 2022</t>
    </r>
    <r>
      <rPr>
        <b/>
        <vertAlign val="superscript"/>
        <sz val="11"/>
        <rFont val="Arial"/>
        <family val="2"/>
      </rPr>
      <t>1/</t>
    </r>
  </si>
  <si>
    <t>Industrias Manu-factureras</t>
  </si>
  <si>
    <t>Transporte y Almace-namiento</t>
  </si>
  <si>
    <t>VALOR AGREGADO BRUTO TOTAL/PIB</t>
  </si>
  <si>
    <t>Remuneración de los asalariados</t>
  </si>
  <si>
    <t xml:space="preserve">  Sueldos y salarios</t>
  </si>
  <si>
    <t xml:space="preserve">      Sueldos y salarios en dinero</t>
  </si>
  <si>
    <t xml:space="preserve">      Sueldos y salarios en especie</t>
  </si>
  <si>
    <t xml:space="preserve">  Contribuciones sociales de los empleadores</t>
  </si>
  <si>
    <t xml:space="preserve">      Contribuciones sociales efectivas de los empleadores</t>
  </si>
  <si>
    <t xml:space="preserve">      Contribuciones sociales imputadas de los empleadores</t>
  </si>
  <si>
    <t>Impuestos sobre la producción y las importaciones</t>
  </si>
  <si>
    <t xml:space="preserve">  Impuestos sobre productos</t>
  </si>
  <si>
    <t xml:space="preserve">  Otros impuestos sobre la producción </t>
  </si>
  <si>
    <t>Subvenciones (-)</t>
  </si>
  <si>
    <t xml:space="preserve">  Subvenciones a los productos (-)</t>
  </si>
  <si>
    <t xml:space="preserve">  Otras subvenciones a la producción (-)</t>
  </si>
  <si>
    <t>Excedente de explotación, bruto</t>
  </si>
  <si>
    <t>Ingreso mixto, bruto</t>
  </si>
  <si>
    <t>Consumo de capital fijo Sociedades</t>
  </si>
  <si>
    <t>Consumo de capital fijo no Sociedades</t>
  </si>
  <si>
    <t>Excedente de explotación, neto</t>
  </si>
  <si>
    <t>Ingreso mixto, neto</t>
  </si>
  <si>
    <t>Márgenes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</si>
</sst>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_(* #,##0_);_(* \(#,##0\);_(* &quot;-&quot;??_);_(@_)"/>
    <numFmt numFmtId="166" formatCode="#,##0.0"/>
    <numFmt numFmtId="167" formatCode="#,##0.00000"/>
    <numFmt numFmtId="168" formatCode="_([$€-2]\ * #,##0.00_);_([$€-2]\ * \(#,##0.00\);_([$€-2]\ * &quot;-&quot;??_)"/>
    <numFmt numFmtId="169" formatCode="#,##0.000000"/>
    <numFmt numFmtId="170" formatCode="_(* #,##0.0_);_(* \(#,##0.0\);_(* &quot;-&quot;??_);_(@_)"/>
    <numFmt numFmtId="171" formatCode="#,##0.000"/>
    <numFmt numFmtId="172" formatCode="#,##0.0000000"/>
    <numFmt numFmtId="173" formatCode="#,##0.000000000"/>
    <numFmt numFmtId="174" formatCode="_(* #,##0.000_);_(* \(#,##0.000\);_(* &quot;-&quot;??_);_(@_)"/>
  </numFmts>
  <fonts count="30" x14ac:knownFonts="1">
    <font>
      <sz val="10"/>
      <name val="Arial"/>
    </font>
    <font>
      <sz val="10"/>
      <name val="Arial"/>
    </font>
    <font>
      <sz val="11"/>
      <color indexed="8"/>
      <name val="Calibri"/>
      <family val="2"/>
    </font>
    <font>
      <sz val="11"/>
      <color indexed="9"/>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u/>
      <sz val="10"/>
      <color indexed="12"/>
      <name val="Arial"/>
      <family val="2"/>
    </font>
    <font>
      <sz val="11"/>
      <color indexed="20"/>
      <name val="Calibri"/>
      <family val="2"/>
    </font>
    <font>
      <sz val="11"/>
      <color indexed="60"/>
      <name val="Calibri"/>
      <family val="2"/>
    </font>
    <font>
      <sz val="8"/>
      <name val="Courier"/>
      <family val="3"/>
    </font>
    <font>
      <sz val="10"/>
      <name val="Arial"/>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8"/>
      <name val="Courier"/>
      <family val="3"/>
    </font>
    <font>
      <sz val="11"/>
      <name val="Arial"/>
      <family val="2"/>
    </font>
    <font>
      <u/>
      <sz val="11"/>
      <color indexed="12"/>
      <name val="Arial"/>
      <family val="2"/>
    </font>
    <font>
      <b/>
      <sz val="11"/>
      <color indexed="62"/>
      <name val="Arial"/>
      <family val="2"/>
    </font>
    <font>
      <b/>
      <sz val="11"/>
      <name val="Arial"/>
      <family val="2"/>
    </font>
    <font>
      <b/>
      <u/>
      <sz val="11"/>
      <color indexed="12"/>
      <name val="Arial"/>
      <family val="2"/>
    </font>
    <font>
      <b/>
      <vertAlign val="superscript"/>
      <sz val="11"/>
      <name val="Arial"/>
      <family val="2"/>
    </font>
    <font>
      <i/>
      <sz val="11"/>
      <name val="Arial"/>
      <family val="2"/>
    </font>
    <font>
      <vertAlign val="superscript"/>
      <sz val="11"/>
      <name val="Arial"/>
      <family val="2"/>
    </font>
    <font>
      <sz val="11"/>
      <color rgb="FFFF000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indexed="64"/>
      </top>
      <bottom/>
      <diagonal/>
    </border>
    <border>
      <left/>
      <right/>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16" borderId="1" applyNumberFormat="0" applyAlignment="0" applyProtection="0"/>
    <xf numFmtId="0" fontId="5" fillId="17" borderId="2" applyNumberFormat="0" applyAlignment="0" applyProtection="0"/>
    <xf numFmtId="0" fontId="6" fillId="0" borderId="3" applyNumberFormat="0" applyFill="0" applyAlignment="0" applyProtection="0"/>
    <xf numFmtId="0" fontId="7"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8" fillId="7" borderId="1" applyNumberFormat="0" applyAlignment="0" applyProtection="0"/>
    <xf numFmtId="168" fontId="1" fillId="0" borderId="0" applyFont="0" applyFill="0" applyBorder="0" applyAlignment="0" applyProtection="0"/>
    <xf numFmtId="0" fontId="9" fillId="0" borderId="0" applyNumberFormat="0" applyFill="0" applyBorder="0" applyAlignment="0" applyProtection="0">
      <alignment vertical="top"/>
      <protection locked="0"/>
    </xf>
    <xf numFmtId="0" fontId="10" fillId="3" borderId="0" applyNumberFormat="0" applyBorder="0" applyAlignment="0" applyProtection="0"/>
    <xf numFmtId="164" fontId="1" fillId="0" borderId="0" applyFont="0" applyFill="0" applyBorder="0" applyAlignment="0" applyProtection="0"/>
    <xf numFmtId="0" fontId="11" fillId="22" borderId="0" applyNumberFormat="0" applyBorder="0" applyAlignment="0" applyProtection="0"/>
    <xf numFmtId="0" fontId="13" fillId="0" borderId="0"/>
    <xf numFmtId="0" fontId="12" fillId="0" borderId="0"/>
    <xf numFmtId="0" fontId="20" fillId="0" borderId="0"/>
    <xf numFmtId="0" fontId="13" fillId="23" borderId="4" applyNumberFormat="0" applyFont="0" applyAlignment="0" applyProtection="0"/>
    <xf numFmtId="0" fontId="14" fillId="16" borderId="5"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6" applyNumberFormat="0" applyFill="0" applyAlignment="0" applyProtection="0"/>
    <xf numFmtId="0" fontId="7" fillId="0" borderId="7" applyNumberFormat="0" applyFill="0" applyAlignment="0" applyProtection="0"/>
    <xf numFmtId="0" fontId="19" fillId="0" borderId="8" applyNumberFormat="0" applyFill="0" applyAlignment="0" applyProtection="0"/>
  </cellStyleXfs>
  <cellXfs count="107">
    <xf numFmtId="0" fontId="0" fillId="0" borderId="0" xfId="0"/>
    <xf numFmtId="0" fontId="21" fillId="0" borderId="0" xfId="0" applyFont="1"/>
    <xf numFmtId="0" fontId="22" fillId="0" borderId="0" xfId="31" applyFont="1" applyAlignment="1" applyProtection="1"/>
    <xf numFmtId="0" fontId="23" fillId="24" borderId="0" xfId="0" applyFont="1" applyFill="1" applyAlignment="1">
      <alignment horizontal="left"/>
    </xf>
    <xf numFmtId="0" fontId="24" fillId="24" borderId="0" xfId="0" applyFont="1" applyFill="1" applyAlignment="1">
      <alignment horizontal="left"/>
    </xf>
    <xf numFmtId="0" fontId="25" fillId="0" borderId="0" xfId="31" applyFont="1" applyAlignment="1" applyProtection="1"/>
    <xf numFmtId="3" fontId="21" fillId="24" borderId="0" xfId="0" applyNumberFormat="1" applyFont="1" applyFill="1"/>
    <xf numFmtId="3" fontId="24" fillId="24" borderId="9" xfId="0" applyNumberFormat="1" applyFont="1" applyFill="1" applyBorder="1" applyAlignment="1">
      <alignment horizontal="center" vertical="center" wrapText="1"/>
    </xf>
    <xf numFmtId="3" fontId="24" fillId="24" borderId="0" xfId="0" applyNumberFormat="1" applyFont="1" applyFill="1"/>
    <xf numFmtId="3" fontId="24" fillId="24" borderId="10" xfId="0" applyNumberFormat="1" applyFont="1" applyFill="1" applyBorder="1" applyAlignment="1">
      <alignment horizontal="center" vertical="center" wrapText="1"/>
    </xf>
    <xf numFmtId="0" fontId="24" fillId="24" borderId="0" xfId="0" applyFont="1" applyFill="1" applyAlignment="1">
      <alignment horizontal="centerContinuous"/>
    </xf>
    <xf numFmtId="0" fontId="21" fillId="24" borderId="0" xfId="0" applyFont="1" applyFill="1" applyAlignment="1">
      <alignment horizontal="centerContinuous"/>
    </xf>
    <xf numFmtId="1" fontId="24" fillId="24" borderId="0" xfId="0" quotePrefix="1" applyNumberFormat="1" applyFont="1" applyFill="1" applyAlignment="1">
      <alignment horizontal="center" wrapText="1"/>
    </xf>
    <xf numFmtId="1" fontId="24" fillId="24" borderId="0" xfId="0" quotePrefix="1" applyNumberFormat="1" applyFont="1" applyFill="1" applyAlignment="1">
      <alignment horizontal="left" wrapText="1"/>
    </xf>
    <xf numFmtId="164" fontId="21" fillId="0" borderId="0" xfId="33" applyFont="1"/>
    <xf numFmtId="3" fontId="21" fillId="0" borderId="0" xfId="0" applyNumberFormat="1" applyFont="1"/>
    <xf numFmtId="1" fontId="24" fillId="24" borderId="0" xfId="36" quotePrefix="1" applyNumberFormat="1" applyFont="1" applyFill="1" applyAlignment="1" applyProtection="1">
      <alignment horizontal="center" wrapText="1"/>
      <protection locked="0"/>
    </xf>
    <xf numFmtId="1" fontId="24" fillId="24" borderId="0" xfId="36" quotePrefix="1" applyNumberFormat="1" applyFont="1" applyFill="1" applyAlignment="1" applyProtection="1">
      <alignment horizontal="center" vertical="center" wrapText="1"/>
      <protection locked="0"/>
    </xf>
    <xf numFmtId="1" fontId="24" fillId="24" borderId="0" xfId="36" applyNumberFormat="1" applyFont="1" applyFill="1" applyAlignment="1" applyProtection="1">
      <alignment horizontal="center" wrapText="1"/>
      <protection locked="0"/>
    </xf>
    <xf numFmtId="1" fontId="24" fillId="24" borderId="0" xfId="36" quotePrefix="1" applyNumberFormat="1" applyFont="1" applyFill="1" applyAlignment="1" applyProtection="1">
      <alignment horizontal="center" vertical="distributed" wrapText="1"/>
      <protection locked="0"/>
    </xf>
    <xf numFmtId="3" fontId="24" fillId="24" borderId="0" xfId="0" applyNumberFormat="1" applyFont="1" applyFill="1" applyAlignment="1">
      <alignment horizontal="center"/>
    </xf>
    <xf numFmtId="0" fontId="24" fillId="0" borderId="0" xfId="0" applyFont="1"/>
    <xf numFmtId="3" fontId="24" fillId="24" borderId="11" xfId="0" applyNumberFormat="1" applyFont="1" applyFill="1" applyBorder="1"/>
    <xf numFmtId="3" fontId="21" fillId="24" borderId="0" xfId="0" applyNumberFormat="1" applyFont="1" applyFill="1" applyAlignment="1">
      <alignment horizontal="centerContinuous"/>
    </xf>
    <xf numFmtId="3" fontId="24" fillId="24" borderId="9" xfId="0" applyNumberFormat="1" applyFont="1" applyFill="1" applyBorder="1" applyAlignment="1">
      <alignment horizontal="center" vertical="center"/>
    </xf>
    <xf numFmtId="1" fontId="24" fillId="24" borderId="10" xfId="37" quotePrefix="1" applyNumberFormat="1" applyFont="1" applyFill="1" applyBorder="1" applyAlignment="1" applyProtection="1">
      <alignment horizontal="center" vertical="center" wrapText="1"/>
      <protection locked="0"/>
    </xf>
    <xf numFmtId="3" fontId="24" fillId="24" borderId="10" xfId="0" applyNumberFormat="1" applyFont="1" applyFill="1" applyBorder="1" applyAlignment="1">
      <alignment horizontal="center" vertical="center"/>
    </xf>
    <xf numFmtId="3" fontId="24" fillId="24" borderId="0" xfId="0" applyNumberFormat="1" applyFont="1" applyFill="1" applyAlignment="1">
      <alignment wrapText="1"/>
    </xf>
    <xf numFmtId="3" fontId="21" fillId="24" borderId="0" xfId="0" applyNumberFormat="1" applyFont="1" applyFill="1" applyAlignment="1">
      <alignment horizontal="center"/>
    </xf>
    <xf numFmtId="164" fontId="24" fillId="24" borderId="0" xfId="33" applyFont="1" applyFill="1"/>
    <xf numFmtId="1" fontId="24" fillId="24" borderId="0" xfId="37" applyNumberFormat="1" applyFont="1" applyFill="1" applyAlignment="1" applyProtection="1">
      <alignment horizontal="center" wrapText="1"/>
      <protection locked="0"/>
    </xf>
    <xf numFmtId="1" fontId="24" fillId="24" borderId="0" xfId="37" applyNumberFormat="1" applyFont="1" applyFill="1" applyAlignment="1" applyProtection="1">
      <alignment horizontal="left" wrapText="1"/>
      <protection locked="0"/>
    </xf>
    <xf numFmtId="1" fontId="24" fillId="24" borderId="0" xfId="37" quotePrefix="1" applyNumberFormat="1" applyFont="1" applyFill="1" applyAlignment="1" applyProtection="1">
      <alignment horizontal="center" wrapText="1"/>
      <protection locked="0"/>
    </xf>
    <xf numFmtId="1" fontId="24" fillId="24" borderId="0" xfId="37" quotePrefix="1" applyNumberFormat="1" applyFont="1" applyFill="1" applyAlignment="1" applyProtection="1">
      <alignment horizontal="left" wrapText="1"/>
      <protection locked="0"/>
    </xf>
    <xf numFmtId="3" fontId="24" fillId="24" borderId="0" xfId="0" quotePrefix="1" applyNumberFormat="1" applyFont="1" applyFill="1" applyAlignment="1">
      <alignment horizontal="center" wrapText="1"/>
    </xf>
    <xf numFmtId="3" fontId="24" fillId="24" borderId="11" xfId="0" applyNumberFormat="1" applyFont="1" applyFill="1" applyBorder="1" applyAlignment="1">
      <alignment horizontal="center"/>
    </xf>
    <xf numFmtId="1" fontId="24" fillId="24" borderId="0" xfId="37" quotePrefix="1" applyNumberFormat="1" applyFont="1" applyFill="1" applyAlignment="1" applyProtection="1">
      <alignment horizontal="center" vertical="center" wrapText="1"/>
      <protection locked="0"/>
    </xf>
    <xf numFmtId="1" fontId="24" fillId="24" borderId="0" xfId="37" quotePrefix="1" applyNumberFormat="1" applyFont="1" applyFill="1" applyAlignment="1" applyProtection="1">
      <alignment horizontal="center" vertical="distributed" wrapText="1"/>
      <protection locked="0"/>
    </xf>
    <xf numFmtId="3" fontId="24" fillId="24" borderId="12" xfId="0" applyNumberFormat="1" applyFont="1" applyFill="1" applyBorder="1" applyAlignment="1">
      <alignment horizontal="center" vertical="center" wrapText="1"/>
    </xf>
    <xf numFmtId="1" fontId="24" fillId="24" borderId="13" xfId="37" quotePrefix="1" applyNumberFormat="1" applyFont="1" applyFill="1" applyBorder="1" applyAlignment="1" applyProtection="1">
      <alignment horizontal="center" vertical="center" wrapText="1"/>
      <protection locked="0"/>
    </xf>
    <xf numFmtId="1" fontId="24" fillId="24" borderId="13" xfId="37" applyNumberFormat="1" applyFont="1" applyFill="1" applyBorder="1" applyAlignment="1" applyProtection="1">
      <alignment horizontal="center" vertical="center" wrapText="1"/>
      <protection locked="0"/>
    </xf>
    <xf numFmtId="165" fontId="24" fillId="24" borderId="0" xfId="33" applyNumberFormat="1" applyFont="1" applyFill="1"/>
    <xf numFmtId="3" fontId="24" fillId="24" borderId="14" xfId="0" applyNumberFormat="1" applyFont="1" applyFill="1" applyBorder="1"/>
    <xf numFmtId="3" fontId="21" fillId="24" borderId="14" xfId="0" applyNumberFormat="1" applyFont="1" applyFill="1" applyBorder="1" applyAlignment="1">
      <alignment horizontal="center"/>
    </xf>
    <xf numFmtId="166" fontId="21" fillId="24" borderId="0" xfId="0" applyNumberFormat="1" applyFont="1" applyFill="1" applyAlignment="1">
      <alignment horizontal="center"/>
    </xf>
    <xf numFmtId="170" fontId="24" fillId="24" borderId="0" xfId="33" applyNumberFormat="1" applyFont="1" applyFill="1"/>
    <xf numFmtId="174" fontId="24" fillId="24" borderId="0" xfId="33" applyNumberFormat="1" applyFont="1" applyFill="1"/>
    <xf numFmtId="3" fontId="24" fillId="24" borderId="14" xfId="0" applyNumberFormat="1" applyFont="1" applyFill="1" applyBorder="1" applyAlignment="1">
      <alignment horizontal="center"/>
    </xf>
    <xf numFmtId="0" fontId="27" fillId="0" borderId="0" xfId="0" applyFont="1"/>
    <xf numFmtId="0" fontId="21" fillId="24" borderId="0" xfId="0" applyFont="1" applyFill="1"/>
    <xf numFmtId="170" fontId="21" fillId="0" borderId="0" xfId="33" applyNumberFormat="1" applyFont="1"/>
    <xf numFmtId="4" fontId="21" fillId="0" borderId="0" xfId="0" applyNumberFormat="1" applyFont="1"/>
    <xf numFmtId="0" fontId="21" fillId="25" borderId="0" xfId="0" applyFont="1" applyFill="1"/>
    <xf numFmtId="164" fontId="21" fillId="24" borderId="0" xfId="33" applyFont="1" applyFill="1"/>
    <xf numFmtId="165" fontId="21" fillId="24" borderId="0" xfId="33" applyNumberFormat="1" applyFont="1" applyFill="1"/>
    <xf numFmtId="173" fontId="21" fillId="24" borderId="0" xfId="0" applyNumberFormat="1" applyFont="1" applyFill="1"/>
    <xf numFmtId="0" fontId="21" fillId="0" borderId="0" xfId="0" applyFont="1" applyAlignment="1">
      <alignment horizontal="left" vertical="center"/>
    </xf>
    <xf numFmtId="0" fontId="29" fillId="25" borderId="0" xfId="0" applyFont="1" applyFill="1" applyAlignment="1">
      <alignment horizontal="left" vertical="center"/>
    </xf>
    <xf numFmtId="167" fontId="21" fillId="24" borderId="0" xfId="0" applyNumberFormat="1" applyFont="1" applyFill="1"/>
    <xf numFmtId="3" fontId="21" fillId="25" borderId="0" xfId="0" applyNumberFormat="1" applyFont="1" applyFill="1" applyAlignment="1">
      <alignment horizontal="centerContinuous"/>
    </xf>
    <xf numFmtId="3" fontId="21" fillId="25" borderId="0" xfId="0" applyNumberFormat="1" applyFont="1" applyFill="1"/>
    <xf numFmtId="169" fontId="24" fillId="24" borderId="0" xfId="0" applyNumberFormat="1" applyFont="1" applyFill="1"/>
    <xf numFmtId="169" fontId="21" fillId="24" borderId="0" xfId="0" applyNumberFormat="1" applyFont="1" applyFill="1"/>
    <xf numFmtId="172" fontId="21" fillId="24" borderId="0" xfId="0" applyNumberFormat="1" applyFont="1" applyFill="1"/>
    <xf numFmtId="164" fontId="29" fillId="25" borderId="0" xfId="33" applyFont="1" applyFill="1"/>
    <xf numFmtId="3" fontId="21" fillId="24" borderId="0" xfId="0" applyNumberFormat="1" applyFont="1" applyFill="1" applyAlignment="1">
      <alignment vertical="center"/>
    </xf>
    <xf numFmtId="164" fontId="21" fillId="24" borderId="0" xfId="33" applyFont="1" applyFill="1" applyAlignment="1">
      <alignment vertical="center"/>
    </xf>
    <xf numFmtId="165" fontId="21" fillId="24" borderId="0" xfId="33" applyNumberFormat="1" applyFont="1" applyFill="1" applyAlignment="1">
      <alignment vertical="center"/>
    </xf>
    <xf numFmtId="3" fontId="29" fillId="25" borderId="0" xfId="0" applyNumberFormat="1" applyFont="1" applyFill="1" applyAlignment="1">
      <alignment vertical="center"/>
    </xf>
    <xf numFmtId="167" fontId="21" fillId="24" borderId="0" xfId="0" applyNumberFormat="1" applyFont="1" applyFill="1" applyAlignment="1">
      <alignment vertical="center"/>
    </xf>
    <xf numFmtId="164" fontId="24" fillId="24" borderId="0" xfId="33" applyFont="1" applyFill="1" applyAlignment="1">
      <alignment vertical="center"/>
    </xf>
    <xf numFmtId="165" fontId="24" fillId="24" borderId="0" xfId="33" applyNumberFormat="1" applyFont="1" applyFill="1" applyAlignment="1">
      <alignment vertical="center"/>
    </xf>
    <xf numFmtId="3" fontId="24" fillId="24" borderId="0" xfId="0" applyNumberFormat="1" applyFont="1" applyFill="1" applyAlignment="1">
      <alignment vertical="center"/>
    </xf>
    <xf numFmtId="171" fontId="24" fillId="24" borderId="0" xfId="0" applyNumberFormat="1" applyFont="1" applyFill="1" applyAlignment="1">
      <alignment vertical="center"/>
    </xf>
    <xf numFmtId="2" fontId="21" fillId="24" borderId="0" xfId="0" applyNumberFormat="1" applyFont="1" applyFill="1"/>
    <xf numFmtId="3" fontId="24" fillId="24" borderId="9" xfId="0" applyNumberFormat="1" applyFont="1" applyFill="1" applyBorder="1" applyAlignment="1">
      <alignment horizontal="centerContinuous" vertical="center"/>
    </xf>
    <xf numFmtId="4" fontId="21" fillId="24" borderId="0" xfId="0" applyNumberFormat="1" applyFont="1" applyFill="1"/>
    <xf numFmtId="171" fontId="21" fillId="24" borderId="0" xfId="0" applyNumberFormat="1" applyFont="1" applyFill="1"/>
    <xf numFmtId="1" fontId="24" fillId="24" borderId="0" xfId="0" quotePrefix="1" applyNumberFormat="1" applyFont="1" applyFill="1" applyAlignment="1">
      <alignment horizontal="left" vertical="center" wrapText="1"/>
    </xf>
    <xf numFmtId="3" fontId="21" fillId="0" borderId="0" xfId="0" applyNumberFormat="1" applyFont="1" applyAlignment="1">
      <alignment horizontal="center" vertical="center"/>
    </xf>
    <xf numFmtId="3" fontId="24" fillId="0" borderId="0" xfId="0" applyNumberFormat="1" applyFont="1" applyAlignment="1">
      <alignment horizontal="center" vertical="center"/>
    </xf>
    <xf numFmtId="1" fontId="24" fillId="24" borderId="0" xfId="36" quotePrefix="1" applyNumberFormat="1" applyFont="1" applyFill="1" applyAlignment="1" applyProtection="1">
      <alignment horizontal="left" vertical="center" wrapText="1"/>
      <protection locked="0"/>
    </xf>
    <xf numFmtId="1" fontId="24" fillId="24" borderId="0" xfId="36" applyNumberFormat="1" applyFont="1" applyFill="1" applyAlignment="1" applyProtection="1">
      <alignment horizontal="left" vertical="center" wrapText="1"/>
      <protection locked="0"/>
    </xf>
    <xf numFmtId="166" fontId="21" fillId="0" borderId="0" xfId="0" applyNumberFormat="1" applyFont="1" applyAlignment="1">
      <alignment horizontal="center" vertical="center"/>
    </xf>
    <xf numFmtId="0" fontId="24" fillId="0" borderId="0" xfId="0" applyFont="1" applyAlignment="1">
      <alignment vertical="center"/>
    </xf>
    <xf numFmtId="3" fontId="24" fillId="24" borderId="11" xfId="0" applyNumberFormat="1" applyFont="1" applyFill="1" applyBorder="1" applyAlignment="1">
      <alignment vertical="center"/>
    </xf>
    <xf numFmtId="3" fontId="24" fillId="0" borderId="11" xfId="0" applyNumberFormat="1" applyFont="1" applyBorder="1" applyAlignment="1">
      <alignment horizontal="center" vertical="center"/>
    </xf>
    <xf numFmtId="43" fontId="24" fillId="24" borderId="0" xfId="33" applyNumberFormat="1" applyFont="1" applyFill="1"/>
    <xf numFmtId="166" fontId="24" fillId="24" borderId="11" xfId="0" applyNumberFormat="1" applyFont="1" applyFill="1" applyBorder="1" applyAlignment="1">
      <alignment horizontal="center"/>
    </xf>
    <xf numFmtId="3" fontId="24" fillId="24" borderId="9" xfId="0" applyNumberFormat="1" applyFont="1" applyFill="1" applyBorder="1" applyAlignment="1">
      <alignment horizontal="center" vertical="center" wrapText="1"/>
    </xf>
    <xf numFmtId="3" fontId="24" fillId="24" borderId="10" xfId="0" applyNumberFormat="1" applyFont="1" applyFill="1" applyBorder="1" applyAlignment="1">
      <alignment horizontal="center" vertical="center" wrapText="1"/>
    </xf>
    <xf numFmtId="0" fontId="21" fillId="0" borderId="0" xfId="0" applyFont="1" applyAlignment="1"/>
    <xf numFmtId="3" fontId="24" fillId="24" borderId="9" xfId="0" applyNumberFormat="1" applyFont="1" applyFill="1" applyBorder="1" applyAlignment="1">
      <alignment horizontal="center" vertical="center" wrapText="1"/>
    </xf>
    <xf numFmtId="3" fontId="24" fillId="24" borderId="10" xfId="0" applyNumberFormat="1" applyFont="1" applyFill="1" applyBorder="1" applyAlignment="1">
      <alignment horizontal="center" vertical="center" wrapText="1"/>
    </xf>
    <xf numFmtId="0" fontId="21" fillId="0" borderId="0" xfId="35" applyFont="1" applyAlignment="1">
      <alignment horizontal="left" vertical="center" wrapText="1"/>
    </xf>
    <xf numFmtId="0" fontId="24" fillId="24" borderId="0" xfId="0" applyFont="1" applyFill="1" applyAlignment="1">
      <alignment horizontal="center" vertical="center" wrapText="1"/>
    </xf>
    <xf numFmtId="0" fontId="24" fillId="24" borderId="14" xfId="0" applyFont="1" applyFill="1" applyBorder="1" applyAlignment="1">
      <alignment horizontal="center" vertical="center" wrapText="1"/>
    </xf>
    <xf numFmtId="3" fontId="24" fillId="24" borderId="13" xfId="0" applyNumberFormat="1" applyFont="1" applyFill="1" applyBorder="1" applyAlignment="1">
      <alignment horizontal="center" vertical="center"/>
    </xf>
    <xf numFmtId="0" fontId="24" fillId="24" borderId="0" xfId="0" applyFont="1" applyFill="1" applyAlignment="1">
      <alignment horizontal="center" wrapText="1"/>
    </xf>
    <xf numFmtId="0" fontId="24" fillId="24" borderId="14" xfId="0" applyFont="1" applyFill="1" applyBorder="1" applyAlignment="1">
      <alignment horizontal="center" vertical="center"/>
    </xf>
    <xf numFmtId="0" fontId="24" fillId="24" borderId="9" xfId="0" applyFont="1" applyFill="1" applyBorder="1" applyAlignment="1">
      <alignment horizontal="center" vertical="center"/>
    </xf>
    <xf numFmtId="0" fontId="21" fillId="0" borderId="10" xfId="0" applyFont="1" applyBorder="1" applyAlignment="1"/>
    <xf numFmtId="0" fontId="21" fillId="24" borderId="0" xfId="0" applyFont="1" applyFill="1" applyAlignment="1">
      <alignment horizontal="center"/>
    </xf>
    <xf numFmtId="3" fontId="0" fillId="0" borderId="0" xfId="0" applyNumberFormat="1"/>
    <xf numFmtId="3" fontId="24" fillId="26" borderId="0" xfId="0" applyNumberFormat="1" applyFont="1" applyFill="1" applyAlignment="1">
      <alignment horizontal="center"/>
    </xf>
    <xf numFmtId="3" fontId="24" fillId="27" borderId="0" xfId="0" applyNumberFormat="1" applyFont="1" applyFill="1" applyAlignment="1">
      <alignment horizontal="center"/>
    </xf>
    <xf numFmtId="164" fontId="0" fillId="0" borderId="0" xfId="33" applyFont="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3" builtinId="29" customBuiltin="1"/>
    <cellStyle name="Accent2" xfId="24" builtinId="33" customBuiltin="1"/>
    <cellStyle name="Accent3" xfId="25" builtinId="37" customBuiltin="1"/>
    <cellStyle name="Accent4" xfId="26" builtinId="41" customBuiltin="1"/>
    <cellStyle name="Accent5" xfId="27" builtinId="45" customBuiltin="1"/>
    <cellStyle name="Accent6" xfId="28" builtinId="49" customBuiltin="1"/>
    <cellStyle name="Bad" xfId="32" builtinId="27" customBuiltin="1"/>
    <cellStyle name="Calculation" xfId="19" builtinId="22" customBuiltin="1"/>
    <cellStyle name="Check Cell" xfId="20" builtinId="23" customBuiltin="1"/>
    <cellStyle name="Comma" xfId="33" builtinId="3"/>
    <cellStyle name="Euro" xfId="30" xr:uid="{00000000-0005-0000-0000-00001D000000}"/>
    <cellStyle name="Explanatory Text" xfId="41" builtinId="53" customBuiltin="1"/>
    <cellStyle name="Heading 2" xfId="43" builtinId="17" customBuiltin="1"/>
    <cellStyle name="Heading 3" xfId="44" builtinId="18" customBuiltin="1"/>
    <cellStyle name="Heading 4" xfId="22" builtinId="19" customBuiltin="1"/>
    <cellStyle name="Hipervínculo_cou2005(1)" xfId="31" xr:uid="{00000000-0005-0000-0000-00001E000000}"/>
    <cellStyle name="Input" xfId="29" builtinId="20" customBuiltin="1"/>
    <cellStyle name="Linked Cell" xfId="21" builtinId="24" customBuiltin="1"/>
    <cellStyle name="Neutral" xfId="34" builtinId="28" customBuiltin="1"/>
    <cellStyle name="Normal" xfId="0" builtinId="0"/>
    <cellStyle name="Normal_CCIS05" xfId="35" xr:uid="{00000000-0005-0000-0000-000023000000}"/>
    <cellStyle name="Normal_sac_aci" xfId="36" xr:uid="{00000000-0005-0000-0000-000024000000}"/>
    <cellStyle name="Normal_sac_aci_Copia de cou2005(1)" xfId="37" xr:uid="{00000000-0005-0000-0000-000025000000}"/>
    <cellStyle name="Note" xfId="38" builtinId="10" customBuiltin="1"/>
    <cellStyle name="Output" xfId="39" builtinId="21" customBuiltin="1"/>
    <cellStyle name="Title" xfId="42" builtinId="15" customBuiltin="1"/>
    <cellStyle name="Total" xfId="45" builtinId="25" customBuiltin="1"/>
    <cellStyle name="Warning Text" xfId="40" builtinId="11" customBuiltin="1"/>
  </cellStyles>
  <dxfs count="2">
    <dxf>
      <fill>
        <patternFill>
          <bgColor indexed="8"/>
        </patternFill>
      </fill>
    </dxf>
    <dxf>
      <fill>
        <patternFill>
          <bgColor indexed="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1905000</xdr:colOff>
      <xdr:row>1</xdr:row>
      <xdr:rowOff>9526</xdr:rowOff>
    </xdr:from>
    <xdr:to>
      <xdr:col>5</xdr:col>
      <xdr:colOff>476250</xdr:colOff>
      <xdr:row>6</xdr:row>
      <xdr:rowOff>57150</xdr:rowOff>
    </xdr:to>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2219325" y="190501"/>
          <a:ext cx="5915025" cy="952499"/>
        </a:xfrm>
        <a:prstGeom prst="rect">
          <a:avLst/>
        </a:prstGeom>
        <a:noFill/>
        <a:ln w="9525">
          <a:noFill/>
          <a:miter lim="800000"/>
          <a:headEnd/>
          <a:tailEnd/>
        </a:ln>
      </xdr:spPr>
      <xdr:txBody>
        <a:bodyPr vertOverflow="clip" wrap="square" lIns="27432" tIns="22860" rIns="27432" bIns="0" anchor="t" upright="1"/>
        <a:lstStyle/>
        <a:p>
          <a:pPr algn="ctr" rtl="0">
            <a:defRPr sz="1000"/>
          </a:pPr>
          <a:endParaRPr lang="es-ES" sz="1000" b="0" i="0" u="none" strike="noStrike" baseline="0">
            <a:solidFill>
              <a:sysClr val="windowText" lastClr="000000"/>
            </a:solidFill>
            <a:latin typeface="Arial"/>
            <a:cs typeface="Arial"/>
          </a:endParaRPr>
        </a:p>
        <a:p>
          <a:pPr algn="ctr" rtl="0">
            <a:defRPr sz="1000"/>
          </a:pPr>
          <a:r>
            <a:rPr lang="es-ES" sz="2000" b="0" i="0" u="none" strike="noStrike" baseline="0">
              <a:solidFill>
                <a:sysClr val="windowText" lastClr="000000"/>
              </a:solidFill>
              <a:latin typeface="Verdana"/>
              <a:ea typeface="Verdana"/>
              <a:cs typeface="Verdana"/>
            </a:rPr>
            <a:t>CUADRO DE OFERTA Y UTILIZACIÓN</a:t>
          </a:r>
        </a:p>
        <a:p>
          <a:pPr algn="ctr" rtl="0">
            <a:defRPr sz="1000"/>
          </a:pPr>
          <a:r>
            <a:rPr lang="es-ES" sz="2000" b="0" i="0" u="none" strike="noStrike" baseline="0">
              <a:solidFill>
                <a:sysClr val="windowText" lastClr="000000"/>
              </a:solidFill>
              <a:latin typeface="Verdana"/>
              <a:ea typeface="Verdana"/>
              <a:cs typeface="Verdana"/>
            </a:rPr>
            <a:t>2022</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876300</xdr:colOff>
      <xdr:row>0</xdr:row>
      <xdr:rowOff>152400</xdr:rowOff>
    </xdr:from>
    <xdr:to>
      <xdr:col>19</xdr:col>
      <xdr:colOff>933450</xdr:colOff>
      <xdr:row>0</xdr:row>
      <xdr:rowOff>152400</xdr:rowOff>
    </xdr:to>
    <xdr:pic>
      <xdr:nvPicPr>
        <xdr:cNvPr id="28399" name="Picture 4">
          <a:extLst>
            <a:ext uri="{FF2B5EF4-FFF2-40B4-BE49-F238E27FC236}">
              <a16:creationId xmlns:a16="http://schemas.microsoft.com/office/drawing/2014/main" id="{00000000-0008-0000-0100-0000EF6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50100" y="152400"/>
          <a:ext cx="1952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381000</xdr:colOff>
      <xdr:row>1</xdr:row>
      <xdr:rowOff>47625</xdr:rowOff>
    </xdr:from>
    <xdr:to>
      <xdr:col>17</xdr:col>
      <xdr:colOff>123825</xdr:colOff>
      <xdr:row>1</xdr:row>
      <xdr:rowOff>47625</xdr:rowOff>
    </xdr:to>
    <xdr:pic>
      <xdr:nvPicPr>
        <xdr:cNvPr id="29240" name="Picture 3">
          <a:extLst>
            <a:ext uri="{FF2B5EF4-FFF2-40B4-BE49-F238E27FC236}">
              <a16:creationId xmlns:a16="http://schemas.microsoft.com/office/drawing/2014/main" id="{00000000-0008-0000-0300-0000387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49800" y="228600"/>
          <a:ext cx="1600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19050</xdr:colOff>
      <xdr:row>0</xdr:row>
      <xdr:rowOff>85725</xdr:rowOff>
    </xdr:from>
    <xdr:to>
      <xdr:col>17</xdr:col>
      <xdr:colOff>523875</xdr:colOff>
      <xdr:row>0</xdr:row>
      <xdr:rowOff>85725</xdr:rowOff>
    </xdr:to>
    <xdr:pic>
      <xdr:nvPicPr>
        <xdr:cNvPr id="30768" name="Picture 3">
          <a:extLst>
            <a:ext uri="{FF2B5EF4-FFF2-40B4-BE49-F238E27FC236}">
              <a16:creationId xmlns:a16="http://schemas.microsoft.com/office/drawing/2014/main" id="{00000000-0008-0000-0500-0000307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54600" y="85725"/>
          <a:ext cx="1562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_cuentas\a&#241;o_2005\SCN93,05\MAC\COU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_cuentas\ano%20base\SCN93,00\MAC\COU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ínculos"/>
      <sheetName val="COU C"/>
      <sheetName val="COU K"/>
      <sheetName val="COU04"/>
      <sheetName val="COU C Interm"/>
      <sheetName val="IVF"/>
      <sheetName val="IP"/>
      <sheetName val="COUSRC"/>
      <sheetName val="COUSRC (2)"/>
      <sheetName val="COUSRK"/>
      <sheetName val="COUSRK (2)"/>
      <sheetName val="COUminiC"/>
      <sheetName val="COUminiK"/>
      <sheetName val="COU K12C"/>
      <sheetName val="COU05"/>
      <sheetName val="KbfijaAjustado"/>
    </sheetNames>
    <sheetDataSet>
      <sheetData sheetId="0"/>
      <sheetData sheetId="1"/>
      <sheetData sheetId="2">
        <row r="277">
          <cell r="FI277">
            <v>344859.52768279449</v>
          </cell>
          <cell r="FM277">
            <v>128613.12658723265</v>
          </cell>
          <cell r="FS277">
            <v>15171.747482141896</v>
          </cell>
          <cell r="FY277">
            <v>488523.66344399902</v>
          </cell>
        </row>
        <row r="546">
          <cell r="FI546">
            <v>188693.06442343924</v>
          </cell>
          <cell r="FJ546">
            <v>188694.46171000047</v>
          </cell>
          <cell r="FM546">
            <v>99809.9123202888</v>
          </cell>
          <cell r="FN546">
            <v>125409.29492442498</v>
          </cell>
          <cell r="FO546">
            <v>1508.3548162830857</v>
          </cell>
          <cell r="FP546">
            <v>12216.818667182102</v>
          </cell>
          <cell r="FQ546">
            <v>14387.635433286301</v>
          </cell>
          <cell r="FR546">
            <v>26604.454100468403</v>
          </cell>
          <cell r="FS546">
            <v>153518.81613154101</v>
          </cell>
          <cell r="FT546">
            <v>42071.741530762396</v>
          </cell>
          <cell r="FU546">
            <v>4430.1298044487148</v>
          </cell>
          <cell r="FV546">
            <v>0</v>
          </cell>
          <cell r="FW546">
            <v>46501.871335211115</v>
          </cell>
          <cell r="FX546">
            <v>488523.66421048006</v>
          </cell>
        </row>
      </sheetData>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ínculos"/>
      <sheetName val="COUD"/>
      <sheetName val="COUI"/>
      <sheetName val="COUR"/>
      <sheetName val="COUSR"/>
      <sheetName val="COUSR (2)"/>
      <sheetName val="COUmini"/>
      <sheetName val="COUSR1"/>
      <sheetName val="COU00"/>
      <sheetName val="COU_imp1"/>
      <sheetName val="COU_imp2"/>
      <sheetName val="COU_imp3"/>
      <sheetName val="COU D"/>
      <sheetName val="COU "/>
      <sheetName val="COU c"/>
      <sheetName val="COUSR00 present."/>
      <sheetName val="COU K"/>
      <sheetName val="tela"/>
      <sheetName val="Q7"/>
      <sheetName val="Q5"/>
      <sheetName val="loans&amp;grants(F)"/>
    </sheetNames>
    <sheetDataSet>
      <sheetData sheetId="0"/>
      <sheetData sheetId="1" refreshError="1">
        <row r="277">
          <cell r="FI277">
            <v>204364.10427887697</v>
          </cell>
          <cell r="FM277">
            <v>70839.656067420292</v>
          </cell>
          <cell r="FS277">
            <v>10242.426662162881</v>
          </cell>
          <cell r="FY277">
            <v>285322.11056416185</v>
          </cell>
        </row>
        <row r="546">
          <cell r="FI546">
            <v>107828.27817249537</v>
          </cell>
          <cell r="FJ546">
            <v>107828.25873441475</v>
          </cell>
          <cell r="FM546">
            <v>57563.614976979741</v>
          </cell>
          <cell r="FN546">
            <v>74724.612287728465</v>
          </cell>
          <cell r="FO546">
            <v>734.12309240248214</v>
          </cell>
          <cell r="FP546">
            <v>6644.0875089373785</v>
          </cell>
          <cell r="FQ546">
            <v>7656.6088821174944</v>
          </cell>
          <cell r="FR546">
            <v>14300.696391054873</v>
          </cell>
          <cell r="FS546">
            <v>89759.431771185802</v>
          </cell>
          <cell r="FT546">
            <v>27487.381850632704</v>
          </cell>
          <cell r="FU546">
            <v>2683.4019324986875</v>
          </cell>
          <cell r="FV546">
            <v>0</v>
          </cell>
          <cell r="FW546">
            <v>30170.783783131392</v>
          </cell>
          <cell r="FX546">
            <v>285322.10870379244</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1">
          <a:gsLst>
            <a:gs pos="0">
              <a:srgbClr val="FF5050"/>
            </a:gs>
            <a:gs pos="50000">
              <a:srgbClr val="FFFFFF"/>
            </a:gs>
            <a:gs pos="100000">
              <a:srgbClr val="FF5050"/>
            </a:gs>
          </a:gsLst>
          <a:lin ang="5400000" scaled="1"/>
        </a:gradFill>
        <a:ln w="9525" cap="flat" cmpd="sng" algn="ctr">
          <a:solidFill>
            <a:srgbClr val="000000"/>
          </a:solidFill>
          <a:prstDash val="solid"/>
          <a:round/>
          <a:headEnd type="none" w="med" len="med"/>
          <a:tailEnd type="none" w="med" len="med"/>
        </a:ln>
        <a:effectLst/>
      </a:spPr>
      <a:bodyPr vertOverflow="clip" wrap="square" lIns="27432" tIns="22860" rIns="0" bIns="0" upright="1"/>
      <a:lstStyle/>
    </a:spDef>
    <a:lnDef>
      <a:spPr bwMode="auto">
        <a:xfrm>
          <a:off x="0" y="0"/>
          <a:ext cx="1" cy="1"/>
        </a:xfrm>
        <a:custGeom>
          <a:avLst/>
          <a:gdLst/>
          <a:ahLst/>
          <a:cxnLst/>
          <a:rect l="0" t="0" r="0" b="0"/>
          <a:pathLst/>
        </a:custGeom>
        <a:gradFill rotWithShape="1">
          <a:gsLst>
            <a:gs pos="0">
              <a:srgbClr val="FF5050"/>
            </a:gs>
            <a:gs pos="50000">
              <a:srgbClr val="FFFFFF"/>
            </a:gs>
            <a:gs pos="100000">
              <a:srgbClr val="FF5050"/>
            </a:gs>
          </a:gsLst>
          <a:lin ang="5400000" scaled="1"/>
        </a:gradFill>
        <a:ln w="9525" cap="flat" cmpd="sng" algn="ctr">
          <a:solidFill>
            <a:srgbClr val="000000"/>
          </a:solidFill>
          <a:prstDash val="solid"/>
          <a:round/>
          <a:headEnd type="none" w="med" len="med"/>
          <a:tailEnd type="none" w="med" len="med"/>
        </a:ln>
        <a:effectLst/>
      </a:spPr>
      <a:bodyPr vertOverflow="clip" wrap="square" lIns="27432" tIns="2286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dimension ref="B11:F21"/>
  <sheetViews>
    <sheetView showGridLines="0" workbookViewId="0"/>
  </sheetViews>
  <sheetFormatPr defaultColWidth="11.42578125" defaultRowHeight="14.25" x14ac:dyDescent="0.2"/>
  <cols>
    <col min="1" max="1" width="4.7109375" style="1" customWidth="1"/>
    <col min="2" max="2" width="75.85546875" style="1" bestFit="1" customWidth="1"/>
    <col min="3" max="16384" width="11.42578125" style="1"/>
  </cols>
  <sheetData>
    <row r="11" spans="2:2" ht="15" x14ac:dyDescent="0.25">
      <c r="B11" s="3" t="s">
        <v>0</v>
      </c>
    </row>
    <row r="12" spans="2:2" x14ac:dyDescent="0.2">
      <c r="B12" s="2" t="s">
        <v>1</v>
      </c>
    </row>
    <row r="13" spans="2:2" x14ac:dyDescent="0.2">
      <c r="B13" s="2" t="s">
        <v>2</v>
      </c>
    </row>
    <row r="15" spans="2:2" ht="15" x14ac:dyDescent="0.25">
      <c r="B15" s="3" t="s">
        <v>3</v>
      </c>
    </row>
    <row r="16" spans="2:2" x14ac:dyDescent="0.2">
      <c r="B16" s="2" t="s">
        <v>4</v>
      </c>
    </row>
    <row r="17" spans="2:6" x14ac:dyDescent="0.2">
      <c r="B17" s="2" t="s">
        <v>5</v>
      </c>
    </row>
    <row r="18" spans="2:6" ht="15" x14ac:dyDescent="0.25">
      <c r="B18" s="4"/>
    </row>
    <row r="19" spans="2:6" ht="15" x14ac:dyDescent="0.25">
      <c r="B19" s="3" t="s">
        <v>6</v>
      </c>
    </row>
    <row r="21" spans="2:6" ht="18.75" customHeight="1" x14ac:dyDescent="0.25">
      <c r="C21" s="91"/>
      <c r="D21" s="91"/>
      <c r="E21" s="91"/>
      <c r="F21" s="5"/>
    </row>
  </sheetData>
  <mergeCells count="1">
    <mergeCell ref="C21:E21"/>
  </mergeCells>
  <hyperlinks>
    <hyperlink ref="B12" location="'Valor Bruto de Producción'!A1" display="Producción de las Industrias" xr:uid="{00000000-0004-0000-0000-000000000000}"/>
    <hyperlink ref="B13" location="Oferta!A1" display="Importaciones, Impuestos, Márgenes de Distribución y Total Oferta" xr:uid="{00000000-0004-0000-0000-000001000000}"/>
    <hyperlink ref="B16" location="'Consumo Intermedio'!A1" display="Consumo Intermedio de las Industrias" xr:uid="{00000000-0004-0000-0000-000002000000}"/>
    <hyperlink ref="B17" location="Utilización!A1" display="Exportaciones, Gasto de Consumo Final , Formación Bruta de Capital y Total Utilización" xr:uid="{00000000-0004-0000-0000-000003000000}"/>
    <hyperlink ref="B19" location="'Valor Agregado'!A1" display="VALOR AGREGADO BRUTO DE LAS INDUSTRIAS" xr:uid="{00000000-0004-0000-0000-000004000000}"/>
  </hyperlinks>
  <printOptions horizontalCentered="1" verticalCentered="1"/>
  <pageMargins left="0" right="0" top="0" bottom="0" header="0" footer="0"/>
  <pageSetup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pageSetUpPr autoPageBreaks="0"/>
  </sheetPr>
  <dimension ref="A1:BK105"/>
  <sheetViews>
    <sheetView showGridLines="0" zoomScale="80" zoomScaleNormal="80" zoomScaleSheetLayoutView="70" zoomScalePageLayoutView="60" workbookViewId="0">
      <pane xSplit="2" ySplit="8" topLeftCell="H9" activePane="bottomRight" state="frozen"/>
      <selection pane="topRight" activeCell="D13" sqref="D13"/>
      <selection pane="bottomLeft" activeCell="D13" sqref="D13"/>
      <selection pane="bottomRight" activeCell="C9" sqref="C9"/>
    </sheetView>
  </sheetViews>
  <sheetFormatPr defaultColWidth="11.42578125" defaultRowHeight="14.25" x14ac:dyDescent="0.2"/>
  <cols>
    <col min="1" max="1" width="13.5703125" style="6" customWidth="1"/>
    <col min="2" max="2" width="51.140625" style="6" customWidth="1"/>
    <col min="3" max="3" width="16.42578125" style="1" customWidth="1"/>
    <col min="4" max="4" width="12.5703125" style="1" customWidth="1"/>
    <col min="5" max="5" width="17.42578125" style="1" customWidth="1"/>
    <col min="6" max="6" width="12" style="1" customWidth="1"/>
    <col min="7" max="7" width="16.7109375" style="1" bestFit="1" customWidth="1"/>
    <col min="8" max="8" width="20.5703125" style="1" customWidth="1"/>
    <col min="9" max="9" width="11.5703125" style="1" customWidth="1"/>
    <col min="10" max="10" width="14.140625" style="1" customWidth="1"/>
    <col min="11" max="11" width="12.7109375" style="1" customWidth="1"/>
    <col min="12" max="12" width="13.85546875" style="1" bestFit="1" customWidth="1"/>
    <col min="13" max="13" width="13.85546875" style="1" customWidth="1"/>
    <col min="14" max="14" width="14.42578125" style="1" customWidth="1"/>
    <col min="15" max="15" width="15" style="1" customWidth="1"/>
    <col min="16" max="16" width="14.42578125" style="1" customWidth="1"/>
    <col min="17" max="17" width="14.140625" style="1" customWidth="1"/>
    <col min="18" max="18" width="16.42578125" style="1" customWidth="1"/>
    <col min="19" max="19" width="12" style="1" customWidth="1"/>
    <col min="20" max="20" width="24" style="1" customWidth="1"/>
    <col min="21" max="16384" width="11.42578125" style="1"/>
  </cols>
  <sheetData>
    <row r="1" spans="1:63" s="6" customFormat="1" x14ac:dyDescent="0.2">
      <c r="A1" s="48"/>
      <c r="B1" s="1"/>
      <c r="C1" s="1"/>
      <c r="D1" s="1"/>
      <c r="E1" s="1"/>
      <c r="F1" s="1"/>
      <c r="G1" s="1"/>
      <c r="H1" s="1"/>
      <c r="I1" s="1"/>
      <c r="J1" s="1"/>
      <c r="K1" s="1"/>
      <c r="L1" s="1"/>
      <c r="M1" s="23"/>
      <c r="N1" s="23"/>
      <c r="O1" s="23"/>
      <c r="P1" s="23"/>
      <c r="Q1" s="23"/>
      <c r="R1" s="23"/>
      <c r="S1" s="23"/>
    </row>
    <row r="2" spans="1:63" s="6" customFormat="1" x14ac:dyDescent="0.2">
      <c r="A2" s="1"/>
      <c r="B2" s="1"/>
      <c r="C2" s="1"/>
      <c r="D2" s="1"/>
      <c r="E2" s="1"/>
      <c r="F2" s="1"/>
      <c r="G2" s="1"/>
      <c r="H2" s="1"/>
      <c r="I2" s="1"/>
      <c r="J2" s="1"/>
      <c r="K2" s="1"/>
      <c r="L2" s="1"/>
      <c r="M2" s="23"/>
      <c r="N2" s="23"/>
      <c r="O2" s="23"/>
      <c r="P2" s="23"/>
      <c r="Q2" s="23"/>
      <c r="R2" s="23"/>
      <c r="S2" s="23"/>
    </row>
    <row r="3" spans="1:63" s="6" customFormat="1" x14ac:dyDescent="0.2">
      <c r="B3" s="1"/>
      <c r="C3" s="49"/>
      <c r="D3" s="49"/>
      <c r="E3" s="49"/>
      <c r="F3" s="49"/>
      <c r="G3" s="49"/>
      <c r="H3" s="49"/>
      <c r="I3" s="49"/>
      <c r="J3" s="49"/>
      <c r="K3" s="49"/>
      <c r="L3" s="49"/>
      <c r="M3" s="23"/>
      <c r="N3" s="23"/>
      <c r="O3" s="23"/>
      <c r="P3" s="23"/>
      <c r="Q3" s="23"/>
      <c r="R3" s="23"/>
      <c r="S3" s="23"/>
    </row>
    <row r="4" spans="1:63" s="6" customFormat="1" ht="14.25" customHeight="1" x14ac:dyDescent="0.25">
      <c r="A4" s="10"/>
      <c r="B4" s="10"/>
      <c r="C4" s="10"/>
      <c r="D4" s="10"/>
      <c r="E4" s="10"/>
      <c r="F4" s="10"/>
      <c r="G4" s="10"/>
      <c r="H4" s="10"/>
      <c r="I4" s="10"/>
      <c r="J4" s="10"/>
      <c r="K4" s="10"/>
      <c r="L4" s="11"/>
      <c r="M4" s="11"/>
      <c r="N4" s="11"/>
      <c r="O4" s="11"/>
      <c r="P4" s="11"/>
      <c r="Q4" s="11"/>
      <c r="R4" s="11"/>
      <c r="S4" s="11"/>
      <c r="T4" s="11"/>
    </row>
    <row r="5" spans="1:63" s="6" customFormat="1" ht="18.75" customHeight="1" x14ac:dyDescent="0.2">
      <c r="A5" s="95" t="s">
        <v>7</v>
      </c>
      <c r="B5" s="95"/>
      <c r="C5" s="95"/>
      <c r="D5" s="95"/>
      <c r="E5" s="95"/>
      <c r="F5" s="95"/>
      <c r="G5" s="95"/>
      <c r="H5" s="95"/>
      <c r="I5" s="95"/>
      <c r="J5" s="95"/>
      <c r="K5" s="95"/>
      <c r="L5" s="95"/>
      <c r="M5" s="95"/>
      <c r="N5" s="95"/>
      <c r="O5" s="95"/>
      <c r="P5" s="95"/>
      <c r="Q5" s="95"/>
      <c r="R5" s="95"/>
      <c r="S5" s="95"/>
      <c r="T5" s="95"/>
    </row>
    <row r="6" spans="1:63" s="6" customFormat="1" ht="18.75" customHeight="1" thickBot="1" x14ac:dyDescent="0.25">
      <c r="A6" s="96" t="s">
        <v>8</v>
      </c>
      <c r="B6" s="96"/>
      <c r="C6" s="96"/>
      <c r="D6" s="96"/>
      <c r="E6" s="96"/>
      <c r="F6" s="96"/>
      <c r="G6" s="96"/>
      <c r="H6" s="96"/>
      <c r="I6" s="96"/>
      <c r="J6" s="96"/>
      <c r="K6" s="96"/>
      <c r="L6" s="96"/>
      <c r="M6" s="96"/>
      <c r="N6" s="96"/>
      <c r="O6" s="96"/>
      <c r="P6" s="96"/>
      <c r="Q6" s="96"/>
      <c r="R6" s="96"/>
      <c r="S6" s="96"/>
      <c r="T6" s="96"/>
    </row>
    <row r="7" spans="1:63" s="8" customFormat="1" ht="78.75" customHeight="1" x14ac:dyDescent="0.25">
      <c r="A7" s="92" t="s">
        <v>9</v>
      </c>
      <c r="B7" s="92" t="s">
        <v>10</v>
      </c>
      <c r="C7" s="92" t="s">
        <v>11</v>
      </c>
      <c r="D7" s="92" t="s">
        <v>12</v>
      </c>
      <c r="E7" s="92" t="s">
        <v>13</v>
      </c>
      <c r="F7" s="92" t="s">
        <v>14</v>
      </c>
      <c r="G7" s="92" t="s">
        <v>15</v>
      </c>
      <c r="H7" s="92" t="s">
        <v>16</v>
      </c>
      <c r="I7" s="92" t="s">
        <v>17</v>
      </c>
      <c r="J7" s="92" t="s">
        <v>18</v>
      </c>
      <c r="K7" s="92" t="s">
        <v>19</v>
      </c>
      <c r="L7" s="92" t="s">
        <v>20</v>
      </c>
      <c r="M7" s="92" t="s">
        <v>21</v>
      </c>
      <c r="N7" s="92" t="s">
        <v>22</v>
      </c>
      <c r="O7" s="92" t="s">
        <v>23</v>
      </c>
      <c r="P7" s="92" t="s">
        <v>24</v>
      </c>
      <c r="Q7" s="92" t="s">
        <v>25</v>
      </c>
      <c r="R7" s="92" t="s">
        <v>26</v>
      </c>
      <c r="S7" s="92" t="s">
        <v>27</v>
      </c>
      <c r="T7" s="92" t="s">
        <v>28</v>
      </c>
    </row>
    <row r="8" spans="1:63" s="8" customFormat="1" ht="49.5" customHeight="1" x14ac:dyDescent="0.25">
      <c r="A8" s="93"/>
      <c r="B8" s="93"/>
      <c r="C8" s="93"/>
      <c r="D8" s="93"/>
      <c r="E8" s="93"/>
      <c r="F8" s="93"/>
      <c r="G8" s="93"/>
      <c r="H8" s="93"/>
      <c r="I8" s="93"/>
      <c r="J8" s="93"/>
      <c r="K8" s="93"/>
      <c r="L8" s="93"/>
      <c r="M8" s="93"/>
      <c r="N8" s="93"/>
      <c r="O8" s="93"/>
      <c r="P8" s="93"/>
      <c r="Q8" s="93"/>
      <c r="R8" s="93"/>
      <c r="S8" s="93"/>
      <c r="T8" s="93"/>
    </row>
    <row r="9" spans="1:63" ht="17.25" customHeight="1" x14ac:dyDescent="0.25">
      <c r="A9" s="12" t="s">
        <v>29</v>
      </c>
      <c r="B9" s="78" t="s">
        <v>30</v>
      </c>
      <c r="C9" s="79">
        <v>11312.5</v>
      </c>
      <c r="D9" s="79">
        <v>0</v>
      </c>
      <c r="E9" s="79">
        <v>0</v>
      </c>
      <c r="F9" s="79">
        <v>0</v>
      </c>
      <c r="G9" s="79">
        <v>0</v>
      </c>
      <c r="H9" s="79">
        <v>0</v>
      </c>
      <c r="I9" s="79">
        <v>0</v>
      </c>
      <c r="J9" s="79">
        <v>0</v>
      </c>
      <c r="K9" s="79">
        <v>0</v>
      </c>
      <c r="L9" s="79">
        <v>0</v>
      </c>
      <c r="M9" s="79">
        <v>0</v>
      </c>
      <c r="N9" s="79">
        <v>0</v>
      </c>
      <c r="O9" s="79">
        <v>0</v>
      </c>
      <c r="P9" s="79">
        <v>0</v>
      </c>
      <c r="Q9" s="79">
        <v>0</v>
      </c>
      <c r="R9" s="79">
        <v>0</v>
      </c>
      <c r="S9" s="79">
        <v>0</v>
      </c>
      <c r="T9" s="80">
        <f>SUM(C9:S9)</f>
        <v>11312.5</v>
      </c>
      <c r="U9" s="14"/>
      <c r="AO9" s="14"/>
      <c r="AP9" s="14"/>
      <c r="AQ9" s="14"/>
      <c r="AR9" s="14"/>
      <c r="AS9" s="14"/>
      <c r="AT9" s="14"/>
      <c r="AU9" s="14"/>
      <c r="AV9" s="14"/>
      <c r="AW9" s="14"/>
      <c r="AX9" s="14"/>
      <c r="AY9" s="14"/>
      <c r="AZ9" s="14"/>
      <c r="BA9" s="14"/>
      <c r="BB9" s="14"/>
      <c r="BC9" s="14"/>
      <c r="BD9" s="14"/>
      <c r="BE9" s="14"/>
      <c r="BF9" s="14"/>
      <c r="BG9" s="15"/>
      <c r="BH9" s="15"/>
      <c r="BI9" s="15"/>
      <c r="BJ9" s="15"/>
      <c r="BK9" s="15"/>
    </row>
    <row r="10" spans="1:63" ht="15.75" customHeight="1" x14ac:dyDescent="0.25">
      <c r="A10" s="16" t="s">
        <v>31</v>
      </c>
      <c r="B10" s="81" t="s">
        <v>32</v>
      </c>
      <c r="C10" s="79">
        <v>0</v>
      </c>
      <c r="D10" s="79">
        <v>0</v>
      </c>
      <c r="E10" s="79">
        <v>0</v>
      </c>
      <c r="F10" s="79">
        <v>0</v>
      </c>
      <c r="G10" s="79">
        <v>0</v>
      </c>
      <c r="H10" s="79">
        <v>0</v>
      </c>
      <c r="I10" s="79">
        <v>0</v>
      </c>
      <c r="J10" s="79">
        <v>0</v>
      </c>
      <c r="K10" s="79">
        <v>0</v>
      </c>
      <c r="L10" s="79">
        <v>0</v>
      </c>
      <c r="M10" s="79">
        <v>0</v>
      </c>
      <c r="N10" s="79">
        <v>0</v>
      </c>
      <c r="O10" s="79">
        <v>0</v>
      </c>
      <c r="P10" s="79">
        <v>0</v>
      </c>
      <c r="Q10" s="79">
        <v>0</v>
      </c>
      <c r="R10" s="79">
        <v>0</v>
      </c>
      <c r="S10" s="79">
        <v>0</v>
      </c>
      <c r="T10" s="80">
        <f t="shared" ref="T10:T66" si="0">SUM(C10:S10)</f>
        <v>0</v>
      </c>
      <c r="U10" s="14"/>
      <c r="AO10" s="14"/>
      <c r="AP10" s="14"/>
      <c r="AQ10" s="14"/>
      <c r="AR10" s="14"/>
      <c r="AS10" s="14"/>
      <c r="AT10" s="14"/>
      <c r="AU10" s="14"/>
      <c r="AV10" s="14"/>
      <c r="AW10" s="14"/>
      <c r="AX10" s="14"/>
      <c r="AY10" s="14"/>
      <c r="AZ10" s="14"/>
      <c r="BA10" s="14"/>
      <c r="BB10" s="14"/>
      <c r="BC10" s="14"/>
      <c r="BD10" s="14"/>
      <c r="BE10" s="14"/>
      <c r="BF10" s="14"/>
    </row>
    <row r="11" spans="1:63" ht="15" customHeight="1" x14ac:dyDescent="0.25">
      <c r="A11" s="16" t="s">
        <v>33</v>
      </c>
      <c r="B11" s="81" t="s">
        <v>34</v>
      </c>
      <c r="C11" s="79">
        <v>11402.9</v>
      </c>
      <c r="D11" s="79">
        <v>0</v>
      </c>
      <c r="E11" s="79">
        <v>0</v>
      </c>
      <c r="F11" s="79">
        <v>0</v>
      </c>
      <c r="G11" s="79">
        <v>0</v>
      </c>
      <c r="H11" s="79">
        <v>0</v>
      </c>
      <c r="I11" s="79">
        <v>0</v>
      </c>
      <c r="J11" s="79">
        <v>0</v>
      </c>
      <c r="K11" s="79">
        <v>0</v>
      </c>
      <c r="L11" s="79">
        <v>0</v>
      </c>
      <c r="M11" s="79">
        <v>0</v>
      </c>
      <c r="N11" s="79">
        <v>0</v>
      </c>
      <c r="O11" s="79">
        <v>0</v>
      </c>
      <c r="P11" s="79">
        <v>3.1</v>
      </c>
      <c r="Q11" s="79">
        <v>0</v>
      </c>
      <c r="R11" s="79">
        <v>0</v>
      </c>
      <c r="S11" s="79">
        <v>0</v>
      </c>
      <c r="T11" s="80">
        <f t="shared" si="0"/>
        <v>11406</v>
      </c>
      <c r="U11" s="14"/>
      <c r="AO11" s="14"/>
      <c r="AP11" s="14"/>
      <c r="AQ11" s="14"/>
      <c r="AR11" s="14"/>
      <c r="AS11" s="14"/>
      <c r="AT11" s="14"/>
      <c r="AU11" s="14"/>
      <c r="AV11" s="14"/>
      <c r="AW11" s="14"/>
      <c r="AX11" s="14"/>
      <c r="AY11" s="14"/>
      <c r="AZ11" s="14"/>
      <c r="BA11" s="14"/>
      <c r="BB11" s="14"/>
      <c r="BC11" s="14"/>
      <c r="BD11" s="14"/>
      <c r="BE11" s="14"/>
      <c r="BF11" s="14"/>
    </row>
    <row r="12" spans="1:63" ht="15" customHeight="1" x14ac:dyDescent="0.25">
      <c r="A12" s="16" t="s">
        <v>35</v>
      </c>
      <c r="B12" s="81" t="s">
        <v>36</v>
      </c>
      <c r="C12" s="79">
        <v>10771.3</v>
      </c>
      <c r="D12" s="79">
        <v>0</v>
      </c>
      <c r="E12" s="79">
        <v>0</v>
      </c>
      <c r="F12" s="79">
        <v>0</v>
      </c>
      <c r="G12" s="79">
        <v>0</v>
      </c>
      <c r="H12" s="79">
        <v>0</v>
      </c>
      <c r="I12" s="79">
        <v>0</v>
      </c>
      <c r="J12" s="79">
        <v>0</v>
      </c>
      <c r="K12" s="79">
        <v>0</v>
      </c>
      <c r="L12" s="79">
        <v>0</v>
      </c>
      <c r="M12" s="79">
        <v>0</v>
      </c>
      <c r="N12" s="79">
        <v>0</v>
      </c>
      <c r="O12" s="79">
        <v>0</v>
      </c>
      <c r="P12" s="79">
        <v>0</v>
      </c>
      <c r="Q12" s="79">
        <v>0</v>
      </c>
      <c r="R12" s="79">
        <v>0</v>
      </c>
      <c r="S12" s="79">
        <v>0</v>
      </c>
      <c r="T12" s="80">
        <f t="shared" si="0"/>
        <v>10771.3</v>
      </c>
      <c r="U12" s="14"/>
      <c r="AO12" s="14"/>
      <c r="AP12" s="14"/>
      <c r="AQ12" s="14"/>
      <c r="AR12" s="14"/>
      <c r="AS12" s="14"/>
      <c r="AT12" s="14"/>
      <c r="AU12" s="14"/>
      <c r="AV12" s="14"/>
      <c r="AW12" s="14"/>
      <c r="AX12" s="14"/>
      <c r="AY12" s="14"/>
      <c r="AZ12" s="14"/>
      <c r="BA12" s="14"/>
      <c r="BB12" s="14"/>
      <c r="BC12" s="14"/>
      <c r="BD12" s="14"/>
      <c r="BE12" s="14"/>
      <c r="BF12" s="14"/>
    </row>
    <row r="13" spans="1:63" ht="15" customHeight="1" x14ac:dyDescent="0.25">
      <c r="A13" s="16" t="s">
        <v>37</v>
      </c>
      <c r="B13" s="81" t="s">
        <v>38</v>
      </c>
      <c r="C13" s="79">
        <v>9701.4</v>
      </c>
      <c r="D13" s="79">
        <v>0</v>
      </c>
      <c r="E13" s="79">
        <v>84.8</v>
      </c>
      <c r="F13" s="79">
        <v>0</v>
      </c>
      <c r="G13" s="79">
        <v>0</v>
      </c>
      <c r="H13" s="79">
        <v>0</v>
      </c>
      <c r="I13" s="79">
        <v>0</v>
      </c>
      <c r="J13" s="79">
        <v>0</v>
      </c>
      <c r="K13" s="79">
        <v>0</v>
      </c>
      <c r="L13" s="79">
        <v>0</v>
      </c>
      <c r="M13" s="79">
        <v>0</v>
      </c>
      <c r="N13" s="79">
        <v>0</v>
      </c>
      <c r="O13" s="79">
        <v>0</v>
      </c>
      <c r="P13" s="79">
        <v>0</v>
      </c>
      <c r="Q13" s="79">
        <v>0</v>
      </c>
      <c r="R13" s="79">
        <v>0</v>
      </c>
      <c r="S13" s="79">
        <v>0</v>
      </c>
      <c r="T13" s="80">
        <f t="shared" si="0"/>
        <v>9786.1999999999989</v>
      </c>
      <c r="U13" s="14"/>
      <c r="AO13" s="14"/>
      <c r="AP13" s="14"/>
      <c r="AQ13" s="14"/>
      <c r="AR13" s="14"/>
      <c r="AS13" s="14"/>
      <c r="AT13" s="14"/>
      <c r="AU13" s="14"/>
      <c r="AV13" s="14"/>
      <c r="AW13" s="14"/>
      <c r="AX13" s="14"/>
      <c r="AY13" s="14"/>
      <c r="AZ13" s="14"/>
      <c r="BA13" s="14"/>
      <c r="BB13" s="14"/>
      <c r="BC13" s="14"/>
      <c r="BD13" s="14"/>
      <c r="BE13" s="14"/>
      <c r="BF13" s="14"/>
    </row>
    <row r="14" spans="1:63" ht="13.5" customHeight="1" x14ac:dyDescent="0.25">
      <c r="A14" s="16" t="s">
        <v>39</v>
      </c>
      <c r="B14" s="81" t="s">
        <v>40</v>
      </c>
      <c r="C14" s="79">
        <v>14724.4</v>
      </c>
      <c r="D14" s="79">
        <v>0</v>
      </c>
      <c r="E14" s="79">
        <v>0</v>
      </c>
      <c r="F14" s="79">
        <v>0</v>
      </c>
      <c r="G14" s="79">
        <v>0</v>
      </c>
      <c r="H14" s="79">
        <v>0</v>
      </c>
      <c r="I14" s="79">
        <v>0</v>
      </c>
      <c r="J14" s="79">
        <v>0</v>
      </c>
      <c r="K14" s="79">
        <v>0</v>
      </c>
      <c r="L14" s="79">
        <v>0</v>
      </c>
      <c r="M14" s="79">
        <v>0</v>
      </c>
      <c r="N14" s="79">
        <v>0</v>
      </c>
      <c r="O14" s="79">
        <v>0</v>
      </c>
      <c r="P14" s="79">
        <v>0</v>
      </c>
      <c r="Q14" s="79">
        <v>0</v>
      </c>
      <c r="R14" s="79">
        <v>0</v>
      </c>
      <c r="S14" s="79">
        <v>0</v>
      </c>
      <c r="T14" s="80">
        <f t="shared" si="0"/>
        <v>14724.4</v>
      </c>
      <c r="U14" s="14"/>
      <c r="AO14" s="14"/>
      <c r="AP14" s="14"/>
      <c r="AQ14" s="14"/>
      <c r="AR14" s="14"/>
      <c r="AS14" s="14"/>
      <c r="AT14" s="14"/>
      <c r="AU14" s="14"/>
      <c r="AV14" s="14"/>
      <c r="AW14" s="14"/>
      <c r="AX14" s="14"/>
      <c r="AY14" s="14"/>
      <c r="AZ14" s="14"/>
      <c r="BA14" s="14"/>
      <c r="BB14" s="14"/>
      <c r="BC14" s="14"/>
      <c r="BD14" s="14"/>
      <c r="BE14" s="14"/>
      <c r="BF14" s="14"/>
    </row>
    <row r="15" spans="1:63" ht="30" x14ac:dyDescent="0.2">
      <c r="A15" s="17" t="s">
        <v>41</v>
      </c>
      <c r="B15" s="81" t="s">
        <v>42</v>
      </c>
      <c r="C15" s="79">
        <v>421.8</v>
      </c>
      <c r="D15" s="79">
        <v>0</v>
      </c>
      <c r="E15" s="79">
        <v>0</v>
      </c>
      <c r="F15" s="79">
        <v>0</v>
      </c>
      <c r="G15" s="79">
        <v>0</v>
      </c>
      <c r="H15" s="79">
        <v>0</v>
      </c>
      <c r="I15" s="79">
        <v>0</v>
      </c>
      <c r="J15" s="79">
        <v>0</v>
      </c>
      <c r="K15" s="79">
        <v>0</v>
      </c>
      <c r="L15" s="79">
        <v>0</v>
      </c>
      <c r="M15" s="79">
        <v>0</v>
      </c>
      <c r="N15" s="79">
        <v>0</v>
      </c>
      <c r="O15" s="79">
        <v>0</v>
      </c>
      <c r="P15" s="79">
        <v>0</v>
      </c>
      <c r="Q15" s="79">
        <v>0</v>
      </c>
      <c r="R15" s="79">
        <v>0</v>
      </c>
      <c r="S15" s="79">
        <v>0</v>
      </c>
      <c r="T15" s="80">
        <f t="shared" si="0"/>
        <v>421.8</v>
      </c>
      <c r="U15" s="14"/>
      <c r="AO15" s="14"/>
      <c r="AP15" s="14"/>
      <c r="AQ15" s="14"/>
      <c r="AR15" s="14"/>
      <c r="AS15" s="14"/>
      <c r="AT15" s="14"/>
      <c r="AU15" s="14"/>
      <c r="AV15" s="14"/>
      <c r="AW15" s="14"/>
      <c r="AX15" s="14"/>
      <c r="AY15" s="14"/>
      <c r="AZ15" s="14"/>
      <c r="BA15" s="14"/>
      <c r="BB15" s="14"/>
      <c r="BC15" s="14"/>
      <c r="BD15" s="14"/>
      <c r="BE15" s="14"/>
      <c r="BF15" s="14"/>
    </row>
    <row r="16" spans="1:63" ht="15" x14ac:dyDescent="0.25">
      <c r="A16" s="16" t="s">
        <v>43</v>
      </c>
      <c r="B16" s="81" t="s">
        <v>44</v>
      </c>
      <c r="C16" s="79">
        <v>33368</v>
      </c>
      <c r="D16" s="79">
        <v>0</v>
      </c>
      <c r="E16" s="79">
        <v>0</v>
      </c>
      <c r="F16" s="79">
        <v>0</v>
      </c>
      <c r="G16" s="79">
        <v>0</v>
      </c>
      <c r="H16" s="79">
        <v>0</v>
      </c>
      <c r="I16" s="79">
        <v>0</v>
      </c>
      <c r="J16" s="79">
        <v>0</v>
      </c>
      <c r="K16" s="79">
        <v>0</v>
      </c>
      <c r="L16" s="79">
        <v>0</v>
      </c>
      <c r="M16" s="79">
        <v>0</v>
      </c>
      <c r="N16" s="79">
        <v>0</v>
      </c>
      <c r="O16" s="79">
        <v>0</v>
      </c>
      <c r="P16" s="79">
        <v>0</v>
      </c>
      <c r="Q16" s="79">
        <v>0</v>
      </c>
      <c r="R16" s="79">
        <v>0</v>
      </c>
      <c r="S16" s="79">
        <v>0</v>
      </c>
      <c r="T16" s="80">
        <f t="shared" si="0"/>
        <v>33368</v>
      </c>
      <c r="U16" s="14"/>
      <c r="AO16" s="14"/>
      <c r="AP16" s="14"/>
      <c r="AQ16" s="14"/>
      <c r="AR16" s="14"/>
      <c r="AS16" s="14"/>
      <c r="AT16" s="14"/>
      <c r="AU16" s="14"/>
      <c r="AV16" s="14"/>
      <c r="AW16" s="14"/>
      <c r="AX16" s="14"/>
      <c r="AY16" s="14"/>
      <c r="AZ16" s="14"/>
      <c r="BA16" s="14"/>
      <c r="BB16" s="14"/>
      <c r="BC16" s="14"/>
      <c r="BD16" s="14"/>
      <c r="BE16" s="14"/>
      <c r="BF16" s="14"/>
    </row>
    <row r="17" spans="1:58" ht="15" x14ac:dyDescent="0.25">
      <c r="A17" s="16" t="s">
        <v>45</v>
      </c>
      <c r="B17" s="81" t="s">
        <v>46</v>
      </c>
      <c r="C17" s="79">
        <v>918.9</v>
      </c>
      <c r="D17" s="79">
        <v>0</v>
      </c>
      <c r="E17" s="79">
        <v>0</v>
      </c>
      <c r="F17" s="79">
        <v>0</v>
      </c>
      <c r="G17" s="79">
        <v>0</v>
      </c>
      <c r="H17" s="79">
        <v>0</v>
      </c>
      <c r="I17" s="79">
        <v>0</v>
      </c>
      <c r="J17" s="79">
        <v>0</v>
      </c>
      <c r="K17" s="79">
        <v>0</v>
      </c>
      <c r="L17" s="79">
        <v>0</v>
      </c>
      <c r="M17" s="79">
        <v>0</v>
      </c>
      <c r="N17" s="79">
        <v>0</v>
      </c>
      <c r="O17" s="79">
        <v>0</v>
      </c>
      <c r="P17" s="79">
        <v>0</v>
      </c>
      <c r="Q17" s="79">
        <v>0</v>
      </c>
      <c r="R17" s="79">
        <v>0</v>
      </c>
      <c r="S17" s="79">
        <v>0</v>
      </c>
      <c r="T17" s="80">
        <f t="shared" si="0"/>
        <v>918.9</v>
      </c>
      <c r="U17" s="14"/>
      <c r="AO17" s="14"/>
      <c r="AP17" s="14"/>
      <c r="AQ17" s="14"/>
      <c r="AR17" s="14"/>
      <c r="AS17" s="14"/>
      <c r="AT17" s="14"/>
      <c r="AU17" s="14"/>
      <c r="AV17" s="14"/>
      <c r="AW17" s="14"/>
      <c r="AX17" s="14"/>
      <c r="AY17" s="14"/>
      <c r="AZ17" s="14"/>
      <c r="BA17" s="14"/>
      <c r="BB17" s="14"/>
      <c r="BC17" s="14"/>
      <c r="BD17" s="14"/>
      <c r="BE17" s="14"/>
      <c r="BF17" s="14"/>
    </row>
    <row r="18" spans="1:58" ht="15" x14ac:dyDescent="0.25">
      <c r="A18" s="16" t="s">
        <v>47</v>
      </c>
      <c r="B18" s="81" t="s">
        <v>48</v>
      </c>
      <c r="C18" s="79">
        <v>5573</v>
      </c>
      <c r="D18" s="79">
        <v>0</v>
      </c>
      <c r="E18" s="79">
        <v>0</v>
      </c>
      <c r="F18" s="79">
        <v>0</v>
      </c>
      <c r="G18" s="79">
        <v>0</v>
      </c>
      <c r="H18" s="79">
        <v>0</v>
      </c>
      <c r="I18" s="79">
        <v>0</v>
      </c>
      <c r="J18" s="79">
        <v>0</v>
      </c>
      <c r="K18" s="79">
        <v>0</v>
      </c>
      <c r="L18" s="79">
        <v>0</v>
      </c>
      <c r="M18" s="79">
        <v>0</v>
      </c>
      <c r="N18" s="79">
        <v>0</v>
      </c>
      <c r="O18" s="79">
        <v>0</v>
      </c>
      <c r="P18" s="79">
        <v>0</v>
      </c>
      <c r="Q18" s="79">
        <v>0</v>
      </c>
      <c r="R18" s="79">
        <v>0</v>
      </c>
      <c r="S18" s="79">
        <v>0</v>
      </c>
      <c r="T18" s="80">
        <f t="shared" si="0"/>
        <v>5573</v>
      </c>
      <c r="U18" s="14"/>
      <c r="AO18" s="14"/>
      <c r="AP18" s="14"/>
      <c r="AQ18" s="14"/>
      <c r="AR18" s="14"/>
      <c r="AS18" s="14"/>
      <c r="AT18" s="14"/>
      <c r="AU18" s="14"/>
      <c r="AV18" s="14"/>
      <c r="AW18" s="14"/>
      <c r="AX18" s="14"/>
      <c r="AY18" s="14"/>
      <c r="AZ18" s="14"/>
      <c r="BA18" s="14"/>
      <c r="BB18" s="14"/>
      <c r="BC18" s="14"/>
      <c r="BD18" s="14"/>
      <c r="BE18" s="14"/>
      <c r="BF18" s="14"/>
    </row>
    <row r="19" spans="1:58" ht="15" x14ac:dyDescent="0.25">
      <c r="A19" s="16" t="s">
        <v>49</v>
      </c>
      <c r="B19" s="81" t="s">
        <v>50</v>
      </c>
      <c r="C19" s="79">
        <v>699.7</v>
      </c>
      <c r="D19" s="79">
        <v>0</v>
      </c>
      <c r="E19" s="79">
        <v>0</v>
      </c>
      <c r="F19" s="79">
        <v>0</v>
      </c>
      <c r="G19" s="79">
        <v>0</v>
      </c>
      <c r="H19" s="79">
        <v>0</v>
      </c>
      <c r="I19" s="79">
        <v>0</v>
      </c>
      <c r="J19" s="79">
        <v>0</v>
      </c>
      <c r="K19" s="79">
        <v>0</v>
      </c>
      <c r="L19" s="79">
        <v>0</v>
      </c>
      <c r="M19" s="79">
        <v>0</v>
      </c>
      <c r="N19" s="79">
        <v>0</v>
      </c>
      <c r="O19" s="79">
        <v>0</v>
      </c>
      <c r="P19" s="79">
        <v>0</v>
      </c>
      <c r="Q19" s="79">
        <v>0</v>
      </c>
      <c r="R19" s="79">
        <v>0</v>
      </c>
      <c r="S19" s="79">
        <v>0</v>
      </c>
      <c r="T19" s="80">
        <f t="shared" si="0"/>
        <v>699.7</v>
      </c>
      <c r="U19" s="14"/>
      <c r="AO19" s="14"/>
      <c r="AP19" s="14"/>
      <c r="AQ19" s="14"/>
      <c r="AR19" s="14"/>
      <c r="AS19" s="14"/>
      <c r="AT19" s="14"/>
      <c r="AU19" s="14"/>
      <c r="AV19" s="14"/>
      <c r="AW19" s="14"/>
      <c r="AX19" s="14"/>
      <c r="AY19" s="14"/>
      <c r="AZ19" s="14"/>
      <c r="BA19" s="14"/>
      <c r="BB19" s="14"/>
      <c r="BC19" s="14"/>
      <c r="BD19" s="14"/>
      <c r="BE19" s="14"/>
      <c r="BF19" s="14"/>
    </row>
    <row r="20" spans="1:58" ht="15" x14ac:dyDescent="0.25">
      <c r="A20" s="16" t="s">
        <v>51</v>
      </c>
      <c r="B20" s="81" t="s">
        <v>52</v>
      </c>
      <c r="C20" s="79">
        <v>19705.3</v>
      </c>
      <c r="D20" s="79">
        <v>0</v>
      </c>
      <c r="E20" s="79">
        <v>0</v>
      </c>
      <c r="F20" s="79">
        <v>0</v>
      </c>
      <c r="G20" s="79">
        <v>0</v>
      </c>
      <c r="H20" s="79">
        <v>0</v>
      </c>
      <c r="I20" s="79">
        <v>0</v>
      </c>
      <c r="J20" s="79">
        <v>0</v>
      </c>
      <c r="K20" s="79">
        <v>0</v>
      </c>
      <c r="L20" s="79">
        <v>0</v>
      </c>
      <c r="M20" s="79">
        <v>0</v>
      </c>
      <c r="N20" s="79">
        <v>0</v>
      </c>
      <c r="O20" s="79">
        <v>0</v>
      </c>
      <c r="P20" s="79">
        <v>0</v>
      </c>
      <c r="Q20" s="79">
        <v>0</v>
      </c>
      <c r="R20" s="79">
        <v>0</v>
      </c>
      <c r="S20" s="79">
        <v>0</v>
      </c>
      <c r="T20" s="80">
        <f t="shared" si="0"/>
        <v>19705.3</v>
      </c>
      <c r="U20" s="14"/>
      <c r="AO20" s="14"/>
      <c r="AP20" s="14"/>
      <c r="AQ20" s="14"/>
      <c r="AR20" s="14"/>
      <c r="AS20" s="14"/>
      <c r="AT20" s="14"/>
      <c r="AU20" s="14"/>
      <c r="AV20" s="14"/>
      <c r="AW20" s="14"/>
      <c r="AX20" s="14"/>
      <c r="AY20" s="14"/>
      <c r="AZ20" s="14"/>
      <c r="BA20" s="14"/>
      <c r="BB20" s="14"/>
      <c r="BC20" s="14"/>
      <c r="BD20" s="14"/>
      <c r="BE20" s="14"/>
      <c r="BF20" s="14"/>
    </row>
    <row r="21" spans="1:58" ht="15" x14ac:dyDescent="0.25">
      <c r="A21" s="18" t="s">
        <v>53</v>
      </c>
      <c r="B21" s="82" t="s">
        <v>54</v>
      </c>
      <c r="C21" s="79">
        <v>15632.5</v>
      </c>
      <c r="D21" s="79">
        <v>0</v>
      </c>
      <c r="E21" s="79">
        <v>144.4</v>
      </c>
      <c r="F21" s="79">
        <v>0</v>
      </c>
      <c r="G21" s="79">
        <v>0</v>
      </c>
      <c r="H21" s="79">
        <v>0</v>
      </c>
      <c r="I21" s="79">
        <v>0</v>
      </c>
      <c r="J21" s="79">
        <v>0</v>
      </c>
      <c r="K21" s="79">
        <v>0</v>
      </c>
      <c r="L21" s="79">
        <v>0</v>
      </c>
      <c r="M21" s="79">
        <v>0</v>
      </c>
      <c r="N21" s="79">
        <v>0</v>
      </c>
      <c r="O21" s="79">
        <v>0</v>
      </c>
      <c r="P21" s="79">
        <v>0</v>
      </c>
      <c r="Q21" s="79">
        <v>0</v>
      </c>
      <c r="R21" s="79">
        <v>0</v>
      </c>
      <c r="S21" s="79">
        <v>0</v>
      </c>
      <c r="T21" s="80">
        <f t="shared" si="0"/>
        <v>15776.9</v>
      </c>
      <c r="U21" s="14"/>
      <c r="AO21" s="14"/>
      <c r="AP21" s="14"/>
      <c r="AQ21" s="14"/>
      <c r="AR21" s="14"/>
      <c r="AS21" s="14"/>
      <c r="AT21" s="14"/>
      <c r="AU21" s="14"/>
      <c r="AV21" s="14"/>
      <c r="AW21" s="14"/>
      <c r="AX21" s="14"/>
      <c r="AY21" s="14"/>
      <c r="AZ21" s="14"/>
      <c r="BA21" s="14"/>
      <c r="BB21" s="14"/>
      <c r="BC21" s="14"/>
      <c r="BD21" s="14"/>
      <c r="BE21" s="14"/>
      <c r="BF21" s="14"/>
    </row>
    <row r="22" spans="1:58" ht="30" x14ac:dyDescent="0.25">
      <c r="A22" s="16" t="s">
        <v>55</v>
      </c>
      <c r="B22" s="81" t="s">
        <v>56</v>
      </c>
      <c r="C22" s="79">
        <v>4358.8999999999996</v>
      </c>
      <c r="D22" s="79">
        <v>0</v>
      </c>
      <c r="E22" s="79">
        <v>0.3</v>
      </c>
      <c r="F22" s="79">
        <v>0</v>
      </c>
      <c r="G22" s="79">
        <v>0</v>
      </c>
      <c r="H22" s="79">
        <v>0</v>
      </c>
      <c r="I22" s="79">
        <v>0</v>
      </c>
      <c r="J22" s="79">
        <v>0</v>
      </c>
      <c r="K22" s="79">
        <v>0</v>
      </c>
      <c r="L22" s="79">
        <v>0</v>
      </c>
      <c r="M22" s="79">
        <v>0</v>
      </c>
      <c r="N22" s="79">
        <v>0</v>
      </c>
      <c r="O22" s="79">
        <v>0</v>
      </c>
      <c r="P22" s="79">
        <v>0</v>
      </c>
      <c r="Q22" s="79">
        <v>0</v>
      </c>
      <c r="R22" s="79">
        <v>0</v>
      </c>
      <c r="S22" s="79">
        <v>0</v>
      </c>
      <c r="T22" s="80">
        <f t="shared" si="0"/>
        <v>4359.2</v>
      </c>
      <c r="U22" s="14"/>
      <c r="AO22" s="14"/>
      <c r="AP22" s="14"/>
      <c r="AQ22" s="14"/>
      <c r="AR22" s="14"/>
      <c r="AS22" s="14"/>
      <c r="AT22" s="14"/>
      <c r="AU22" s="14"/>
      <c r="AV22" s="14"/>
      <c r="AW22" s="14"/>
      <c r="AX22" s="14"/>
      <c r="AY22" s="14"/>
      <c r="AZ22" s="14"/>
      <c r="BA22" s="14"/>
      <c r="BB22" s="14"/>
      <c r="BC22" s="14"/>
      <c r="BD22" s="14"/>
      <c r="BE22" s="14"/>
      <c r="BF22" s="14"/>
    </row>
    <row r="23" spans="1:58" ht="15" x14ac:dyDescent="0.25">
      <c r="A23" s="18" t="s">
        <v>57</v>
      </c>
      <c r="B23" s="82" t="s">
        <v>58</v>
      </c>
      <c r="C23" s="79">
        <v>8970.9</v>
      </c>
      <c r="D23" s="79">
        <v>0</v>
      </c>
      <c r="E23" s="79">
        <v>0</v>
      </c>
      <c r="F23" s="79">
        <v>0</v>
      </c>
      <c r="G23" s="79">
        <v>0</v>
      </c>
      <c r="H23" s="79">
        <v>0</v>
      </c>
      <c r="I23" s="79">
        <v>0</v>
      </c>
      <c r="J23" s="79">
        <v>0</v>
      </c>
      <c r="K23" s="79">
        <v>0</v>
      </c>
      <c r="L23" s="79">
        <v>0</v>
      </c>
      <c r="M23" s="79">
        <v>0</v>
      </c>
      <c r="N23" s="79">
        <v>0</v>
      </c>
      <c r="O23" s="79">
        <v>0</v>
      </c>
      <c r="P23" s="79">
        <v>0</v>
      </c>
      <c r="Q23" s="79">
        <v>0</v>
      </c>
      <c r="R23" s="79">
        <v>0</v>
      </c>
      <c r="S23" s="79">
        <v>0</v>
      </c>
      <c r="T23" s="80">
        <f t="shared" si="0"/>
        <v>8970.9</v>
      </c>
      <c r="U23" s="14"/>
      <c r="AO23" s="14"/>
      <c r="AP23" s="14"/>
      <c r="AQ23" s="14"/>
      <c r="AR23" s="14"/>
      <c r="AS23" s="14"/>
      <c r="AT23" s="14"/>
      <c r="AU23" s="14"/>
      <c r="AV23" s="14"/>
      <c r="AW23" s="14"/>
      <c r="AX23" s="14"/>
      <c r="AY23" s="14"/>
      <c r="AZ23" s="14"/>
      <c r="BA23" s="14"/>
      <c r="BB23" s="14"/>
      <c r="BC23" s="14"/>
      <c r="BD23" s="14"/>
      <c r="BE23" s="14"/>
      <c r="BF23" s="14"/>
    </row>
    <row r="24" spans="1:58" ht="15" x14ac:dyDescent="0.25">
      <c r="A24" s="18" t="s">
        <v>59</v>
      </c>
      <c r="B24" s="82" t="s">
        <v>60</v>
      </c>
      <c r="C24" s="79">
        <v>0</v>
      </c>
      <c r="D24" s="79">
        <v>4265.5</v>
      </c>
      <c r="E24" s="79">
        <v>0</v>
      </c>
      <c r="F24" s="79">
        <v>0</v>
      </c>
      <c r="G24" s="79">
        <v>0</v>
      </c>
      <c r="H24" s="79">
        <v>0</v>
      </c>
      <c r="I24" s="79">
        <v>0</v>
      </c>
      <c r="J24" s="79">
        <v>0</v>
      </c>
      <c r="K24" s="79">
        <v>0</v>
      </c>
      <c r="L24" s="79">
        <v>0</v>
      </c>
      <c r="M24" s="79">
        <v>0</v>
      </c>
      <c r="N24" s="79">
        <v>0</v>
      </c>
      <c r="O24" s="79">
        <v>0</v>
      </c>
      <c r="P24" s="79">
        <v>0</v>
      </c>
      <c r="Q24" s="79">
        <v>0</v>
      </c>
      <c r="R24" s="79">
        <v>0</v>
      </c>
      <c r="S24" s="79">
        <v>0</v>
      </c>
      <c r="T24" s="80">
        <f t="shared" si="0"/>
        <v>4265.5</v>
      </c>
      <c r="U24" s="14"/>
      <c r="AO24" s="14"/>
      <c r="AP24" s="14"/>
      <c r="AQ24" s="14"/>
      <c r="AR24" s="14"/>
      <c r="AS24" s="14"/>
      <c r="AT24" s="14"/>
      <c r="AU24" s="14"/>
      <c r="AV24" s="14"/>
      <c r="AW24" s="14"/>
      <c r="AX24" s="14"/>
      <c r="AY24" s="14"/>
      <c r="AZ24" s="14"/>
      <c r="BA24" s="14"/>
      <c r="BB24" s="14"/>
      <c r="BC24" s="14"/>
      <c r="BD24" s="14"/>
      <c r="BE24" s="14"/>
      <c r="BF24" s="14"/>
    </row>
    <row r="25" spans="1:58" ht="15" x14ac:dyDescent="0.25">
      <c r="A25" s="16" t="s">
        <v>61</v>
      </c>
      <c r="B25" s="81" t="s">
        <v>62</v>
      </c>
      <c r="C25" s="79">
        <v>0</v>
      </c>
      <c r="D25" s="79">
        <v>4758.8999999999996</v>
      </c>
      <c r="E25" s="79">
        <v>145.69999999999999</v>
      </c>
      <c r="F25" s="79">
        <v>0</v>
      </c>
      <c r="G25" s="79">
        <v>0</v>
      </c>
      <c r="H25" s="79">
        <v>0</v>
      </c>
      <c r="I25" s="79">
        <v>0</v>
      </c>
      <c r="J25" s="79">
        <v>0</v>
      </c>
      <c r="K25" s="79">
        <v>0</v>
      </c>
      <c r="L25" s="79">
        <v>0</v>
      </c>
      <c r="M25" s="79">
        <v>0</v>
      </c>
      <c r="N25" s="79">
        <v>0</v>
      </c>
      <c r="O25" s="79">
        <v>0</v>
      </c>
      <c r="P25" s="79">
        <v>0</v>
      </c>
      <c r="Q25" s="79">
        <v>0</v>
      </c>
      <c r="R25" s="79">
        <v>0</v>
      </c>
      <c r="S25" s="79">
        <v>0</v>
      </c>
      <c r="T25" s="80">
        <f t="shared" si="0"/>
        <v>4904.5999999999995</v>
      </c>
      <c r="U25" s="14"/>
      <c r="AO25" s="14"/>
      <c r="AP25" s="14"/>
      <c r="AQ25" s="14"/>
      <c r="AR25" s="14"/>
      <c r="AS25" s="14"/>
      <c r="AT25" s="14"/>
      <c r="AU25" s="14"/>
      <c r="AV25" s="14"/>
      <c r="AW25" s="14"/>
      <c r="AX25" s="14"/>
      <c r="AY25" s="14"/>
      <c r="AZ25" s="14"/>
      <c r="BA25" s="14"/>
      <c r="BB25" s="14"/>
      <c r="BC25" s="14"/>
      <c r="BD25" s="14"/>
      <c r="BE25" s="14"/>
      <c r="BF25" s="14"/>
    </row>
    <row r="26" spans="1:58" ht="15" x14ac:dyDescent="0.25">
      <c r="A26" s="18" t="s">
        <v>63</v>
      </c>
      <c r="B26" s="82" t="s">
        <v>64</v>
      </c>
      <c r="C26" s="79">
        <v>0</v>
      </c>
      <c r="D26" s="79">
        <v>0</v>
      </c>
      <c r="E26" s="79">
        <v>25695</v>
      </c>
      <c r="F26" s="79">
        <v>0</v>
      </c>
      <c r="G26" s="79">
        <v>0</v>
      </c>
      <c r="H26" s="79">
        <v>0</v>
      </c>
      <c r="I26" s="79">
        <v>0</v>
      </c>
      <c r="J26" s="79">
        <v>0</v>
      </c>
      <c r="K26" s="79">
        <v>0</v>
      </c>
      <c r="L26" s="79">
        <v>0</v>
      </c>
      <c r="M26" s="79">
        <v>0</v>
      </c>
      <c r="N26" s="79">
        <v>0</v>
      </c>
      <c r="O26" s="79">
        <v>0</v>
      </c>
      <c r="P26" s="79">
        <v>0</v>
      </c>
      <c r="Q26" s="79">
        <v>0</v>
      </c>
      <c r="R26" s="79">
        <v>0</v>
      </c>
      <c r="S26" s="79">
        <v>0</v>
      </c>
      <c r="T26" s="80">
        <f t="shared" si="0"/>
        <v>25695</v>
      </c>
      <c r="U26" s="14"/>
      <c r="AO26" s="14"/>
      <c r="AP26" s="14"/>
      <c r="AQ26" s="14"/>
      <c r="AR26" s="14"/>
      <c r="AS26" s="14"/>
      <c r="AT26" s="14"/>
      <c r="AU26" s="14"/>
      <c r="AV26" s="14"/>
      <c r="AW26" s="14"/>
      <c r="AX26" s="14"/>
      <c r="AY26" s="14"/>
      <c r="AZ26" s="14"/>
      <c r="BA26" s="14"/>
      <c r="BB26" s="14"/>
      <c r="BC26" s="14"/>
      <c r="BD26" s="14"/>
      <c r="BE26" s="14"/>
      <c r="BF26" s="14"/>
    </row>
    <row r="27" spans="1:58" ht="15" x14ac:dyDescent="0.25">
      <c r="A27" s="18" t="s">
        <v>65</v>
      </c>
      <c r="B27" s="82" t="s">
        <v>66</v>
      </c>
      <c r="C27" s="79">
        <v>0</v>
      </c>
      <c r="D27" s="79">
        <v>0</v>
      </c>
      <c r="E27" s="79">
        <v>13809.6</v>
      </c>
      <c r="F27" s="79">
        <v>0</v>
      </c>
      <c r="G27" s="79">
        <v>0</v>
      </c>
      <c r="H27" s="79">
        <v>0</v>
      </c>
      <c r="I27" s="79">
        <v>0</v>
      </c>
      <c r="J27" s="79">
        <v>0</v>
      </c>
      <c r="K27" s="79">
        <v>0</v>
      </c>
      <c r="L27" s="79">
        <v>0</v>
      </c>
      <c r="M27" s="79">
        <v>0</v>
      </c>
      <c r="N27" s="79">
        <v>0</v>
      </c>
      <c r="O27" s="79">
        <v>0</v>
      </c>
      <c r="P27" s="79">
        <v>0</v>
      </c>
      <c r="Q27" s="79">
        <v>0</v>
      </c>
      <c r="R27" s="79">
        <v>0</v>
      </c>
      <c r="S27" s="79">
        <v>0</v>
      </c>
      <c r="T27" s="80">
        <f t="shared" si="0"/>
        <v>13809.6</v>
      </c>
      <c r="U27" s="14"/>
      <c r="AO27" s="14"/>
      <c r="AP27" s="14"/>
      <c r="AQ27" s="14"/>
      <c r="AR27" s="14"/>
      <c r="AS27" s="14"/>
      <c r="AT27" s="14"/>
      <c r="AU27" s="14"/>
      <c r="AV27" s="14"/>
      <c r="AW27" s="14"/>
      <c r="AX27" s="14"/>
      <c r="AY27" s="14"/>
      <c r="AZ27" s="14"/>
      <c r="BA27" s="14"/>
      <c r="BB27" s="14"/>
      <c r="BC27" s="14"/>
      <c r="BD27" s="14"/>
      <c r="BE27" s="14"/>
      <c r="BF27" s="14"/>
    </row>
    <row r="28" spans="1:58" ht="15.75" customHeight="1" x14ac:dyDescent="0.25">
      <c r="A28" s="18" t="s">
        <v>67</v>
      </c>
      <c r="B28" s="82" t="s">
        <v>68</v>
      </c>
      <c r="C28" s="79">
        <v>0</v>
      </c>
      <c r="D28" s="79">
        <v>0</v>
      </c>
      <c r="E28" s="79">
        <v>6290.1</v>
      </c>
      <c r="F28" s="79">
        <v>0</v>
      </c>
      <c r="G28" s="79">
        <v>0</v>
      </c>
      <c r="H28" s="79">
        <v>0</v>
      </c>
      <c r="I28" s="79">
        <v>0</v>
      </c>
      <c r="J28" s="79">
        <v>0</v>
      </c>
      <c r="K28" s="79">
        <v>0</v>
      </c>
      <c r="L28" s="79">
        <v>0</v>
      </c>
      <c r="M28" s="79">
        <v>0</v>
      </c>
      <c r="N28" s="79">
        <v>0</v>
      </c>
      <c r="O28" s="79">
        <v>0</v>
      </c>
      <c r="P28" s="79">
        <v>0</v>
      </c>
      <c r="Q28" s="79">
        <v>0</v>
      </c>
      <c r="R28" s="79">
        <v>0</v>
      </c>
      <c r="S28" s="79">
        <v>0</v>
      </c>
      <c r="T28" s="80">
        <f t="shared" si="0"/>
        <v>6290.1</v>
      </c>
      <c r="U28" s="14"/>
      <c r="AO28" s="14"/>
      <c r="AP28" s="14"/>
      <c r="AQ28" s="14"/>
      <c r="AR28" s="14"/>
      <c r="AS28" s="14"/>
      <c r="AT28" s="14"/>
      <c r="AU28" s="14"/>
      <c r="AV28" s="14"/>
      <c r="AW28" s="14"/>
      <c r="AX28" s="14"/>
      <c r="AY28" s="14"/>
      <c r="AZ28" s="14"/>
      <c r="BA28" s="14"/>
      <c r="BB28" s="14"/>
      <c r="BC28" s="14"/>
      <c r="BD28" s="14"/>
      <c r="BE28" s="14"/>
      <c r="BF28" s="14"/>
    </row>
    <row r="29" spans="1:58" ht="15" x14ac:dyDescent="0.25">
      <c r="A29" s="18" t="s">
        <v>69</v>
      </c>
      <c r="B29" s="82" t="s">
        <v>70</v>
      </c>
      <c r="C29" s="79">
        <v>0</v>
      </c>
      <c r="D29" s="79">
        <v>0</v>
      </c>
      <c r="E29" s="79">
        <v>27990.2</v>
      </c>
      <c r="F29" s="79">
        <v>0</v>
      </c>
      <c r="G29" s="79">
        <v>0</v>
      </c>
      <c r="H29" s="79">
        <v>0</v>
      </c>
      <c r="I29" s="79">
        <v>0</v>
      </c>
      <c r="J29" s="79">
        <v>0</v>
      </c>
      <c r="K29" s="79">
        <v>0</v>
      </c>
      <c r="L29" s="79">
        <v>0</v>
      </c>
      <c r="M29" s="79">
        <v>0</v>
      </c>
      <c r="N29" s="79">
        <v>0</v>
      </c>
      <c r="O29" s="79">
        <v>0</v>
      </c>
      <c r="P29" s="79">
        <v>0</v>
      </c>
      <c r="Q29" s="79">
        <v>0</v>
      </c>
      <c r="R29" s="79">
        <v>0</v>
      </c>
      <c r="S29" s="79">
        <v>0</v>
      </c>
      <c r="T29" s="80">
        <f t="shared" si="0"/>
        <v>27990.2</v>
      </c>
      <c r="U29" s="14"/>
      <c r="AO29" s="14"/>
      <c r="AP29" s="14"/>
      <c r="AQ29" s="14"/>
      <c r="AR29" s="14"/>
      <c r="AS29" s="14"/>
      <c r="AT29" s="14"/>
      <c r="AU29" s="14"/>
      <c r="AV29" s="14"/>
      <c r="AW29" s="14"/>
      <c r="AX29" s="14"/>
      <c r="AY29" s="14"/>
      <c r="AZ29" s="14"/>
      <c r="BA29" s="14"/>
      <c r="BB29" s="14"/>
      <c r="BC29" s="14"/>
      <c r="BD29" s="14"/>
      <c r="BE29" s="14"/>
      <c r="BF29" s="14"/>
    </row>
    <row r="30" spans="1:58" ht="15" x14ac:dyDescent="0.25">
      <c r="A30" s="16" t="s">
        <v>71</v>
      </c>
      <c r="B30" s="81" t="s">
        <v>72</v>
      </c>
      <c r="C30" s="79">
        <v>0</v>
      </c>
      <c r="D30" s="79">
        <v>0</v>
      </c>
      <c r="E30" s="79">
        <v>13767</v>
      </c>
      <c r="F30" s="79">
        <v>0</v>
      </c>
      <c r="G30" s="79">
        <v>0</v>
      </c>
      <c r="H30" s="79">
        <v>0</v>
      </c>
      <c r="I30" s="79">
        <v>0</v>
      </c>
      <c r="J30" s="79">
        <v>0</v>
      </c>
      <c r="K30" s="79">
        <v>0</v>
      </c>
      <c r="L30" s="79">
        <v>0</v>
      </c>
      <c r="M30" s="79">
        <v>0</v>
      </c>
      <c r="N30" s="79">
        <v>0</v>
      </c>
      <c r="O30" s="79">
        <v>0</v>
      </c>
      <c r="P30" s="79">
        <v>0</v>
      </c>
      <c r="Q30" s="79">
        <v>0</v>
      </c>
      <c r="R30" s="79">
        <v>0</v>
      </c>
      <c r="S30" s="79">
        <v>0</v>
      </c>
      <c r="T30" s="80">
        <f t="shared" si="0"/>
        <v>13767</v>
      </c>
      <c r="U30" s="14"/>
      <c r="AO30" s="14"/>
      <c r="AP30" s="14"/>
      <c r="AQ30" s="14"/>
      <c r="AR30" s="14"/>
      <c r="AS30" s="14"/>
      <c r="AT30" s="14"/>
      <c r="AU30" s="14"/>
      <c r="AV30" s="14"/>
      <c r="AW30" s="14"/>
      <c r="AX30" s="14"/>
      <c r="AY30" s="14"/>
      <c r="AZ30" s="14"/>
      <c r="BA30" s="14"/>
      <c r="BB30" s="14"/>
      <c r="BC30" s="14"/>
      <c r="BD30" s="14"/>
      <c r="BE30" s="14"/>
      <c r="BF30" s="14"/>
    </row>
    <row r="31" spans="1:58" ht="15" x14ac:dyDescent="0.25">
      <c r="A31" s="18" t="s">
        <v>73</v>
      </c>
      <c r="B31" s="82" t="s">
        <v>74</v>
      </c>
      <c r="C31" s="79">
        <v>0</v>
      </c>
      <c r="D31" s="79">
        <v>0</v>
      </c>
      <c r="E31" s="79">
        <v>13490.4</v>
      </c>
      <c r="F31" s="79">
        <v>0</v>
      </c>
      <c r="G31" s="79">
        <v>0</v>
      </c>
      <c r="H31" s="79">
        <v>0</v>
      </c>
      <c r="I31" s="79">
        <v>0</v>
      </c>
      <c r="J31" s="79">
        <v>0</v>
      </c>
      <c r="K31" s="79">
        <v>0</v>
      </c>
      <c r="L31" s="79">
        <v>0</v>
      </c>
      <c r="M31" s="79">
        <v>0</v>
      </c>
      <c r="N31" s="79">
        <v>0</v>
      </c>
      <c r="O31" s="79">
        <v>0</v>
      </c>
      <c r="P31" s="79">
        <v>0</v>
      </c>
      <c r="Q31" s="79">
        <v>0</v>
      </c>
      <c r="R31" s="79">
        <v>0</v>
      </c>
      <c r="S31" s="79">
        <v>0</v>
      </c>
      <c r="T31" s="80">
        <f t="shared" si="0"/>
        <v>13490.4</v>
      </c>
      <c r="U31" s="14"/>
      <c r="AO31" s="14"/>
      <c r="AP31" s="14"/>
      <c r="AQ31" s="14"/>
      <c r="AR31" s="14"/>
      <c r="AS31" s="14"/>
      <c r="AT31" s="14"/>
      <c r="AU31" s="14"/>
      <c r="AV31" s="14"/>
      <c r="AW31" s="14"/>
      <c r="AX31" s="14"/>
      <c r="AY31" s="14"/>
      <c r="AZ31" s="14"/>
      <c r="BA31" s="14"/>
      <c r="BB31" s="14"/>
      <c r="BC31" s="14"/>
      <c r="BD31" s="14"/>
      <c r="BE31" s="14"/>
      <c r="BF31" s="14"/>
    </row>
    <row r="32" spans="1:58" ht="15" x14ac:dyDescent="0.25">
      <c r="A32" s="16" t="s">
        <v>75</v>
      </c>
      <c r="B32" s="81" t="s">
        <v>76</v>
      </c>
      <c r="C32" s="79">
        <v>0</v>
      </c>
      <c r="D32" s="79">
        <v>0</v>
      </c>
      <c r="E32" s="79">
        <v>9139.9</v>
      </c>
      <c r="F32" s="79">
        <v>0</v>
      </c>
      <c r="G32" s="79">
        <v>0</v>
      </c>
      <c r="H32" s="79">
        <v>0</v>
      </c>
      <c r="I32" s="79">
        <v>0</v>
      </c>
      <c r="J32" s="79">
        <v>0</v>
      </c>
      <c r="K32" s="79">
        <v>0</v>
      </c>
      <c r="L32" s="79">
        <v>0</v>
      </c>
      <c r="M32" s="79">
        <v>0</v>
      </c>
      <c r="N32" s="79">
        <v>0</v>
      </c>
      <c r="O32" s="79">
        <v>0</v>
      </c>
      <c r="P32" s="79">
        <v>0</v>
      </c>
      <c r="Q32" s="79">
        <v>0</v>
      </c>
      <c r="R32" s="79">
        <v>0</v>
      </c>
      <c r="S32" s="79">
        <v>0</v>
      </c>
      <c r="T32" s="80">
        <f t="shared" si="0"/>
        <v>9139.9</v>
      </c>
      <c r="U32" s="14"/>
      <c r="AO32" s="14"/>
      <c r="AP32" s="14"/>
      <c r="AQ32" s="14"/>
      <c r="AR32" s="14"/>
      <c r="AS32" s="14"/>
      <c r="AT32" s="14"/>
      <c r="AU32" s="14"/>
      <c r="AV32" s="14"/>
      <c r="AW32" s="14"/>
      <c r="AX32" s="14"/>
      <c r="AY32" s="14"/>
      <c r="AZ32" s="14"/>
      <c r="BA32" s="14"/>
      <c r="BB32" s="14"/>
      <c r="BC32" s="14"/>
      <c r="BD32" s="14"/>
      <c r="BE32" s="14"/>
      <c r="BF32" s="14"/>
    </row>
    <row r="33" spans="1:58" ht="15" x14ac:dyDescent="0.25">
      <c r="A33" s="18" t="s">
        <v>77</v>
      </c>
      <c r="B33" s="82" t="s">
        <v>78</v>
      </c>
      <c r="C33" s="79">
        <v>0</v>
      </c>
      <c r="D33" s="79">
        <v>0</v>
      </c>
      <c r="E33" s="79">
        <v>11313.4</v>
      </c>
      <c r="F33" s="79">
        <v>0</v>
      </c>
      <c r="G33" s="79">
        <v>0</v>
      </c>
      <c r="H33" s="79">
        <v>0</v>
      </c>
      <c r="I33" s="79">
        <v>0</v>
      </c>
      <c r="J33" s="79">
        <v>0</v>
      </c>
      <c r="K33" s="79">
        <v>0</v>
      </c>
      <c r="L33" s="79">
        <v>0</v>
      </c>
      <c r="M33" s="79">
        <v>0</v>
      </c>
      <c r="N33" s="79">
        <v>0</v>
      </c>
      <c r="O33" s="79">
        <v>0</v>
      </c>
      <c r="P33" s="79">
        <v>0</v>
      </c>
      <c r="Q33" s="79">
        <v>0</v>
      </c>
      <c r="R33" s="79">
        <v>0</v>
      </c>
      <c r="S33" s="79">
        <v>0</v>
      </c>
      <c r="T33" s="80">
        <f t="shared" si="0"/>
        <v>11313.4</v>
      </c>
      <c r="U33" s="14"/>
      <c r="AO33" s="14"/>
      <c r="AP33" s="14"/>
      <c r="AQ33" s="14"/>
      <c r="AR33" s="14"/>
      <c r="AS33" s="14"/>
      <c r="AT33" s="14"/>
      <c r="AU33" s="14"/>
      <c r="AV33" s="14"/>
      <c r="AW33" s="14"/>
      <c r="AX33" s="14"/>
      <c r="AY33" s="14"/>
      <c r="AZ33" s="14"/>
      <c r="BA33" s="14"/>
      <c r="BB33" s="14"/>
      <c r="BC33" s="14"/>
      <c r="BD33" s="14"/>
      <c r="BE33" s="14"/>
      <c r="BF33" s="14"/>
    </row>
    <row r="34" spans="1:58" ht="30" x14ac:dyDescent="0.2">
      <c r="A34" s="17" t="s">
        <v>79</v>
      </c>
      <c r="B34" s="81" t="s">
        <v>80</v>
      </c>
      <c r="C34" s="79">
        <v>0</v>
      </c>
      <c r="D34" s="79">
        <v>0</v>
      </c>
      <c r="E34" s="79">
        <v>765.3</v>
      </c>
      <c r="F34" s="79">
        <v>0</v>
      </c>
      <c r="G34" s="79">
        <v>0</v>
      </c>
      <c r="H34" s="79">
        <v>0</v>
      </c>
      <c r="I34" s="79">
        <v>0</v>
      </c>
      <c r="J34" s="79">
        <v>0</v>
      </c>
      <c r="K34" s="79">
        <v>0</v>
      </c>
      <c r="L34" s="79">
        <v>0</v>
      </c>
      <c r="M34" s="79">
        <v>0</v>
      </c>
      <c r="N34" s="79">
        <v>0</v>
      </c>
      <c r="O34" s="79">
        <v>0</v>
      </c>
      <c r="P34" s="79">
        <v>0</v>
      </c>
      <c r="Q34" s="79">
        <v>0</v>
      </c>
      <c r="R34" s="79">
        <v>0</v>
      </c>
      <c r="S34" s="79">
        <v>0</v>
      </c>
      <c r="T34" s="80">
        <f t="shared" si="0"/>
        <v>765.3</v>
      </c>
      <c r="U34" s="14"/>
      <c r="AO34" s="14"/>
      <c r="AP34" s="14"/>
      <c r="AQ34" s="14"/>
      <c r="AR34" s="14"/>
      <c r="AS34" s="14"/>
      <c r="AT34" s="14"/>
      <c r="AU34" s="14"/>
      <c r="AV34" s="14"/>
      <c r="AW34" s="14"/>
      <c r="AX34" s="14"/>
      <c r="AY34" s="14"/>
      <c r="AZ34" s="14"/>
      <c r="BA34" s="14"/>
      <c r="BB34" s="14"/>
      <c r="BC34" s="14"/>
      <c r="BD34" s="14"/>
      <c r="BE34" s="14"/>
      <c r="BF34" s="14"/>
    </row>
    <row r="35" spans="1:58" ht="15" x14ac:dyDescent="0.25">
      <c r="A35" s="18" t="s">
        <v>81</v>
      </c>
      <c r="B35" s="82" t="s">
        <v>82</v>
      </c>
      <c r="C35" s="79">
        <v>409.4</v>
      </c>
      <c r="D35" s="79">
        <v>0</v>
      </c>
      <c r="E35" s="79">
        <v>71895.899999999994</v>
      </c>
      <c r="F35" s="79">
        <v>0</v>
      </c>
      <c r="G35" s="79">
        <v>0</v>
      </c>
      <c r="H35" s="79">
        <v>0</v>
      </c>
      <c r="I35" s="79">
        <v>0</v>
      </c>
      <c r="J35" s="79">
        <v>0</v>
      </c>
      <c r="K35" s="79">
        <v>0</v>
      </c>
      <c r="L35" s="79">
        <v>0</v>
      </c>
      <c r="M35" s="79">
        <v>0</v>
      </c>
      <c r="N35" s="79">
        <v>0</v>
      </c>
      <c r="O35" s="79">
        <v>0</v>
      </c>
      <c r="P35" s="79">
        <v>0</v>
      </c>
      <c r="Q35" s="79">
        <v>0</v>
      </c>
      <c r="R35" s="79">
        <v>0</v>
      </c>
      <c r="S35" s="79">
        <v>0</v>
      </c>
      <c r="T35" s="80">
        <f t="shared" si="0"/>
        <v>72305.299999999988</v>
      </c>
      <c r="U35" s="14"/>
      <c r="AO35" s="14"/>
      <c r="AP35" s="14"/>
      <c r="AQ35" s="14"/>
      <c r="AR35" s="14"/>
      <c r="AS35" s="14"/>
      <c r="AT35" s="14"/>
      <c r="AU35" s="14"/>
      <c r="AV35" s="14"/>
      <c r="AW35" s="14"/>
      <c r="AX35" s="14"/>
      <c r="AY35" s="14"/>
      <c r="AZ35" s="14"/>
      <c r="BA35" s="14"/>
      <c r="BB35" s="14"/>
      <c r="BC35" s="14"/>
      <c r="BD35" s="14"/>
      <c r="BE35" s="14"/>
      <c r="BF35" s="14"/>
    </row>
    <row r="36" spans="1:58" ht="15" x14ac:dyDescent="0.25">
      <c r="A36" s="18" t="s">
        <v>83</v>
      </c>
      <c r="B36" s="82" t="s">
        <v>84</v>
      </c>
      <c r="C36" s="79">
        <v>0</v>
      </c>
      <c r="D36" s="79">
        <v>0</v>
      </c>
      <c r="E36" s="79">
        <v>30991.3</v>
      </c>
      <c r="F36" s="79">
        <v>0</v>
      </c>
      <c r="G36" s="79">
        <v>0</v>
      </c>
      <c r="H36" s="79">
        <v>0</v>
      </c>
      <c r="I36" s="79">
        <v>0</v>
      </c>
      <c r="J36" s="79">
        <v>0</v>
      </c>
      <c r="K36" s="79">
        <v>0</v>
      </c>
      <c r="L36" s="79">
        <v>0</v>
      </c>
      <c r="M36" s="79">
        <v>0</v>
      </c>
      <c r="N36" s="79">
        <v>0</v>
      </c>
      <c r="O36" s="79">
        <v>0</v>
      </c>
      <c r="P36" s="79">
        <v>0</v>
      </c>
      <c r="Q36" s="79">
        <v>0</v>
      </c>
      <c r="R36" s="79">
        <v>0</v>
      </c>
      <c r="S36" s="79">
        <v>0</v>
      </c>
      <c r="T36" s="80">
        <f t="shared" si="0"/>
        <v>30991.3</v>
      </c>
      <c r="U36" s="14"/>
      <c r="AO36" s="14"/>
      <c r="AP36" s="14"/>
      <c r="AQ36" s="14"/>
      <c r="AR36" s="14"/>
      <c r="AS36" s="14"/>
      <c r="AT36" s="14"/>
      <c r="AU36" s="14"/>
      <c r="AV36" s="14"/>
      <c r="AW36" s="14"/>
      <c r="AX36" s="14"/>
      <c r="AY36" s="14"/>
      <c r="AZ36" s="14"/>
      <c r="BA36" s="14"/>
      <c r="BB36" s="14"/>
      <c r="BC36" s="14"/>
      <c r="BD36" s="14"/>
      <c r="BE36" s="14"/>
      <c r="BF36" s="14"/>
    </row>
    <row r="37" spans="1:58" ht="15" x14ac:dyDescent="0.25">
      <c r="A37" s="18" t="s">
        <v>85</v>
      </c>
      <c r="B37" s="82" t="s">
        <v>86</v>
      </c>
      <c r="C37" s="79">
        <v>0</v>
      </c>
      <c r="D37" s="79">
        <v>0</v>
      </c>
      <c r="E37" s="79">
        <v>5562.2</v>
      </c>
      <c r="F37" s="79">
        <v>0</v>
      </c>
      <c r="G37" s="79">
        <v>0</v>
      </c>
      <c r="H37" s="79">
        <v>0</v>
      </c>
      <c r="I37" s="79">
        <v>0</v>
      </c>
      <c r="J37" s="79">
        <v>0</v>
      </c>
      <c r="K37" s="79">
        <v>0</v>
      </c>
      <c r="L37" s="79">
        <v>0</v>
      </c>
      <c r="M37" s="79">
        <v>0</v>
      </c>
      <c r="N37" s="79">
        <v>0</v>
      </c>
      <c r="O37" s="79">
        <v>0</v>
      </c>
      <c r="P37" s="79">
        <v>0</v>
      </c>
      <c r="Q37" s="79">
        <v>0</v>
      </c>
      <c r="R37" s="79">
        <v>0</v>
      </c>
      <c r="S37" s="79">
        <v>0</v>
      </c>
      <c r="T37" s="80">
        <f t="shared" si="0"/>
        <v>5562.2</v>
      </c>
      <c r="U37" s="14"/>
      <c r="AO37" s="14"/>
      <c r="AP37" s="14"/>
      <c r="AQ37" s="14"/>
      <c r="AR37" s="14"/>
      <c r="AS37" s="14"/>
      <c r="AT37" s="14"/>
      <c r="AU37" s="14"/>
      <c r="AV37" s="14"/>
      <c r="AW37" s="14"/>
      <c r="AX37" s="14"/>
      <c r="AY37" s="14"/>
      <c r="AZ37" s="14"/>
      <c r="BA37" s="14"/>
      <c r="BB37" s="14"/>
      <c r="BC37" s="14"/>
      <c r="BD37" s="14"/>
      <c r="BE37" s="14"/>
      <c r="BF37" s="14"/>
    </row>
    <row r="38" spans="1:58" ht="30" x14ac:dyDescent="0.2">
      <c r="A38" s="17" t="s">
        <v>87</v>
      </c>
      <c r="B38" s="82" t="s">
        <v>88</v>
      </c>
      <c r="C38" s="79">
        <v>0</v>
      </c>
      <c r="D38" s="79">
        <v>0</v>
      </c>
      <c r="E38" s="79">
        <v>173762.9</v>
      </c>
      <c r="F38" s="79">
        <v>0</v>
      </c>
      <c r="G38" s="79">
        <v>0</v>
      </c>
      <c r="H38" s="79">
        <v>3.1</v>
      </c>
      <c r="I38" s="79">
        <v>0</v>
      </c>
      <c r="J38" s="79">
        <v>0</v>
      </c>
      <c r="K38" s="79">
        <v>0</v>
      </c>
      <c r="L38" s="79">
        <v>0</v>
      </c>
      <c r="M38" s="79">
        <v>0</v>
      </c>
      <c r="N38" s="79">
        <v>0</v>
      </c>
      <c r="O38" s="79">
        <v>0</v>
      </c>
      <c r="P38" s="79">
        <v>0</v>
      </c>
      <c r="Q38" s="79">
        <v>0</v>
      </c>
      <c r="R38" s="79">
        <v>0</v>
      </c>
      <c r="S38" s="79">
        <v>0</v>
      </c>
      <c r="T38" s="80">
        <f t="shared" si="0"/>
        <v>173766</v>
      </c>
      <c r="U38" s="14"/>
      <c r="AO38" s="14"/>
      <c r="AP38" s="14"/>
      <c r="AQ38" s="14"/>
      <c r="AR38" s="14"/>
      <c r="AS38" s="14"/>
      <c r="AT38" s="14"/>
      <c r="AU38" s="14"/>
      <c r="AV38" s="14"/>
      <c r="AW38" s="14"/>
      <c r="AX38" s="14"/>
      <c r="AY38" s="14"/>
      <c r="AZ38" s="14"/>
      <c r="BA38" s="14"/>
      <c r="BB38" s="14"/>
      <c r="BC38" s="14"/>
      <c r="BD38" s="14"/>
      <c r="BE38" s="14"/>
      <c r="BF38" s="14"/>
    </row>
    <row r="39" spans="1:58" ht="30" x14ac:dyDescent="0.25">
      <c r="A39" s="16" t="s">
        <v>89</v>
      </c>
      <c r="B39" s="81" t="s">
        <v>90</v>
      </c>
      <c r="C39" s="79">
        <v>0</v>
      </c>
      <c r="D39" s="79">
        <v>0</v>
      </c>
      <c r="E39" s="79">
        <v>4673.3999999999996</v>
      </c>
      <c r="F39" s="79">
        <v>0</v>
      </c>
      <c r="G39" s="79">
        <v>0</v>
      </c>
      <c r="H39" s="79">
        <v>0</v>
      </c>
      <c r="I39" s="79">
        <v>0</v>
      </c>
      <c r="J39" s="79">
        <v>0</v>
      </c>
      <c r="K39" s="79">
        <v>0</v>
      </c>
      <c r="L39" s="79">
        <v>0</v>
      </c>
      <c r="M39" s="79">
        <v>0</v>
      </c>
      <c r="N39" s="79">
        <v>0</v>
      </c>
      <c r="O39" s="79">
        <v>0</v>
      </c>
      <c r="P39" s="79">
        <v>0</v>
      </c>
      <c r="Q39" s="79">
        <v>0</v>
      </c>
      <c r="R39" s="79">
        <v>0</v>
      </c>
      <c r="S39" s="79">
        <v>0</v>
      </c>
      <c r="T39" s="80">
        <f t="shared" si="0"/>
        <v>4673.3999999999996</v>
      </c>
      <c r="U39" s="14"/>
      <c r="AO39" s="14"/>
      <c r="AP39" s="14"/>
      <c r="AQ39" s="14"/>
      <c r="AR39" s="14"/>
      <c r="AS39" s="14"/>
      <c r="AT39" s="14"/>
      <c r="AU39" s="14"/>
      <c r="AV39" s="14"/>
      <c r="AW39" s="14"/>
      <c r="AX39" s="14"/>
      <c r="AY39" s="14"/>
      <c r="AZ39" s="14"/>
      <c r="BA39" s="14"/>
      <c r="BB39" s="14"/>
      <c r="BC39" s="14"/>
      <c r="BD39" s="14"/>
      <c r="BE39" s="14"/>
      <c r="BF39" s="14"/>
    </row>
    <row r="40" spans="1:58" ht="30" x14ac:dyDescent="0.2">
      <c r="A40" s="17" t="s">
        <v>91</v>
      </c>
      <c r="B40" s="81" t="s">
        <v>92</v>
      </c>
      <c r="C40" s="79">
        <v>0</v>
      </c>
      <c r="D40" s="79">
        <v>0</v>
      </c>
      <c r="E40" s="79">
        <v>5228.6000000000004</v>
      </c>
      <c r="F40" s="79">
        <v>0</v>
      </c>
      <c r="G40" s="79">
        <v>0</v>
      </c>
      <c r="H40" s="79">
        <v>0</v>
      </c>
      <c r="I40" s="79">
        <v>0</v>
      </c>
      <c r="J40" s="79">
        <v>0.1</v>
      </c>
      <c r="K40" s="79">
        <v>0</v>
      </c>
      <c r="L40" s="79">
        <v>0</v>
      </c>
      <c r="M40" s="79">
        <v>0</v>
      </c>
      <c r="N40" s="79">
        <v>0</v>
      </c>
      <c r="O40" s="79">
        <v>7.2</v>
      </c>
      <c r="P40" s="79">
        <v>8.3000000000000007</v>
      </c>
      <c r="Q40" s="79">
        <v>0</v>
      </c>
      <c r="R40" s="79">
        <v>0.8</v>
      </c>
      <c r="S40" s="79">
        <v>0</v>
      </c>
      <c r="T40" s="80">
        <f t="shared" si="0"/>
        <v>5245.0000000000009</v>
      </c>
      <c r="U40" s="14"/>
      <c r="AO40" s="14"/>
      <c r="AP40" s="14"/>
      <c r="AQ40" s="14"/>
      <c r="AR40" s="14"/>
      <c r="AS40" s="14"/>
      <c r="AT40" s="14"/>
      <c r="AU40" s="14"/>
      <c r="AV40" s="14"/>
      <c r="AW40" s="14"/>
      <c r="AX40" s="14"/>
      <c r="AY40" s="14"/>
      <c r="AZ40" s="14"/>
      <c r="BA40" s="14"/>
      <c r="BB40" s="14"/>
      <c r="BC40" s="14"/>
      <c r="BD40" s="14"/>
      <c r="BE40" s="14"/>
      <c r="BF40" s="14"/>
    </row>
    <row r="41" spans="1:58" ht="15" x14ac:dyDescent="0.25">
      <c r="A41" s="16" t="s">
        <v>93</v>
      </c>
      <c r="B41" s="81" t="s">
        <v>94</v>
      </c>
      <c r="C41" s="79">
        <v>0</v>
      </c>
      <c r="D41" s="79">
        <v>0</v>
      </c>
      <c r="E41" s="79">
        <v>209.2</v>
      </c>
      <c r="F41" s="79">
        <v>0</v>
      </c>
      <c r="G41" s="79">
        <v>0</v>
      </c>
      <c r="H41" s="79">
        <v>0</v>
      </c>
      <c r="I41" s="79">
        <v>0</v>
      </c>
      <c r="J41" s="79">
        <v>0</v>
      </c>
      <c r="K41" s="79">
        <v>0</v>
      </c>
      <c r="L41" s="79">
        <v>0</v>
      </c>
      <c r="M41" s="79">
        <v>0</v>
      </c>
      <c r="N41" s="79">
        <v>0</v>
      </c>
      <c r="O41" s="79">
        <v>0</v>
      </c>
      <c r="P41" s="79">
        <v>0</v>
      </c>
      <c r="Q41" s="79">
        <v>0</v>
      </c>
      <c r="R41" s="79">
        <v>0</v>
      </c>
      <c r="S41" s="79">
        <v>0</v>
      </c>
      <c r="T41" s="80">
        <f t="shared" si="0"/>
        <v>209.2</v>
      </c>
      <c r="U41" s="14"/>
      <c r="AO41" s="14"/>
      <c r="AP41" s="14"/>
      <c r="AQ41" s="14"/>
      <c r="AR41" s="14"/>
      <c r="AS41" s="14"/>
      <c r="AT41" s="14"/>
      <c r="AU41" s="14"/>
      <c r="AV41" s="14"/>
      <c r="AW41" s="14"/>
      <c r="AX41" s="14"/>
      <c r="AY41" s="14"/>
      <c r="AZ41" s="14"/>
      <c r="BA41" s="14"/>
      <c r="BB41" s="14"/>
      <c r="BC41" s="14"/>
      <c r="BD41" s="14"/>
      <c r="BE41" s="14"/>
      <c r="BF41" s="14"/>
    </row>
    <row r="42" spans="1:58" ht="15" x14ac:dyDescent="0.25">
      <c r="A42" s="16" t="s">
        <v>95</v>
      </c>
      <c r="B42" s="81" t="s">
        <v>96</v>
      </c>
      <c r="C42" s="79">
        <v>12.3</v>
      </c>
      <c r="D42" s="79">
        <v>0</v>
      </c>
      <c r="E42" s="79">
        <v>14727.6</v>
      </c>
      <c r="F42" s="79">
        <v>0</v>
      </c>
      <c r="G42" s="79">
        <v>0</v>
      </c>
      <c r="H42" s="79">
        <v>0</v>
      </c>
      <c r="I42" s="79">
        <v>0</v>
      </c>
      <c r="J42" s="79">
        <v>0</v>
      </c>
      <c r="K42" s="79">
        <v>0</v>
      </c>
      <c r="L42" s="79">
        <v>0</v>
      </c>
      <c r="M42" s="79">
        <v>0</v>
      </c>
      <c r="N42" s="79">
        <v>0</v>
      </c>
      <c r="O42" s="79">
        <v>0</v>
      </c>
      <c r="P42" s="79">
        <v>0</v>
      </c>
      <c r="Q42" s="79">
        <v>0</v>
      </c>
      <c r="R42" s="79">
        <v>0</v>
      </c>
      <c r="S42" s="79">
        <v>0</v>
      </c>
      <c r="T42" s="80">
        <f t="shared" si="0"/>
        <v>14739.9</v>
      </c>
      <c r="U42" s="14"/>
      <c r="AO42" s="14"/>
      <c r="AP42" s="14"/>
      <c r="AQ42" s="14"/>
      <c r="AR42" s="14"/>
      <c r="AS42" s="14"/>
      <c r="AT42" s="14"/>
      <c r="AU42" s="14"/>
      <c r="AV42" s="14"/>
      <c r="AW42" s="14"/>
      <c r="AX42" s="14"/>
      <c r="AY42" s="14"/>
      <c r="AZ42" s="14"/>
      <c r="BA42" s="14"/>
      <c r="BB42" s="14"/>
      <c r="BC42" s="14"/>
      <c r="BD42" s="14"/>
      <c r="BE42" s="14"/>
      <c r="BF42" s="14"/>
    </row>
    <row r="43" spans="1:58" ht="15" x14ac:dyDescent="0.25">
      <c r="A43" s="16" t="s">
        <v>97</v>
      </c>
      <c r="B43" s="81" t="s">
        <v>98</v>
      </c>
      <c r="C43" s="79">
        <v>0</v>
      </c>
      <c r="D43" s="79">
        <v>0</v>
      </c>
      <c r="E43" s="79">
        <v>9190.1</v>
      </c>
      <c r="F43" s="79">
        <v>0</v>
      </c>
      <c r="G43" s="79">
        <v>0</v>
      </c>
      <c r="H43" s="79">
        <v>0</v>
      </c>
      <c r="I43" s="79">
        <v>0</v>
      </c>
      <c r="J43" s="79">
        <v>0</v>
      </c>
      <c r="K43" s="79">
        <v>0</v>
      </c>
      <c r="L43" s="79">
        <v>0</v>
      </c>
      <c r="M43" s="79">
        <v>0</v>
      </c>
      <c r="N43" s="79">
        <v>0</v>
      </c>
      <c r="O43" s="79">
        <v>0</v>
      </c>
      <c r="P43" s="79">
        <v>0</v>
      </c>
      <c r="Q43" s="79">
        <v>0</v>
      </c>
      <c r="R43" s="79">
        <v>0</v>
      </c>
      <c r="S43" s="79">
        <v>0</v>
      </c>
      <c r="T43" s="80">
        <f t="shared" si="0"/>
        <v>9190.1</v>
      </c>
      <c r="U43" s="14"/>
      <c r="AO43" s="14"/>
      <c r="AP43" s="14"/>
      <c r="AQ43" s="14"/>
      <c r="AR43" s="14"/>
      <c r="AS43" s="14"/>
      <c r="AT43" s="14"/>
      <c r="AU43" s="14"/>
      <c r="AV43" s="14"/>
      <c r="AW43" s="14"/>
      <c r="AX43" s="14"/>
      <c r="AY43" s="14"/>
      <c r="AZ43" s="14"/>
      <c r="BA43" s="14"/>
      <c r="BB43" s="14"/>
      <c r="BC43" s="14"/>
      <c r="BD43" s="14"/>
      <c r="BE43" s="14"/>
      <c r="BF43" s="14"/>
    </row>
    <row r="44" spans="1:58" ht="30" x14ac:dyDescent="0.2">
      <c r="A44" s="17" t="s">
        <v>99</v>
      </c>
      <c r="B44" s="81" t="s">
        <v>100</v>
      </c>
      <c r="C44" s="79">
        <v>0</v>
      </c>
      <c r="D44" s="79">
        <v>0</v>
      </c>
      <c r="E44" s="79">
        <v>15202.4</v>
      </c>
      <c r="F44" s="79">
        <v>0</v>
      </c>
      <c r="G44" s="79">
        <v>0</v>
      </c>
      <c r="H44" s="79">
        <v>0</v>
      </c>
      <c r="I44" s="79">
        <v>0</v>
      </c>
      <c r="J44" s="79">
        <v>0</v>
      </c>
      <c r="K44" s="79">
        <v>0</v>
      </c>
      <c r="L44" s="79">
        <v>0</v>
      </c>
      <c r="M44" s="79">
        <v>0</v>
      </c>
      <c r="N44" s="79">
        <v>0</v>
      </c>
      <c r="O44" s="79">
        <v>0</v>
      </c>
      <c r="P44" s="79">
        <v>0</v>
      </c>
      <c r="Q44" s="79">
        <v>0</v>
      </c>
      <c r="R44" s="79">
        <v>0</v>
      </c>
      <c r="S44" s="79">
        <v>0</v>
      </c>
      <c r="T44" s="80">
        <f t="shared" si="0"/>
        <v>15202.4</v>
      </c>
      <c r="U44" s="14"/>
      <c r="AO44" s="14"/>
      <c r="AP44" s="14"/>
      <c r="AQ44" s="14"/>
      <c r="AR44" s="14"/>
      <c r="AS44" s="14"/>
      <c r="AT44" s="14"/>
      <c r="AU44" s="14"/>
      <c r="AV44" s="14"/>
      <c r="AW44" s="14"/>
      <c r="AX44" s="14"/>
      <c r="AY44" s="14"/>
      <c r="AZ44" s="14"/>
      <c r="BA44" s="14"/>
      <c r="BB44" s="14"/>
      <c r="BC44" s="14"/>
      <c r="BD44" s="14"/>
      <c r="BE44" s="14"/>
      <c r="BF44" s="14"/>
    </row>
    <row r="45" spans="1:58" ht="15" x14ac:dyDescent="0.25">
      <c r="A45" s="16" t="s">
        <v>101</v>
      </c>
      <c r="B45" s="81" t="s">
        <v>102</v>
      </c>
      <c r="C45" s="79">
        <v>0</v>
      </c>
      <c r="D45" s="79">
        <v>0</v>
      </c>
      <c r="E45" s="79">
        <v>44610.6</v>
      </c>
      <c r="F45" s="79">
        <v>0</v>
      </c>
      <c r="G45" s="79">
        <v>0</v>
      </c>
      <c r="H45" s="79">
        <v>1.4</v>
      </c>
      <c r="I45" s="79">
        <v>0</v>
      </c>
      <c r="J45" s="79">
        <v>0</v>
      </c>
      <c r="K45" s="79">
        <v>0</v>
      </c>
      <c r="L45" s="79">
        <v>0</v>
      </c>
      <c r="M45" s="79">
        <v>0</v>
      </c>
      <c r="N45" s="79">
        <v>0</v>
      </c>
      <c r="O45" s="79">
        <v>0</v>
      </c>
      <c r="P45" s="79">
        <v>0</v>
      </c>
      <c r="Q45" s="79">
        <v>0</v>
      </c>
      <c r="R45" s="79">
        <v>0</v>
      </c>
      <c r="S45" s="79">
        <v>0</v>
      </c>
      <c r="T45" s="80">
        <f t="shared" si="0"/>
        <v>44612</v>
      </c>
      <c r="U45" s="14"/>
      <c r="AO45" s="14"/>
      <c r="AP45" s="14"/>
      <c r="AQ45" s="14"/>
      <c r="AR45" s="14"/>
      <c r="AS45" s="14"/>
      <c r="AT45" s="14"/>
      <c r="AU45" s="14"/>
      <c r="AV45" s="14"/>
      <c r="AW45" s="14"/>
      <c r="AX45" s="14"/>
      <c r="AY45" s="14"/>
      <c r="AZ45" s="14"/>
      <c r="BA45" s="14"/>
      <c r="BB45" s="14"/>
      <c r="BC45" s="14"/>
      <c r="BD45" s="14"/>
      <c r="BE45" s="14"/>
      <c r="BF45" s="14"/>
    </row>
    <row r="46" spans="1:58" ht="30" x14ac:dyDescent="0.2">
      <c r="A46" s="17" t="s">
        <v>103</v>
      </c>
      <c r="B46" s="82" t="s">
        <v>104</v>
      </c>
      <c r="C46" s="79">
        <v>0</v>
      </c>
      <c r="D46" s="79">
        <v>0</v>
      </c>
      <c r="E46" s="79">
        <v>4482.8999999999996</v>
      </c>
      <c r="F46" s="79">
        <v>0</v>
      </c>
      <c r="G46" s="79">
        <v>0</v>
      </c>
      <c r="H46" s="79">
        <v>0</v>
      </c>
      <c r="I46" s="79">
        <v>0</v>
      </c>
      <c r="J46" s="79">
        <v>0</v>
      </c>
      <c r="K46" s="79">
        <v>0</v>
      </c>
      <c r="L46" s="79">
        <v>0</v>
      </c>
      <c r="M46" s="79">
        <v>0</v>
      </c>
      <c r="N46" s="79">
        <v>0</v>
      </c>
      <c r="O46" s="79">
        <v>0</v>
      </c>
      <c r="P46" s="79">
        <v>0</v>
      </c>
      <c r="Q46" s="79">
        <v>0</v>
      </c>
      <c r="R46" s="79">
        <v>0</v>
      </c>
      <c r="S46" s="79">
        <v>0</v>
      </c>
      <c r="T46" s="80">
        <f t="shared" si="0"/>
        <v>4482.8999999999996</v>
      </c>
      <c r="U46" s="14"/>
      <c r="AO46" s="14"/>
      <c r="AP46" s="14"/>
      <c r="AQ46" s="14"/>
      <c r="AR46" s="14"/>
      <c r="AS46" s="14"/>
      <c r="AT46" s="14"/>
      <c r="AU46" s="14"/>
      <c r="AV46" s="14"/>
      <c r="AW46" s="14"/>
      <c r="AX46" s="14"/>
      <c r="AY46" s="14"/>
      <c r="AZ46" s="14"/>
      <c r="BA46" s="14"/>
      <c r="BB46" s="14"/>
      <c r="BC46" s="14"/>
      <c r="BD46" s="14"/>
      <c r="BE46" s="14"/>
      <c r="BF46" s="14"/>
    </row>
    <row r="47" spans="1:58" ht="15" x14ac:dyDescent="0.25">
      <c r="A47" s="16" t="s">
        <v>105</v>
      </c>
      <c r="B47" s="81" t="s">
        <v>106</v>
      </c>
      <c r="C47" s="79">
        <v>0</v>
      </c>
      <c r="D47" s="79">
        <v>0</v>
      </c>
      <c r="E47" s="79">
        <v>1203.3</v>
      </c>
      <c r="F47" s="79">
        <v>0</v>
      </c>
      <c r="G47" s="79">
        <v>0</v>
      </c>
      <c r="H47" s="79">
        <v>0</v>
      </c>
      <c r="I47" s="79">
        <v>0</v>
      </c>
      <c r="J47" s="79">
        <v>0</v>
      </c>
      <c r="K47" s="79">
        <v>0</v>
      </c>
      <c r="L47" s="79">
        <v>0</v>
      </c>
      <c r="M47" s="79">
        <v>0</v>
      </c>
      <c r="N47" s="79">
        <v>0</v>
      </c>
      <c r="O47" s="79">
        <v>0</v>
      </c>
      <c r="P47" s="79">
        <v>0</v>
      </c>
      <c r="Q47" s="79">
        <v>0</v>
      </c>
      <c r="R47" s="79">
        <v>0</v>
      </c>
      <c r="S47" s="79">
        <v>0</v>
      </c>
      <c r="T47" s="80">
        <f t="shared" si="0"/>
        <v>1203.3</v>
      </c>
      <c r="U47" s="14"/>
      <c r="AO47" s="14"/>
      <c r="AP47" s="14"/>
      <c r="AQ47" s="14"/>
      <c r="AR47" s="14"/>
      <c r="AS47" s="14"/>
      <c r="AT47" s="14"/>
      <c r="AU47" s="14"/>
      <c r="AV47" s="14"/>
      <c r="AW47" s="14"/>
      <c r="AX47" s="14"/>
      <c r="AY47" s="14"/>
      <c r="AZ47" s="14"/>
      <c r="BA47" s="14"/>
      <c r="BB47" s="14"/>
      <c r="BC47" s="14"/>
      <c r="BD47" s="14"/>
      <c r="BE47" s="14"/>
      <c r="BF47" s="14"/>
    </row>
    <row r="48" spans="1:58" ht="30" x14ac:dyDescent="0.25">
      <c r="A48" s="18" t="s">
        <v>107</v>
      </c>
      <c r="B48" s="82" t="s">
        <v>108</v>
      </c>
      <c r="C48" s="83">
        <v>1.4</v>
      </c>
      <c r="D48" s="79">
        <v>0</v>
      </c>
      <c r="E48" s="79">
        <v>5805.9</v>
      </c>
      <c r="F48" s="79">
        <v>14</v>
      </c>
      <c r="G48" s="79">
        <v>0</v>
      </c>
      <c r="H48" s="79">
        <v>0.2</v>
      </c>
      <c r="I48" s="79">
        <v>0</v>
      </c>
      <c r="J48" s="79">
        <v>0.3</v>
      </c>
      <c r="K48" s="79">
        <v>0</v>
      </c>
      <c r="L48" s="79">
        <v>0</v>
      </c>
      <c r="M48" s="79">
        <v>0</v>
      </c>
      <c r="N48" s="79">
        <v>0</v>
      </c>
      <c r="O48" s="79">
        <v>0</v>
      </c>
      <c r="P48" s="79">
        <v>0</v>
      </c>
      <c r="Q48" s="79">
        <v>0</v>
      </c>
      <c r="R48" s="79">
        <v>0</v>
      </c>
      <c r="S48" s="79">
        <v>0</v>
      </c>
      <c r="T48" s="80">
        <f t="shared" si="0"/>
        <v>5821.7999999999993</v>
      </c>
      <c r="U48" s="14"/>
      <c r="AO48" s="14"/>
      <c r="AP48" s="14"/>
      <c r="AQ48" s="14"/>
      <c r="AR48" s="14"/>
      <c r="AS48" s="14"/>
      <c r="AT48" s="14"/>
      <c r="AU48" s="14"/>
      <c r="AV48" s="14"/>
      <c r="AW48" s="14"/>
      <c r="AX48" s="14"/>
      <c r="AY48" s="14"/>
      <c r="AZ48" s="14"/>
      <c r="BA48" s="14"/>
      <c r="BB48" s="14"/>
      <c r="BC48" s="14"/>
      <c r="BD48" s="14"/>
      <c r="BE48" s="14"/>
      <c r="BF48" s="14"/>
    </row>
    <row r="49" spans="1:58" ht="15" x14ac:dyDescent="0.25">
      <c r="A49" s="18" t="s">
        <v>109</v>
      </c>
      <c r="B49" s="82" t="s">
        <v>110</v>
      </c>
      <c r="C49" s="79">
        <v>80.400000000000006</v>
      </c>
      <c r="D49" s="79">
        <v>0</v>
      </c>
      <c r="E49" s="79">
        <v>0</v>
      </c>
      <c r="F49" s="79">
        <v>51518</v>
      </c>
      <c r="G49" s="79">
        <v>0</v>
      </c>
      <c r="H49" s="79">
        <v>0</v>
      </c>
      <c r="I49" s="79">
        <v>0</v>
      </c>
      <c r="J49" s="79">
        <v>0</v>
      </c>
      <c r="K49" s="79">
        <v>0</v>
      </c>
      <c r="L49" s="79">
        <v>0</v>
      </c>
      <c r="M49" s="79">
        <v>0</v>
      </c>
      <c r="N49" s="79">
        <v>0</v>
      </c>
      <c r="O49" s="79">
        <v>167.2</v>
      </c>
      <c r="P49" s="79">
        <v>0</v>
      </c>
      <c r="Q49" s="79">
        <v>0</v>
      </c>
      <c r="R49" s="79">
        <v>0</v>
      </c>
      <c r="S49" s="79">
        <v>0</v>
      </c>
      <c r="T49" s="80">
        <f t="shared" si="0"/>
        <v>51765.599999999999</v>
      </c>
      <c r="U49" s="14"/>
      <c r="AO49" s="14"/>
      <c r="AP49" s="14"/>
      <c r="AQ49" s="14"/>
      <c r="AR49" s="14"/>
      <c r="AS49" s="14"/>
      <c r="AT49" s="14"/>
      <c r="AU49" s="14"/>
      <c r="AV49" s="14"/>
      <c r="AW49" s="14"/>
      <c r="AX49" s="14"/>
      <c r="AY49" s="14"/>
      <c r="AZ49" s="14"/>
      <c r="BA49" s="14"/>
      <c r="BB49" s="14"/>
      <c r="BC49" s="14"/>
      <c r="BD49" s="14"/>
      <c r="BE49" s="14"/>
      <c r="BF49" s="14"/>
    </row>
    <row r="50" spans="1:58" ht="15" x14ac:dyDescent="0.25">
      <c r="A50" s="16" t="s">
        <v>111</v>
      </c>
      <c r="B50" s="81" t="s">
        <v>15</v>
      </c>
      <c r="C50" s="79">
        <v>0</v>
      </c>
      <c r="D50" s="79">
        <v>0</v>
      </c>
      <c r="E50" s="79">
        <v>0</v>
      </c>
      <c r="F50" s="79">
        <v>0</v>
      </c>
      <c r="G50" s="79">
        <v>80720.100000000006</v>
      </c>
      <c r="H50" s="79">
        <v>0</v>
      </c>
      <c r="I50" s="79">
        <v>0</v>
      </c>
      <c r="J50" s="79">
        <v>0</v>
      </c>
      <c r="K50" s="79">
        <v>0</v>
      </c>
      <c r="L50" s="79">
        <v>0</v>
      </c>
      <c r="M50" s="79">
        <v>0</v>
      </c>
      <c r="N50" s="79">
        <v>90.4</v>
      </c>
      <c r="O50" s="79">
        <v>0</v>
      </c>
      <c r="P50" s="79">
        <v>0</v>
      </c>
      <c r="Q50" s="79">
        <v>0</v>
      </c>
      <c r="R50" s="79">
        <v>0</v>
      </c>
      <c r="S50" s="79">
        <v>0</v>
      </c>
      <c r="T50" s="80">
        <f t="shared" si="0"/>
        <v>80810.5</v>
      </c>
      <c r="U50" s="14"/>
      <c r="AO50" s="14"/>
      <c r="AP50" s="14"/>
      <c r="AQ50" s="14"/>
      <c r="AR50" s="14"/>
      <c r="AS50" s="14"/>
      <c r="AT50" s="14"/>
      <c r="AU50" s="14"/>
      <c r="AV50" s="14"/>
      <c r="AW50" s="14"/>
      <c r="AX50" s="14"/>
      <c r="AY50" s="14"/>
      <c r="AZ50" s="14"/>
      <c r="BA50" s="14"/>
      <c r="BB50" s="14"/>
      <c r="BC50" s="14"/>
      <c r="BD50" s="14"/>
      <c r="BE50" s="14"/>
      <c r="BF50" s="14"/>
    </row>
    <row r="51" spans="1:58" ht="15" x14ac:dyDescent="0.25">
      <c r="A51" s="16" t="s">
        <v>112</v>
      </c>
      <c r="B51" s="81" t="s">
        <v>113</v>
      </c>
      <c r="C51" s="79">
        <v>6609.9</v>
      </c>
      <c r="D51" s="79">
        <v>0</v>
      </c>
      <c r="E51" s="79">
        <v>6536.3</v>
      </c>
      <c r="F51" s="79">
        <v>0.1</v>
      </c>
      <c r="G51" s="79">
        <v>0</v>
      </c>
      <c r="H51" s="79">
        <v>159065.79999999999</v>
      </c>
      <c r="I51" s="79">
        <v>39.6</v>
      </c>
      <c r="J51" s="79">
        <v>21.7</v>
      </c>
      <c r="K51" s="79">
        <v>0</v>
      </c>
      <c r="L51" s="79">
        <v>0</v>
      </c>
      <c r="M51" s="79">
        <v>0</v>
      </c>
      <c r="N51" s="79">
        <v>38.4</v>
      </c>
      <c r="O51" s="79">
        <v>47.3</v>
      </c>
      <c r="P51" s="79">
        <v>424.7</v>
      </c>
      <c r="Q51" s="79">
        <v>209</v>
      </c>
      <c r="R51" s="79">
        <v>260</v>
      </c>
      <c r="S51" s="79">
        <v>0</v>
      </c>
      <c r="T51" s="80">
        <f t="shared" si="0"/>
        <v>173252.8</v>
      </c>
      <c r="U51" s="14"/>
      <c r="AO51" s="14"/>
      <c r="AP51" s="14"/>
      <c r="AQ51" s="14"/>
      <c r="AR51" s="14"/>
      <c r="AS51" s="14"/>
      <c r="AT51" s="14"/>
      <c r="AU51" s="14"/>
      <c r="AV51" s="14"/>
      <c r="AW51" s="14"/>
      <c r="AX51" s="14"/>
      <c r="AY51" s="14"/>
      <c r="AZ51" s="14"/>
      <c r="BA51" s="14"/>
      <c r="BB51" s="14"/>
      <c r="BC51" s="14"/>
      <c r="BD51" s="14"/>
      <c r="BE51" s="14"/>
      <c r="BF51" s="14"/>
    </row>
    <row r="52" spans="1:58" ht="15" x14ac:dyDescent="0.25">
      <c r="A52" s="16" t="s">
        <v>114</v>
      </c>
      <c r="B52" s="82" t="s">
        <v>115</v>
      </c>
      <c r="C52" s="79">
        <v>0</v>
      </c>
      <c r="D52" s="79">
        <v>0</v>
      </c>
      <c r="E52" s="79">
        <v>0.1</v>
      </c>
      <c r="F52" s="79">
        <v>0</v>
      </c>
      <c r="G52" s="79">
        <v>0</v>
      </c>
      <c r="H52" s="79">
        <v>2.2000000000000002</v>
      </c>
      <c r="I52" s="79">
        <v>49213.3</v>
      </c>
      <c r="J52" s="79">
        <v>0</v>
      </c>
      <c r="K52" s="79">
        <v>0</v>
      </c>
      <c r="L52" s="79">
        <v>0</v>
      </c>
      <c r="M52" s="79">
        <v>0</v>
      </c>
      <c r="N52" s="79">
        <v>2.7</v>
      </c>
      <c r="O52" s="79">
        <v>0</v>
      </c>
      <c r="P52" s="79">
        <v>146.9</v>
      </c>
      <c r="Q52" s="79">
        <v>0</v>
      </c>
      <c r="R52" s="79">
        <v>505.3</v>
      </c>
      <c r="S52" s="79">
        <v>0</v>
      </c>
      <c r="T52" s="80">
        <f t="shared" si="0"/>
        <v>49870.500000000007</v>
      </c>
      <c r="U52" s="14"/>
      <c r="AO52" s="14"/>
      <c r="AP52" s="14"/>
      <c r="AQ52" s="14"/>
      <c r="AR52" s="14"/>
      <c r="AS52" s="14"/>
      <c r="AT52" s="14"/>
      <c r="AU52" s="14"/>
      <c r="AV52" s="14"/>
      <c r="AW52" s="14"/>
      <c r="AX52" s="14"/>
      <c r="AY52" s="14"/>
      <c r="AZ52" s="14"/>
      <c r="BA52" s="14"/>
      <c r="BB52" s="14"/>
      <c r="BC52" s="14"/>
      <c r="BD52" s="14"/>
      <c r="BE52" s="14"/>
      <c r="BF52" s="14"/>
    </row>
    <row r="53" spans="1:58" ht="12.75" customHeight="1" x14ac:dyDescent="0.25">
      <c r="A53" s="16" t="s">
        <v>116</v>
      </c>
      <c r="B53" s="82" t="s">
        <v>117</v>
      </c>
      <c r="C53" s="79">
        <v>164.2</v>
      </c>
      <c r="D53" s="79">
        <v>0</v>
      </c>
      <c r="E53" s="79">
        <v>132.80000000000001</v>
      </c>
      <c r="F53" s="79">
        <v>0</v>
      </c>
      <c r="G53" s="79">
        <v>0</v>
      </c>
      <c r="H53" s="79">
        <v>63.6</v>
      </c>
      <c r="I53" s="79">
        <v>76.2</v>
      </c>
      <c r="J53" s="79">
        <v>56498.6</v>
      </c>
      <c r="K53" s="79">
        <v>39494.5</v>
      </c>
      <c r="L53" s="79">
        <v>0</v>
      </c>
      <c r="M53" s="79">
        <v>0</v>
      </c>
      <c r="N53" s="79">
        <v>39.6</v>
      </c>
      <c r="O53" s="79">
        <v>227.5</v>
      </c>
      <c r="P53" s="79">
        <v>129.19999999999999</v>
      </c>
      <c r="Q53" s="79">
        <v>8.1</v>
      </c>
      <c r="R53" s="79">
        <v>3.8</v>
      </c>
      <c r="S53" s="79">
        <v>0</v>
      </c>
      <c r="T53" s="80">
        <f>SUM(C53:S53)</f>
        <v>96838.1</v>
      </c>
      <c r="U53" s="14"/>
      <c r="AO53" s="14"/>
      <c r="AP53" s="14"/>
      <c r="AQ53" s="14"/>
      <c r="AR53" s="14"/>
      <c r="AS53" s="14"/>
      <c r="AT53" s="14"/>
      <c r="AU53" s="14"/>
      <c r="AV53" s="14"/>
      <c r="AW53" s="14"/>
      <c r="AX53" s="14"/>
      <c r="AY53" s="14"/>
      <c r="AZ53" s="14"/>
      <c r="BA53" s="14"/>
      <c r="BB53" s="14"/>
      <c r="BC53" s="14"/>
      <c r="BD53" s="14"/>
      <c r="BE53" s="14"/>
      <c r="BF53" s="14"/>
    </row>
    <row r="54" spans="1:58" ht="30" x14ac:dyDescent="0.25">
      <c r="A54" s="16" t="s">
        <v>118</v>
      </c>
      <c r="B54" s="82" t="s">
        <v>119</v>
      </c>
      <c r="C54" s="79">
        <v>0</v>
      </c>
      <c r="D54" s="79">
        <v>0</v>
      </c>
      <c r="E54" s="79">
        <v>0</v>
      </c>
      <c r="F54" s="79">
        <v>0</v>
      </c>
      <c r="G54" s="79">
        <v>0</v>
      </c>
      <c r="H54" s="79">
        <v>184.6</v>
      </c>
      <c r="I54" s="79">
        <v>0</v>
      </c>
      <c r="J54" s="79">
        <v>0</v>
      </c>
      <c r="K54" s="79">
        <v>0</v>
      </c>
      <c r="L54" s="79">
        <v>74337</v>
      </c>
      <c r="M54" s="79">
        <v>0</v>
      </c>
      <c r="N54" s="79">
        <v>0</v>
      </c>
      <c r="O54" s="79">
        <v>0</v>
      </c>
      <c r="P54" s="79">
        <v>0</v>
      </c>
      <c r="Q54" s="79">
        <v>0</v>
      </c>
      <c r="R54" s="79">
        <v>0</v>
      </c>
      <c r="S54" s="79">
        <v>0</v>
      </c>
      <c r="T54" s="80">
        <f t="shared" si="0"/>
        <v>74521.600000000006</v>
      </c>
      <c r="U54" s="14"/>
      <c r="AO54" s="14"/>
      <c r="AP54" s="14"/>
      <c r="AQ54" s="14"/>
      <c r="AR54" s="14"/>
      <c r="AS54" s="14"/>
      <c r="AT54" s="14"/>
      <c r="AU54" s="14"/>
      <c r="AV54" s="14"/>
      <c r="AW54" s="14"/>
      <c r="AX54" s="14"/>
      <c r="AY54" s="14"/>
      <c r="AZ54" s="14"/>
      <c r="BA54" s="14"/>
      <c r="BB54" s="14"/>
      <c r="BC54" s="14"/>
      <c r="BD54" s="14"/>
      <c r="BE54" s="14"/>
      <c r="BF54" s="14"/>
    </row>
    <row r="55" spans="1:58" ht="15" x14ac:dyDescent="0.25">
      <c r="A55" s="16" t="s">
        <v>120</v>
      </c>
      <c r="B55" s="82" t="s">
        <v>121</v>
      </c>
      <c r="C55" s="79">
        <v>0</v>
      </c>
      <c r="D55" s="79">
        <v>0</v>
      </c>
      <c r="E55" s="79">
        <v>0.4</v>
      </c>
      <c r="F55" s="79">
        <v>0</v>
      </c>
      <c r="G55" s="79">
        <v>0</v>
      </c>
      <c r="H55" s="79">
        <v>1.8</v>
      </c>
      <c r="I55" s="79">
        <v>1</v>
      </c>
      <c r="J55" s="79">
        <v>0.5</v>
      </c>
      <c r="K55" s="79">
        <v>0.3</v>
      </c>
      <c r="L55" s="79">
        <v>19.7</v>
      </c>
      <c r="M55" s="79">
        <v>37668</v>
      </c>
      <c r="N55" s="79">
        <v>0</v>
      </c>
      <c r="O55" s="79">
        <v>0</v>
      </c>
      <c r="P55" s="79">
        <v>0</v>
      </c>
      <c r="Q55" s="79">
        <v>0</v>
      </c>
      <c r="R55" s="79">
        <v>0</v>
      </c>
      <c r="S55" s="79">
        <v>0</v>
      </c>
      <c r="T55" s="80">
        <f t="shared" si="0"/>
        <v>37691.699999999997</v>
      </c>
      <c r="U55" s="14"/>
      <c r="AO55" s="14"/>
      <c r="AP55" s="14"/>
      <c r="AQ55" s="14"/>
      <c r="AR55" s="14"/>
      <c r="AS55" s="14"/>
      <c r="AT55" s="14"/>
      <c r="AU55" s="14"/>
      <c r="AV55" s="14"/>
      <c r="AW55" s="14"/>
      <c r="AX55" s="14"/>
      <c r="AY55" s="14"/>
      <c r="AZ55" s="14"/>
      <c r="BA55" s="14"/>
      <c r="BB55" s="14"/>
      <c r="BC55" s="14"/>
      <c r="BD55" s="14"/>
      <c r="BE55" s="14"/>
      <c r="BF55" s="14"/>
    </row>
    <row r="56" spans="1:58" ht="30" x14ac:dyDescent="0.2">
      <c r="A56" s="17" t="s">
        <v>122</v>
      </c>
      <c r="B56" s="82" t="s">
        <v>123</v>
      </c>
      <c r="C56" s="79">
        <v>4432.8</v>
      </c>
      <c r="D56" s="79">
        <v>604.9</v>
      </c>
      <c r="E56" s="79">
        <v>7765.9</v>
      </c>
      <c r="F56" s="79">
        <v>153.19999999999999</v>
      </c>
      <c r="G56" s="79">
        <v>0</v>
      </c>
      <c r="H56" s="79">
        <v>1465.2</v>
      </c>
      <c r="I56" s="79">
        <v>1390.9</v>
      </c>
      <c r="J56" s="79">
        <v>156.6</v>
      </c>
      <c r="K56" s="79">
        <v>1036.3</v>
      </c>
      <c r="L56" s="79">
        <v>170.3</v>
      </c>
      <c r="M56" s="79">
        <v>0</v>
      </c>
      <c r="N56" s="79">
        <v>43450.1</v>
      </c>
      <c r="O56" s="79">
        <v>516.70000000000005</v>
      </c>
      <c r="P56" s="79">
        <v>243</v>
      </c>
      <c r="Q56" s="79">
        <v>389.3</v>
      </c>
      <c r="R56" s="79">
        <v>697.6</v>
      </c>
      <c r="S56" s="79">
        <v>0</v>
      </c>
      <c r="T56" s="80">
        <f>SUM(C56:S56)</f>
        <v>62472.799999999996</v>
      </c>
      <c r="U56" s="14"/>
      <c r="AO56" s="14"/>
      <c r="AP56" s="14"/>
      <c r="AQ56" s="14"/>
      <c r="AR56" s="14"/>
      <c r="AS56" s="14"/>
      <c r="AT56" s="14"/>
      <c r="AU56" s="14"/>
      <c r="AV56" s="14"/>
      <c r="AW56" s="14"/>
      <c r="AX56" s="14"/>
      <c r="AY56" s="14"/>
      <c r="AZ56" s="14"/>
      <c r="BA56" s="14"/>
      <c r="BB56" s="14"/>
      <c r="BC56" s="14"/>
      <c r="BD56" s="14"/>
      <c r="BE56" s="14"/>
      <c r="BF56" s="14"/>
    </row>
    <row r="57" spans="1:58" ht="60" x14ac:dyDescent="0.2">
      <c r="A57" s="17" t="s">
        <v>124</v>
      </c>
      <c r="B57" s="82" t="s">
        <v>125</v>
      </c>
      <c r="C57" s="79">
        <v>0</v>
      </c>
      <c r="D57" s="79">
        <v>0</v>
      </c>
      <c r="E57" s="79">
        <v>0</v>
      </c>
      <c r="F57" s="79">
        <v>0</v>
      </c>
      <c r="G57" s="79">
        <v>0</v>
      </c>
      <c r="H57" s="79">
        <v>0</v>
      </c>
      <c r="I57" s="79">
        <v>0</v>
      </c>
      <c r="J57" s="79">
        <v>0</v>
      </c>
      <c r="K57" s="79">
        <v>0</v>
      </c>
      <c r="L57" s="79">
        <v>0</v>
      </c>
      <c r="M57" s="79">
        <v>0</v>
      </c>
      <c r="N57" s="79">
        <v>0</v>
      </c>
      <c r="O57" s="79">
        <v>52910.7</v>
      </c>
      <c r="P57" s="79">
        <v>5.7</v>
      </c>
      <c r="Q57" s="79">
        <v>0</v>
      </c>
      <c r="R57" s="79">
        <v>0</v>
      </c>
      <c r="S57" s="79">
        <v>0</v>
      </c>
      <c r="T57" s="80">
        <f t="shared" si="0"/>
        <v>52916.399999999994</v>
      </c>
      <c r="U57" s="14"/>
      <c r="AO57" s="14"/>
      <c r="AP57" s="14"/>
      <c r="AQ57" s="14"/>
      <c r="AR57" s="14"/>
      <c r="AS57" s="14"/>
      <c r="AT57" s="14"/>
      <c r="AU57" s="14"/>
      <c r="AV57" s="14"/>
      <c r="AW57" s="14"/>
      <c r="AX57" s="14"/>
      <c r="AY57" s="14"/>
      <c r="AZ57" s="14"/>
      <c r="BA57" s="14"/>
      <c r="BB57" s="14"/>
      <c r="BC57" s="14"/>
      <c r="BD57" s="14"/>
      <c r="BE57" s="14"/>
      <c r="BF57" s="14"/>
    </row>
    <row r="58" spans="1:58" ht="15" x14ac:dyDescent="0.25">
      <c r="A58" s="18" t="s">
        <v>126</v>
      </c>
      <c r="B58" s="82" t="s">
        <v>127</v>
      </c>
      <c r="C58" s="79">
        <v>0.2</v>
      </c>
      <c r="D58" s="79">
        <v>0</v>
      </c>
      <c r="E58" s="79">
        <v>0.8</v>
      </c>
      <c r="F58" s="79">
        <v>0</v>
      </c>
      <c r="G58" s="79">
        <v>0</v>
      </c>
      <c r="H58" s="79">
        <v>0</v>
      </c>
      <c r="I58" s="79">
        <v>0</v>
      </c>
      <c r="J58" s="79">
        <v>0</v>
      </c>
      <c r="K58" s="79">
        <v>11.4</v>
      </c>
      <c r="L58" s="79">
        <v>10.7</v>
      </c>
      <c r="M58" s="79">
        <v>0</v>
      </c>
      <c r="N58" s="79">
        <v>0</v>
      </c>
      <c r="O58" s="79">
        <v>10.199999999999999</v>
      </c>
      <c r="P58" s="79">
        <v>48698</v>
      </c>
      <c r="Q58" s="79">
        <v>0</v>
      </c>
      <c r="R58" s="79">
        <v>102.7</v>
      </c>
      <c r="S58" s="79">
        <v>0</v>
      </c>
      <c r="T58" s="80">
        <f t="shared" si="0"/>
        <v>48834</v>
      </c>
      <c r="U58" s="14"/>
      <c r="AO58" s="14"/>
      <c r="AP58" s="14"/>
      <c r="AQ58" s="14"/>
      <c r="AR58" s="14"/>
      <c r="AS58" s="14"/>
      <c r="AT58" s="14"/>
      <c r="AU58" s="14"/>
      <c r="AV58" s="14"/>
      <c r="AW58" s="14"/>
      <c r="AX58" s="14"/>
      <c r="AY58" s="14"/>
      <c r="AZ58" s="14"/>
      <c r="BA58" s="14"/>
      <c r="BB58" s="14"/>
      <c r="BC58" s="14"/>
      <c r="BD58" s="14"/>
      <c r="BE58" s="14"/>
      <c r="BF58" s="14"/>
    </row>
    <row r="59" spans="1:58" ht="15" x14ac:dyDescent="0.25">
      <c r="A59" s="18" t="s">
        <v>128</v>
      </c>
      <c r="B59" s="82" t="s">
        <v>129</v>
      </c>
      <c r="C59" s="79">
        <v>0</v>
      </c>
      <c r="D59" s="79">
        <v>0</v>
      </c>
      <c r="E59" s="79">
        <v>0</v>
      </c>
      <c r="F59" s="79">
        <v>0</v>
      </c>
      <c r="G59" s="79">
        <v>0</v>
      </c>
      <c r="H59" s="79">
        <v>0</v>
      </c>
      <c r="I59" s="79">
        <v>0</v>
      </c>
      <c r="J59" s="79">
        <v>0</v>
      </c>
      <c r="K59" s="79">
        <v>0</v>
      </c>
      <c r="L59" s="79">
        <v>0</v>
      </c>
      <c r="M59" s="79">
        <v>0</v>
      </c>
      <c r="N59" s="79">
        <v>0</v>
      </c>
      <c r="O59" s="79">
        <v>66.099999999999994</v>
      </c>
      <c r="P59" s="79">
        <v>60.4</v>
      </c>
      <c r="Q59" s="79">
        <v>34492.699999999997</v>
      </c>
      <c r="R59" s="79">
        <v>23.1</v>
      </c>
      <c r="S59" s="79">
        <v>0</v>
      </c>
      <c r="T59" s="80">
        <f t="shared" si="0"/>
        <v>34642.299999999996</v>
      </c>
      <c r="U59" s="14"/>
      <c r="AO59" s="14"/>
      <c r="AP59" s="14"/>
      <c r="AQ59" s="14"/>
      <c r="AR59" s="14"/>
      <c r="AS59" s="14"/>
      <c r="AT59" s="14"/>
      <c r="AU59" s="14"/>
      <c r="AV59" s="14"/>
      <c r="AW59" s="14"/>
      <c r="AX59" s="14"/>
      <c r="AY59" s="14"/>
      <c r="AZ59" s="14"/>
      <c r="BA59" s="14"/>
      <c r="BB59" s="14"/>
      <c r="BC59" s="14"/>
      <c r="BD59" s="14"/>
      <c r="BE59" s="14"/>
      <c r="BF59" s="14"/>
    </row>
    <row r="60" spans="1:58" ht="30" x14ac:dyDescent="0.2">
      <c r="A60" s="19" t="s">
        <v>130</v>
      </c>
      <c r="B60" s="82" t="s">
        <v>131</v>
      </c>
      <c r="C60" s="79">
        <v>0</v>
      </c>
      <c r="D60" s="79">
        <v>0</v>
      </c>
      <c r="E60" s="79">
        <v>0</v>
      </c>
      <c r="F60" s="79">
        <v>0</v>
      </c>
      <c r="G60" s="79">
        <v>0</v>
      </c>
      <c r="H60" s="79">
        <v>0</v>
      </c>
      <c r="I60" s="79">
        <v>161.30000000000001</v>
      </c>
      <c r="J60" s="79">
        <v>0</v>
      </c>
      <c r="K60" s="79">
        <v>0</v>
      </c>
      <c r="L60" s="79">
        <v>0.5</v>
      </c>
      <c r="M60" s="79">
        <v>0</v>
      </c>
      <c r="N60" s="79">
        <v>0</v>
      </c>
      <c r="O60" s="79">
        <v>0.7</v>
      </c>
      <c r="P60" s="79">
        <v>18.100000000000001</v>
      </c>
      <c r="Q60" s="79">
        <v>0</v>
      </c>
      <c r="R60" s="79">
        <v>10738.9</v>
      </c>
      <c r="S60" s="79">
        <v>0</v>
      </c>
      <c r="T60" s="80">
        <f t="shared" si="0"/>
        <v>10919.5</v>
      </c>
      <c r="U60" s="14"/>
      <c r="AO60" s="14"/>
      <c r="AP60" s="14"/>
      <c r="AQ60" s="14"/>
      <c r="AR60" s="14"/>
      <c r="AS60" s="14"/>
      <c r="AT60" s="14"/>
      <c r="AU60" s="14"/>
      <c r="AV60" s="14"/>
      <c r="AW60" s="14"/>
      <c r="AX60" s="14"/>
      <c r="AY60" s="14"/>
      <c r="AZ60" s="14"/>
      <c r="BA60" s="14"/>
      <c r="BB60" s="14"/>
      <c r="BC60" s="14"/>
      <c r="BD60" s="14"/>
      <c r="BE60" s="14"/>
      <c r="BF60" s="14"/>
    </row>
    <row r="61" spans="1:58" ht="15" x14ac:dyDescent="0.25">
      <c r="A61" s="16" t="s">
        <v>132</v>
      </c>
      <c r="B61" s="82" t="s">
        <v>133</v>
      </c>
      <c r="C61" s="79">
        <v>2.5</v>
      </c>
      <c r="D61" s="79">
        <v>0</v>
      </c>
      <c r="E61" s="79">
        <v>168.5</v>
      </c>
      <c r="F61" s="79">
        <v>75.099999999999994</v>
      </c>
      <c r="G61" s="79">
        <v>0</v>
      </c>
      <c r="H61" s="79">
        <v>1.3</v>
      </c>
      <c r="I61" s="79">
        <v>46.4</v>
      </c>
      <c r="J61" s="79">
        <v>0</v>
      </c>
      <c r="K61" s="79">
        <v>0</v>
      </c>
      <c r="L61" s="79">
        <v>35.6</v>
      </c>
      <c r="M61" s="79">
        <v>0</v>
      </c>
      <c r="N61" s="79">
        <v>0</v>
      </c>
      <c r="O61" s="79">
        <v>893.7</v>
      </c>
      <c r="P61" s="79">
        <v>30.2</v>
      </c>
      <c r="Q61" s="79">
        <v>28.9</v>
      </c>
      <c r="R61" s="79">
        <v>11370.4</v>
      </c>
      <c r="S61" s="79">
        <v>0</v>
      </c>
      <c r="T61" s="80">
        <f t="shared" si="0"/>
        <v>12652.6</v>
      </c>
      <c r="U61" s="14"/>
      <c r="AO61" s="14"/>
      <c r="AP61" s="14"/>
      <c r="AQ61" s="14"/>
      <c r="AR61" s="14"/>
      <c r="AS61" s="14"/>
      <c r="AT61" s="14"/>
      <c r="AU61" s="14"/>
      <c r="AV61" s="14"/>
      <c r="AW61" s="14"/>
      <c r="AX61" s="14"/>
      <c r="AY61" s="14"/>
      <c r="AZ61" s="14"/>
      <c r="BA61" s="14"/>
      <c r="BB61" s="14"/>
      <c r="BC61" s="14"/>
      <c r="BD61" s="14"/>
      <c r="BE61" s="14"/>
      <c r="BF61" s="14"/>
    </row>
    <row r="62" spans="1:58" ht="15" x14ac:dyDescent="0.25">
      <c r="A62" s="18" t="s">
        <v>134</v>
      </c>
      <c r="B62" s="82" t="s">
        <v>135</v>
      </c>
      <c r="C62" s="79">
        <v>0</v>
      </c>
      <c r="D62" s="79">
        <v>0</v>
      </c>
      <c r="E62" s="79">
        <v>0</v>
      </c>
      <c r="F62" s="79">
        <v>0</v>
      </c>
      <c r="G62" s="79">
        <v>0</v>
      </c>
      <c r="H62" s="79">
        <v>0</v>
      </c>
      <c r="I62" s="79">
        <v>0</v>
      </c>
      <c r="J62" s="79">
        <v>0</v>
      </c>
      <c r="K62" s="79">
        <v>0</v>
      </c>
      <c r="L62" s="79">
        <v>0</v>
      </c>
      <c r="M62" s="79">
        <v>0</v>
      </c>
      <c r="N62" s="79">
        <v>0</v>
      </c>
      <c r="O62" s="79">
        <v>0</v>
      </c>
      <c r="P62" s="79">
        <v>0</v>
      </c>
      <c r="Q62" s="79">
        <v>0</v>
      </c>
      <c r="R62" s="79">
        <v>5466.8</v>
      </c>
      <c r="S62" s="79">
        <v>0</v>
      </c>
      <c r="T62" s="80">
        <f t="shared" si="0"/>
        <v>5466.8</v>
      </c>
      <c r="U62" s="14"/>
      <c r="AO62" s="14"/>
      <c r="AP62" s="14"/>
      <c r="AQ62" s="14"/>
      <c r="AR62" s="14"/>
      <c r="AS62" s="14"/>
      <c r="AT62" s="14"/>
      <c r="AU62" s="14"/>
      <c r="AV62" s="14"/>
      <c r="AW62" s="14"/>
      <c r="AX62" s="14"/>
      <c r="AY62" s="14"/>
      <c r="AZ62" s="14"/>
      <c r="BA62" s="14"/>
      <c r="BB62" s="14"/>
      <c r="BC62" s="14"/>
      <c r="BD62" s="14"/>
      <c r="BE62" s="14"/>
      <c r="BF62" s="14"/>
    </row>
    <row r="63" spans="1:58" ht="30" x14ac:dyDescent="0.2">
      <c r="A63" s="17" t="s">
        <v>136</v>
      </c>
      <c r="B63" s="82" t="s">
        <v>137</v>
      </c>
      <c r="C63" s="79">
        <v>0</v>
      </c>
      <c r="D63" s="79">
        <v>0</v>
      </c>
      <c r="E63" s="79">
        <v>0</v>
      </c>
      <c r="F63" s="79">
        <v>0</v>
      </c>
      <c r="G63" s="79">
        <v>0</v>
      </c>
      <c r="H63" s="79">
        <v>0</v>
      </c>
      <c r="I63" s="79">
        <v>0</v>
      </c>
      <c r="J63" s="79">
        <v>0</v>
      </c>
      <c r="K63" s="79">
        <v>0</v>
      </c>
      <c r="L63" s="79">
        <v>0</v>
      </c>
      <c r="M63" s="79">
        <v>0</v>
      </c>
      <c r="N63" s="79">
        <v>0</v>
      </c>
      <c r="O63" s="79">
        <v>0</v>
      </c>
      <c r="P63" s="79">
        <v>0</v>
      </c>
      <c r="Q63" s="79">
        <v>0</v>
      </c>
      <c r="R63" s="79">
        <v>0</v>
      </c>
      <c r="S63" s="79">
        <v>0</v>
      </c>
      <c r="T63" s="80">
        <f t="shared" si="0"/>
        <v>0</v>
      </c>
      <c r="U63" s="14"/>
      <c r="AO63" s="14"/>
      <c r="AP63" s="14"/>
      <c r="AQ63" s="14"/>
      <c r="AR63" s="14"/>
      <c r="AS63" s="14"/>
      <c r="AT63" s="14"/>
      <c r="AU63" s="14"/>
      <c r="AV63" s="14"/>
      <c r="AW63" s="14"/>
      <c r="AX63" s="14"/>
      <c r="AY63" s="14"/>
      <c r="AZ63" s="14"/>
      <c r="BA63" s="14"/>
      <c r="BB63" s="14"/>
      <c r="BC63" s="14"/>
      <c r="BD63" s="14"/>
      <c r="BE63" s="14"/>
      <c r="BF63" s="14"/>
    </row>
    <row r="64" spans="1:58" ht="15" x14ac:dyDescent="0.25">
      <c r="A64" s="16"/>
      <c r="B64" s="82"/>
      <c r="C64" s="79"/>
      <c r="D64" s="79"/>
      <c r="E64" s="79"/>
      <c r="F64" s="79"/>
      <c r="G64" s="79"/>
      <c r="H64" s="79"/>
      <c r="I64" s="79"/>
      <c r="J64" s="79"/>
      <c r="K64" s="79"/>
      <c r="L64" s="79"/>
      <c r="M64" s="79"/>
      <c r="N64" s="79"/>
      <c r="O64" s="79"/>
      <c r="P64" s="79"/>
      <c r="Q64" s="79"/>
      <c r="R64" s="79"/>
      <c r="S64" s="79"/>
      <c r="T64" s="80"/>
      <c r="U64" s="14"/>
      <c r="AO64" s="14"/>
      <c r="AP64" s="14"/>
      <c r="AQ64" s="14"/>
      <c r="AR64" s="14"/>
      <c r="AS64" s="14"/>
      <c r="AT64" s="14"/>
      <c r="AU64" s="14"/>
      <c r="AV64" s="14"/>
      <c r="AW64" s="14"/>
      <c r="AX64" s="14"/>
      <c r="AY64" s="14"/>
      <c r="AZ64" s="14"/>
      <c r="BA64" s="14"/>
      <c r="BB64" s="14"/>
      <c r="BC64" s="14"/>
      <c r="BD64" s="14"/>
      <c r="BE64" s="14"/>
      <c r="BF64" s="14"/>
    </row>
    <row r="65" spans="1:58" ht="15" x14ac:dyDescent="0.25">
      <c r="A65" s="20" t="s">
        <v>138</v>
      </c>
      <c r="B65" s="84" t="s">
        <v>139</v>
      </c>
      <c r="C65" s="79">
        <v>0</v>
      </c>
      <c r="D65" s="79">
        <v>0</v>
      </c>
      <c r="E65" s="79">
        <v>0</v>
      </c>
      <c r="F65" s="79">
        <v>0</v>
      </c>
      <c r="G65" s="79">
        <v>0</v>
      </c>
      <c r="H65" s="79">
        <v>0</v>
      </c>
      <c r="I65" s="79">
        <v>0</v>
      </c>
      <c r="J65" s="79">
        <v>0</v>
      </c>
      <c r="K65" s="79">
        <v>0</v>
      </c>
      <c r="L65" s="79">
        <v>0</v>
      </c>
      <c r="M65" s="79">
        <v>0</v>
      </c>
      <c r="N65" s="79">
        <v>0</v>
      </c>
      <c r="O65" s="79">
        <v>0</v>
      </c>
      <c r="P65" s="79">
        <v>0</v>
      </c>
      <c r="Q65" s="79">
        <v>0</v>
      </c>
      <c r="R65" s="79">
        <v>0</v>
      </c>
      <c r="S65" s="79">
        <v>0</v>
      </c>
      <c r="T65" s="80">
        <f t="shared" si="0"/>
        <v>0</v>
      </c>
      <c r="U65" s="14"/>
      <c r="AO65" s="14"/>
      <c r="AP65" s="14"/>
      <c r="AQ65" s="14"/>
      <c r="AR65" s="14"/>
      <c r="AS65" s="14"/>
      <c r="AT65" s="14"/>
      <c r="AU65" s="14"/>
      <c r="AV65" s="14"/>
      <c r="AW65" s="14"/>
      <c r="AX65" s="14"/>
      <c r="AY65" s="14"/>
      <c r="AZ65" s="14"/>
      <c r="BA65" s="14"/>
      <c r="BB65" s="14"/>
      <c r="BC65" s="14"/>
      <c r="BD65" s="14"/>
      <c r="BE65" s="14"/>
      <c r="BF65" s="14"/>
    </row>
    <row r="66" spans="1:58" ht="30" x14ac:dyDescent="0.2">
      <c r="A66" s="19" t="s">
        <v>140</v>
      </c>
      <c r="B66" s="82" t="s">
        <v>141</v>
      </c>
      <c r="C66" s="79">
        <v>0</v>
      </c>
      <c r="D66" s="79">
        <v>0</v>
      </c>
      <c r="E66" s="79">
        <v>0</v>
      </c>
      <c r="F66" s="79">
        <v>0</v>
      </c>
      <c r="G66" s="79">
        <v>0</v>
      </c>
      <c r="H66" s="79">
        <v>0</v>
      </c>
      <c r="I66" s="79">
        <v>0</v>
      </c>
      <c r="J66" s="79">
        <v>0</v>
      </c>
      <c r="K66" s="79">
        <v>0</v>
      </c>
      <c r="L66" s="79">
        <v>0</v>
      </c>
      <c r="M66" s="79">
        <v>0</v>
      </c>
      <c r="N66" s="79">
        <v>0</v>
      </c>
      <c r="O66" s="79">
        <v>0</v>
      </c>
      <c r="P66" s="79">
        <v>0</v>
      </c>
      <c r="Q66" s="79">
        <v>0</v>
      </c>
      <c r="R66" s="79">
        <v>0</v>
      </c>
      <c r="S66" s="79">
        <v>0</v>
      </c>
      <c r="T66" s="80">
        <f t="shared" si="0"/>
        <v>0</v>
      </c>
      <c r="U66" s="14"/>
      <c r="AO66" s="14"/>
      <c r="AP66" s="14"/>
      <c r="AQ66" s="14"/>
      <c r="AR66" s="14"/>
      <c r="AS66" s="14"/>
      <c r="AT66" s="14"/>
      <c r="AU66" s="14"/>
      <c r="AV66" s="14"/>
      <c r="AW66" s="14"/>
      <c r="AX66" s="14"/>
      <c r="AY66" s="14"/>
      <c r="AZ66" s="14"/>
      <c r="BA66" s="14"/>
      <c r="BB66" s="14"/>
      <c r="BC66" s="14"/>
      <c r="BD66" s="14"/>
      <c r="BE66" s="14"/>
      <c r="BF66" s="14"/>
    </row>
    <row r="67" spans="1:58" ht="15" x14ac:dyDescent="0.25">
      <c r="A67" s="20"/>
      <c r="B67" s="72"/>
      <c r="C67" s="79"/>
      <c r="D67" s="79"/>
      <c r="E67" s="79"/>
      <c r="F67" s="79"/>
      <c r="G67" s="79"/>
      <c r="H67" s="79"/>
      <c r="I67" s="79"/>
      <c r="J67" s="79"/>
      <c r="K67" s="79"/>
      <c r="L67" s="79"/>
      <c r="M67" s="79"/>
      <c r="N67" s="79"/>
      <c r="O67" s="79"/>
      <c r="P67" s="79"/>
      <c r="Q67" s="79"/>
      <c r="R67" s="79"/>
      <c r="S67" s="79"/>
      <c r="T67" s="79"/>
      <c r="U67" s="14"/>
      <c r="AO67" s="14"/>
      <c r="AP67" s="14"/>
      <c r="AQ67" s="14"/>
      <c r="AR67" s="14"/>
      <c r="AS67" s="14"/>
      <c r="AT67" s="14"/>
      <c r="AU67" s="14"/>
      <c r="AV67" s="14"/>
      <c r="AW67" s="14"/>
      <c r="AX67" s="14"/>
      <c r="AY67" s="14"/>
      <c r="AZ67" s="14"/>
      <c r="BA67" s="14"/>
      <c r="BB67" s="14"/>
      <c r="BC67" s="14"/>
      <c r="BD67" s="14"/>
      <c r="BE67" s="14"/>
      <c r="BF67" s="14"/>
    </row>
    <row r="68" spans="1:58" ht="15.75" customHeight="1" thickBot="1" x14ac:dyDescent="0.3">
      <c r="A68" s="22"/>
      <c r="B68" s="85" t="s">
        <v>142</v>
      </c>
      <c r="C68" s="86">
        <f>SUM(C9:C63,C65:C66)</f>
        <v>159274.59999999998</v>
      </c>
      <c r="D68" s="86">
        <f t="shared" ref="D68:S68" si="1">SUM(D9:D63,D65:D66)</f>
        <v>9629.2999999999993</v>
      </c>
      <c r="E68" s="86">
        <f t="shared" si="1"/>
        <v>524787.20000000007</v>
      </c>
      <c r="F68" s="86">
        <f t="shared" si="1"/>
        <v>51760.399999999994</v>
      </c>
      <c r="G68" s="86">
        <f t="shared" si="1"/>
        <v>80720.100000000006</v>
      </c>
      <c r="H68" s="86">
        <f t="shared" si="1"/>
        <v>160789.20000000001</v>
      </c>
      <c r="I68" s="86">
        <f t="shared" si="1"/>
        <v>50928.700000000004</v>
      </c>
      <c r="J68" s="86">
        <f t="shared" si="1"/>
        <v>56677.799999999996</v>
      </c>
      <c r="K68" s="86">
        <f t="shared" si="1"/>
        <v>40542.500000000007</v>
      </c>
      <c r="L68" s="86">
        <f t="shared" si="1"/>
        <v>74573.8</v>
      </c>
      <c r="M68" s="86">
        <f t="shared" si="1"/>
        <v>37668</v>
      </c>
      <c r="N68" s="86">
        <f t="shared" si="1"/>
        <v>43621.2</v>
      </c>
      <c r="O68" s="86">
        <f t="shared" si="1"/>
        <v>54847.299999999988</v>
      </c>
      <c r="P68" s="86">
        <f t="shared" si="1"/>
        <v>49767.6</v>
      </c>
      <c r="Q68" s="86">
        <f t="shared" si="1"/>
        <v>35128</v>
      </c>
      <c r="R68" s="86">
        <f t="shared" si="1"/>
        <v>29169.399999999998</v>
      </c>
      <c r="S68" s="86">
        <f t="shared" si="1"/>
        <v>0</v>
      </c>
      <c r="T68" s="86">
        <f>SUM(T9:T63,T65:T66)</f>
        <v>1459885.1000000003</v>
      </c>
      <c r="U68" s="14"/>
      <c r="AO68" s="14"/>
      <c r="AP68" s="14"/>
      <c r="AQ68" s="14"/>
      <c r="AR68" s="14"/>
      <c r="AS68" s="14"/>
      <c r="AT68" s="14"/>
      <c r="AU68" s="14"/>
      <c r="AV68" s="14"/>
      <c r="AW68" s="14"/>
      <c r="AX68" s="14"/>
      <c r="AY68" s="14"/>
      <c r="AZ68" s="14"/>
      <c r="BA68" s="14"/>
      <c r="BB68" s="14"/>
      <c r="BC68" s="14"/>
      <c r="BD68" s="14"/>
      <c r="BE68" s="14"/>
      <c r="BF68" s="14"/>
    </row>
    <row r="69" spans="1:58" ht="17.100000000000001" customHeight="1" x14ac:dyDescent="0.2">
      <c r="A69" s="6" t="s">
        <v>143</v>
      </c>
      <c r="C69" s="14"/>
      <c r="D69" s="14"/>
      <c r="E69" s="14"/>
      <c r="F69" s="14"/>
      <c r="G69" s="14"/>
      <c r="H69" s="14"/>
      <c r="I69" s="14"/>
      <c r="J69" s="14"/>
      <c r="K69" s="14"/>
      <c r="L69" s="14"/>
      <c r="M69" s="14"/>
      <c r="N69" s="14"/>
      <c r="O69" s="14"/>
      <c r="P69" s="14"/>
      <c r="Q69" s="14"/>
      <c r="R69" s="14"/>
      <c r="S69" s="14"/>
      <c r="T69" s="14"/>
      <c r="U69" s="14"/>
      <c r="AO69" s="14"/>
      <c r="AP69" s="14"/>
      <c r="AQ69" s="14"/>
      <c r="AR69" s="14"/>
      <c r="AS69" s="14"/>
      <c r="AT69" s="14"/>
      <c r="AU69" s="14"/>
      <c r="AV69" s="14"/>
      <c r="AW69" s="14"/>
      <c r="AX69" s="14"/>
      <c r="AY69" s="14"/>
      <c r="AZ69" s="14"/>
      <c r="BA69" s="14"/>
      <c r="BB69" s="14"/>
      <c r="BC69" s="14"/>
      <c r="BD69" s="14"/>
      <c r="BE69" s="14"/>
      <c r="BF69" s="14"/>
    </row>
    <row r="70" spans="1:58" ht="17.100000000000001" customHeight="1" x14ac:dyDescent="0.2">
      <c r="A70" s="6" t="s">
        <v>144</v>
      </c>
      <c r="AO70" s="14"/>
      <c r="AP70" s="14"/>
      <c r="AQ70" s="14"/>
      <c r="AR70" s="14"/>
      <c r="AS70" s="14"/>
      <c r="AT70" s="14"/>
      <c r="AU70" s="14"/>
      <c r="AV70" s="14"/>
      <c r="AW70" s="14"/>
      <c r="AX70" s="14"/>
      <c r="AY70" s="14"/>
      <c r="AZ70" s="14"/>
      <c r="BA70" s="14"/>
      <c r="BB70" s="14"/>
      <c r="BC70" s="14"/>
      <c r="BD70" s="14"/>
      <c r="BE70" s="14"/>
      <c r="BF70" s="14"/>
    </row>
    <row r="71" spans="1:58" ht="17.100000000000001" customHeight="1" x14ac:dyDescent="0.2">
      <c r="A71" s="6" t="s">
        <v>145</v>
      </c>
      <c r="AO71" s="14"/>
      <c r="AP71" s="14"/>
      <c r="AQ71" s="14"/>
      <c r="AR71" s="14"/>
      <c r="AS71" s="14"/>
      <c r="AT71" s="14"/>
      <c r="AU71" s="14"/>
      <c r="AV71" s="14"/>
      <c r="AW71" s="14"/>
      <c r="AX71" s="14"/>
      <c r="AY71" s="14"/>
      <c r="AZ71" s="14"/>
      <c r="BA71" s="14"/>
      <c r="BB71" s="14"/>
      <c r="BC71" s="14"/>
      <c r="BD71" s="14"/>
      <c r="BE71" s="14"/>
      <c r="BF71" s="14"/>
    </row>
    <row r="72" spans="1:58" ht="17.100000000000001" customHeight="1" x14ac:dyDescent="0.2">
      <c r="A72" s="94" t="s">
        <v>146</v>
      </c>
      <c r="B72" s="94"/>
      <c r="C72" s="94"/>
      <c r="D72" s="94"/>
      <c r="E72" s="94"/>
      <c r="F72" s="94"/>
      <c r="G72" s="94"/>
      <c r="H72" s="94"/>
      <c r="AO72" s="14"/>
      <c r="AP72" s="14"/>
      <c r="AQ72" s="14"/>
      <c r="AR72" s="14"/>
      <c r="AS72" s="14"/>
      <c r="AT72" s="14"/>
      <c r="AU72" s="14"/>
      <c r="AV72" s="14"/>
      <c r="AW72" s="14"/>
      <c r="AX72" s="14"/>
      <c r="AY72" s="14"/>
      <c r="AZ72" s="14"/>
      <c r="BA72" s="14"/>
      <c r="BB72" s="14"/>
      <c r="BC72" s="14"/>
      <c r="BD72" s="14"/>
      <c r="BE72" s="14"/>
      <c r="BF72" s="14"/>
    </row>
    <row r="73" spans="1:58" ht="17.100000000000001" customHeight="1" x14ac:dyDescent="0.2">
      <c r="A73" s="94" t="s">
        <v>147</v>
      </c>
      <c r="B73" s="94"/>
      <c r="C73" s="94"/>
      <c r="D73" s="94"/>
      <c r="E73" s="94"/>
      <c r="F73" s="94"/>
      <c r="G73" s="94"/>
      <c r="H73" s="94"/>
      <c r="I73" s="14"/>
      <c r="J73" s="14"/>
      <c r="K73" s="14"/>
      <c r="L73" s="14"/>
      <c r="M73" s="14"/>
      <c r="N73" s="14"/>
      <c r="O73" s="14"/>
      <c r="P73" s="14"/>
      <c r="Q73" s="14"/>
      <c r="R73" s="14"/>
      <c r="S73" s="14"/>
      <c r="T73" s="14"/>
      <c r="AO73" s="14"/>
      <c r="AP73" s="14"/>
      <c r="AQ73" s="14"/>
      <c r="AR73" s="14"/>
      <c r="AS73" s="14"/>
      <c r="AT73" s="14"/>
      <c r="AU73" s="14"/>
      <c r="AV73" s="14"/>
      <c r="AW73" s="14"/>
      <c r="AX73" s="14"/>
      <c r="AY73" s="14"/>
      <c r="AZ73" s="14"/>
      <c r="BA73" s="14"/>
      <c r="BB73" s="14"/>
      <c r="BC73" s="14"/>
      <c r="BD73" s="14"/>
      <c r="BE73" s="14"/>
      <c r="BF73" s="14"/>
    </row>
    <row r="74" spans="1:58" x14ac:dyDescent="0.2">
      <c r="C74" s="14"/>
      <c r="D74" s="14"/>
      <c r="E74" s="14"/>
      <c r="F74" s="14"/>
      <c r="G74" s="14"/>
      <c r="H74" s="14"/>
      <c r="I74" s="14"/>
      <c r="J74" s="14"/>
      <c r="K74" s="14"/>
      <c r="L74" s="14"/>
      <c r="M74" s="14"/>
      <c r="N74" s="14"/>
      <c r="O74" s="14"/>
      <c r="P74" s="14"/>
      <c r="Q74" s="14"/>
      <c r="R74" s="14"/>
      <c r="S74" s="14"/>
      <c r="T74" s="14"/>
      <c r="AO74" s="14"/>
      <c r="AP74" s="14"/>
      <c r="AQ74" s="14"/>
      <c r="AR74" s="14"/>
      <c r="AS74" s="14"/>
      <c r="AT74" s="14"/>
      <c r="AU74" s="14"/>
      <c r="AV74" s="14"/>
      <c r="AW74" s="14"/>
      <c r="AX74" s="14"/>
      <c r="AY74" s="14"/>
      <c r="AZ74" s="14"/>
      <c r="BA74" s="14"/>
      <c r="BB74" s="14"/>
      <c r="BC74" s="14"/>
      <c r="BD74" s="14"/>
      <c r="BE74" s="14"/>
      <c r="BF74" s="14"/>
    </row>
    <row r="75" spans="1:58" x14ac:dyDescent="0.2">
      <c r="AO75" s="14"/>
      <c r="AP75" s="14"/>
      <c r="AQ75" s="14"/>
      <c r="AR75" s="14"/>
      <c r="AS75" s="14"/>
      <c r="AT75" s="14"/>
      <c r="AU75" s="14"/>
      <c r="AV75" s="14"/>
      <c r="AW75" s="14"/>
      <c r="AX75" s="14"/>
      <c r="AY75" s="14"/>
      <c r="AZ75" s="14"/>
      <c r="BA75" s="14"/>
      <c r="BB75" s="14"/>
      <c r="BC75" s="14"/>
      <c r="BD75" s="14"/>
      <c r="BE75" s="14"/>
      <c r="BF75" s="14"/>
    </row>
    <row r="76" spans="1:58" x14ac:dyDescent="0.2">
      <c r="AO76" s="14"/>
      <c r="AP76" s="14"/>
      <c r="AQ76" s="14"/>
      <c r="AR76" s="14"/>
      <c r="AS76" s="14"/>
      <c r="AT76" s="14"/>
      <c r="AU76" s="14"/>
      <c r="AV76" s="14"/>
      <c r="AW76" s="14"/>
      <c r="AX76" s="14"/>
      <c r="AY76" s="14"/>
      <c r="AZ76" s="14"/>
      <c r="BA76" s="14"/>
      <c r="BB76" s="14"/>
      <c r="BC76" s="14"/>
      <c r="BD76" s="14"/>
      <c r="BE76" s="14"/>
      <c r="BF76" s="14"/>
    </row>
    <row r="77" spans="1:58" x14ac:dyDescent="0.2">
      <c r="D77" s="50"/>
      <c r="AO77" s="14"/>
      <c r="AP77" s="14"/>
      <c r="AQ77" s="14"/>
      <c r="AR77" s="14"/>
      <c r="AS77" s="14"/>
      <c r="AT77" s="14"/>
      <c r="AU77" s="14"/>
      <c r="AV77" s="14"/>
      <c r="AW77" s="14"/>
      <c r="AX77" s="14"/>
      <c r="AY77" s="14"/>
      <c r="AZ77" s="14"/>
      <c r="BA77" s="14"/>
      <c r="BB77" s="14"/>
      <c r="BC77" s="14"/>
      <c r="BD77" s="14"/>
      <c r="BE77" s="14"/>
      <c r="BF77" s="14"/>
    </row>
    <row r="78" spans="1:58" x14ac:dyDescent="0.2">
      <c r="D78" s="50"/>
      <c r="AO78" s="14"/>
      <c r="AP78" s="14"/>
      <c r="AQ78" s="14"/>
      <c r="AR78" s="14"/>
      <c r="AS78" s="14"/>
      <c r="AT78" s="14"/>
      <c r="AU78" s="14"/>
      <c r="AV78" s="14"/>
      <c r="AW78" s="14"/>
      <c r="AX78" s="14"/>
      <c r="AY78" s="14"/>
      <c r="AZ78" s="14"/>
      <c r="BA78" s="14"/>
      <c r="BB78" s="14"/>
      <c r="BC78" s="14"/>
      <c r="BD78" s="14"/>
      <c r="BE78" s="14"/>
      <c r="BF78" s="14"/>
    </row>
    <row r="79" spans="1:58" x14ac:dyDescent="0.2">
      <c r="C79" s="51"/>
      <c r="D79" s="50"/>
      <c r="E79" s="51"/>
      <c r="AO79" s="14"/>
      <c r="AP79" s="14"/>
      <c r="AQ79" s="14"/>
      <c r="AR79" s="14"/>
      <c r="AS79" s="14"/>
      <c r="AT79" s="14"/>
      <c r="AU79" s="14"/>
      <c r="AV79" s="14"/>
      <c r="AW79" s="14"/>
      <c r="AX79" s="14"/>
      <c r="AY79" s="14"/>
      <c r="AZ79" s="14"/>
      <c r="BA79" s="14"/>
      <c r="BB79" s="14"/>
      <c r="BC79" s="14"/>
      <c r="BD79" s="14"/>
      <c r="BE79" s="14"/>
      <c r="BF79" s="14"/>
    </row>
    <row r="80" spans="1:58" x14ac:dyDescent="0.2">
      <c r="C80" s="15"/>
      <c r="D80" s="50"/>
      <c r="AO80" s="14"/>
      <c r="AP80" s="14"/>
      <c r="AQ80" s="14"/>
      <c r="AR80" s="14"/>
      <c r="AS80" s="14"/>
      <c r="AT80" s="14"/>
      <c r="AU80" s="14"/>
      <c r="AV80" s="14"/>
      <c r="AW80" s="14"/>
      <c r="AX80" s="14"/>
      <c r="AY80" s="14"/>
      <c r="AZ80" s="14"/>
      <c r="BA80" s="14"/>
      <c r="BB80" s="14"/>
      <c r="BC80" s="14"/>
      <c r="BD80" s="14"/>
      <c r="BE80" s="14"/>
      <c r="BF80" s="14"/>
    </row>
    <row r="81" spans="3:58" x14ac:dyDescent="0.2">
      <c r="C81" s="15"/>
      <c r="D81" s="50"/>
      <c r="AO81" s="14"/>
      <c r="AP81" s="14"/>
      <c r="AQ81" s="14"/>
      <c r="AR81" s="14"/>
      <c r="AS81" s="14"/>
      <c r="AT81" s="14"/>
      <c r="AU81" s="14"/>
      <c r="AV81" s="14"/>
      <c r="AW81" s="14"/>
      <c r="AX81" s="14"/>
      <c r="AY81" s="14"/>
      <c r="AZ81" s="14"/>
      <c r="BA81" s="14"/>
      <c r="BB81" s="14"/>
      <c r="BC81" s="14"/>
      <c r="BD81" s="14"/>
      <c r="BE81" s="14"/>
      <c r="BF81" s="14"/>
    </row>
    <row r="82" spans="3:58" x14ac:dyDescent="0.2">
      <c r="C82" s="15"/>
      <c r="D82" s="50"/>
      <c r="AO82" s="14"/>
      <c r="AP82" s="14"/>
      <c r="AQ82" s="14"/>
      <c r="AR82" s="14"/>
      <c r="AS82" s="14"/>
      <c r="AT82" s="14"/>
      <c r="AU82" s="14"/>
      <c r="AV82" s="14"/>
      <c r="AW82" s="14"/>
      <c r="AX82" s="14"/>
      <c r="AY82" s="14"/>
      <c r="AZ82" s="14"/>
      <c r="BA82" s="14"/>
      <c r="BB82" s="14"/>
      <c r="BC82" s="14"/>
      <c r="BD82" s="14"/>
      <c r="BE82" s="14"/>
      <c r="BF82" s="14"/>
    </row>
    <row r="83" spans="3:58" x14ac:dyDescent="0.2">
      <c r="C83" s="15"/>
      <c r="D83" s="50"/>
      <c r="AO83" s="14"/>
      <c r="AP83" s="14"/>
      <c r="AQ83" s="14"/>
      <c r="AR83" s="14"/>
      <c r="AS83" s="14"/>
      <c r="AT83" s="14"/>
      <c r="AU83" s="14"/>
      <c r="AV83" s="14"/>
      <c r="AW83" s="14"/>
      <c r="AX83" s="14"/>
      <c r="AY83" s="14"/>
      <c r="AZ83" s="14"/>
      <c r="BA83" s="14"/>
      <c r="BB83" s="14"/>
      <c r="BC83" s="14"/>
      <c r="BD83" s="14"/>
      <c r="BE83" s="14"/>
      <c r="BF83" s="14"/>
    </row>
    <row r="84" spans="3:58" x14ac:dyDescent="0.2">
      <c r="C84" s="15"/>
      <c r="D84" s="50"/>
      <c r="AO84" s="14"/>
      <c r="AP84" s="14"/>
      <c r="AQ84" s="14"/>
      <c r="AR84" s="14"/>
      <c r="AS84" s="14"/>
      <c r="AT84" s="14"/>
      <c r="AU84" s="14"/>
      <c r="AV84" s="14"/>
      <c r="AW84" s="14"/>
      <c r="AX84" s="14"/>
      <c r="AY84" s="14"/>
      <c r="AZ84" s="14"/>
      <c r="BA84" s="14"/>
      <c r="BB84" s="14"/>
      <c r="BC84" s="14"/>
      <c r="BD84" s="14"/>
      <c r="BE84" s="14"/>
      <c r="BF84" s="14"/>
    </row>
    <row r="85" spans="3:58" x14ac:dyDescent="0.2">
      <c r="C85" s="15"/>
      <c r="D85" s="50"/>
      <c r="AO85" s="14"/>
      <c r="AP85" s="14"/>
      <c r="AQ85" s="14"/>
      <c r="AR85" s="14"/>
      <c r="AS85" s="14"/>
      <c r="AT85" s="14"/>
      <c r="AU85" s="14"/>
      <c r="AV85" s="14"/>
      <c r="AW85" s="14"/>
      <c r="AX85" s="14"/>
      <c r="AY85" s="14"/>
      <c r="AZ85" s="14"/>
      <c r="BA85" s="14"/>
      <c r="BB85" s="14"/>
      <c r="BC85" s="14"/>
      <c r="BD85" s="14"/>
      <c r="BE85" s="14"/>
      <c r="BF85" s="14"/>
    </row>
    <row r="86" spans="3:58" x14ac:dyDescent="0.2">
      <c r="C86" s="15"/>
      <c r="D86" s="50"/>
      <c r="AO86" s="14"/>
      <c r="AP86" s="14"/>
      <c r="AQ86" s="14"/>
      <c r="AR86" s="14"/>
      <c r="AS86" s="14"/>
      <c r="AT86" s="14"/>
      <c r="AU86" s="14"/>
      <c r="AV86" s="14"/>
      <c r="AW86" s="14"/>
      <c r="AX86" s="14"/>
      <c r="AY86" s="14"/>
      <c r="AZ86" s="14"/>
      <c r="BA86" s="14"/>
      <c r="BB86" s="14"/>
      <c r="BC86" s="14"/>
      <c r="BD86" s="14"/>
      <c r="BE86" s="14"/>
      <c r="BF86" s="14"/>
    </row>
    <row r="87" spans="3:58" x14ac:dyDescent="0.2">
      <c r="C87" s="15"/>
      <c r="D87" s="50"/>
      <c r="AO87" s="14"/>
      <c r="AP87" s="14"/>
      <c r="AQ87" s="14"/>
      <c r="AR87" s="14"/>
      <c r="AS87" s="14"/>
      <c r="AT87" s="14"/>
      <c r="AU87" s="14"/>
      <c r="AV87" s="14"/>
      <c r="AW87" s="14"/>
      <c r="AX87" s="14"/>
      <c r="AY87" s="14"/>
      <c r="AZ87" s="14"/>
      <c r="BA87" s="14"/>
      <c r="BB87" s="14"/>
      <c r="BC87" s="14"/>
      <c r="BD87" s="14"/>
      <c r="BE87" s="14"/>
      <c r="BF87" s="14"/>
    </row>
    <row r="88" spans="3:58" x14ac:dyDescent="0.2">
      <c r="C88" s="15"/>
      <c r="D88" s="50"/>
      <c r="AO88" s="14"/>
      <c r="AP88" s="14"/>
      <c r="AQ88" s="14"/>
      <c r="AR88" s="14"/>
      <c r="AS88" s="14"/>
      <c r="AT88" s="14"/>
      <c r="AU88" s="14"/>
      <c r="AV88" s="14"/>
      <c r="AW88" s="14"/>
      <c r="AX88" s="14"/>
      <c r="AY88" s="14"/>
      <c r="AZ88" s="14"/>
      <c r="BA88" s="14"/>
      <c r="BB88" s="14"/>
      <c r="BC88" s="14"/>
      <c r="BD88" s="14"/>
      <c r="BE88" s="14"/>
      <c r="BF88" s="14"/>
    </row>
    <row r="89" spans="3:58" x14ac:dyDescent="0.2">
      <c r="C89" s="15"/>
      <c r="D89" s="50"/>
      <c r="AO89" s="14"/>
      <c r="AP89" s="14"/>
      <c r="AQ89" s="14"/>
      <c r="AR89" s="14"/>
      <c r="AS89" s="14"/>
      <c r="AT89" s="14"/>
      <c r="AU89" s="14"/>
      <c r="AV89" s="14"/>
      <c r="AW89" s="14"/>
      <c r="AX89" s="14"/>
      <c r="AY89" s="14"/>
      <c r="AZ89" s="14"/>
      <c r="BA89" s="14"/>
      <c r="BB89" s="14"/>
      <c r="BC89" s="14"/>
      <c r="BD89" s="14"/>
      <c r="BE89" s="14"/>
      <c r="BF89" s="14"/>
    </row>
    <row r="90" spans="3:58" x14ac:dyDescent="0.2">
      <c r="C90" s="15"/>
      <c r="D90" s="50"/>
      <c r="AO90" s="14"/>
      <c r="AP90" s="14"/>
      <c r="AQ90" s="14"/>
      <c r="AR90" s="14"/>
      <c r="AS90" s="14"/>
      <c r="AT90" s="14"/>
      <c r="AU90" s="14"/>
      <c r="AV90" s="14"/>
      <c r="AW90" s="14"/>
      <c r="AX90" s="14"/>
      <c r="AY90" s="14"/>
      <c r="AZ90" s="14"/>
      <c r="BA90" s="14"/>
      <c r="BB90" s="14"/>
      <c r="BC90" s="14"/>
      <c r="BD90" s="14"/>
      <c r="BE90" s="14"/>
      <c r="BF90" s="14"/>
    </row>
    <row r="91" spans="3:58" x14ac:dyDescent="0.2">
      <c r="C91" s="15"/>
      <c r="D91" s="50"/>
      <c r="AO91" s="14"/>
      <c r="AP91" s="14"/>
      <c r="AQ91" s="14"/>
      <c r="AR91" s="14"/>
      <c r="AS91" s="14"/>
      <c r="AT91" s="14"/>
      <c r="AU91" s="14"/>
      <c r="AV91" s="14"/>
      <c r="AW91" s="14"/>
      <c r="AX91" s="14"/>
      <c r="AY91" s="14"/>
      <c r="AZ91" s="14"/>
      <c r="BA91" s="14"/>
      <c r="BB91" s="14"/>
      <c r="BC91" s="14"/>
      <c r="BD91" s="14"/>
      <c r="BE91" s="14"/>
      <c r="BF91" s="14"/>
    </row>
    <row r="92" spans="3:58" x14ac:dyDescent="0.2">
      <c r="C92" s="15"/>
      <c r="D92" s="50"/>
      <c r="AO92" s="14"/>
      <c r="AP92" s="14"/>
      <c r="AQ92" s="14"/>
      <c r="AR92" s="14"/>
      <c r="AS92" s="14"/>
      <c r="AT92" s="14"/>
      <c r="AU92" s="14"/>
      <c r="AV92" s="14"/>
      <c r="AW92" s="14"/>
      <c r="AX92" s="14"/>
      <c r="AY92" s="14"/>
      <c r="AZ92" s="14"/>
      <c r="BA92" s="14"/>
      <c r="BB92" s="14"/>
      <c r="BC92" s="14"/>
      <c r="BD92" s="14"/>
      <c r="BE92" s="14"/>
      <c r="BF92" s="14"/>
    </row>
    <row r="93" spans="3:58" x14ac:dyDescent="0.2">
      <c r="C93" s="15"/>
      <c r="D93" s="50"/>
      <c r="AO93" s="14"/>
      <c r="AP93" s="14"/>
      <c r="AQ93" s="14"/>
      <c r="AR93" s="14"/>
      <c r="AS93" s="14"/>
      <c r="AT93" s="14"/>
      <c r="AU93" s="14"/>
      <c r="AV93" s="14"/>
      <c r="AW93" s="14"/>
      <c r="AX93" s="14"/>
      <c r="AY93" s="14"/>
      <c r="AZ93" s="14"/>
      <c r="BA93" s="14"/>
      <c r="BB93" s="14"/>
      <c r="BC93" s="14"/>
      <c r="BD93" s="14"/>
      <c r="BE93" s="14"/>
      <c r="BF93" s="14"/>
    </row>
    <row r="94" spans="3:58" x14ac:dyDescent="0.2">
      <c r="AO94" s="14"/>
      <c r="AP94" s="14"/>
      <c r="AQ94" s="14"/>
      <c r="AR94" s="14"/>
      <c r="AS94" s="14"/>
      <c r="AT94" s="14"/>
      <c r="AU94" s="14"/>
      <c r="AV94" s="14"/>
      <c r="AW94" s="14"/>
      <c r="AX94" s="14"/>
      <c r="AY94" s="14"/>
      <c r="AZ94" s="14"/>
      <c r="BA94" s="14"/>
      <c r="BB94" s="14"/>
      <c r="BC94" s="14"/>
      <c r="BD94" s="14"/>
      <c r="BE94" s="14"/>
      <c r="BF94" s="14"/>
    </row>
    <row r="95" spans="3:58" x14ac:dyDescent="0.2">
      <c r="AO95" s="14"/>
      <c r="AP95" s="14"/>
      <c r="AQ95" s="14"/>
      <c r="AR95" s="14"/>
      <c r="AS95" s="14"/>
      <c r="AT95" s="14"/>
      <c r="AU95" s="14"/>
      <c r="AV95" s="14"/>
      <c r="AW95" s="14"/>
      <c r="AX95" s="14"/>
      <c r="AY95" s="14"/>
      <c r="AZ95" s="14"/>
      <c r="BA95" s="14"/>
      <c r="BB95" s="14"/>
      <c r="BC95" s="14"/>
      <c r="BD95" s="14"/>
      <c r="BE95" s="14"/>
      <c r="BF95" s="14"/>
    </row>
    <row r="96" spans="3:58" x14ac:dyDescent="0.2">
      <c r="AO96" s="14"/>
      <c r="AP96" s="14"/>
      <c r="AQ96" s="14"/>
      <c r="AR96" s="14"/>
      <c r="AS96" s="14"/>
      <c r="AT96" s="14"/>
      <c r="AU96" s="14"/>
      <c r="AV96" s="14"/>
      <c r="AW96" s="14"/>
      <c r="AX96" s="14"/>
      <c r="AY96" s="14"/>
      <c r="AZ96" s="14"/>
      <c r="BA96" s="14"/>
      <c r="BB96" s="14"/>
      <c r="BC96" s="14"/>
      <c r="BD96" s="14"/>
      <c r="BE96" s="14"/>
      <c r="BF96" s="14"/>
    </row>
    <row r="97" spans="41:58" x14ac:dyDescent="0.2">
      <c r="AO97" s="14"/>
      <c r="AP97" s="14"/>
      <c r="AQ97" s="14"/>
      <c r="AR97" s="14"/>
      <c r="AS97" s="14"/>
      <c r="AT97" s="14"/>
      <c r="AU97" s="14"/>
      <c r="AV97" s="14"/>
      <c r="AW97" s="14"/>
      <c r="AX97" s="14"/>
      <c r="AY97" s="14"/>
      <c r="AZ97" s="14"/>
      <c r="BA97" s="14"/>
      <c r="BB97" s="14"/>
      <c r="BC97" s="14"/>
      <c r="BD97" s="14"/>
      <c r="BE97" s="14"/>
      <c r="BF97" s="14"/>
    </row>
    <row r="98" spans="41:58" x14ac:dyDescent="0.2">
      <c r="AO98" s="14"/>
      <c r="AP98" s="14"/>
      <c r="AQ98" s="14"/>
      <c r="AR98" s="14"/>
      <c r="AS98" s="14"/>
      <c r="AT98" s="14"/>
      <c r="AU98" s="14"/>
      <c r="AV98" s="14"/>
      <c r="AW98" s="14"/>
      <c r="AX98" s="14"/>
      <c r="AY98" s="14"/>
      <c r="AZ98" s="14"/>
      <c r="BA98" s="14"/>
      <c r="BB98" s="14"/>
      <c r="BC98" s="14"/>
      <c r="BD98" s="14"/>
      <c r="BE98" s="14"/>
      <c r="BF98" s="14"/>
    </row>
    <row r="99" spans="41:58" x14ac:dyDescent="0.2">
      <c r="AO99" s="14"/>
      <c r="AP99" s="14"/>
      <c r="AQ99" s="14"/>
      <c r="AR99" s="14"/>
      <c r="AS99" s="14"/>
      <c r="AT99" s="14"/>
      <c r="AU99" s="14"/>
      <c r="AV99" s="14"/>
      <c r="AW99" s="14"/>
      <c r="AX99" s="14"/>
      <c r="AY99" s="14"/>
      <c r="AZ99" s="14"/>
      <c r="BA99" s="14"/>
      <c r="BB99" s="14"/>
      <c r="BC99" s="14"/>
      <c r="BD99" s="14"/>
      <c r="BE99" s="14"/>
      <c r="BF99" s="14"/>
    </row>
    <row r="100" spans="41:58" x14ac:dyDescent="0.2">
      <c r="AO100" s="14"/>
      <c r="AP100" s="14"/>
      <c r="AQ100" s="14"/>
      <c r="AR100" s="14"/>
      <c r="AS100" s="14"/>
      <c r="AT100" s="14"/>
      <c r="AU100" s="14"/>
      <c r="AV100" s="14"/>
      <c r="AW100" s="14"/>
      <c r="AX100" s="14"/>
      <c r="AY100" s="14"/>
      <c r="AZ100" s="14"/>
      <c r="BA100" s="14"/>
      <c r="BB100" s="14"/>
      <c r="BC100" s="14"/>
      <c r="BD100" s="14"/>
      <c r="BE100" s="14"/>
      <c r="BF100" s="14"/>
    </row>
    <row r="101" spans="41:58" x14ac:dyDescent="0.2">
      <c r="AO101" s="14"/>
      <c r="AP101" s="14"/>
      <c r="AQ101" s="14"/>
      <c r="AR101" s="14"/>
      <c r="AS101" s="14"/>
      <c r="AT101" s="14"/>
      <c r="AU101" s="14"/>
      <c r="AV101" s="14"/>
      <c r="AW101" s="14"/>
      <c r="AX101" s="14"/>
      <c r="AY101" s="14"/>
      <c r="AZ101" s="14"/>
      <c r="BA101" s="14"/>
      <c r="BB101" s="14"/>
      <c r="BC101" s="14"/>
      <c r="BD101" s="14"/>
      <c r="BE101" s="14"/>
      <c r="BF101" s="14"/>
    </row>
    <row r="102" spans="41:58" x14ac:dyDescent="0.2">
      <c r="AO102" s="14"/>
      <c r="AP102" s="14"/>
      <c r="AQ102" s="14"/>
      <c r="AR102" s="14"/>
      <c r="AS102" s="14"/>
      <c r="AT102" s="14"/>
      <c r="AU102" s="14"/>
      <c r="AV102" s="14"/>
      <c r="AW102" s="14"/>
      <c r="AX102" s="14"/>
      <c r="AY102" s="14"/>
      <c r="AZ102" s="14"/>
      <c r="BA102" s="14"/>
      <c r="BB102" s="14"/>
      <c r="BC102" s="14"/>
      <c r="BD102" s="14"/>
      <c r="BE102" s="14"/>
      <c r="BF102" s="14"/>
    </row>
    <row r="103" spans="41:58" x14ac:dyDescent="0.2">
      <c r="AO103" s="14"/>
      <c r="AP103" s="14"/>
      <c r="AQ103" s="14"/>
      <c r="AR103" s="14"/>
      <c r="AS103" s="14"/>
      <c r="AT103" s="14"/>
      <c r="AU103" s="14"/>
      <c r="AV103" s="14"/>
      <c r="AW103" s="14"/>
      <c r="AX103" s="14"/>
      <c r="AY103" s="14"/>
      <c r="AZ103" s="14"/>
      <c r="BA103" s="14"/>
      <c r="BB103" s="14"/>
      <c r="BC103" s="14"/>
      <c r="BD103" s="14"/>
      <c r="BE103" s="14"/>
      <c r="BF103" s="14"/>
    </row>
    <row r="104" spans="41:58" x14ac:dyDescent="0.2">
      <c r="AO104" s="14"/>
      <c r="AP104" s="14"/>
      <c r="AQ104" s="14"/>
      <c r="AR104" s="14"/>
      <c r="AS104" s="14"/>
      <c r="AT104" s="14"/>
      <c r="AU104" s="14"/>
      <c r="AV104" s="14"/>
      <c r="AW104" s="14"/>
      <c r="AX104" s="14"/>
      <c r="AY104" s="14"/>
      <c r="AZ104" s="14"/>
      <c r="BA104" s="14"/>
      <c r="BB104" s="14"/>
      <c r="BC104" s="14"/>
      <c r="BD104" s="14"/>
      <c r="BE104" s="14"/>
      <c r="BF104" s="14"/>
    </row>
    <row r="105" spans="41:58" x14ac:dyDescent="0.2">
      <c r="AO105" s="14"/>
      <c r="AP105" s="14"/>
      <c r="AQ105" s="14"/>
      <c r="AR105" s="14"/>
      <c r="AS105" s="14"/>
      <c r="AT105" s="14"/>
      <c r="AU105" s="14"/>
      <c r="AV105" s="14"/>
      <c r="AW105" s="14"/>
      <c r="AX105" s="14"/>
      <c r="AY105" s="14"/>
      <c r="AZ105" s="14"/>
      <c r="BA105" s="14"/>
      <c r="BB105" s="14"/>
      <c r="BC105" s="14"/>
      <c r="BD105" s="14"/>
      <c r="BE105" s="14"/>
      <c r="BF105" s="14"/>
    </row>
  </sheetData>
  <mergeCells count="24">
    <mergeCell ref="A72:H72"/>
    <mergeCell ref="A73:H73"/>
    <mergeCell ref="A5:T5"/>
    <mergeCell ref="A6:T6"/>
    <mergeCell ref="Q7:Q8"/>
    <mergeCell ref="R7:R8"/>
    <mergeCell ref="S7:S8"/>
    <mergeCell ref="T7:T8"/>
    <mergeCell ref="M7:M8"/>
    <mergeCell ref="N7:N8"/>
    <mergeCell ref="O7:O8"/>
    <mergeCell ref="P7:P8"/>
    <mergeCell ref="K7:K8"/>
    <mergeCell ref="L7:L8"/>
    <mergeCell ref="E7:E8"/>
    <mergeCell ref="F7:F8"/>
    <mergeCell ref="I7:I8"/>
    <mergeCell ref="J7:J8"/>
    <mergeCell ref="G7:G8"/>
    <mergeCell ref="H7:H8"/>
    <mergeCell ref="A7:A8"/>
    <mergeCell ref="B7:B8"/>
    <mergeCell ref="C7:C8"/>
    <mergeCell ref="D7:D8"/>
  </mergeCells>
  <phoneticPr fontId="0" type="noConversion"/>
  <printOptions horizontalCentered="1" verticalCentered="1"/>
  <pageMargins left="0" right="0" top="0" bottom="0" header="0" footer="0"/>
  <pageSetup scale="40" orientation="landscape" r:id="rId1"/>
  <headerFooter alignWithMargins="0"/>
  <rowBreaks count="1" manualBreakCount="1">
    <brk id="45" max="19" man="1"/>
  </rowBreaks>
  <colBreaks count="1" manualBreakCount="1">
    <brk id="20" max="73" man="1"/>
  </colBreaks>
  <ignoredErrors>
    <ignoredError sqref="A9:A63 A65:A66"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1"/>
  <dimension ref="A1:U82"/>
  <sheetViews>
    <sheetView showGridLines="0" zoomScale="80" zoomScaleNormal="80" zoomScaleSheetLayoutView="70" workbookViewId="0">
      <pane xSplit="2" ySplit="8" topLeftCell="E60" activePane="bottomRight" state="frozen"/>
      <selection pane="topRight" activeCell="D13" sqref="D13"/>
      <selection pane="bottomLeft" activeCell="D13" sqref="D13"/>
      <selection pane="bottomRight" activeCell="H68" sqref="H68"/>
    </sheetView>
  </sheetViews>
  <sheetFormatPr defaultColWidth="11.42578125" defaultRowHeight="14.25" x14ac:dyDescent="0.2"/>
  <cols>
    <col min="1" max="1" width="15.28515625" style="6" customWidth="1"/>
    <col min="2" max="2" width="48.7109375" style="6" customWidth="1"/>
    <col min="3" max="3" width="14.7109375" style="6" customWidth="1"/>
    <col min="4" max="4" width="14.28515625" style="6" customWidth="1"/>
    <col min="5" max="6" width="14.7109375" style="6" customWidth="1"/>
    <col min="7" max="7" width="18.28515625" style="6" customWidth="1"/>
    <col min="8" max="8" width="14.7109375" style="6" customWidth="1"/>
    <col min="9" max="9" width="12.5703125" style="6" customWidth="1"/>
    <col min="10" max="12" width="14.7109375" style="6" customWidth="1"/>
    <col min="13" max="13" width="14" style="6" customWidth="1"/>
    <col min="14" max="14" width="13.140625" style="6" customWidth="1"/>
    <col min="15" max="15" width="16.7109375" style="6" customWidth="1"/>
    <col min="16" max="16" width="14.42578125" style="6" customWidth="1"/>
    <col min="17" max="17" width="13.42578125" style="6" customWidth="1"/>
    <col min="18" max="18" width="15.140625" style="6" customWidth="1"/>
    <col min="19" max="19" width="12.140625" style="6" customWidth="1"/>
    <col min="20" max="20" width="18.140625" style="6" customWidth="1"/>
    <col min="21" max="16384" width="11.42578125" style="6"/>
  </cols>
  <sheetData>
    <row r="1" spans="1:21" s="60" customFormat="1" x14ac:dyDescent="0.2">
      <c r="A1" s="52"/>
      <c r="B1" s="52"/>
      <c r="C1" s="52"/>
      <c r="D1" s="52"/>
      <c r="E1" s="52"/>
      <c r="F1" s="52"/>
      <c r="G1" s="52"/>
      <c r="H1" s="52"/>
      <c r="I1" s="52"/>
      <c r="J1" s="52"/>
      <c r="K1" s="52"/>
      <c r="L1" s="52"/>
      <c r="M1" s="59"/>
      <c r="N1" s="59"/>
      <c r="O1" s="59"/>
      <c r="P1" s="59"/>
      <c r="Q1" s="59"/>
      <c r="R1" s="59"/>
      <c r="S1" s="59"/>
    </row>
    <row r="2" spans="1:21" s="60" customFormat="1" x14ac:dyDescent="0.2">
      <c r="A2" s="52"/>
      <c r="B2" s="52"/>
      <c r="C2" s="52"/>
      <c r="D2" s="52"/>
      <c r="E2" s="52"/>
      <c r="F2" s="52"/>
      <c r="G2" s="52"/>
      <c r="H2" s="52"/>
      <c r="I2" s="52"/>
      <c r="J2" s="52"/>
      <c r="K2" s="52"/>
      <c r="L2" s="52"/>
      <c r="M2" s="59"/>
      <c r="N2" s="59"/>
      <c r="O2" s="59"/>
      <c r="P2" s="59"/>
      <c r="Q2" s="59"/>
      <c r="R2" s="59"/>
      <c r="S2" s="59"/>
    </row>
    <row r="3" spans="1:21" x14ac:dyDescent="0.2">
      <c r="A3" s="23"/>
      <c r="B3" s="23"/>
      <c r="C3" s="23"/>
      <c r="D3" s="23"/>
      <c r="E3" s="23"/>
      <c r="F3" s="23"/>
      <c r="G3" s="23"/>
      <c r="H3" s="23"/>
      <c r="I3" s="23"/>
      <c r="J3" s="23"/>
      <c r="K3" s="23"/>
      <c r="L3" s="23"/>
      <c r="M3" s="23"/>
      <c r="N3" s="23"/>
      <c r="O3" s="23"/>
      <c r="P3" s="23"/>
      <c r="Q3" s="23"/>
      <c r="R3" s="23"/>
      <c r="S3" s="23"/>
    </row>
    <row r="4" spans="1:21" ht="15.75" customHeight="1" x14ac:dyDescent="0.25">
      <c r="A4" s="10"/>
      <c r="B4" s="10"/>
      <c r="C4" s="10"/>
      <c r="D4" s="10"/>
      <c r="E4" s="10"/>
      <c r="F4" s="10"/>
      <c r="G4" s="10"/>
      <c r="H4" s="10"/>
      <c r="I4" s="10"/>
      <c r="J4" s="10"/>
      <c r="K4" s="10"/>
      <c r="L4" s="11"/>
      <c r="M4" s="11"/>
      <c r="N4" s="11"/>
      <c r="O4" s="11"/>
      <c r="P4" s="11"/>
      <c r="Q4" s="11"/>
      <c r="R4" s="11"/>
      <c r="S4" s="11"/>
      <c r="T4" s="11"/>
    </row>
    <row r="5" spans="1:21" ht="24" customHeight="1" x14ac:dyDescent="0.2">
      <c r="A5" s="95" t="s">
        <v>159</v>
      </c>
      <c r="B5" s="95"/>
      <c r="C5" s="95"/>
      <c r="D5" s="95"/>
      <c r="E5" s="95"/>
      <c r="F5" s="95"/>
      <c r="G5" s="95"/>
      <c r="H5" s="95"/>
      <c r="I5" s="95"/>
      <c r="J5" s="95"/>
      <c r="K5" s="95"/>
      <c r="L5" s="95"/>
      <c r="M5" s="95"/>
      <c r="N5" s="95"/>
      <c r="O5" s="95"/>
      <c r="P5" s="95"/>
      <c r="Q5" s="95"/>
      <c r="R5" s="95"/>
      <c r="S5" s="95"/>
      <c r="T5" s="95"/>
    </row>
    <row r="6" spans="1:21" ht="18.75" customHeight="1" thickBot="1" x14ac:dyDescent="0.25">
      <c r="A6" s="96" t="s">
        <v>8</v>
      </c>
      <c r="B6" s="96"/>
      <c r="C6" s="96"/>
      <c r="D6" s="96"/>
      <c r="E6" s="96"/>
      <c r="F6" s="96"/>
      <c r="G6" s="96"/>
      <c r="H6" s="96"/>
      <c r="I6" s="96"/>
      <c r="J6" s="96"/>
      <c r="K6" s="96"/>
      <c r="L6" s="96"/>
      <c r="M6" s="96"/>
      <c r="N6" s="96"/>
      <c r="O6" s="96"/>
      <c r="P6" s="96"/>
      <c r="Q6" s="96"/>
      <c r="R6" s="96"/>
      <c r="S6" s="96"/>
      <c r="T6" s="96"/>
    </row>
    <row r="7" spans="1:21" s="8" customFormat="1" ht="29.25" customHeight="1" x14ac:dyDescent="0.25">
      <c r="A7" s="92" t="s">
        <v>9</v>
      </c>
      <c r="B7" s="92" t="s">
        <v>10</v>
      </c>
      <c r="C7" s="92" t="s">
        <v>11</v>
      </c>
      <c r="D7" s="92" t="s">
        <v>12</v>
      </c>
      <c r="E7" s="92" t="s">
        <v>13</v>
      </c>
      <c r="F7" s="92" t="s">
        <v>14</v>
      </c>
      <c r="G7" s="92" t="s">
        <v>15</v>
      </c>
      <c r="H7" s="92" t="s">
        <v>16</v>
      </c>
      <c r="I7" s="92" t="s">
        <v>17</v>
      </c>
      <c r="J7" s="92" t="s">
        <v>18</v>
      </c>
      <c r="K7" s="92" t="s">
        <v>19</v>
      </c>
      <c r="L7" s="92" t="s">
        <v>20</v>
      </c>
      <c r="M7" s="92" t="s">
        <v>21</v>
      </c>
      <c r="N7" s="92" t="s">
        <v>22</v>
      </c>
      <c r="O7" s="92" t="s">
        <v>23</v>
      </c>
      <c r="P7" s="92" t="s">
        <v>24</v>
      </c>
      <c r="Q7" s="92" t="s">
        <v>25</v>
      </c>
      <c r="R7" s="92" t="s">
        <v>26</v>
      </c>
      <c r="S7" s="92" t="s">
        <v>27</v>
      </c>
      <c r="T7" s="92" t="s">
        <v>160</v>
      </c>
    </row>
    <row r="8" spans="1:21" s="8" customFormat="1" ht="107.25" customHeight="1" x14ac:dyDescent="0.25">
      <c r="A8" s="93"/>
      <c r="B8" s="93"/>
      <c r="C8" s="93"/>
      <c r="D8" s="93"/>
      <c r="E8" s="93"/>
      <c r="F8" s="93"/>
      <c r="G8" s="93"/>
      <c r="H8" s="93"/>
      <c r="I8" s="93"/>
      <c r="J8" s="93"/>
      <c r="K8" s="93"/>
      <c r="L8" s="93"/>
      <c r="M8" s="93"/>
      <c r="N8" s="93"/>
      <c r="O8" s="93"/>
      <c r="P8" s="93"/>
      <c r="Q8" s="93"/>
      <c r="R8" s="93"/>
      <c r="S8" s="93"/>
      <c r="T8" s="93"/>
    </row>
    <row r="9" spans="1:21" s="8" customFormat="1" ht="15" x14ac:dyDescent="0.25">
      <c r="A9" s="12" t="s">
        <v>29</v>
      </c>
      <c r="B9" s="13" t="s">
        <v>30</v>
      </c>
      <c r="C9" s="28">
        <v>809.1</v>
      </c>
      <c r="D9" s="28">
        <v>0</v>
      </c>
      <c r="E9" s="28">
        <v>9259.5</v>
      </c>
      <c r="F9" s="28">
        <v>0</v>
      </c>
      <c r="G9" s="28">
        <v>0</v>
      </c>
      <c r="H9" s="28">
        <v>0</v>
      </c>
      <c r="I9" s="28">
        <v>27.4</v>
      </c>
      <c r="J9" s="28">
        <v>0</v>
      </c>
      <c r="K9" s="28">
        <v>0</v>
      </c>
      <c r="L9" s="28">
        <v>0</v>
      </c>
      <c r="M9" s="28">
        <v>0</v>
      </c>
      <c r="N9" s="28">
        <v>0</v>
      </c>
      <c r="O9" s="28">
        <v>361.2</v>
      </c>
      <c r="P9" s="28">
        <v>0</v>
      </c>
      <c r="Q9" s="28">
        <v>10.9</v>
      </c>
      <c r="R9" s="28">
        <v>0</v>
      </c>
      <c r="S9" s="28">
        <v>0</v>
      </c>
      <c r="T9" s="20">
        <f>SUM(C9:S9)</f>
        <v>10468.1</v>
      </c>
      <c r="U9" s="29"/>
    </row>
    <row r="10" spans="1:21" s="8" customFormat="1" ht="15" x14ac:dyDescent="0.25">
      <c r="A10" s="32" t="s">
        <v>31</v>
      </c>
      <c r="B10" s="33" t="s">
        <v>32</v>
      </c>
      <c r="C10" s="28">
        <v>0</v>
      </c>
      <c r="D10" s="28">
        <v>0</v>
      </c>
      <c r="E10" s="28">
        <v>3394.4</v>
      </c>
      <c r="F10" s="28">
        <v>0</v>
      </c>
      <c r="G10" s="28">
        <v>0</v>
      </c>
      <c r="H10" s="28">
        <v>0</v>
      </c>
      <c r="I10" s="28">
        <v>0</v>
      </c>
      <c r="J10" s="28">
        <v>0</v>
      </c>
      <c r="K10" s="28">
        <v>0</v>
      </c>
      <c r="L10" s="28">
        <v>0</v>
      </c>
      <c r="M10" s="28">
        <v>0</v>
      </c>
      <c r="N10" s="28">
        <v>0</v>
      </c>
      <c r="O10" s="28">
        <v>0</v>
      </c>
      <c r="P10" s="28">
        <v>0</v>
      </c>
      <c r="Q10" s="28">
        <v>0</v>
      </c>
      <c r="R10" s="28">
        <v>0</v>
      </c>
      <c r="S10" s="28">
        <v>0</v>
      </c>
      <c r="T10" s="20">
        <f t="shared" ref="T10:T63" si="0">SUM(C10:S10)</f>
        <v>3394.4</v>
      </c>
      <c r="U10" s="29"/>
    </row>
    <row r="11" spans="1:21" s="8" customFormat="1" ht="15" x14ac:dyDescent="0.25">
      <c r="A11" s="32" t="s">
        <v>33</v>
      </c>
      <c r="B11" s="33" t="s">
        <v>34</v>
      </c>
      <c r="C11" s="28">
        <v>981.5</v>
      </c>
      <c r="D11" s="28">
        <v>0</v>
      </c>
      <c r="E11" s="28">
        <v>670.8</v>
      </c>
      <c r="F11" s="28">
        <v>0</v>
      </c>
      <c r="G11" s="28">
        <v>0</v>
      </c>
      <c r="H11" s="28">
        <v>0</v>
      </c>
      <c r="I11" s="28">
        <v>882.6</v>
      </c>
      <c r="J11" s="28">
        <v>0</v>
      </c>
      <c r="K11" s="28">
        <v>0</v>
      </c>
      <c r="L11" s="28">
        <v>0</v>
      </c>
      <c r="M11" s="28">
        <v>0</v>
      </c>
      <c r="N11" s="28">
        <v>0</v>
      </c>
      <c r="O11" s="28">
        <v>0</v>
      </c>
      <c r="P11" s="28">
        <v>0</v>
      </c>
      <c r="Q11" s="28">
        <v>0</v>
      </c>
      <c r="R11" s="28">
        <v>0</v>
      </c>
      <c r="S11" s="28">
        <v>0</v>
      </c>
      <c r="T11" s="20">
        <f t="shared" si="0"/>
        <v>2534.9</v>
      </c>
      <c r="U11" s="29"/>
    </row>
    <row r="12" spans="1:21" s="8" customFormat="1" ht="15" x14ac:dyDescent="0.25">
      <c r="A12" s="32" t="s">
        <v>35</v>
      </c>
      <c r="B12" s="33" t="s">
        <v>36</v>
      </c>
      <c r="C12" s="28">
        <v>201</v>
      </c>
      <c r="D12" s="28">
        <v>0</v>
      </c>
      <c r="E12" s="28">
        <v>177.9</v>
      </c>
      <c r="F12" s="28">
        <v>0</v>
      </c>
      <c r="G12" s="28">
        <v>0</v>
      </c>
      <c r="H12" s="28">
        <v>0</v>
      </c>
      <c r="I12" s="28">
        <v>4.5999999999999996</v>
      </c>
      <c r="J12" s="28">
        <v>0</v>
      </c>
      <c r="K12" s="28">
        <v>0</v>
      </c>
      <c r="L12" s="28">
        <v>0</v>
      </c>
      <c r="M12" s="28">
        <v>0</v>
      </c>
      <c r="N12" s="28">
        <v>0</v>
      </c>
      <c r="O12" s="28">
        <v>0</v>
      </c>
      <c r="P12" s="28">
        <v>0</v>
      </c>
      <c r="Q12" s="28">
        <v>0</v>
      </c>
      <c r="R12" s="28">
        <v>0</v>
      </c>
      <c r="S12" s="28">
        <v>0</v>
      </c>
      <c r="T12" s="20">
        <f t="shared" si="0"/>
        <v>383.5</v>
      </c>
      <c r="U12" s="29"/>
    </row>
    <row r="13" spans="1:21" s="8" customFormat="1" ht="15" x14ac:dyDescent="0.25">
      <c r="A13" s="32" t="s">
        <v>37</v>
      </c>
      <c r="B13" s="33" t="s">
        <v>38</v>
      </c>
      <c r="C13" s="28">
        <v>468</v>
      </c>
      <c r="D13" s="28">
        <v>0</v>
      </c>
      <c r="E13" s="28">
        <v>2653</v>
      </c>
      <c r="F13" s="28">
        <v>0</v>
      </c>
      <c r="G13" s="28">
        <v>0</v>
      </c>
      <c r="H13" s="28">
        <v>0</v>
      </c>
      <c r="I13" s="28">
        <v>174.7</v>
      </c>
      <c r="J13" s="28">
        <v>0</v>
      </c>
      <c r="K13" s="28">
        <v>0</v>
      </c>
      <c r="L13" s="28">
        <v>0</v>
      </c>
      <c r="M13" s="28">
        <v>0</v>
      </c>
      <c r="N13" s="28">
        <v>0</v>
      </c>
      <c r="O13" s="28">
        <v>0</v>
      </c>
      <c r="P13" s="28">
        <v>0</v>
      </c>
      <c r="Q13" s="28">
        <v>0</v>
      </c>
      <c r="R13" s="28">
        <v>13.6</v>
      </c>
      <c r="S13" s="28">
        <v>0</v>
      </c>
      <c r="T13" s="20">
        <f t="shared" si="0"/>
        <v>3309.2999999999997</v>
      </c>
      <c r="U13" s="29"/>
    </row>
    <row r="14" spans="1:21" s="8" customFormat="1" ht="15" x14ac:dyDescent="0.25">
      <c r="A14" s="32" t="s">
        <v>39</v>
      </c>
      <c r="B14" s="33" t="s">
        <v>40</v>
      </c>
      <c r="C14" s="28">
        <v>198.4</v>
      </c>
      <c r="D14" s="28">
        <v>0</v>
      </c>
      <c r="E14" s="28">
        <v>10170.200000000001</v>
      </c>
      <c r="F14" s="28">
        <v>0</v>
      </c>
      <c r="G14" s="28">
        <v>0</v>
      </c>
      <c r="H14" s="28">
        <v>0</v>
      </c>
      <c r="I14" s="28">
        <v>0</v>
      </c>
      <c r="J14" s="28">
        <v>0</v>
      </c>
      <c r="K14" s="28">
        <v>0</v>
      </c>
      <c r="L14" s="28">
        <v>0</v>
      </c>
      <c r="M14" s="28">
        <v>0</v>
      </c>
      <c r="N14" s="28">
        <v>0</v>
      </c>
      <c r="O14" s="28">
        <v>0</v>
      </c>
      <c r="P14" s="28">
        <v>0</v>
      </c>
      <c r="Q14" s="28">
        <v>0</v>
      </c>
      <c r="R14" s="28">
        <v>0</v>
      </c>
      <c r="S14" s="28">
        <v>0</v>
      </c>
      <c r="T14" s="20">
        <f t="shared" si="0"/>
        <v>10368.6</v>
      </c>
      <c r="U14" s="29"/>
    </row>
    <row r="15" spans="1:21" s="8" customFormat="1" ht="30" x14ac:dyDescent="0.25">
      <c r="A15" s="36" t="s">
        <v>41</v>
      </c>
      <c r="B15" s="33" t="s">
        <v>42</v>
      </c>
      <c r="C15" s="28">
        <v>557.4</v>
      </c>
      <c r="D15" s="28">
        <v>0</v>
      </c>
      <c r="E15" s="28">
        <v>1.3</v>
      </c>
      <c r="F15" s="28">
        <v>0</v>
      </c>
      <c r="G15" s="28">
        <v>0</v>
      </c>
      <c r="H15" s="28">
        <v>23</v>
      </c>
      <c r="I15" s="28">
        <v>45.6</v>
      </c>
      <c r="J15" s="28">
        <v>0</v>
      </c>
      <c r="K15" s="28">
        <v>0</v>
      </c>
      <c r="L15" s="28">
        <v>0</v>
      </c>
      <c r="M15" s="28">
        <v>0</v>
      </c>
      <c r="N15" s="28">
        <v>0</v>
      </c>
      <c r="O15" s="28">
        <v>104.4</v>
      </c>
      <c r="P15" s="28">
        <v>0.3</v>
      </c>
      <c r="Q15" s="28">
        <v>9.1</v>
      </c>
      <c r="R15" s="28">
        <v>1.5</v>
      </c>
      <c r="S15" s="28">
        <v>0</v>
      </c>
      <c r="T15" s="20">
        <f t="shared" si="0"/>
        <v>742.59999999999991</v>
      </c>
      <c r="U15" s="29"/>
    </row>
    <row r="16" spans="1:21" s="8" customFormat="1" ht="15" x14ac:dyDescent="0.25">
      <c r="A16" s="32" t="s">
        <v>43</v>
      </c>
      <c r="B16" s="33" t="s">
        <v>44</v>
      </c>
      <c r="C16" s="28">
        <v>1653.5</v>
      </c>
      <c r="D16" s="28">
        <v>0</v>
      </c>
      <c r="E16" s="28">
        <v>31958</v>
      </c>
      <c r="F16" s="28">
        <v>0</v>
      </c>
      <c r="G16" s="28">
        <v>0</v>
      </c>
      <c r="H16" s="28">
        <v>0</v>
      </c>
      <c r="I16" s="28">
        <v>0</v>
      </c>
      <c r="J16" s="28">
        <v>0</v>
      </c>
      <c r="K16" s="28">
        <v>0</v>
      </c>
      <c r="L16" s="28">
        <v>0</v>
      </c>
      <c r="M16" s="28">
        <v>0</v>
      </c>
      <c r="N16" s="28">
        <v>0</v>
      </c>
      <c r="O16" s="28">
        <v>0</v>
      </c>
      <c r="P16" s="28">
        <v>0</v>
      </c>
      <c r="Q16" s="28">
        <v>0</v>
      </c>
      <c r="R16" s="28">
        <v>0</v>
      </c>
      <c r="S16" s="28">
        <v>0</v>
      </c>
      <c r="T16" s="20">
        <f t="shared" si="0"/>
        <v>33611.5</v>
      </c>
      <c r="U16" s="29"/>
    </row>
    <row r="17" spans="1:21" s="8" customFormat="1" ht="15" x14ac:dyDescent="0.25">
      <c r="A17" s="32" t="s">
        <v>45</v>
      </c>
      <c r="B17" s="33" t="s">
        <v>46</v>
      </c>
      <c r="C17" s="28">
        <v>52.8</v>
      </c>
      <c r="D17" s="28">
        <v>0</v>
      </c>
      <c r="E17" s="28">
        <v>1517.7</v>
      </c>
      <c r="F17" s="28">
        <v>0</v>
      </c>
      <c r="G17" s="28">
        <v>0</v>
      </c>
      <c r="H17" s="28">
        <v>0</v>
      </c>
      <c r="I17" s="28">
        <v>0</v>
      </c>
      <c r="J17" s="28">
        <v>0</v>
      </c>
      <c r="K17" s="28">
        <v>0</v>
      </c>
      <c r="L17" s="28">
        <v>0</v>
      </c>
      <c r="M17" s="28">
        <v>0</v>
      </c>
      <c r="N17" s="28">
        <v>0</v>
      </c>
      <c r="O17" s="28">
        <v>0</v>
      </c>
      <c r="P17" s="28">
        <v>0</v>
      </c>
      <c r="Q17" s="28">
        <v>0</v>
      </c>
      <c r="R17" s="28">
        <v>0</v>
      </c>
      <c r="S17" s="28">
        <v>0</v>
      </c>
      <c r="T17" s="20">
        <f t="shared" si="0"/>
        <v>1570.5</v>
      </c>
      <c r="U17" s="29"/>
    </row>
    <row r="18" spans="1:21" s="8" customFormat="1" ht="30" x14ac:dyDescent="0.25">
      <c r="A18" s="32" t="s">
        <v>47</v>
      </c>
      <c r="B18" s="33" t="s">
        <v>48</v>
      </c>
      <c r="C18" s="28">
        <v>9.4</v>
      </c>
      <c r="D18" s="28">
        <v>0</v>
      </c>
      <c r="E18" s="28">
        <v>4873.3</v>
      </c>
      <c r="F18" s="28">
        <v>0</v>
      </c>
      <c r="G18" s="28">
        <v>0</v>
      </c>
      <c r="H18" s="28">
        <v>0</v>
      </c>
      <c r="I18" s="28">
        <v>0</v>
      </c>
      <c r="J18" s="28">
        <v>0</v>
      </c>
      <c r="K18" s="28">
        <v>0</v>
      </c>
      <c r="L18" s="28">
        <v>0</v>
      </c>
      <c r="M18" s="28">
        <v>0</v>
      </c>
      <c r="N18" s="28">
        <v>0</v>
      </c>
      <c r="O18" s="28">
        <v>0</v>
      </c>
      <c r="P18" s="28">
        <v>0</v>
      </c>
      <c r="Q18" s="28">
        <v>0</v>
      </c>
      <c r="R18" s="28">
        <v>0</v>
      </c>
      <c r="S18" s="28">
        <v>0</v>
      </c>
      <c r="T18" s="20">
        <f t="shared" si="0"/>
        <v>4882.7</v>
      </c>
      <c r="U18" s="29"/>
    </row>
    <row r="19" spans="1:21" s="8" customFormat="1" ht="15" x14ac:dyDescent="0.25">
      <c r="A19" s="32" t="s">
        <v>49</v>
      </c>
      <c r="B19" s="33" t="s">
        <v>50</v>
      </c>
      <c r="C19" s="28">
        <v>495.2</v>
      </c>
      <c r="D19" s="28">
        <v>0</v>
      </c>
      <c r="E19" s="28">
        <v>1517.2</v>
      </c>
      <c r="F19" s="28">
        <v>11.1</v>
      </c>
      <c r="G19" s="28">
        <v>0</v>
      </c>
      <c r="H19" s="28">
        <v>0</v>
      </c>
      <c r="I19" s="28">
        <v>1</v>
      </c>
      <c r="J19" s="28">
        <v>0</v>
      </c>
      <c r="K19" s="28">
        <v>0</v>
      </c>
      <c r="L19" s="28">
        <v>0</v>
      </c>
      <c r="M19" s="28">
        <v>0</v>
      </c>
      <c r="N19" s="28">
        <v>0</v>
      </c>
      <c r="O19" s="28">
        <v>0</v>
      </c>
      <c r="P19" s="28">
        <v>0</v>
      </c>
      <c r="Q19" s="28">
        <v>0</v>
      </c>
      <c r="R19" s="28">
        <v>0</v>
      </c>
      <c r="S19" s="28">
        <v>0</v>
      </c>
      <c r="T19" s="20">
        <f t="shared" si="0"/>
        <v>2024.5</v>
      </c>
      <c r="U19" s="29"/>
    </row>
    <row r="20" spans="1:21" s="8" customFormat="1" ht="15" x14ac:dyDescent="0.25">
      <c r="A20" s="32" t="s">
        <v>51</v>
      </c>
      <c r="B20" s="33" t="s">
        <v>52</v>
      </c>
      <c r="C20" s="28">
        <v>172.5</v>
      </c>
      <c r="D20" s="28">
        <v>0</v>
      </c>
      <c r="E20" s="28">
        <v>14811.2</v>
      </c>
      <c r="F20" s="28">
        <v>0</v>
      </c>
      <c r="G20" s="28">
        <v>0</v>
      </c>
      <c r="H20" s="28">
        <v>0</v>
      </c>
      <c r="I20" s="28">
        <v>0</v>
      </c>
      <c r="J20" s="28">
        <v>0</v>
      </c>
      <c r="K20" s="28">
        <v>0</v>
      </c>
      <c r="L20" s="28">
        <v>0</v>
      </c>
      <c r="M20" s="28">
        <v>0</v>
      </c>
      <c r="N20" s="28">
        <v>0</v>
      </c>
      <c r="O20" s="28">
        <v>0</v>
      </c>
      <c r="P20" s="28">
        <v>0</v>
      </c>
      <c r="Q20" s="28">
        <v>0</v>
      </c>
      <c r="R20" s="28">
        <v>0.9</v>
      </c>
      <c r="S20" s="28">
        <v>0</v>
      </c>
      <c r="T20" s="20">
        <f t="shared" si="0"/>
        <v>14984.6</v>
      </c>
      <c r="U20" s="29"/>
    </row>
    <row r="21" spans="1:21" s="8" customFormat="1" ht="15" x14ac:dyDescent="0.25">
      <c r="A21" s="30" t="s">
        <v>53</v>
      </c>
      <c r="B21" s="31" t="s">
        <v>54</v>
      </c>
      <c r="C21" s="28">
        <v>860</v>
      </c>
      <c r="D21" s="28">
        <v>0</v>
      </c>
      <c r="E21" s="28">
        <v>8126.9</v>
      </c>
      <c r="F21" s="28">
        <v>0</v>
      </c>
      <c r="G21" s="28">
        <v>0</v>
      </c>
      <c r="H21" s="28">
        <v>0</v>
      </c>
      <c r="I21" s="28">
        <v>220.9</v>
      </c>
      <c r="J21" s="28">
        <v>0</v>
      </c>
      <c r="K21" s="28">
        <v>0</v>
      </c>
      <c r="L21" s="28">
        <v>0</v>
      </c>
      <c r="M21" s="28">
        <v>0</v>
      </c>
      <c r="N21" s="28">
        <v>0</v>
      </c>
      <c r="O21" s="28">
        <v>180.6</v>
      </c>
      <c r="P21" s="28">
        <v>0</v>
      </c>
      <c r="Q21" s="28">
        <v>9.1</v>
      </c>
      <c r="R21" s="28">
        <v>0</v>
      </c>
      <c r="S21" s="28">
        <v>0</v>
      </c>
      <c r="T21" s="20">
        <f t="shared" si="0"/>
        <v>9397.5</v>
      </c>
      <c r="U21" s="29"/>
    </row>
    <row r="22" spans="1:21" s="8" customFormat="1" ht="30" x14ac:dyDescent="0.25">
      <c r="A22" s="32" t="s">
        <v>55</v>
      </c>
      <c r="B22" s="33" t="s">
        <v>56</v>
      </c>
      <c r="C22" s="28">
        <v>64.7</v>
      </c>
      <c r="D22" s="28">
        <v>19.5</v>
      </c>
      <c r="E22" s="28">
        <v>2920.5</v>
      </c>
      <c r="F22" s="28">
        <v>0</v>
      </c>
      <c r="G22" s="28">
        <v>0</v>
      </c>
      <c r="H22" s="28">
        <v>0</v>
      </c>
      <c r="I22" s="28">
        <v>67.7</v>
      </c>
      <c r="J22" s="28">
        <v>0</v>
      </c>
      <c r="K22" s="28">
        <v>0</v>
      </c>
      <c r="L22" s="28">
        <v>0</v>
      </c>
      <c r="M22" s="28">
        <v>0</v>
      </c>
      <c r="N22" s="28">
        <v>0</v>
      </c>
      <c r="O22" s="28">
        <v>0</v>
      </c>
      <c r="P22" s="28">
        <v>0</v>
      </c>
      <c r="Q22" s="28">
        <v>0</v>
      </c>
      <c r="R22" s="28">
        <v>0</v>
      </c>
      <c r="S22" s="28">
        <v>0</v>
      </c>
      <c r="T22" s="20">
        <f t="shared" si="0"/>
        <v>3072.3999999999996</v>
      </c>
      <c r="U22" s="29"/>
    </row>
    <row r="23" spans="1:21" s="8" customFormat="1" ht="15" x14ac:dyDescent="0.25">
      <c r="A23" s="30" t="s">
        <v>57</v>
      </c>
      <c r="B23" s="31" t="s">
        <v>58</v>
      </c>
      <c r="C23" s="28">
        <v>1170.4000000000001</v>
      </c>
      <c r="D23" s="28">
        <v>0</v>
      </c>
      <c r="E23" s="28">
        <v>7124</v>
      </c>
      <c r="F23" s="28">
        <v>0</v>
      </c>
      <c r="G23" s="28">
        <v>0</v>
      </c>
      <c r="H23" s="28">
        <v>0</v>
      </c>
      <c r="I23" s="28">
        <v>37.4</v>
      </c>
      <c r="J23" s="28">
        <v>0</v>
      </c>
      <c r="K23" s="28">
        <v>0</v>
      </c>
      <c r="L23" s="28">
        <v>0</v>
      </c>
      <c r="M23" s="28">
        <v>0</v>
      </c>
      <c r="N23" s="28">
        <v>0</v>
      </c>
      <c r="O23" s="28">
        <v>0.8</v>
      </c>
      <c r="P23" s="28">
        <v>0.2</v>
      </c>
      <c r="Q23" s="28">
        <v>0</v>
      </c>
      <c r="R23" s="28">
        <v>0</v>
      </c>
      <c r="S23" s="28">
        <v>0</v>
      </c>
      <c r="T23" s="20">
        <f t="shared" si="0"/>
        <v>8332.7999999999993</v>
      </c>
      <c r="U23" s="29"/>
    </row>
    <row r="24" spans="1:21" s="8" customFormat="1" ht="15" x14ac:dyDescent="0.25">
      <c r="A24" s="30" t="s">
        <v>59</v>
      </c>
      <c r="B24" s="31" t="s">
        <v>60</v>
      </c>
      <c r="C24" s="28">
        <v>0</v>
      </c>
      <c r="D24" s="28">
        <v>0</v>
      </c>
      <c r="E24" s="28">
        <v>1085.8</v>
      </c>
      <c r="F24" s="28">
        <v>1.5</v>
      </c>
      <c r="G24" s="28">
        <v>0</v>
      </c>
      <c r="H24" s="28">
        <v>0</v>
      </c>
      <c r="I24" s="28">
        <v>0</v>
      </c>
      <c r="J24" s="28">
        <v>0</v>
      </c>
      <c r="K24" s="28">
        <v>0</v>
      </c>
      <c r="L24" s="28">
        <v>0</v>
      </c>
      <c r="M24" s="28">
        <v>0</v>
      </c>
      <c r="N24" s="28">
        <v>0</v>
      </c>
      <c r="O24" s="28">
        <v>0</v>
      </c>
      <c r="P24" s="28">
        <v>0</v>
      </c>
      <c r="Q24" s="28">
        <v>0</v>
      </c>
      <c r="R24" s="28">
        <v>0</v>
      </c>
      <c r="S24" s="28">
        <v>0</v>
      </c>
      <c r="T24" s="20">
        <f t="shared" si="0"/>
        <v>1087.3</v>
      </c>
      <c r="U24" s="29"/>
    </row>
    <row r="25" spans="1:21" s="8" customFormat="1" ht="15" x14ac:dyDescent="0.25">
      <c r="A25" s="32" t="s">
        <v>61</v>
      </c>
      <c r="B25" s="33" t="s">
        <v>62</v>
      </c>
      <c r="C25" s="28">
        <v>273.10000000000002</v>
      </c>
      <c r="D25" s="28">
        <v>0</v>
      </c>
      <c r="E25" s="28">
        <v>1725.6</v>
      </c>
      <c r="F25" s="28">
        <v>0.4</v>
      </c>
      <c r="G25" s="28">
        <v>3838.4</v>
      </c>
      <c r="H25" s="28">
        <v>0.1</v>
      </c>
      <c r="I25" s="28">
        <v>0</v>
      </c>
      <c r="J25" s="28">
        <v>0</v>
      </c>
      <c r="K25" s="28">
        <v>0</v>
      </c>
      <c r="L25" s="28">
        <v>0</v>
      </c>
      <c r="M25" s="28">
        <v>111.1</v>
      </c>
      <c r="N25" s="28">
        <v>0</v>
      </c>
      <c r="O25" s="28">
        <v>4</v>
      </c>
      <c r="P25" s="28">
        <v>0.9</v>
      </c>
      <c r="Q25" s="28">
        <v>0</v>
      </c>
      <c r="R25" s="28">
        <v>0.4</v>
      </c>
      <c r="S25" s="28">
        <v>0</v>
      </c>
      <c r="T25" s="20">
        <f t="shared" si="0"/>
        <v>5954</v>
      </c>
      <c r="U25" s="29"/>
    </row>
    <row r="26" spans="1:21" s="8" customFormat="1" ht="15" x14ac:dyDescent="0.25">
      <c r="A26" s="30" t="s">
        <v>63</v>
      </c>
      <c r="B26" s="31" t="s">
        <v>64</v>
      </c>
      <c r="C26" s="28">
        <v>0</v>
      </c>
      <c r="D26" s="28">
        <v>0</v>
      </c>
      <c r="E26" s="28">
        <v>1881.8</v>
      </c>
      <c r="F26" s="28">
        <v>0</v>
      </c>
      <c r="G26" s="28">
        <v>0</v>
      </c>
      <c r="H26" s="28">
        <v>0</v>
      </c>
      <c r="I26" s="28">
        <v>4679.8</v>
      </c>
      <c r="J26" s="28">
        <v>0</v>
      </c>
      <c r="K26" s="28">
        <v>0</v>
      </c>
      <c r="L26" s="28">
        <v>0</v>
      </c>
      <c r="M26" s="28">
        <v>0</v>
      </c>
      <c r="N26" s="28">
        <v>0</v>
      </c>
      <c r="O26" s="28">
        <v>275.2</v>
      </c>
      <c r="P26" s="28">
        <v>0.5</v>
      </c>
      <c r="Q26" s="28">
        <v>76.900000000000006</v>
      </c>
      <c r="R26" s="28">
        <v>0</v>
      </c>
      <c r="S26" s="28">
        <v>0</v>
      </c>
      <c r="T26" s="20">
        <f t="shared" si="0"/>
        <v>6914.2</v>
      </c>
      <c r="U26" s="29"/>
    </row>
    <row r="27" spans="1:21" s="8" customFormat="1" ht="15" x14ac:dyDescent="0.25">
      <c r="A27" s="30" t="s">
        <v>65</v>
      </c>
      <c r="B27" s="31" t="s">
        <v>66</v>
      </c>
      <c r="C27" s="28">
        <v>0</v>
      </c>
      <c r="D27" s="28">
        <v>0</v>
      </c>
      <c r="E27" s="28">
        <v>3528.8</v>
      </c>
      <c r="F27" s="28">
        <v>0</v>
      </c>
      <c r="G27" s="28">
        <v>0</v>
      </c>
      <c r="H27" s="28">
        <v>0</v>
      </c>
      <c r="I27" s="28">
        <v>421.7</v>
      </c>
      <c r="J27" s="28">
        <v>0</v>
      </c>
      <c r="K27" s="28">
        <v>0</v>
      </c>
      <c r="L27" s="28">
        <v>0</v>
      </c>
      <c r="M27" s="28">
        <v>0</v>
      </c>
      <c r="N27" s="28">
        <v>0</v>
      </c>
      <c r="O27" s="28">
        <v>80.3</v>
      </c>
      <c r="P27" s="28">
        <v>0</v>
      </c>
      <c r="Q27" s="28">
        <v>6.7</v>
      </c>
      <c r="R27" s="28">
        <v>0</v>
      </c>
      <c r="S27" s="28">
        <v>0</v>
      </c>
      <c r="T27" s="20">
        <f t="shared" si="0"/>
        <v>4037.5</v>
      </c>
      <c r="U27" s="29"/>
    </row>
    <row r="28" spans="1:21" s="8" customFormat="1" ht="30" x14ac:dyDescent="0.25">
      <c r="A28" s="30" t="s">
        <v>67</v>
      </c>
      <c r="B28" s="31" t="s">
        <v>161</v>
      </c>
      <c r="C28" s="28">
        <v>0.6</v>
      </c>
      <c r="D28" s="28">
        <v>0</v>
      </c>
      <c r="E28" s="28">
        <v>1518</v>
      </c>
      <c r="F28" s="28">
        <v>0.1</v>
      </c>
      <c r="G28" s="28">
        <v>0</v>
      </c>
      <c r="H28" s="28">
        <v>0.1</v>
      </c>
      <c r="I28" s="28">
        <v>1136.0999999999999</v>
      </c>
      <c r="J28" s="28">
        <v>0</v>
      </c>
      <c r="K28" s="28">
        <v>0</v>
      </c>
      <c r="L28" s="28">
        <v>0.4</v>
      </c>
      <c r="M28" s="28">
        <v>0</v>
      </c>
      <c r="N28" s="28">
        <v>0</v>
      </c>
      <c r="O28" s="28">
        <v>188.2</v>
      </c>
      <c r="P28" s="28">
        <v>0.1</v>
      </c>
      <c r="Q28" s="28">
        <v>16.8</v>
      </c>
      <c r="R28" s="28">
        <v>0.1</v>
      </c>
      <c r="S28" s="28">
        <v>0</v>
      </c>
      <c r="T28" s="20">
        <f t="shared" si="0"/>
        <v>2860.4999999999995</v>
      </c>
      <c r="U28" s="29"/>
    </row>
    <row r="29" spans="1:21" s="8" customFormat="1" ht="15" x14ac:dyDescent="0.25">
      <c r="A29" s="30" t="s">
        <v>69</v>
      </c>
      <c r="B29" s="31" t="s">
        <v>70</v>
      </c>
      <c r="C29" s="28">
        <v>0</v>
      </c>
      <c r="D29" s="28">
        <v>0</v>
      </c>
      <c r="E29" s="28">
        <v>11855.6</v>
      </c>
      <c r="F29" s="28">
        <v>16.5</v>
      </c>
      <c r="G29" s="28">
        <v>0</v>
      </c>
      <c r="H29" s="28">
        <v>0</v>
      </c>
      <c r="I29" s="28">
        <v>795.4</v>
      </c>
      <c r="J29" s="28">
        <v>0</v>
      </c>
      <c r="K29" s="28">
        <v>0</v>
      </c>
      <c r="L29" s="28">
        <v>0</v>
      </c>
      <c r="M29" s="28">
        <v>0</v>
      </c>
      <c r="N29" s="28">
        <v>0</v>
      </c>
      <c r="O29" s="28">
        <v>0</v>
      </c>
      <c r="P29" s="28">
        <v>0</v>
      </c>
      <c r="Q29" s="28">
        <v>0</v>
      </c>
      <c r="R29" s="28">
        <v>0</v>
      </c>
      <c r="S29" s="28">
        <v>0</v>
      </c>
      <c r="T29" s="20">
        <f t="shared" si="0"/>
        <v>12667.5</v>
      </c>
      <c r="U29" s="29"/>
    </row>
    <row r="30" spans="1:21" s="8" customFormat="1" ht="15" x14ac:dyDescent="0.25">
      <c r="A30" s="32" t="s">
        <v>71</v>
      </c>
      <c r="B30" s="33" t="s">
        <v>162</v>
      </c>
      <c r="C30" s="28">
        <v>0</v>
      </c>
      <c r="D30" s="28">
        <v>0</v>
      </c>
      <c r="E30" s="28">
        <v>489.1</v>
      </c>
      <c r="F30" s="28">
        <v>0</v>
      </c>
      <c r="G30" s="28">
        <v>0</v>
      </c>
      <c r="H30" s="28">
        <v>0</v>
      </c>
      <c r="I30" s="28">
        <v>1141.8</v>
      </c>
      <c r="J30" s="28">
        <v>0</v>
      </c>
      <c r="K30" s="28">
        <v>0</v>
      </c>
      <c r="L30" s="28">
        <v>0</v>
      </c>
      <c r="M30" s="28">
        <v>0</v>
      </c>
      <c r="N30" s="28">
        <v>0</v>
      </c>
      <c r="O30" s="28">
        <v>140.5</v>
      </c>
      <c r="P30" s="28">
        <v>1.5</v>
      </c>
      <c r="Q30" s="28">
        <v>12.7</v>
      </c>
      <c r="R30" s="28">
        <v>0</v>
      </c>
      <c r="S30" s="28">
        <v>0</v>
      </c>
      <c r="T30" s="20">
        <f t="shared" si="0"/>
        <v>1785.6000000000001</v>
      </c>
      <c r="U30" s="29"/>
    </row>
    <row r="31" spans="1:21" s="8" customFormat="1" ht="15" x14ac:dyDescent="0.25">
      <c r="A31" s="30" t="s">
        <v>73</v>
      </c>
      <c r="B31" s="31" t="s">
        <v>74</v>
      </c>
      <c r="C31" s="28">
        <v>0</v>
      </c>
      <c r="D31" s="28">
        <v>0</v>
      </c>
      <c r="E31" s="28">
        <v>2617.1999999999998</v>
      </c>
      <c r="F31" s="28">
        <v>0</v>
      </c>
      <c r="G31" s="28">
        <v>0</v>
      </c>
      <c r="H31" s="28">
        <v>0</v>
      </c>
      <c r="I31" s="28">
        <v>720</v>
      </c>
      <c r="J31" s="28">
        <v>0</v>
      </c>
      <c r="K31" s="28">
        <v>0</v>
      </c>
      <c r="L31" s="28">
        <v>0</v>
      </c>
      <c r="M31" s="28">
        <v>0</v>
      </c>
      <c r="N31" s="28">
        <v>0</v>
      </c>
      <c r="O31" s="28">
        <v>240.8</v>
      </c>
      <c r="P31" s="28">
        <v>0</v>
      </c>
      <c r="Q31" s="28">
        <v>10.3</v>
      </c>
      <c r="R31" s="28">
        <v>0</v>
      </c>
      <c r="S31" s="28">
        <v>0</v>
      </c>
      <c r="T31" s="20">
        <f t="shared" si="0"/>
        <v>3588.3</v>
      </c>
      <c r="U31" s="29"/>
    </row>
    <row r="32" spans="1:21" s="8" customFormat="1" ht="15" x14ac:dyDescent="0.25">
      <c r="A32" s="32" t="s">
        <v>75</v>
      </c>
      <c r="B32" s="33" t="s">
        <v>76</v>
      </c>
      <c r="C32" s="28">
        <v>2.7</v>
      </c>
      <c r="D32" s="28">
        <v>1.1000000000000001</v>
      </c>
      <c r="E32" s="28">
        <v>33.200000000000003</v>
      </c>
      <c r="F32" s="28">
        <v>2.8</v>
      </c>
      <c r="G32" s="28">
        <v>0</v>
      </c>
      <c r="H32" s="28">
        <v>8.6</v>
      </c>
      <c r="I32" s="28">
        <v>1112.8</v>
      </c>
      <c r="J32" s="28">
        <v>6.3</v>
      </c>
      <c r="K32" s="28">
        <v>22.4</v>
      </c>
      <c r="L32" s="28">
        <v>42.1</v>
      </c>
      <c r="M32" s="28">
        <v>0</v>
      </c>
      <c r="N32" s="28">
        <v>2.8</v>
      </c>
      <c r="O32" s="28">
        <v>176.4</v>
      </c>
      <c r="P32" s="28">
        <v>4.2</v>
      </c>
      <c r="Q32" s="28">
        <v>11.8</v>
      </c>
      <c r="R32" s="28">
        <v>11.3</v>
      </c>
      <c r="S32" s="28">
        <v>0</v>
      </c>
      <c r="T32" s="20">
        <f t="shared" si="0"/>
        <v>1438.5</v>
      </c>
      <c r="U32" s="29"/>
    </row>
    <row r="33" spans="1:21" s="8" customFormat="1" ht="15" x14ac:dyDescent="0.25">
      <c r="A33" s="30" t="s">
        <v>77</v>
      </c>
      <c r="B33" s="31" t="s">
        <v>78</v>
      </c>
      <c r="C33" s="28">
        <v>196.6</v>
      </c>
      <c r="D33" s="28">
        <v>2.4</v>
      </c>
      <c r="E33" s="28">
        <v>4911.5</v>
      </c>
      <c r="F33" s="28">
        <v>22.2</v>
      </c>
      <c r="G33" s="28">
        <v>0</v>
      </c>
      <c r="H33" s="28">
        <v>2.4</v>
      </c>
      <c r="I33" s="28">
        <v>158.5</v>
      </c>
      <c r="J33" s="28">
        <v>0.3</v>
      </c>
      <c r="K33" s="28">
        <v>4.7</v>
      </c>
      <c r="L33" s="28">
        <v>119.4</v>
      </c>
      <c r="M33" s="28">
        <v>0</v>
      </c>
      <c r="N33" s="28">
        <v>1.5</v>
      </c>
      <c r="O33" s="28">
        <v>0</v>
      </c>
      <c r="P33" s="28">
        <v>0.1</v>
      </c>
      <c r="Q33" s="28">
        <v>0.7</v>
      </c>
      <c r="R33" s="28">
        <v>12.8</v>
      </c>
      <c r="S33" s="28">
        <v>0</v>
      </c>
      <c r="T33" s="20">
        <f t="shared" si="0"/>
        <v>5433.0999999999995</v>
      </c>
      <c r="U33" s="29"/>
    </row>
    <row r="34" spans="1:21" s="8" customFormat="1" ht="30" x14ac:dyDescent="0.25">
      <c r="A34" s="36" t="s">
        <v>79</v>
      </c>
      <c r="B34" s="33" t="s">
        <v>80</v>
      </c>
      <c r="C34" s="28">
        <v>0</v>
      </c>
      <c r="D34" s="28">
        <v>0</v>
      </c>
      <c r="E34" s="28">
        <v>7.8</v>
      </c>
      <c r="F34" s="28">
        <v>0</v>
      </c>
      <c r="G34" s="28">
        <v>0</v>
      </c>
      <c r="H34" s="28">
        <v>0</v>
      </c>
      <c r="I34" s="28">
        <v>0</v>
      </c>
      <c r="J34" s="28">
        <v>0</v>
      </c>
      <c r="K34" s="28">
        <v>0</v>
      </c>
      <c r="L34" s="28">
        <v>0</v>
      </c>
      <c r="M34" s="28">
        <v>0</v>
      </c>
      <c r="N34" s="28">
        <v>0</v>
      </c>
      <c r="O34" s="28">
        <v>0</v>
      </c>
      <c r="P34" s="28">
        <v>0</v>
      </c>
      <c r="Q34" s="28">
        <v>0</v>
      </c>
      <c r="R34" s="28">
        <v>0</v>
      </c>
      <c r="S34" s="28">
        <v>0</v>
      </c>
      <c r="T34" s="20">
        <f t="shared" si="0"/>
        <v>7.8</v>
      </c>
      <c r="U34" s="29"/>
    </row>
    <row r="35" spans="1:21" s="8" customFormat="1" ht="15" x14ac:dyDescent="0.25">
      <c r="A35" s="30" t="s">
        <v>81</v>
      </c>
      <c r="B35" s="31" t="s">
        <v>82</v>
      </c>
      <c r="C35" s="28">
        <v>18868.400000000001</v>
      </c>
      <c r="D35" s="28">
        <v>2.7</v>
      </c>
      <c r="E35" s="28">
        <v>8072.7</v>
      </c>
      <c r="F35" s="28">
        <v>22.2</v>
      </c>
      <c r="G35" s="28">
        <v>0</v>
      </c>
      <c r="H35" s="28">
        <v>270.5</v>
      </c>
      <c r="I35" s="28">
        <v>929.6</v>
      </c>
      <c r="J35" s="28">
        <v>0.2</v>
      </c>
      <c r="K35" s="28">
        <v>3.5</v>
      </c>
      <c r="L35" s="28">
        <v>126</v>
      </c>
      <c r="M35" s="28">
        <v>0</v>
      </c>
      <c r="N35" s="28">
        <v>2.9</v>
      </c>
      <c r="O35" s="28">
        <v>54.4</v>
      </c>
      <c r="P35" s="28">
        <v>22.1</v>
      </c>
      <c r="Q35" s="28">
        <v>4.2</v>
      </c>
      <c r="R35" s="28">
        <v>10.3</v>
      </c>
      <c r="S35" s="28">
        <v>0</v>
      </c>
      <c r="T35" s="20">
        <f t="shared" si="0"/>
        <v>28389.700000000004</v>
      </c>
      <c r="U35" s="29"/>
    </row>
    <row r="36" spans="1:21" s="8" customFormat="1" ht="15" x14ac:dyDescent="0.25">
      <c r="A36" s="30" t="s">
        <v>83</v>
      </c>
      <c r="B36" s="31" t="s">
        <v>84</v>
      </c>
      <c r="C36" s="28">
        <v>357.7</v>
      </c>
      <c r="D36" s="28">
        <v>22.9</v>
      </c>
      <c r="E36" s="28">
        <v>670.5</v>
      </c>
      <c r="F36" s="28">
        <v>27.2</v>
      </c>
      <c r="G36" s="28">
        <v>0</v>
      </c>
      <c r="H36" s="28">
        <v>34.700000000000003</v>
      </c>
      <c r="I36" s="28">
        <v>6005.1</v>
      </c>
      <c r="J36" s="28">
        <v>9.4</v>
      </c>
      <c r="K36" s="28">
        <v>33.6</v>
      </c>
      <c r="L36" s="28">
        <v>293</v>
      </c>
      <c r="M36" s="28">
        <v>0</v>
      </c>
      <c r="N36" s="28">
        <v>30.1</v>
      </c>
      <c r="O36" s="28">
        <v>186</v>
      </c>
      <c r="P36" s="28">
        <v>6.5</v>
      </c>
      <c r="Q36" s="28">
        <v>9.8000000000000007</v>
      </c>
      <c r="R36" s="28">
        <v>28.6</v>
      </c>
      <c r="S36" s="28">
        <v>0</v>
      </c>
      <c r="T36" s="20">
        <f t="shared" si="0"/>
        <v>7715.1000000000013</v>
      </c>
      <c r="U36" s="29"/>
    </row>
    <row r="37" spans="1:21" s="8" customFormat="1" ht="15" x14ac:dyDescent="0.25">
      <c r="A37" s="30" t="s">
        <v>85</v>
      </c>
      <c r="B37" s="31" t="s">
        <v>86</v>
      </c>
      <c r="C37" s="28">
        <v>0</v>
      </c>
      <c r="D37" s="28">
        <v>0</v>
      </c>
      <c r="E37" s="28">
        <v>792.9</v>
      </c>
      <c r="F37" s="28">
        <v>0</v>
      </c>
      <c r="G37" s="28">
        <v>0</v>
      </c>
      <c r="H37" s="28">
        <v>0</v>
      </c>
      <c r="I37" s="28">
        <v>0</v>
      </c>
      <c r="J37" s="28">
        <v>0</v>
      </c>
      <c r="K37" s="28">
        <v>0</v>
      </c>
      <c r="L37" s="28">
        <v>0</v>
      </c>
      <c r="M37" s="28">
        <v>0</v>
      </c>
      <c r="N37" s="28">
        <v>0</v>
      </c>
      <c r="O37" s="28">
        <v>0</v>
      </c>
      <c r="P37" s="28">
        <v>0</v>
      </c>
      <c r="Q37" s="28">
        <v>0</v>
      </c>
      <c r="R37" s="28">
        <v>0</v>
      </c>
      <c r="S37" s="28">
        <v>0</v>
      </c>
      <c r="T37" s="20">
        <f t="shared" si="0"/>
        <v>792.9</v>
      </c>
      <c r="U37" s="29"/>
    </row>
    <row r="38" spans="1:21" s="8" customFormat="1" ht="30" x14ac:dyDescent="0.25">
      <c r="A38" s="36" t="s">
        <v>87</v>
      </c>
      <c r="B38" s="31" t="s">
        <v>88</v>
      </c>
      <c r="C38" s="28">
        <v>154.80000000000001</v>
      </c>
      <c r="D38" s="28">
        <v>10.6</v>
      </c>
      <c r="E38" s="28">
        <v>119572.2</v>
      </c>
      <c r="F38" s="28">
        <v>51.8</v>
      </c>
      <c r="G38" s="28">
        <v>13.8</v>
      </c>
      <c r="H38" s="28">
        <v>187.4</v>
      </c>
      <c r="I38" s="28">
        <v>87.5</v>
      </c>
      <c r="J38" s="28">
        <v>123.9</v>
      </c>
      <c r="K38" s="28">
        <v>51.1</v>
      </c>
      <c r="L38" s="28">
        <v>272.2</v>
      </c>
      <c r="M38" s="28">
        <v>0</v>
      </c>
      <c r="N38" s="28">
        <v>22.1</v>
      </c>
      <c r="O38" s="28">
        <v>257</v>
      </c>
      <c r="P38" s="28">
        <v>13.7</v>
      </c>
      <c r="Q38" s="28">
        <v>43.1</v>
      </c>
      <c r="R38" s="28">
        <v>26.2</v>
      </c>
      <c r="S38" s="28">
        <v>0</v>
      </c>
      <c r="T38" s="20">
        <f t="shared" si="0"/>
        <v>120887.4</v>
      </c>
      <c r="U38" s="29"/>
    </row>
    <row r="39" spans="1:21" s="8" customFormat="1" ht="30" x14ac:dyDescent="0.25">
      <c r="A39" s="32" t="s">
        <v>89</v>
      </c>
      <c r="B39" s="33" t="s">
        <v>90</v>
      </c>
      <c r="C39" s="28">
        <v>318.2</v>
      </c>
      <c r="D39" s="28">
        <v>14.5</v>
      </c>
      <c r="E39" s="28">
        <v>2345.6999999999998</v>
      </c>
      <c r="F39" s="28">
        <v>3.4</v>
      </c>
      <c r="G39" s="28">
        <v>1388.7</v>
      </c>
      <c r="H39" s="28">
        <v>0.7</v>
      </c>
      <c r="I39" s="28">
        <v>0</v>
      </c>
      <c r="J39" s="28">
        <v>0</v>
      </c>
      <c r="K39" s="28">
        <v>0</v>
      </c>
      <c r="L39" s="28">
        <v>0.1</v>
      </c>
      <c r="M39" s="28">
        <v>46.9</v>
      </c>
      <c r="N39" s="28">
        <v>0</v>
      </c>
      <c r="O39" s="28">
        <v>3.2</v>
      </c>
      <c r="P39" s="28">
        <v>0.9</v>
      </c>
      <c r="Q39" s="28">
        <v>0.1</v>
      </c>
      <c r="R39" s="28">
        <v>0.1</v>
      </c>
      <c r="S39" s="28">
        <v>0</v>
      </c>
      <c r="T39" s="20">
        <f t="shared" si="0"/>
        <v>4122.5</v>
      </c>
      <c r="U39" s="29"/>
    </row>
    <row r="40" spans="1:21" s="8" customFormat="1" ht="30" x14ac:dyDescent="0.25">
      <c r="A40" s="36" t="s">
        <v>91</v>
      </c>
      <c r="B40" s="33" t="s">
        <v>92</v>
      </c>
      <c r="C40" s="28">
        <v>2961</v>
      </c>
      <c r="D40" s="28">
        <v>13.2</v>
      </c>
      <c r="E40" s="28">
        <v>11049.6</v>
      </c>
      <c r="F40" s="28">
        <v>106.8</v>
      </c>
      <c r="G40" s="28">
        <v>1.7</v>
      </c>
      <c r="H40" s="28">
        <v>1728.8</v>
      </c>
      <c r="I40" s="28">
        <v>587.9</v>
      </c>
      <c r="J40" s="28">
        <v>276.7</v>
      </c>
      <c r="K40" s="28">
        <v>1009.6</v>
      </c>
      <c r="L40" s="28">
        <v>1233.0999999999999</v>
      </c>
      <c r="M40" s="28">
        <v>0</v>
      </c>
      <c r="N40" s="28">
        <v>450.5</v>
      </c>
      <c r="O40" s="28">
        <v>268.8</v>
      </c>
      <c r="P40" s="28">
        <v>96.8</v>
      </c>
      <c r="Q40" s="28">
        <v>65.2</v>
      </c>
      <c r="R40" s="28">
        <v>291.5</v>
      </c>
      <c r="S40" s="28">
        <v>0</v>
      </c>
      <c r="T40" s="20">
        <f t="shared" si="0"/>
        <v>20141.199999999997</v>
      </c>
      <c r="U40" s="29"/>
    </row>
    <row r="41" spans="1:21" s="8" customFormat="1" ht="15" x14ac:dyDescent="0.25">
      <c r="A41" s="32" t="s">
        <v>93</v>
      </c>
      <c r="B41" s="33" t="s">
        <v>163</v>
      </c>
      <c r="C41" s="28">
        <v>4375.3999999999996</v>
      </c>
      <c r="D41" s="28">
        <v>750.8</v>
      </c>
      <c r="E41" s="28">
        <v>8871.1</v>
      </c>
      <c r="F41" s="28">
        <v>13900.9</v>
      </c>
      <c r="G41" s="28">
        <v>1277.9000000000001</v>
      </c>
      <c r="H41" s="28">
        <v>3841</v>
      </c>
      <c r="I41" s="28">
        <v>1658.4</v>
      </c>
      <c r="J41" s="28">
        <v>22441.9</v>
      </c>
      <c r="K41" s="28">
        <v>1566.6</v>
      </c>
      <c r="L41" s="28">
        <v>914.9</v>
      </c>
      <c r="M41" s="28">
        <v>0</v>
      </c>
      <c r="N41" s="28">
        <v>689.4</v>
      </c>
      <c r="O41" s="28">
        <v>922.3</v>
      </c>
      <c r="P41" s="28">
        <v>118</v>
      </c>
      <c r="Q41" s="28">
        <v>128.6</v>
      </c>
      <c r="R41" s="28">
        <v>608.70000000000005</v>
      </c>
      <c r="S41" s="28">
        <v>0</v>
      </c>
      <c r="T41" s="20">
        <f t="shared" si="0"/>
        <v>62065.9</v>
      </c>
      <c r="U41" s="29"/>
    </row>
    <row r="42" spans="1:21" s="8" customFormat="1" ht="15" x14ac:dyDescent="0.25">
      <c r="A42" s="32" t="s">
        <v>95</v>
      </c>
      <c r="B42" s="33" t="s">
        <v>96</v>
      </c>
      <c r="C42" s="28">
        <v>15382.6</v>
      </c>
      <c r="D42" s="28">
        <v>315</v>
      </c>
      <c r="E42" s="28">
        <v>28345</v>
      </c>
      <c r="F42" s="28">
        <v>622.20000000000005</v>
      </c>
      <c r="G42" s="28">
        <v>1664.4</v>
      </c>
      <c r="H42" s="28">
        <v>1496.2</v>
      </c>
      <c r="I42" s="28">
        <v>192.8</v>
      </c>
      <c r="J42" s="28">
        <v>211</v>
      </c>
      <c r="K42" s="28">
        <v>57.9</v>
      </c>
      <c r="L42" s="28">
        <v>583.4</v>
      </c>
      <c r="M42" s="28">
        <v>463.8</v>
      </c>
      <c r="N42" s="28">
        <v>368.7</v>
      </c>
      <c r="O42" s="28">
        <v>142.1</v>
      </c>
      <c r="P42" s="28">
        <v>48.1</v>
      </c>
      <c r="Q42" s="28">
        <v>2272.6999999999998</v>
      </c>
      <c r="R42" s="28">
        <v>877.1</v>
      </c>
      <c r="S42" s="28">
        <v>0</v>
      </c>
      <c r="T42" s="20">
        <f t="shared" si="0"/>
        <v>53042.999999999993</v>
      </c>
      <c r="U42" s="29"/>
    </row>
    <row r="43" spans="1:21" s="8" customFormat="1" ht="15" x14ac:dyDescent="0.25">
      <c r="A43" s="32" t="s">
        <v>97</v>
      </c>
      <c r="B43" s="33" t="s">
        <v>98</v>
      </c>
      <c r="C43" s="28">
        <v>1711.3</v>
      </c>
      <c r="D43" s="28">
        <v>122.4</v>
      </c>
      <c r="E43" s="28">
        <v>16617.3</v>
      </c>
      <c r="F43" s="28">
        <v>9.5</v>
      </c>
      <c r="G43" s="28">
        <v>1415.4</v>
      </c>
      <c r="H43" s="28">
        <v>3781.9</v>
      </c>
      <c r="I43" s="28">
        <v>427.7</v>
      </c>
      <c r="J43" s="28">
        <v>1363.8</v>
      </c>
      <c r="K43" s="28">
        <v>130.4</v>
      </c>
      <c r="L43" s="28">
        <v>91.9</v>
      </c>
      <c r="M43" s="28">
        <v>2.7</v>
      </c>
      <c r="N43" s="28">
        <v>205.3</v>
      </c>
      <c r="O43" s="28">
        <v>313.2</v>
      </c>
      <c r="P43" s="28">
        <v>32.200000000000003</v>
      </c>
      <c r="Q43" s="28">
        <v>42</v>
      </c>
      <c r="R43" s="28">
        <v>121.2</v>
      </c>
      <c r="S43" s="28">
        <v>0</v>
      </c>
      <c r="T43" s="20">
        <f t="shared" si="0"/>
        <v>26388.200000000008</v>
      </c>
      <c r="U43" s="29"/>
    </row>
    <row r="44" spans="1:21" s="8" customFormat="1" ht="30" x14ac:dyDescent="0.25">
      <c r="A44" s="36" t="s">
        <v>99</v>
      </c>
      <c r="B44" s="33" t="s">
        <v>100</v>
      </c>
      <c r="C44" s="28">
        <v>5.3</v>
      </c>
      <c r="D44" s="28">
        <v>105.9</v>
      </c>
      <c r="E44" s="28">
        <v>5560</v>
      </c>
      <c r="F44" s="28">
        <v>3.9</v>
      </c>
      <c r="G44" s="28">
        <v>16082.7</v>
      </c>
      <c r="H44" s="28">
        <v>0.2</v>
      </c>
      <c r="I44" s="28">
        <v>5.2</v>
      </c>
      <c r="J44" s="28">
        <v>0.7</v>
      </c>
      <c r="K44" s="28">
        <v>0.1</v>
      </c>
      <c r="L44" s="28">
        <v>0</v>
      </c>
      <c r="M44" s="28">
        <v>342.7</v>
      </c>
      <c r="N44" s="28">
        <v>0.1</v>
      </c>
      <c r="O44" s="28">
        <v>27.6</v>
      </c>
      <c r="P44" s="28">
        <v>0.9</v>
      </c>
      <c r="Q44" s="28">
        <v>0.3</v>
      </c>
      <c r="R44" s="28">
        <v>0.4</v>
      </c>
      <c r="S44" s="28">
        <v>0</v>
      </c>
      <c r="T44" s="20">
        <f t="shared" si="0"/>
        <v>22136</v>
      </c>
      <c r="U44" s="29"/>
    </row>
    <row r="45" spans="1:21" s="8" customFormat="1" ht="15" x14ac:dyDescent="0.25">
      <c r="A45" s="32" t="s">
        <v>101</v>
      </c>
      <c r="B45" s="33" t="s">
        <v>102</v>
      </c>
      <c r="C45" s="28">
        <v>1274.5</v>
      </c>
      <c r="D45" s="28">
        <v>971.8</v>
      </c>
      <c r="E45" s="28">
        <v>30562.2</v>
      </c>
      <c r="F45" s="28">
        <v>789.5</v>
      </c>
      <c r="G45" s="28">
        <v>4989.5</v>
      </c>
      <c r="H45" s="28">
        <v>846</v>
      </c>
      <c r="I45" s="28">
        <v>95.7</v>
      </c>
      <c r="J45" s="28">
        <v>614.1</v>
      </c>
      <c r="K45" s="28">
        <v>2826.7</v>
      </c>
      <c r="L45" s="28">
        <v>97</v>
      </c>
      <c r="M45" s="28">
        <v>41.9</v>
      </c>
      <c r="N45" s="28">
        <v>89.7</v>
      </c>
      <c r="O45" s="28">
        <v>832.2</v>
      </c>
      <c r="P45" s="28">
        <v>74</v>
      </c>
      <c r="Q45" s="28">
        <v>623.4</v>
      </c>
      <c r="R45" s="28">
        <v>408.5</v>
      </c>
      <c r="S45" s="28">
        <v>0</v>
      </c>
      <c r="T45" s="20">
        <f t="shared" si="0"/>
        <v>45136.69999999999</v>
      </c>
      <c r="U45" s="29"/>
    </row>
    <row r="46" spans="1:21" s="8" customFormat="1" ht="30" x14ac:dyDescent="0.25">
      <c r="A46" s="36" t="s">
        <v>103</v>
      </c>
      <c r="B46" s="31" t="s">
        <v>164</v>
      </c>
      <c r="C46" s="28">
        <v>1.2</v>
      </c>
      <c r="D46" s="28">
        <v>0</v>
      </c>
      <c r="E46" s="28">
        <v>72.7</v>
      </c>
      <c r="F46" s="28">
        <v>0</v>
      </c>
      <c r="G46" s="28">
        <v>0</v>
      </c>
      <c r="H46" s="28">
        <v>7.4</v>
      </c>
      <c r="I46" s="28">
        <v>18.3</v>
      </c>
      <c r="J46" s="28">
        <v>0</v>
      </c>
      <c r="K46" s="28">
        <v>0</v>
      </c>
      <c r="L46" s="28">
        <v>0.1</v>
      </c>
      <c r="M46" s="28">
        <v>6</v>
      </c>
      <c r="N46" s="28">
        <v>1.5</v>
      </c>
      <c r="O46" s="28">
        <v>0</v>
      </c>
      <c r="P46" s="28">
        <v>0.8</v>
      </c>
      <c r="Q46" s="28">
        <v>0</v>
      </c>
      <c r="R46" s="28">
        <v>1.5</v>
      </c>
      <c r="S46" s="28">
        <v>0</v>
      </c>
      <c r="T46" s="20">
        <f t="shared" si="0"/>
        <v>109.5</v>
      </c>
      <c r="U46" s="29"/>
    </row>
    <row r="47" spans="1:21" s="8" customFormat="1" ht="15" x14ac:dyDescent="0.25">
      <c r="A47" s="32" t="s">
        <v>105</v>
      </c>
      <c r="B47" s="33" t="s">
        <v>106</v>
      </c>
      <c r="C47" s="28">
        <v>184.8</v>
      </c>
      <c r="D47" s="28">
        <v>0.7</v>
      </c>
      <c r="E47" s="28">
        <v>1174.2</v>
      </c>
      <c r="F47" s="28">
        <v>13.4</v>
      </c>
      <c r="G47" s="28">
        <v>1.5</v>
      </c>
      <c r="H47" s="28">
        <v>438.3</v>
      </c>
      <c r="I47" s="28">
        <v>142.69999999999999</v>
      </c>
      <c r="J47" s="28">
        <v>112</v>
      </c>
      <c r="K47" s="28">
        <v>262.8</v>
      </c>
      <c r="L47" s="28">
        <v>189.2</v>
      </c>
      <c r="M47" s="28">
        <v>6.4</v>
      </c>
      <c r="N47" s="28">
        <v>68.3</v>
      </c>
      <c r="O47" s="28">
        <v>73.2</v>
      </c>
      <c r="P47" s="28">
        <v>36.700000000000003</v>
      </c>
      <c r="Q47" s="28">
        <v>35.9</v>
      </c>
      <c r="R47" s="28">
        <v>149.19999999999999</v>
      </c>
      <c r="S47" s="28">
        <v>0</v>
      </c>
      <c r="T47" s="20">
        <f t="shared" si="0"/>
        <v>2889.3</v>
      </c>
      <c r="U47" s="29"/>
    </row>
    <row r="48" spans="1:21" s="8" customFormat="1" ht="30" x14ac:dyDescent="0.25">
      <c r="A48" s="30" t="s">
        <v>107</v>
      </c>
      <c r="B48" s="31" t="s">
        <v>108</v>
      </c>
      <c r="C48" s="28">
        <v>0</v>
      </c>
      <c r="D48" s="28">
        <v>0</v>
      </c>
      <c r="E48" s="28">
        <v>1562.9</v>
      </c>
      <c r="F48" s="28">
        <v>35.4</v>
      </c>
      <c r="G48" s="28">
        <v>95.7</v>
      </c>
      <c r="H48" s="28">
        <v>0.8</v>
      </c>
      <c r="I48" s="28">
        <v>0</v>
      </c>
      <c r="J48" s="28">
        <v>0</v>
      </c>
      <c r="K48" s="28">
        <v>0</v>
      </c>
      <c r="L48" s="28">
        <v>0</v>
      </c>
      <c r="M48" s="28">
        <v>0</v>
      </c>
      <c r="N48" s="28">
        <v>0.1</v>
      </c>
      <c r="O48" s="28">
        <v>0</v>
      </c>
      <c r="P48" s="28">
        <v>0</v>
      </c>
      <c r="Q48" s="28">
        <v>0</v>
      </c>
      <c r="R48" s="28">
        <v>41.1</v>
      </c>
      <c r="S48" s="28">
        <v>0</v>
      </c>
      <c r="T48" s="20">
        <f t="shared" si="0"/>
        <v>1736</v>
      </c>
      <c r="U48" s="29"/>
    </row>
    <row r="49" spans="1:21" s="8" customFormat="1" ht="15" x14ac:dyDescent="0.25">
      <c r="A49" s="30" t="s">
        <v>109</v>
      </c>
      <c r="B49" s="31" t="s">
        <v>110</v>
      </c>
      <c r="C49" s="28">
        <v>1063.9000000000001</v>
      </c>
      <c r="D49" s="28">
        <v>616.70000000000005</v>
      </c>
      <c r="E49" s="28">
        <v>8486.7000000000007</v>
      </c>
      <c r="F49" s="28">
        <v>5000.5</v>
      </c>
      <c r="G49" s="28">
        <v>117.9</v>
      </c>
      <c r="H49" s="28">
        <v>1704</v>
      </c>
      <c r="I49" s="28">
        <v>852.1</v>
      </c>
      <c r="J49" s="28">
        <v>474.1</v>
      </c>
      <c r="K49" s="28">
        <v>958.8</v>
      </c>
      <c r="L49" s="28">
        <v>599</v>
      </c>
      <c r="M49" s="28">
        <v>0</v>
      </c>
      <c r="N49" s="28">
        <v>399.6</v>
      </c>
      <c r="O49" s="28">
        <v>1038.5999999999999</v>
      </c>
      <c r="P49" s="28">
        <v>266.2</v>
      </c>
      <c r="Q49" s="28">
        <v>866.5</v>
      </c>
      <c r="R49" s="28">
        <v>530</v>
      </c>
      <c r="S49" s="28">
        <v>0</v>
      </c>
      <c r="T49" s="20">
        <f t="shared" si="0"/>
        <v>22974.599999999995</v>
      </c>
      <c r="U49" s="29"/>
    </row>
    <row r="50" spans="1:21" s="8" customFormat="1" ht="15" x14ac:dyDescent="0.25">
      <c r="A50" s="32" t="s">
        <v>111</v>
      </c>
      <c r="B50" s="33" t="s">
        <v>15</v>
      </c>
      <c r="C50" s="28">
        <v>1580.9</v>
      </c>
      <c r="D50" s="28">
        <v>112.4</v>
      </c>
      <c r="E50" s="28">
        <v>1803</v>
      </c>
      <c r="F50" s="28">
        <v>154.19999999999999</v>
      </c>
      <c r="G50" s="28">
        <v>7450.6</v>
      </c>
      <c r="H50" s="28">
        <v>2256.6</v>
      </c>
      <c r="I50" s="28">
        <v>890.9</v>
      </c>
      <c r="J50" s="28">
        <v>158.1</v>
      </c>
      <c r="K50" s="28">
        <v>1234.3</v>
      </c>
      <c r="L50" s="28">
        <v>359.7</v>
      </c>
      <c r="M50" s="28">
        <v>2017.9</v>
      </c>
      <c r="N50" s="28">
        <v>966.6</v>
      </c>
      <c r="O50" s="28">
        <v>1694.6</v>
      </c>
      <c r="P50" s="28">
        <v>302.5</v>
      </c>
      <c r="Q50" s="28">
        <v>170.7</v>
      </c>
      <c r="R50" s="28">
        <v>658.7</v>
      </c>
      <c r="S50" s="28">
        <v>0</v>
      </c>
      <c r="T50" s="20">
        <f t="shared" si="0"/>
        <v>21811.7</v>
      </c>
      <c r="U50" s="29"/>
    </row>
    <row r="51" spans="1:21" s="8" customFormat="1" ht="15" x14ac:dyDescent="0.25">
      <c r="A51" s="32" t="s">
        <v>112</v>
      </c>
      <c r="B51" s="33" t="s">
        <v>113</v>
      </c>
      <c r="C51" s="28">
        <v>580.20000000000005</v>
      </c>
      <c r="D51" s="28">
        <v>108.3</v>
      </c>
      <c r="E51" s="28">
        <v>2560.1999999999998</v>
      </c>
      <c r="F51" s="28">
        <v>51.9</v>
      </c>
      <c r="G51" s="28">
        <v>6.1</v>
      </c>
      <c r="H51" s="28">
        <v>1227.8</v>
      </c>
      <c r="I51" s="28">
        <v>154</v>
      </c>
      <c r="J51" s="28">
        <v>988.8</v>
      </c>
      <c r="K51" s="28">
        <v>231.5</v>
      </c>
      <c r="L51" s="28">
        <v>602.4</v>
      </c>
      <c r="M51" s="28">
        <v>0</v>
      </c>
      <c r="N51" s="28">
        <v>466.2</v>
      </c>
      <c r="O51" s="28">
        <v>0</v>
      </c>
      <c r="P51" s="28">
        <v>76.8</v>
      </c>
      <c r="Q51" s="28">
        <v>18</v>
      </c>
      <c r="R51" s="28">
        <v>389.4</v>
      </c>
      <c r="S51" s="28">
        <v>0</v>
      </c>
      <c r="T51" s="20">
        <f t="shared" si="0"/>
        <v>7461.5999999999995</v>
      </c>
      <c r="U51" s="29"/>
    </row>
    <row r="52" spans="1:21" s="8" customFormat="1" ht="15" x14ac:dyDescent="0.25">
      <c r="A52" s="32" t="s">
        <v>114</v>
      </c>
      <c r="B52" s="31" t="s">
        <v>115</v>
      </c>
      <c r="C52" s="28">
        <v>112.1</v>
      </c>
      <c r="D52" s="28">
        <v>7.1</v>
      </c>
      <c r="E52" s="28">
        <v>875.7</v>
      </c>
      <c r="F52" s="28">
        <v>21.4</v>
      </c>
      <c r="G52" s="28">
        <v>11</v>
      </c>
      <c r="H52" s="28">
        <v>633.6</v>
      </c>
      <c r="I52" s="28">
        <v>116.3</v>
      </c>
      <c r="J52" s="28">
        <v>291.89999999999998</v>
      </c>
      <c r="K52" s="28">
        <v>229.3</v>
      </c>
      <c r="L52" s="28">
        <v>254.1</v>
      </c>
      <c r="M52" s="28">
        <v>0</v>
      </c>
      <c r="N52" s="28">
        <v>262.60000000000002</v>
      </c>
      <c r="O52" s="28">
        <v>385.4</v>
      </c>
      <c r="P52" s="28">
        <v>152.6</v>
      </c>
      <c r="Q52" s="28">
        <v>99.5</v>
      </c>
      <c r="R52" s="28">
        <v>478.6</v>
      </c>
      <c r="S52" s="28">
        <v>0</v>
      </c>
      <c r="T52" s="20">
        <f t="shared" si="0"/>
        <v>3931.2</v>
      </c>
      <c r="U52" s="29"/>
    </row>
    <row r="53" spans="1:21" s="8" customFormat="1" ht="30" x14ac:dyDescent="0.25">
      <c r="A53" s="32" t="s">
        <v>116</v>
      </c>
      <c r="B53" s="31" t="s">
        <v>117</v>
      </c>
      <c r="C53" s="28">
        <v>881.5</v>
      </c>
      <c r="D53" s="28">
        <v>154</v>
      </c>
      <c r="E53" s="28">
        <v>3994.2</v>
      </c>
      <c r="F53" s="28">
        <v>106.1</v>
      </c>
      <c r="G53" s="28">
        <v>215.3</v>
      </c>
      <c r="H53" s="28">
        <v>5951.6</v>
      </c>
      <c r="I53" s="28">
        <v>335.6</v>
      </c>
      <c r="J53" s="28">
        <v>2374.5</v>
      </c>
      <c r="K53" s="28">
        <v>6047.2</v>
      </c>
      <c r="L53" s="28">
        <v>895.4</v>
      </c>
      <c r="M53" s="28">
        <v>0</v>
      </c>
      <c r="N53" s="28">
        <v>1066.2</v>
      </c>
      <c r="O53" s="28">
        <v>704</v>
      </c>
      <c r="P53" s="28">
        <v>265.5</v>
      </c>
      <c r="Q53" s="28">
        <v>271</v>
      </c>
      <c r="R53" s="28">
        <v>885.9</v>
      </c>
      <c r="S53" s="28">
        <v>0</v>
      </c>
      <c r="T53" s="20">
        <f t="shared" si="0"/>
        <v>24148.000000000004</v>
      </c>
      <c r="U53" s="29"/>
    </row>
    <row r="54" spans="1:21" s="8" customFormat="1" ht="30" x14ac:dyDescent="0.25">
      <c r="A54" s="32" t="s">
        <v>118</v>
      </c>
      <c r="B54" s="31" t="s">
        <v>165</v>
      </c>
      <c r="C54" s="28">
        <v>246.7</v>
      </c>
      <c r="D54" s="28">
        <v>31.8</v>
      </c>
      <c r="E54" s="28">
        <v>1218.4000000000001</v>
      </c>
      <c r="F54" s="28">
        <v>273.2</v>
      </c>
      <c r="G54" s="28">
        <v>168.4</v>
      </c>
      <c r="H54" s="28">
        <v>731.6</v>
      </c>
      <c r="I54" s="28">
        <v>225.1</v>
      </c>
      <c r="J54" s="28">
        <v>133.4</v>
      </c>
      <c r="K54" s="28">
        <v>375.1</v>
      </c>
      <c r="L54" s="28">
        <v>10343.5</v>
      </c>
      <c r="M54" s="28">
        <v>0</v>
      </c>
      <c r="N54" s="28">
        <v>161.4</v>
      </c>
      <c r="O54" s="28">
        <v>1369</v>
      </c>
      <c r="P54" s="28">
        <v>55.7</v>
      </c>
      <c r="Q54" s="28">
        <v>98.7</v>
      </c>
      <c r="R54" s="28">
        <v>140.9</v>
      </c>
      <c r="S54" s="28">
        <v>40454.9</v>
      </c>
      <c r="T54" s="20">
        <f t="shared" si="0"/>
        <v>56027.8</v>
      </c>
      <c r="U54" s="29"/>
    </row>
    <row r="55" spans="1:21" s="8" customFormat="1" ht="15" x14ac:dyDescent="0.25">
      <c r="A55" s="32" t="s">
        <v>120</v>
      </c>
      <c r="B55" s="31" t="s">
        <v>121</v>
      </c>
      <c r="C55" s="28">
        <v>0</v>
      </c>
      <c r="D55" s="28">
        <v>0</v>
      </c>
      <c r="E55" s="28">
        <v>0</v>
      </c>
      <c r="F55" s="28">
        <v>0</v>
      </c>
      <c r="G55" s="28">
        <v>0</v>
      </c>
      <c r="H55" s="28">
        <v>0</v>
      </c>
      <c r="I55" s="28">
        <v>0</v>
      </c>
      <c r="J55" s="28">
        <v>0</v>
      </c>
      <c r="K55" s="28">
        <v>0</v>
      </c>
      <c r="L55" s="28">
        <v>0</v>
      </c>
      <c r="M55" s="28">
        <v>0</v>
      </c>
      <c r="N55" s="28">
        <v>0</v>
      </c>
      <c r="O55" s="28">
        <v>0</v>
      </c>
      <c r="P55" s="28">
        <v>0</v>
      </c>
      <c r="Q55" s="28">
        <v>0</v>
      </c>
      <c r="R55" s="28">
        <v>0</v>
      </c>
      <c r="S55" s="28">
        <v>0</v>
      </c>
      <c r="T55" s="20">
        <f t="shared" si="0"/>
        <v>0</v>
      </c>
      <c r="U55" s="29"/>
    </row>
    <row r="56" spans="1:21" s="8" customFormat="1" ht="30" x14ac:dyDescent="0.25">
      <c r="A56" s="36" t="s">
        <v>122</v>
      </c>
      <c r="B56" s="31" t="s">
        <v>123</v>
      </c>
      <c r="C56" s="28">
        <v>4601.3999999999996</v>
      </c>
      <c r="D56" s="28">
        <v>706.5</v>
      </c>
      <c r="E56" s="28">
        <v>15512.8</v>
      </c>
      <c r="F56" s="28">
        <v>3142.6</v>
      </c>
      <c r="G56" s="28">
        <v>244.4</v>
      </c>
      <c r="H56" s="28">
        <v>12883.4</v>
      </c>
      <c r="I56" s="28">
        <v>2384.3000000000002</v>
      </c>
      <c r="J56" s="28">
        <v>1674.9</v>
      </c>
      <c r="K56" s="28">
        <v>3953.3</v>
      </c>
      <c r="L56" s="28">
        <v>9468.6</v>
      </c>
      <c r="M56" s="28">
        <v>28</v>
      </c>
      <c r="N56" s="28">
        <v>3301.4</v>
      </c>
      <c r="O56" s="28">
        <v>2284.9</v>
      </c>
      <c r="P56" s="28">
        <v>995.4</v>
      </c>
      <c r="Q56" s="28">
        <v>1288.5999999999999</v>
      </c>
      <c r="R56" s="28">
        <v>3123.8</v>
      </c>
      <c r="S56" s="28">
        <v>0</v>
      </c>
      <c r="T56" s="20">
        <f t="shared" si="0"/>
        <v>65594.3</v>
      </c>
      <c r="U56" s="29"/>
    </row>
    <row r="57" spans="1:21" s="8" customFormat="1" ht="60" x14ac:dyDescent="0.25">
      <c r="A57" s="36" t="s">
        <v>124</v>
      </c>
      <c r="B57" s="31" t="s">
        <v>125</v>
      </c>
      <c r="C57" s="28">
        <v>0</v>
      </c>
      <c r="D57" s="28">
        <v>0</v>
      </c>
      <c r="E57" s="28">
        <v>0</v>
      </c>
      <c r="F57" s="28">
        <v>0</v>
      </c>
      <c r="G57" s="28">
        <v>0</v>
      </c>
      <c r="H57" s="28">
        <v>0</v>
      </c>
      <c r="I57" s="28">
        <v>0</v>
      </c>
      <c r="J57" s="28">
        <v>0</v>
      </c>
      <c r="K57" s="28">
        <v>0</v>
      </c>
      <c r="L57" s="28">
        <v>0</v>
      </c>
      <c r="M57" s="28">
        <v>0</v>
      </c>
      <c r="N57" s="28">
        <v>0</v>
      </c>
      <c r="O57" s="28">
        <v>0</v>
      </c>
      <c r="P57" s="28">
        <v>0</v>
      </c>
      <c r="Q57" s="28">
        <v>0</v>
      </c>
      <c r="R57" s="28">
        <v>0</v>
      </c>
      <c r="S57" s="28">
        <v>0</v>
      </c>
      <c r="T57" s="20">
        <f t="shared" si="0"/>
        <v>0</v>
      </c>
      <c r="U57" s="29"/>
    </row>
    <row r="58" spans="1:21" s="8" customFormat="1" ht="15" x14ac:dyDescent="0.25">
      <c r="A58" s="30" t="s">
        <v>126</v>
      </c>
      <c r="B58" s="31" t="s">
        <v>127</v>
      </c>
      <c r="C58" s="28">
        <v>27.6</v>
      </c>
      <c r="D58" s="28">
        <v>1.1000000000000001</v>
      </c>
      <c r="E58" s="28">
        <v>265.2</v>
      </c>
      <c r="F58" s="28">
        <v>7.2</v>
      </c>
      <c r="G58" s="28">
        <v>0.4</v>
      </c>
      <c r="H58" s="28">
        <v>263.60000000000002</v>
      </c>
      <c r="I58" s="28">
        <v>50.2</v>
      </c>
      <c r="J58" s="28">
        <v>42.8</v>
      </c>
      <c r="K58" s="28">
        <v>94.4</v>
      </c>
      <c r="L58" s="28">
        <v>151.30000000000001</v>
      </c>
      <c r="M58" s="28">
        <v>0</v>
      </c>
      <c r="N58" s="28">
        <v>76.8</v>
      </c>
      <c r="O58" s="28">
        <v>279.2</v>
      </c>
      <c r="P58" s="28">
        <v>185.3</v>
      </c>
      <c r="Q58" s="28">
        <v>12.5</v>
      </c>
      <c r="R58" s="28">
        <v>186.4</v>
      </c>
      <c r="S58" s="28">
        <v>0</v>
      </c>
      <c r="T58" s="20">
        <f t="shared" si="0"/>
        <v>1644</v>
      </c>
      <c r="U58" s="29"/>
    </row>
    <row r="59" spans="1:21" s="8" customFormat="1" ht="15" x14ac:dyDescent="0.25">
      <c r="A59" s="30" t="s">
        <v>128</v>
      </c>
      <c r="B59" s="31" t="s">
        <v>129</v>
      </c>
      <c r="C59" s="28">
        <v>121.5</v>
      </c>
      <c r="D59" s="28">
        <v>0.1</v>
      </c>
      <c r="E59" s="28">
        <v>157.4</v>
      </c>
      <c r="F59" s="28">
        <v>30.1</v>
      </c>
      <c r="G59" s="28">
        <v>0</v>
      </c>
      <c r="H59" s="28">
        <v>72.3</v>
      </c>
      <c r="I59" s="28">
        <v>2.4</v>
      </c>
      <c r="J59" s="28">
        <v>16.8</v>
      </c>
      <c r="K59" s="28">
        <v>3.9</v>
      </c>
      <c r="L59" s="28">
        <v>11.2</v>
      </c>
      <c r="M59" s="28">
        <v>0</v>
      </c>
      <c r="N59" s="28">
        <v>17.8</v>
      </c>
      <c r="O59" s="28">
        <v>49.7</v>
      </c>
      <c r="P59" s="28">
        <v>20.100000000000001</v>
      </c>
      <c r="Q59" s="28">
        <v>3282.8</v>
      </c>
      <c r="R59" s="28">
        <v>204.9</v>
      </c>
      <c r="S59" s="28">
        <v>0</v>
      </c>
      <c r="T59" s="20">
        <f t="shared" si="0"/>
        <v>3991.0000000000005</v>
      </c>
      <c r="U59" s="29"/>
    </row>
    <row r="60" spans="1:21" s="8" customFormat="1" ht="30" x14ac:dyDescent="0.25">
      <c r="A60" s="37" t="s">
        <v>130</v>
      </c>
      <c r="B60" s="31" t="s">
        <v>131</v>
      </c>
      <c r="C60" s="28">
        <v>1</v>
      </c>
      <c r="D60" s="28">
        <v>0.5</v>
      </c>
      <c r="E60" s="28">
        <v>677.5</v>
      </c>
      <c r="F60" s="28">
        <v>2.1</v>
      </c>
      <c r="G60" s="28">
        <v>0.7</v>
      </c>
      <c r="H60" s="28">
        <v>2262</v>
      </c>
      <c r="I60" s="28">
        <v>416.8</v>
      </c>
      <c r="J60" s="28">
        <v>26.5</v>
      </c>
      <c r="K60" s="28">
        <v>1157.0999999999999</v>
      </c>
      <c r="L60" s="28">
        <v>3.6</v>
      </c>
      <c r="M60" s="28">
        <v>0</v>
      </c>
      <c r="N60" s="28">
        <v>203.8</v>
      </c>
      <c r="O60" s="28">
        <v>47.5</v>
      </c>
      <c r="P60" s="28">
        <v>166.1</v>
      </c>
      <c r="Q60" s="28">
        <v>40.1</v>
      </c>
      <c r="R60" s="28">
        <v>481.7</v>
      </c>
      <c r="S60" s="28">
        <v>0</v>
      </c>
      <c r="T60" s="20">
        <f t="shared" si="0"/>
        <v>5487.0000000000018</v>
      </c>
      <c r="U60" s="29"/>
    </row>
    <row r="61" spans="1:21" s="8" customFormat="1" ht="15" x14ac:dyDescent="0.25">
      <c r="A61" s="32" t="s">
        <v>132</v>
      </c>
      <c r="B61" s="31" t="s">
        <v>133</v>
      </c>
      <c r="C61" s="28">
        <v>314.3</v>
      </c>
      <c r="D61" s="28">
        <v>6</v>
      </c>
      <c r="E61" s="28">
        <v>328.6</v>
      </c>
      <c r="F61" s="28">
        <v>10.6</v>
      </c>
      <c r="G61" s="28">
        <v>31.2</v>
      </c>
      <c r="H61" s="28">
        <v>687.4</v>
      </c>
      <c r="I61" s="28">
        <v>38.4</v>
      </c>
      <c r="J61" s="28">
        <v>52.8</v>
      </c>
      <c r="K61" s="28">
        <v>343.6</v>
      </c>
      <c r="L61" s="28">
        <v>8.6999999999999993</v>
      </c>
      <c r="M61" s="28">
        <v>0</v>
      </c>
      <c r="N61" s="28">
        <v>92.8</v>
      </c>
      <c r="O61" s="28">
        <v>0</v>
      </c>
      <c r="P61" s="28">
        <v>11.1</v>
      </c>
      <c r="Q61" s="28">
        <v>12.9</v>
      </c>
      <c r="R61" s="28">
        <v>23.1</v>
      </c>
      <c r="S61" s="28">
        <v>0</v>
      </c>
      <c r="T61" s="20">
        <f t="shared" si="0"/>
        <v>1961.5</v>
      </c>
      <c r="U61" s="29"/>
    </row>
    <row r="62" spans="1:21" s="8" customFormat="1" ht="15" x14ac:dyDescent="0.25">
      <c r="A62" s="30" t="s">
        <v>134</v>
      </c>
      <c r="B62" s="31" t="s">
        <v>135</v>
      </c>
      <c r="C62" s="28">
        <v>0</v>
      </c>
      <c r="D62" s="28">
        <v>0</v>
      </c>
      <c r="E62" s="28">
        <v>0</v>
      </c>
      <c r="F62" s="28">
        <v>0</v>
      </c>
      <c r="G62" s="28">
        <v>0</v>
      </c>
      <c r="H62" s="28">
        <v>0</v>
      </c>
      <c r="I62" s="28">
        <v>0</v>
      </c>
      <c r="J62" s="28">
        <v>0</v>
      </c>
      <c r="K62" s="28">
        <v>0</v>
      </c>
      <c r="L62" s="28">
        <v>0</v>
      </c>
      <c r="M62" s="28">
        <v>0</v>
      </c>
      <c r="N62" s="28">
        <v>0</v>
      </c>
      <c r="O62" s="28">
        <v>0</v>
      </c>
      <c r="P62" s="28">
        <v>0</v>
      </c>
      <c r="Q62" s="28">
        <v>0</v>
      </c>
      <c r="R62" s="28">
        <v>0</v>
      </c>
      <c r="S62" s="28">
        <v>0</v>
      </c>
      <c r="T62" s="20">
        <f t="shared" si="0"/>
        <v>0</v>
      </c>
      <c r="U62" s="29"/>
    </row>
    <row r="63" spans="1:21" s="8" customFormat="1" ht="30" x14ac:dyDescent="0.25">
      <c r="A63" s="36" t="s">
        <v>136</v>
      </c>
      <c r="B63" s="31" t="s">
        <v>137</v>
      </c>
      <c r="C63" s="28">
        <v>0</v>
      </c>
      <c r="D63" s="28">
        <v>0</v>
      </c>
      <c r="E63" s="28">
        <v>0</v>
      </c>
      <c r="F63" s="28">
        <v>0</v>
      </c>
      <c r="G63" s="28">
        <v>0</v>
      </c>
      <c r="H63" s="28">
        <v>0</v>
      </c>
      <c r="I63" s="28">
        <v>0</v>
      </c>
      <c r="J63" s="28">
        <v>0</v>
      </c>
      <c r="K63" s="28">
        <v>0</v>
      </c>
      <c r="L63" s="28">
        <v>0</v>
      </c>
      <c r="M63" s="28">
        <v>0</v>
      </c>
      <c r="N63" s="28">
        <v>0</v>
      </c>
      <c r="O63" s="28">
        <v>0</v>
      </c>
      <c r="P63" s="28">
        <v>0</v>
      </c>
      <c r="Q63" s="28">
        <v>0</v>
      </c>
      <c r="R63" s="28">
        <v>0</v>
      </c>
      <c r="S63" s="28">
        <v>0</v>
      </c>
      <c r="T63" s="20">
        <f t="shared" si="0"/>
        <v>0</v>
      </c>
      <c r="U63" s="29"/>
    </row>
    <row r="64" spans="1:21" s="8" customFormat="1" ht="15" x14ac:dyDescent="0.25">
      <c r="A64" s="32"/>
      <c r="B64" s="31"/>
      <c r="C64" s="28"/>
      <c r="D64" s="28"/>
      <c r="E64" s="28"/>
      <c r="F64" s="28"/>
      <c r="G64" s="28"/>
      <c r="H64" s="28"/>
      <c r="I64" s="28"/>
      <c r="J64" s="28"/>
      <c r="K64" s="28"/>
      <c r="L64" s="28"/>
      <c r="M64" s="28"/>
      <c r="N64" s="28"/>
      <c r="O64" s="28"/>
      <c r="P64" s="28"/>
      <c r="Q64" s="28"/>
      <c r="R64" s="28"/>
      <c r="S64" s="28"/>
      <c r="T64" s="20"/>
      <c r="U64" s="29"/>
    </row>
    <row r="65" spans="1:21" s="8" customFormat="1" ht="15" x14ac:dyDescent="0.25">
      <c r="A65" s="20" t="s">
        <v>138</v>
      </c>
      <c r="B65" s="21" t="s">
        <v>139</v>
      </c>
      <c r="C65" s="28">
        <v>0</v>
      </c>
      <c r="D65" s="28">
        <v>0</v>
      </c>
      <c r="E65" s="28">
        <v>0</v>
      </c>
      <c r="F65" s="28">
        <v>0</v>
      </c>
      <c r="G65" s="28">
        <v>0</v>
      </c>
      <c r="H65" s="28">
        <v>0</v>
      </c>
      <c r="I65" s="28">
        <v>0</v>
      </c>
      <c r="J65" s="28">
        <v>0</v>
      </c>
      <c r="K65" s="28">
        <v>0</v>
      </c>
      <c r="L65" s="28">
        <v>0</v>
      </c>
      <c r="M65" s="28">
        <v>0</v>
      </c>
      <c r="N65" s="28">
        <v>0</v>
      </c>
      <c r="O65" s="28">
        <v>0</v>
      </c>
      <c r="P65" s="28">
        <v>0</v>
      </c>
      <c r="Q65" s="28">
        <v>0</v>
      </c>
      <c r="R65" s="28">
        <v>0</v>
      </c>
      <c r="S65" s="28">
        <v>0</v>
      </c>
      <c r="T65" s="20">
        <f>SUM(C65:S65)</f>
        <v>0</v>
      </c>
      <c r="U65" s="29"/>
    </row>
    <row r="66" spans="1:21" s="8" customFormat="1" ht="30" x14ac:dyDescent="0.25">
      <c r="A66" s="37" t="s">
        <v>140</v>
      </c>
      <c r="B66" s="31" t="s">
        <v>141</v>
      </c>
      <c r="C66" s="28">
        <v>0</v>
      </c>
      <c r="D66" s="28">
        <v>0</v>
      </c>
      <c r="E66" s="28">
        <v>0</v>
      </c>
      <c r="F66" s="28">
        <v>0</v>
      </c>
      <c r="G66" s="28">
        <v>0</v>
      </c>
      <c r="H66" s="28">
        <v>0</v>
      </c>
      <c r="I66" s="28">
        <v>0</v>
      </c>
      <c r="J66" s="28">
        <v>0</v>
      </c>
      <c r="K66" s="28">
        <v>0</v>
      </c>
      <c r="L66" s="28">
        <v>0</v>
      </c>
      <c r="M66" s="28">
        <v>0</v>
      </c>
      <c r="N66" s="28">
        <v>0</v>
      </c>
      <c r="O66" s="28">
        <v>0</v>
      </c>
      <c r="P66" s="28">
        <v>0</v>
      </c>
      <c r="Q66" s="28">
        <v>0</v>
      </c>
      <c r="R66" s="28">
        <v>0</v>
      </c>
      <c r="S66" s="28">
        <v>0</v>
      </c>
      <c r="T66" s="20">
        <f>SUM(C66:S66)</f>
        <v>0</v>
      </c>
      <c r="U66" s="29"/>
    </row>
    <row r="67" spans="1:21" s="8" customFormat="1" ht="15" x14ac:dyDescent="0.25">
      <c r="A67" s="20"/>
      <c r="C67" s="28"/>
      <c r="D67" s="28"/>
      <c r="E67" s="28"/>
      <c r="F67" s="28"/>
      <c r="G67" s="28"/>
      <c r="H67" s="28"/>
      <c r="I67" s="28"/>
      <c r="J67" s="28"/>
      <c r="K67" s="28"/>
      <c r="L67" s="28"/>
      <c r="M67" s="28"/>
      <c r="N67" s="28"/>
      <c r="O67" s="28"/>
      <c r="P67" s="28"/>
      <c r="Q67" s="28"/>
      <c r="R67" s="28"/>
      <c r="S67" s="28"/>
      <c r="T67" s="20"/>
      <c r="U67" s="29"/>
    </row>
    <row r="68" spans="1:21" s="8" customFormat="1" ht="17.25" customHeight="1" thickBot="1" x14ac:dyDescent="0.3">
      <c r="A68" s="22"/>
      <c r="B68" s="22" t="s">
        <v>142</v>
      </c>
      <c r="C68" s="35">
        <f>SUM(C9:C63,C65:C66)</f>
        <v>63293.200000000004</v>
      </c>
      <c r="D68" s="35">
        <f t="shared" ref="D68:T68" si="1">SUM(D9:D63,D65:D66)</f>
        <v>4098</v>
      </c>
      <c r="E68" s="35">
        <f t="shared" si="1"/>
        <v>399979.00000000012</v>
      </c>
      <c r="F68" s="35">
        <f t="shared" si="1"/>
        <v>24440.699999999997</v>
      </c>
      <c r="G68" s="35">
        <f t="shared" si="1"/>
        <v>39015.700000000004</v>
      </c>
      <c r="H68" s="35">
        <f t="shared" si="1"/>
        <v>41342</v>
      </c>
      <c r="I68" s="35">
        <f t="shared" si="1"/>
        <v>27245</v>
      </c>
      <c r="J68" s="35">
        <f t="shared" si="1"/>
        <v>31394.899999999998</v>
      </c>
      <c r="K68" s="35">
        <f t="shared" si="1"/>
        <v>20597.900000000001</v>
      </c>
      <c r="L68" s="35">
        <f t="shared" si="1"/>
        <v>26660.3</v>
      </c>
      <c r="M68" s="35">
        <f t="shared" si="1"/>
        <v>3067.4</v>
      </c>
      <c r="N68" s="35">
        <f t="shared" si="1"/>
        <v>8948.1999999999971</v>
      </c>
      <c r="O68" s="35">
        <f t="shared" si="1"/>
        <v>12685.300000000001</v>
      </c>
      <c r="P68" s="35">
        <f t="shared" si="1"/>
        <v>2955.7999999999997</v>
      </c>
      <c r="Q68" s="35">
        <f t="shared" si="1"/>
        <v>9551.5999999999985</v>
      </c>
      <c r="R68" s="35">
        <f t="shared" si="1"/>
        <v>9708.4</v>
      </c>
      <c r="S68" s="35">
        <f t="shared" si="1"/>
        <v>40454.9</v>
      </c>
      <c r="T68" s="35">
        <f t="shared" si="1"/>
        <v>765438.3</v>
      </c>
      <c r="U68" s="29"/>
    </row>
    <row r="69" spans="1:21" ht="17.100000000000001" customHeight="1" x14ac:dyDescent="0.2">
      <c r="A69" s="6" t="s">
        <v>143</v>
      </c>
      <c r="C69" s="53"/>
      <c r="D69" s="53"/>
      <c r="E69" s="53"/>
      <c r="F69" s="53"/>
      <c r="G69" s="53"/>
      <c r="H69" s="53"/>
      <c r="I69" s="53"/>
      <c r="J69" s="53"/>
      <c r="K69" s="53"/>
      <c r="L69" s="53"/>
      <c r="M69" s="53"/>
      <c r="N69" s="53"/>
      <c r="O69" s="53"/>
      <c r="P69" s="53"/>
      <c r="Q69" s="53"/>
      <c r="R69" s="53"/>
      <c r="S69" s="53"/>
      <c r="T69" s="53"/>
      <c r="U69" s="53"/>
    </row>
    <row r="70" spans="1:21" ht="17.100000000000001" customHeight="1" x14ac:dyDescent="0.2">
      <c r="A70" s="6" t="s">
        <v>144</v>
      </c>
    </row>
    <row r="71" spans="1:21" ht="17.100000000000001" customHeight="1" x14ac:dyDescent="0.2">
      <c r="A71" s="6" t="s">
        <v>166</v>
      </c>
      <c r="T71" s="55"/>
    </row>
    <row r="72" spans="1:21" ht="17.100000000000001" customHeight="1" x14ac:dyDescent="0.2">
      <c r="A72" s="94" t="s">
        <v>146</v>
      </c>
      <c r="B72" s="94"/>
      <c r="C72" s="94"/>
      <c r="D72" s="94"/>
      <c r="E72" s="94"/>
      <c r="F72" s="94"/>
      <c r="G72" s="94"/>
      <c r="H72" s="94"/>
    </row>
    <row r="73" spans="1:21" ht="17.100000000000001" customHeight="1" x14ac:dyDescent="0.2">
      <c r="A73" s="94" t="s">
        <v>147</v>
      </c>
      <c r="B73" s="94"/>
      <c r="C73" s="94"/>
      <c r="D73" s="94"/>
      <c r="E73" s="94"/>
      <c r="F73" s="94"/>
      <c r="G73" s="94"/>
      <c r="H73" s="94"/>
    </row>
    <row r="76" spans="1:21" x14ac:dyDescent="0.2">
      <c r="T76" s="76"/>
    </row>
    <row r="82" spans="17:17" x14ac:dyDescent="0.2">
      <c r="Q82" s="77"/>
    </row>
  </sheetData>
  <mergeCells count="24">
    <mergeCell ref="A72:H72"/>
    <mergeCell ref="A73:H73"/>
    <mergeCell ref="A5:T5"/>
    <mergeCell ref="A6:T6"/>
    <mergeCell ref="A7:A8"/>
    <mergeCell ref="B7:B8"/>
    <mergeCell ref="T7:T8"/>
    <mergeCell ref="C7:C8"/>
    <mergeCell ref="D7:D8"/>
    <mergeCell ref="E7:E8"/>
    <mergeCell ref="F7:F8"/>
    <mergeCell ref="G7:G8"/>
    <mergeCell ref="H7:H8"/>
    <mergeCell ref="I7:I8"/>
    <mergeCell ref="J7:J8"/>
    <mergeCell ref="K7:K8"/>
    <mergeCell ref="L7:L8"/>
    <mergeCell ref="M7:M8"/>
    <mergeCell ref="R7:R8"/>
    <mergeCell ref="S7:S8"/>
    <mergeCell ref="N7:N8"/>
    <mergeCell ref="O7:O8"/>
    <mergeCell ref="P7:P8"/>
    <mergeCell ref="Q7:Q8"/>
  </mergeCells>
  <phoneticPr fontId="0" type="noConversion"/>
  <printOptions horizontalCentered="1" verticalCentered="1"/>
  <pageMargins left="0" right="0" top="0" bottom="0" header="0.19685039370078741" footer="0"/>
  <pageSetup scale="40" orientation="landscape" r:id="rId1"/>
  <headerFooter alignWithMargins="0"/>
  <rowBreaks count="1" manualBreakCount="1">
    <brk id="45" max="16383" man="1"/>
  </rowBreaks>
  <ignoredErrors>
    <ignoredError sqref="A12:A63 A9:A11 A65:A66"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24">
    <pageSetUpPr fitToPage="1"/>
  </sheetPr>
  <dimension ref="A1:U74"/>
  <sheetViews>
    <sheetView showGridLines="0" zoomScale="80" zoomScaleNormal="80" zoomScaleSheetLayoutView="70" workbookViewId="0">
      <pane xSplit="1" ySplit="7" topLeftCell="C8" activePane="bottomRight" state="frozen"/>
      <selection pane="topRight" activeCell="D13" sqref="D13"/>
      <selection pane="bottomLeft" activeCell="D13" sqref="D13"/>
      <selection pane="bottomRight" activeCell="S20" sqref="S20"/>
    </sheetView>
  </sheetViews>
  <sheetFormatPr defaultColWidth="11.42578125" defaultRowHeight="14.25" x14ac:dyDescent="0.2"/>
  <cols>
    <col min="1" max="1" width="62.140625" style="6" customWidth="1"/>
    <col min="2" max="2" width="13" style="6" customWidth="1"/>
    <col min="3" max="3" width="12.42578125" style="6" customWidth="1"/>
    <col min="4" max="4" width="13.140625" style="6" customWidth="1"/>
    <col min="5" max="5" width="13.7109375" style="6" customWidth="1"/>
    <col min="6" max="6" width="17" style="6" customWidth="1"/>
    <col min="7" max="7" width="14.42578125" style="6" customWidth="1"/>
    <col min="8" max="8" width="10" style="6" customWidth="1"/>
    <col min="9" max="9" width="15.140625" style="6" customWidth="1"/>
    <col min="10" max="10" width="11.7109375" style="6" customWidth="1"/>
    <col min="11" max="11" width="14" style="6" customWidth="1"/>
    <col min="12" max="12" width="15.42578125" style="6" bestFit="1" customWidth="1"/>
    <col min="13" max="13" width="13" style="6" customWidth="1"/>
    <col min="14" max="14" width="15.42578125" style="6" customWidth="1"/>
    <col min="15" max="15" width="13.5703125" style="6" customWidth="1"/>
    <col min="16" max="16" width="11.85546875" style="6" customWidth="1"/>
    <col min="17" max="17" width="15.85546875" style="6" customWidth="1"/>
    <col min="18" max="18" width="11" style="6" bestFit="1" customWidth="1"/>
    <col min="19" max="19" width="16.5703125" style="6" customWidth="1"/>
    <col min="20" max="20" width="14.5703125" style="6" customWidth="1"/>
    <col min="21" max="16384" width="11.42578125" style="6"/>
  </cols>
  <sheetData>
    <row r="1" spans="1:21" s="60" customFormat="1" x14ac:dyDescent="0.2">
      <c r="A1" s="52"/>
      <c r="B1" s="52"/>
      <c r="C1" s="52"/>
      <c r="D1" s="52"/>
      <c r="E1" s="52"/>
      <c r="F1" s="52"/>
      <c r="G1" s="52"/>
      <c r="H1" s="52"/>
      <c r="I1" s="52"/>
      <c r="J1" s="52"/>
      <c r="K1" s="52"/>
      <c r="L1" s="52"/>
      <c r="M1" s="59"/>
      <c r="N1" s="59"/>
      <c r="O1" s="59"/>
      <c r="P1" s="59"/>
      <c r="Q1" s="59"/>
      <c r="R1" s="59"/>
      <c r="S1" s="59"/>
    </row>
    <row r="2" spans="1:21" s="60" customFormat="1" x14ac:dyDescent="0.2">
      <c r="A2" s="52"/>
      <c r="B2" s="52"/>
      <c r="C2" s="52"/>
      <c r="D2" s="52"/>
      <c r="E2" s="52"/>
      <c r="F2" s="52"/>
      <c r="G2" s="52"/>
      <c r="H2" s="52"/>
      <c r="I2" s="52"/>
      <c r="J2" s="52"/>
      <c r="K2" s="52"/>
      <c r="L2" s="52"/>
      <c r="M2" s="59"/>
      <c r="N2" s="59"/>
      <c r="O2" s="59"/>
      <c r="P2" s="59"/>
      <c r="Q2" s="59"/>
      <c r="R2" s="59"/>
      <c r="S2" s="59"/>
    </row>
    <row r="3" spans="1:21" s="60" customFormat="1" x14ac:dyDescent="0.2">
      <c r="A3" s="59"/>
      <c r="B3" s="59"/>
      <c r="C3" s="59"/>
      <c r="D3" s="59"/>
      <c r="E3" s="59"/>
      <c r="F3" s="59"/>
      <c r="G3" s="59"/>
      <c r="H3" s="59"/>
      <c r="I3" s="59"/>
      <c r="J3" s="59"/>
      <c r="K3" s="59"/>
      <c r="L3" s="59"/>
      <c r="M3" s="59"/>
      <c r="N3" s="59"/>
      <c r="O3" s="59"/>
      <c r="P3" s="59"/>
      <c r="Q3" s="59"/>
      <c r="R3" s="59"/>
      <c r="S3" s="59"/>
    </row>
    <row r="4" spans="1:21" ht="15" x14ac:dyDescent="0.25">
      <c r="A4" s="10"/>
      <c r="B4" s="23"/>
      <c r="C4" s="23"/>
      <c r="D4" s="23"/>
      <c r="E4" s="23"/>
      <c r="F4" s="23"/>
      <c r="G4" s="23"/>
      <c r="H4" s="23"/>
      <c r="I4" s="23"/>
      <c r="J4" s="23"/>
      <c r="K4" s="23"/>
      <c r="L4" s="23"/>
      <c r="M4" s="23"/>
      <c r="N4" s="23"/>
      <c r="O4" s="23"/>
      <c r="P4" s="23"/>
      <c r="Q4" s="23"/>
      <c r="R4" s="23"/>
      <c r="S4" s="23"/>
    </row>
    <row r="5" spans="1:21" ht="24.75" customHeight="1" x14ac:dyDescent="0.2">
      <c r="A5" s="95" t="s">
        <v>181</v>
      </c>
      <c r="B5" s="95"/>
      <c r="C5" s="95"/>
      <c r="D5" s="95"/>
      <c r="E5" s="95"/>
      <c r="F5" s="95"/>
      <c r="G5" s="95"/>
      <c r="H5" s="95"/>
      <c r="I5" s="95"/>
      <c r="J5" s="95"/>
      <c r="K5" s="95"/>
      <c r="L5" s="95"/>
      <c r="M5" s="95"/>
      <c r="N5" s="95"/>
      <c r="O5" s="95"/>
      <c r="P5" s="95"/>
      <c r="Q5" s="95"/>
      <c r="R5" s="95"/>
      <c r="S5" s="95"/>
    </row>
    <row r="6" spans="1:21" ht="26.25" customHeight="1" thickBot="1" x14ac:dyDescent="0.25">
      <c r="A6" s="96" t="s">
        <v>8</v>
      </c>
      <c r="B6" s="96"/>
      <c r="C6" s="96"/>
      <c r="D6" s="96"/>
      <c r="E6" s="96"/>
      <c r="F6" s="96"/>
      <c r="G6" s="96"/>
      <c r="H6" s="96"/>
      <c r="I6" s="96"/>
      <c r="J6" s="96"/>
      <c r="K6" s="96"/>
      <c r="L6" s="96"/>
      <c r="M6" s="96"/>
      <c r="N6" s="96"/>
      <c r="O6" s="96"/>
      <c r="P6" s="96"/>
      <c r="Q6" s="96"/>
      <c r="R6" s="96"/>
      <c r="S6" s="96"/>
    </row>
    <row r="7" spans="1:21" s="8" customFormat="1" ht="140.25" customHeight="1" x14ac:dyDescent="0.25">
      <c r="A7" s="39" t="s">
        <v>10</v>
      </c>
      <c r="B7" s="39" t="s">
        <v>11</v>
      </c>
      <c r="C7" s="39" t="s">
        <v>12</v>
      </c>
      <c r="D7" s="39" t="s">
        <v>182</v>
      </c>
      <c r="E7" s="39" t="s">
        <v>14</v>
      </c>
      <c r="F7" s="39" t="s">
        <v>15</v>
      </c>
      <c r="G7" s="39" t="s">
        <v>16</v>
      </c>
      <c r="H7" s="39" t="s">
        <v>17</v>
      </c>
      <c r="I7" s="39" t="s">
        <v>183</v>
      </c>
      <c r="J7" s="39" t="s">
        <v>19</v>
      </c>
      <c r="K7" s="39" t="s">
        <v>20</v>
      </c>
      <c r="L7" s="39" t="s">
        <v>21</v>
      </c>
      <c r="M7" s="39" t="s">
        <v>22</v>
      </c>
      <c r="N7" s="39" t="s">
        <v>23</v>
      </c>
      <c r="O7" s="39" t="s">
        <v>24</v>
      </c>
      <c r="P7" s="39" t="s">
        <v>25</v>
      </c>
      <c r="Q7" s="39" t="s">
        <v>26</v>
      </c>
      <c r="R7" s="39" t="s">
        <v>27</v>
      </c>
      <c r="S7" s="40" t="s">
        <v>142</v>
      </c>
    </row>
    <row r="8" spans="1:21" s="8" customFormat="1" ht="24.95" customHeight="1" x14ac:dyDescent="0.25">
      <c r="A8" s="8" t="s">
        <v>184</v>
      </c>
      <c r="B8" s="28">
        <v>95981.399999999965</v>
      </c>
      <c r="C8" s="28">
        <v>5531.2999999999993</v>
      </c>
      <c r="D8" s="28">
        <v>124808.19999999995</v>
      </c>
      <c r="E8" s="28">
        <v>27319.699999999997</v>
      </c>
      <c r="F8" s="28">
        <v>41704.400000000001</v>
      </c>
      <c r="G8" s="28">
        <v>119447.20000000001</v>
      </c>
      <c r="H8" s="28">
        <v>23683.700000000004</v>
      </c>
      <c r="I8" s="28">
        <v>25282.899999999998</v>
      </c>
      <c r="J8" s="28">
        <v>19944.600000000006</v>
      </c>
      <c r="K8" s="28">
        <v>47913.5</v>
      </c>
      <c r="L8" s="28">
        <v>34600.6</v>
      </c>
      <c r="M8" s="28">
        <v>34673</v>
      </c>
      <c r="N8" s="28">
        <v>42161.999999999985</v>
      </c>
      <c r="O8" s="28">
        <v>46811.799999999996</v>
      </c>
      <c r="P8" s="28">
        <v>25576.400000000001</v>
      </c>
      <c r="Q8" s="28">
        <v>19461</v>
      </c>
      <c r="R8" s="28">
        <v>-40454.9</v>
      </c>
      <c r="S8" s="20">
        <f>+S9+S16+S19+S22+S23</f>
        <v>769494.20000000007</v>
      </c>
      <c r="T8" s="45"/>
      <c r="U8" s="20">
        <f>+B9+B16+B19+B22+B23</f>
        <v>95981.200000000012</v>
      </c>
    </row>
    <row r="9" spans="1:21" s="8" customFormat="1" ht="24.95" customHeight="1" x14ac:dyDescent="0.25">
      <c r="A9" s="8" t="s">
        <v>185</v>
      </c>
      <c r="B9" s="28">
        <v>23184.799999999999</v>
      </c>
      <c r="C9" s="28">
        <v>1632.2</v>
      </c>
      <c r="D9" s="28">
        <v>53326.8</v>
      </c>
      <c r="E9" s="28">
        <v>4633</v>
      </c>
      <c r="F9" s="28">
        <v>16692.5</v>
      </c>
      <c r="G9" s="28">
        <v>34389.599999999999</v>
      </c>
      <c r="H9" s="28">
        <v>10251.799999999999</v>
      </c>
      <c r="I9" s="28">
        <v>10354</v>
      </c>
      <c r="J9" s="28">
        <v>8692</v>
      </c>
      <c r="K9" s="28">
        <v>17823.5</v>
      </c>
      <c r="L9" s="28">
        <v>0</v>
      </c>
      <c r="M9" s="28">
        <v>12638.9</v>
      </c>
      <c r="N9" s="28">
        <v>42072.100000000006</v>
      </c>
      <c r="O9" s="28">
        <v>41575.699999999997</v>
      </c>
      <c r="P9" s="28">
        <v>20655.099999999999</v>
      </c>
      <c r="Q9" s="28">
        <v>12093</v>
      </c>
      <c r="R9" s="28">
        <v>0</v>
      </c>
      <c r="S9" s="20">
        <f>+S10+S13</f>
        <v>310015</v>
      </c>
      <c r="T9" s="41"/>
      <c r="U9" s="20">
        <f>+U10+U13</f>
        <v>595213</v>
      </c>
    </row>
    <row r="10" spans="1:21" s="8" customFormat="1" ht="24.95" customHeight="1" x14ac:dyDescent="0.25">
      <c r="A10" s="8" t="s">
        <v>186</v>
      </c>
      <c r="B10" s="28">
        <v>22321.5</v>
      </c>
      <c r="C10" s="28">
        <v>1532.5</v>
      </c>
      <c r="D10" s="28">
        <v>47261.4</v>
      </c>
      <c r="E10" s="28">
        <v>4297.3</v>
      </c>
      <c r="F10" s="28">
        <v>16501.7</v>
      </c>
      <c r="G10" s="28">
        <v>32307.7</v>
      </c>
      <c r="H10" s="28">
        <v>9929.0999999999985</v>
      </c>
      <c r="I10" s="28">
        <v>8868.9</v>
      </c>
      <c r="J10" s="28">
        <v>8006.1</v>
      </c>
      <c r="K10" s="28">
        <v>15087.400000000001</v>
      </c>
      <c r="L10" s="28">
        <v>0</v>
      </c>
      <c r="M10" s="28">
        <v>11969.1</v>
      </c>
      <c r="N10" s="28">
        <v>33046.600000000006</v>
      </c>
      <c r="O10" s="28">
        <v>35782.5</v>
      </c>
      <c r="P10" s="28">
        <v>18944.5</v>
      </c>
      <c r="Q10" s="28">
        <v>11253.7</v>
      </c>
      <c r="R10" s="28">
        <v>0</v>
      </c>
      <c r="S10" s="20">
        <f>+SUM(S11:S12)</f>
        <v>277110</v>
      </c>
      <c r="T10" s="41"/>
      <c r="U10" s="20">
        <f>+SUM(U11:U12)</f>
        <v>530366</v>
      </c>
    </row>
    <row r="11" spans="1:21" s="8" customFormat="1" ht="24.95" customHeight="1" x14ac:dyDescent="0.25">
      <c r="A11" s="8" t="s">
        <v>187</v>
      </c>
      <c r="B11" s="28">
        <v>22107.7</v>
      </c>
      <c r="C11" s="28">
        <v>1508.3</v>
      </c>
      <c r="D11" s="28">
        <v>45905.3</v>
      </c>
      <c r="E11" s="28">
        <v>4249.5</v>
      </c>
      <c r="F11" s="28">
        <v>16501.7</v>
      </c>
      <c r="G11" s="28">
        <v>30949.3</v>
      </c>
      <c r="H11" s="28">
        <v>9095.7999999999993</v>
      </c>
      <c r="I11" s="28">
        <v>8101.4</v>
      </c>
      <c r="J11" s="28">
        <v>7892.1</v>
      </c>
      <c r="K11" s="28">
        <v>14877.2</v>
      </c>
      <c r="L11" s="28">
        <v>0</v>
      </c>
      <c r="M11" s="28">
        <v>11513.6</v>
      </c>
      <c r="N11" s="28">
        <v>33045.300000000003</v>
      </c>
      <c r="O11" s="28">
        <v>35564.6</v>
      </c>
      <c r="P11" s="28">
        <v>18825.7</v>
      </c>
      <c r="Q11" s="28">
        <v>11087</v>
      </c>
      <c r="R11" s="28">
        <v>0</v>
      </c>
      <c r="S11" s="104">
        <f>SUM(B11:R11)</f>
        <v>271224.5</v>
      </c>
      <c r="T11" s="41"/>
      <c r="U11" s="20">
        <f>SUM(D11:T11)</f>
        <v>518833</v>
      </c>
    </row>
    <row r="12" spans="1:21" s="8" customFormat="1" ht="24.95" customHeight="1" x14ac:dyDescent="0.25">
      <c r="A12" s="8" t="s">
        <v>188</v>
      </c>
      <c r="B12" s="28">
        <v>213.8</v>
      </c>
      <c r="C12" s="28">
        <v>24.2</v>
      </c>
      <c r="D12" s="28">
        <v>1356.1</v>
      </c>
      <c r="E12" s="28">
        <v>47.8</v>
      </c>
      <c r="F12" s="28">
        <v>0</v>
      </c>
      <c r="G12" s="28">
        <v>1358.4</v>
      </c>
      <c r="H12" s="28">
        <v>833.3</v>
      </c>
      <c r="I12" s="28">
        <v>767.5</v>
      </c>
      <c r="J12" s="28">
        <v>114</v>
      </c>
      <c r="K12" s="28">
        <v>210.2</v>
      </c>
      <c r="L12" s="28">
        <v>0</v>
      </c>
      <c r="M12" s="28">
        <v>455.5</v>
      </c>
      <c r="N12" s="28">
        <v>1.3</v>
      </c>
      <c r="O12" s="28">
        <v>217.9</v>
      </c>
      <c r="P12" s="28">
        <v>118.8</v>
      </c>
      <c r="Q12" s="28">
        <v>166.7</v>
      </c>
      <c r="R12" s="28">
        <v>0</v>
      </c>
      <c r="S12" s="104">
        <f>SUM(B12:R12)</f>
        <v>5885.5</v>
      </c>
      <c r="T12" s="41"/>
      <c r="U12" s="20">
        <f>SUM(D12:T12)</f>
        <v>11533</v>
      </c>
    </row>
    <row r="13" spans="1:21" s="8" customFormat="1" ht="24.95" customHeight="1" x14ac:dyDescent="0.25">
      <c r="A13" s="27" t="s">
        <v>189</v>
      </c>
      <c r="B13" s="28">
        <v>863.30000000000007</v>
      </c>
      <c r="C13" s="28">
        <v>99.699999999999989</v>
      </c>
      <c r="D13" s="28">
        <v>6065.4</v>
      </c>
      <c r="E13" s="28">
        <v>335.70000000000005</v>
      </c>
      <c r="F13" s="28">
        <v>190.8</v>
      </c>
      <c r="G13" s="28">
        <v>2081.9</v>
      </c>
      <c r="H13" s="28">
        <v>322.7</v>
      </c>
      <c r="I13" s="28">
        <v>1485.1</v>
      </c>
      <c r="J13" s="28">
        <v>685.9</v>
      </c>
      <c r="K13" s="28">
        <v>2736.1</v>
      </c>
      <c r="L13" s="28">
        <v>0</v>
      </c>
      <c r="M13" s="28">
        <v>669.8</v>
      </c>
      <c r="N13" s="28">
        <v>9025.5</v>
      </c>
      <c r="O13" s="28">
        <v>5793.2</v>
      </c>
      <c r="P13" s="28">
        <v>1710.6</v>
      </c>
      <c r="Q13" s="28">
        <v>839.3</v>
      </c>
      <c r="R13" s="28">
        <v>0</v>
      </c>
      <c r="S13" s="20">
        <f>SUM(S14:S15)</f>
        <v>32905</v>
      </c>
      <c r="T13" s="41"/>
      <c r="U13" s="20">
        <f>SUM(U14:U15)</f>
        <v>64847</v>
      </c>
    </row>
    <row r="14" spans="1:21" s="8" customFormat="1" ht="24.95" customHeight="1" x14ac:dyDescent="0.25">
      <c r="A14" s="8" t="s">
        <v>190</v>
      </c>
      <c r="B14" s="28">
        <v>188.1</v>
      </c>
      <c r="C14" s="28">
        <v>25.9</v>
      </c>
      <c r="D14" s="28">
        <v>2638.8</v>
      </c>
      <c r="E14" s="28">
        <v>192.9</v>
      </c>
      <c r="F14" s="28">
        <v>190.8</v>
      </c>
      <c r="G14" s="28">
        <v>765.1</v>
      </c>
      <c r="H14" s="28">
        <v>123.3</v>
      </c>
      <c r="I14" s="28">
        <v>471.5</v>
      </c>
      <c r="J14" s="28">
        <v>370</v>
      </c>
      <c r="K14" s="28">
        <v>821.5</v>
      </c>
      <c r="L14" s="28">
        <v>0</v>
      </c>
      <c r="M14" s="28">
        <v>269.39999999999998</v>
      </c>
      <c r="N14" s="28">
        <v>4494.3</v>
      </c>
      <c r="O14" s="28">
        <v>4686.5</v>
      </c>
      <c r="P14" s="28">
        <v>1479.5</v>
      </c>
      <c r="Q14" s="28">
        <v>321.7</v>
      </c>
      <c r="R14" s="28">
        <v>0</v>
      </c>
      <c r="S14" s="104">
        <f>SUM(B14:R14)</f>
        <v>17039.3</v>
      </c>
      <c r="T14" s="41"/>
      <c r="U14" s="20">
        <f>SUM(D14:T14)</f>
        <v>33864.6</v>
      </c>
    </row>
    <row r="15" spans="1:21" s="8" customFormat="1" ht="24.95" customHeight="1" x14ac:dyDescent="0.25">
      <c r="A15" s="8" t="s">
        <v>191</v>
      </c>
      <c r="B15" s="28">
        <v>675.2</v>
      </c>
      <c r="C15" s="28">
        <v>73.8</v>
      </c>
      <c r="D15" s="28">
        <v>3426.6</v>
      </c>
      <c r="E15" s="28">
        <v>142.80000000000001</v>
      </c>
      <c r="F15" s="28">
        <v>0</v>
      </c>
      <c r="G15" s="28">
        <v>1316.8</v>
      </c>
      <c r="H15" s="28">
        <v>199.4</v>
      </c>
      <c r="I15" s="28">
        <v>1013.6</v>
      </c>
      <c r="J15" s="28">
        <v>315.89999999999998</v>
      </c>
      <c r="K15" s="28">
        <v>1914.6</v>
      </c>
      <c r="L15" s="28">
        <v>0</v>
      </c>
      <c r="M15" s="28">
        <v>400.4</v>
      </c>
      <c r="N15" s="28">
        <v>4531.2</v>
      </c>
      <c r="O15" s="28">
        <v>1106.7</v>
      </c>
      <c r="P15" s="28">
        <v>231.1</v>
      </c>
      <c r="Q15" s="28">
        <v>517.6</v>
      </c>
      <c r="R15" s="28">
        <v>0</v>
      </c>
      <c r="S15" s="104">
        <f>SUM(B15:R15)</f>
        <v>15865.7</v>
      </c>
      <c r="T15" s="41"/>
      <c r="U15" s="20">
        <f>SUM(D15:T15)</f>
        <v>30982.400000000001</v>
      </c>
    </row>
    <row r="16" spans="1:21" s="8" customFormat="1" ht="24.95" customHeight="1" x14ac:dyDescent="0.25">
      <c r="A16" s="8" t="s">
        <v>192</v>
      </c>
      <c r="B16" s="28">
        <v>379.4</v>
      </c>
      <c r="C16" s="28">
        <v>116.6</v>
      </c>
      <c r="D16" s="28">
        <v>2085.6999999999998</v>
      </c>
      <c r="E16" s="28">
        <v>300.2</v>
      </c>
      <c r="F16" s="28">
        <v>167.1</v>
      </c>
      <c r="G16" s="28">
        <v>1343.6</v>
      </c>
      <c r="H16" s="28">
        <v>402</v>
      </c>
      <c r="I16" s="28">
        <v>920.4</v>
      </c>
      <c r="J16" s="28">
        <v>969.7</v>
      </c>
      <c r="K16" s="28">
        <v>954.4</v>
      </c>
      <c r="L16" s="28">
        <v>0</v>
      </c>
      <c r="M16" s="28">
        <v>849.5</v>
      </c>
      <c r="N16" s="28">
        <v>79.5</v>
      </c>
      <c r="O16" s="28">
        <v>191</v>
      </c>
      <c r="P16" s="28">
        <v>410</v>
      </c>
      <c r="Q16" s="28">
        <v>715</v>
      </c>
      <c r="R16" s="28">
        <v>0</v>
      </c>
      <c r="S16" s="20">
        <f>SUM(S17:S18)</f>
        <v>84931.9</v>
      </c>
      <c r="T16" s="45"/>
      <c r="U16" s="20">
        <f>SUM(U17:U18)</f>
        <v>19272.199999999997</v>
      </c>
    </row>
    <row r="17" spans="1:21" s="8" customFormat="1" ht="24.95" customHeight="1" x14ac:dyDescent="0.25">
      <c r="A17" s="8" t="s">
        <v>193</v>
      </c>
      <c r="B17" s="28">
        <v>0</v>
      </c>
      <c r="C17" s="28">
        <v>0</v>
      </c>
      <c r="D17" s="28">
        <v>0</v>
      </c>
      <c r="E17" s="28">
        <v>0</v>
      </c>
      <c r="F17" s="28">
        <v>0</v>
      </c>
      <c r="G17" s="28">
        <v>0</v>
      </c>
      <c r="H17" s="28">
        <v>0</v>
      </c>
      <c r="I17" s="28">
        <v>0</v>
      </c>
      <c r="J17" s="28">
        <v>0</v>
      </c>
      <c r="K17" s="28">
        <v>0</v>
      </c>
      <c r="L17" s="28">
        <v>0</v>
      </c>
      <c r="M17" s="28">
        <v>0</v>
      </c>
      <c r="N17" s="28">
        <v>0</v>
      </c>
      <c r="O17" s="28">
        <v>0</v>
      </c>
      <c r="P17" s="28">
        <v>0</v>
      </c>
      <c r="Q17" s="28">
        <v>0</v>
      </c>
      <c r="R17" s="28">
        <v>0</v>
      </c>
      <c r="S17" s="105">
        <f>+Oferta!G68</f>
        <v>75047.799999999988</v>
      </c>
      <c r="T17" s="87"/>
      <c r="U17" s="20">
        <f>+Oferta!I68</f>
        <v>0</v>
      </c>
    </row>
    <row r="18" spans="1:21" s="8" customFormat="1" ht="24.95" customHeight="1" x14ac:dyDescent="0.25">
      <c r="A18" s="8" t="s">
        <v>194</v>
      </c>
      <c r="B18" s="28">
        <v>379.4</v>
      </c>
      <c r="C18" s="28">
        <v>116.6</v>
      </c>
      <c r="D18" s="28">
        <v>2085.6999999999998</v>
      </c>
      <c r="E18" s="28">
        <v>300.2</v>
      </c>
      <c r="F18" s="28">
        <v>167.1</v>
      </c>
      <c r="G18" s="28">
        <v>1343.6</v>
      </c>
      <c r="H18" s="28">
        <v>402</v>
      </c>
      <c r="I18" s="28">
        <v>920.4</v>
      </c>
      <c r="J18" s="28">
        <v>969.7</v>
      </c>
      <c r="K18" s="28">
        <v>954.4</v>
      </c>
      <c r="L18" s="28">
        <v>0</v>
      </c>
      <c r="M18" s="28">
        <v>849.5</v>
      </c>
      <c r="N18" s="28">
        <v>79.5</v>
      </c>
      <c r="O18" s="28">
        <v>191</v>
      </c>
      <c r="P18" s="28">
        <v>410</v>
      </c>
      <c r="Q18" s="28">
        <v>715</v>
      </c>
      <c r="R18" s="28">
        <v>0</v>
      </c>
      <c r="S18" s="104">
        <f>SUM(B18:R18)</f>
        <v>9884.0999999999985</v>
      </c>
      <c r="T18" s="41"/>
      <c r="U18" s="20">
        <f>SUM(D18:T18)</f>
        <v>19272.199999999997</v>
      </c>
    </row>
    <row r="19" spans="1:21" s="8" customFormat="1" ht="24.95" customHeight="1" x14ac:dyDescent="0.25">
      <c r="A19" s="8" t="s">
        <v>195</v>
      </c>
      <c r="B19" s="28">
        <v>0</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0">
        <f>SUM(S20:S21)</f>
        <v>0</v>
      </c>
      <c r="T19" s="41"/>
      <c r="U19" s="20">
        <f>SUM(U20:U21)</f>
        <v>3.637978807091713E-12</v>
      </c>
    </row>
    <row r="20" spans="1:21" s="8" customFormat="1" ht="24.95" customHeight="1" x14ac:dyDescent="0.25">
      <c r="A20" s="8" t="s">
        <v>196</v>
      </c>
      <c r="B20" s="28">
        <v>0</v>
      </c>
      <c r="C20" s="28">
        <v>0</v>
      </c>
      <c r="D20" s="28">
        <v>0</v>
      </c>
      <c r="E20" s="28">
        <v>0</v>
      </c>
      <c r="F20" s="28">
        <v>0</v>
      </c>
      <c r="G20" s="28">
        <v>0</v>
      </c>
      <c r="H20" s="28">
        <v>0</v>
      </c>
      <c r="I20" s="28">
        <v>0</v>
      </c>
      <c r="J20" s="28">
        <v>0</v>
      </c>
      <c r="K20" s="28">
        <v>0</v>
      </c>
      <c r="L20" s="28">
        <v>0</v>
      </c>
      <c r="M20" s="28">
        <v>0</v>
      </c>
      <c r="N20" s="28">
        <v>0</v>
      </c>
      <c r="O20" s="28">
        <v>0</v>
      </c>
      <c r="P20" s="28">
        <v>0</v>
      </c>
      <c r="Q20" s="28">
        <v>0</v>
      </c>
      <c r="R20" s="28">
        <v>0</v>
      </c>
      <c r="S20" s="105">
        <f>+Oferta!H68</f>
        <v>0</v>
      </c>
      <c r="T20" s="41"/>
      <c r="U20" s="20">
        <f>+Oferta!J68</f>
        <v>3.637978807091713E-12</v>
      </c>
    </row>
    <row r="21" spans="1:21" s="8" customFormat="1" ht="24.95" customHeight="1" x14ac:dyDescent="0.25">
      <c r="A21" s="8" t="s">
        <v>197</v>
      </c>
      <c r="B21" s="28">
        <v>0</v>
      </c>
      <c r="C21" s="28">
        <v>0</v>
      </c>
      <c r="D21" s="28">
        <v>0</v>
      </c>
      <c r="E21" s="28">
        <v>0</v>
      </c>
      <c r="F21" s="28">
        <v>0</v>
      </c>
      <c r="G21" s="28">
        <v>0</v>
      </c>
      <c r="H21" s="28">
        <v>0</v>
      </c>
      <c r="I21" s="28">
        <v>0</v>
      </c>
      <c r="J21" s="28">
        <v>0</v>
      </c>
      <c r="K21" s="28">
        <v>0</v>
      </c>
      <c r="L21" s="28">
        <v>0</v>
      </c>
      <c r="M21" s="28">
        <v>0</v>
      </c>
      <c r="N21" s="28">
        <v>0</v>
      </c>
      <c r="O21" s="28">
        <v>0</v>
      </c>
      <c r="P21" s="28">
        <v>0</v>
      </c>
      <c r="Q21" s="28">
        <v>0</v>
      </c>
      <c r="R21" s="28">
        <v>0</v>
      </c>
      <c r="S21" s="104">
        <f>SUM(B21:R21)</f>
        <v>0</v>
      </c>
      <c r="T21" s="41"/>
      <c r="U21" s="20">
        <f>SUM(D21:T21)</f>
        <v>0</v>
      </c>
    </row>
    <row r="22" spans="1:21" s="8" customFormat="1" ht="24.95" customHeight="1" x14ac:dyDescent="0.25">
      <c r="A22" s="8" t="s">
        <v>198</v>
      </c>
      <c r="B22" s="28">
        <v>20005.099999999999</v>
      </c>
      <c r="C22" s="28">
        <v>3628.9</v>
      </c>
      <c r="D22" s="28">
        <v>60666.3</v>
      </c>
      <c r="E22" s="28">
        <v>22386.5</v>
      </c>
      <c r="F22" s="28">
        <v>16851.7</v>
      </c>
      <c r="G22" s="28">
        <v>54022</v>
      </c>
      <c r="H22" s="28">
        <v>9785.1</v>
      </c>
      <c r="I22" s="28">
        <v>9966</v>
      </c>
      <c r="J22" s="28">
        <v>10282.9</v>
      </c>
      <c r="K22" s="28">
        <v>28354.400000000001</v>
      </c>
      <c r="L22" s="28">
        <v>34600.5</v>
      </c>
      <c r="M22" s="28">
        <v>16079.2</v>
      </c>
      <c r="N22" s="28">
        <v>10.6</v>
      </c>
      <c r="O22" s="28">
        <v>5037.1000000000004</v>
      </c>
      <c r="P22" s="28">
        <v>4177.2</v>
      </c>
      <c r="Q22" s="28">
        <v>4769.8</v>
      </c>
      <c r="R22" s="28">
        <v>-40454.9</v>
      </c>
      <c r="S22" s="104">
        <f>SUM(B22:R22)</f>
        <v>260168.4</v>
      </c>
      <c r="T22" s="41"/>
      <c r="U22" s="20">
        <f>SUM(D22:T22)</f>
        <v>496702.79999999993</v>
      </c>
    </row>
    <row r="23" spans="1:21" s="8" customFormat="1" ht="24.95" customHeight="1" x14ac:dyDescent="0.25">
      <c r="A23" s="8" t="s">
        <v>199</v>
      </c>
      <c r="B23" s="28">
        <v>52411.9</v>
      </c>
      <c r="C23" s="28">
        <v>153.80000000000001</v>
      </c>
      <c r="D23" s="28">
        <v>8729.2999999999993</v>
      </c>
      <c r="E23" s="28">
        <v>0</v>
      </c>
      <c r="F23" s="28">
        <v>7993.1</v>
      </c>
      <c r="G23" s="28">
        <v>29691.9</v>
      </c>
      <c r="H23" s="28">
        <v>3244.8</v>
      </c>
      <c r="I23" s="28">
        <v>4042.3</v>
      </c>
      <c r="J23" s="28">
        <v>0</v>
      </c>
      <c r="K23" s="28">
        <v>781.1</v>
      </c>
      <c r="L23" s="28">
        <v>0</v>
      </c>
      <c r="M23" s="28">
        <v>5105.3</v>
      </c>
      <c r="N23" s="28">
        <v>0</v>
      </c>
      <c r="O23" s="28">
        <v>8.3000000000000007</v>
      </c>
      <c r="P23" s="28">
        <v>334.1</v>
      </c>
      <c r="Q23" s="28">
        <v>1883</v>
      </c>
      <c r="R23" s="28">
        <v>0</v>
      </c>
      <c r="S23" s="104">
        <f>SUM(B23:R23)</f>
        <v>114378.90000000002</v>
      </c>
      <c r="T23" s="41"/>
      <c r="U23" s="20">
        <f>SUM(D23:T23)</f>
        <v>176192.10000000003</v>
      </c>
    </row>
    <row r="24" spans="1:21" s="8" customFormat="1" ht="24.95" customHeight="1" x14ac:dyDescent="0.25">
      <c r="A24" s="8" t="s">
        <v>200</v>
      </c>
      <c r="B24" s="28">
        <v>854.2</v>
      </c>
      <c r="C24" s="28">
        <v>321.3</v>
      </c>
      <c r="D24" s="28">
        <v>8651.2000000000007</v>
      </c>
      <c r="E24" s="28">
        <v>3917.3</v>
      </c>
      <c r="F24" s="28">
        <v>542.5</v>
      </c>
      <c r="G24" s="28">
        <v>5209.8999999999996</v>
      </c>
      <c r="H24" s="28">
        <v>1491.9</v>
      </c>
      <c r="I24" s="28">
        <v>1737.4</v>
      </c>
      <c r="J24" s="28">
        <v>6972.1</v>
      </c>
      <c r="K24" s="28">
        <v>2757.2</v>
      </c>
      <c r="L24" s="28">
        <v>0</v>
      </c>
      <c r="M24" s="28">
        <v>2732.2</v>
      </c>
      <c r="N24" s="28">
        <v>10.6</v>
      </c>
      <c r="O24" s="28">
        <v>826</v>
      </c>
      <c r="P24" s="28">
        <v>385.8</v>
      </c>
      <c r="Q24" s="28">
        <v>871.1</v>
      </c>
      <c r="R24" s="28">
        <v>0</v>
      </c>
      <c r="S24" s="104">
        <f>SUM(B24:R24)</f>
        <v>37280.700000000004</v>
      </c>
      <c r="T24" s="41"/>
      <c r="U24" s="20">
        <f>SUM(D24:T24)</f>
        <v>73385.900000000009</v>
      </c>
    </row>
    <row r="25" spans="1:21" s="8" customFormat="1" ht="24.95" customHeight="1" x14ac:dyDescent="0.25">
      <c r="A25" s="8" t="s">
        <v>201</v>
      </c>
      <c r="B25" s="28">
        <v>158.30000000000001</v>
      </c>
      <c r="C25" s="28">
        <v>0</v>
      </c>
      <c r="D25" s="28">
        <v>0</v>
      </c>
      <c r="E25" s="28">
        <v>0</v>
      </c>
      <c r="F25" s="28">
        <v>0</v>
      </c>
      <c r="G25" s="28">
        <v>0</v>
      </c>
      <c r="H25" s="28">
        <v>0</v>
      </c>
      <c r="I25" s="28">
        <v>863.2</v>
      </c>
      <c r="J25" s="28">
        <v>0</v>
      </c>
      <c r="K25" s="28">
        <v>0</v>
      </c>
      <c r="L25" s="28">
        <v>0</v>
      </c>
      <c r="M25" s="28">
        <v>33.6</v>
      </c>
      <c r="N25" s="28">
        <v>0</v>
      </c>
      <c r="O25" s="28">
        <v>0</v>
      </c>
      <c r="P25" s="28">
        <v>0</v>
      </c>
      <c r="Q25" s="28">
        <v>0</v>
      </c>
      <c r="R25" s="28">
        <v>0</v>
      </c>
      <c r="S25" s="104">
        <f>SUM(B25:R25)</f>
        <v>1055.0999999999999</v>
      </c>
      <c r="T25" s="41"/>
      <c r="U25" s="20">
        <f>SUM(D25:T25)</f>
        <v>1951.9</v>
      </c>
    </row>
    <row r="26" spans="1:21" s="8" customFormat="1" ht="24.95" customHeight="1" x14ac:dyDescent="0.25">
      <c r="A26" s="8" t="s">
        <v>202</v>
      </c>
      <c r="B26" s="28">
        <v>19150.8</v>
      </c>
      <c r="C26" s="28">
        <v>3307.6</v>
      </c>
      <c r="D26" s="28">
        <v>52015.1</v>
      </c>
      <c r="E26" s="28">
        <v>18469.2</v>
      </c>
      <c r="F26" s="28">
        <v>16309.2</v>
      </c>
      <c r="G26" s="28">
        <v>48812.1</v>
      </c>
      <c r="H26" s="28">
        <v>8293.2000000000007</v>
      </c>
      <c r="I26" s="28">
        <v>8228.6</v>
      </c>
      <c r="J26" s="28">
        <v>3310.8</v>
      </c>
      <c r="K26" s="28">
        <v>25597.200000000001</v>
      </c>
      <c r="L26" s="28">
        <v>34600.5</v>
      </c>
      <c r="M26" s="28">
        <v>13347</v>
      </c>
      <c r="N26" s="28">
        <v>0</v>
      </c>
      <c r="O26" s="28">
        <v>4211.1000000000004</v>
      </c>
      <c r="P26" s="28">
        <v>3791.4</v>
      </c>
      <c r="Q26" s="28">
        <v>3898.7</v>
      </c>
      <c r="R26" s="28">
        <v>-40454.9</v>
      </c>
      <c r="S26" s="20">
        <f>+S22-S24</f>
        <v>222887.69999999998</v>
      </c>
      <c r="T26" s="41"/>
      <c r="U26" s="20">
        <f>+U22-U24</f>
        <v>423316.89999999991</v>
      </c>
    </row>
    <row r="27" spans="1:21" s="8" customFormat="1" ht="24.95" customHeight="1" thickBot="1" x14ac:dyDescent="0.3">
      <c r="A27" s="42" t="s">
        <v>203</v>
      </c>
      <c r="B27" s="43">
        <v>52253.5</v>
      </c>
      <c r="C27" s="43">
        <v>153.80000000000001</v>
      </c>
      <c r="D27" s="43">
        <v>8729.2999999999993</v>
      </c>
      <c r="E27" s="43">
        <v>0</v>
      </c>
      <c r="F27" s="43">
        <v>7993.1</v>
      </c>
      <c r="G27" s="43">
        <v>29691.9</v>
      </c>
      <c r="H27" s="43">
        <v>3244.8</v>
      </c>
      <c r="I27" s="43">
        <v>3179.1</v>
      </c>
      <c r="J27" s="43">
        <v>0</v>
      </c>
      <c r="K27" s="43">
        <v>781.1</v>
      </c>
      <c r="L27" s="43">
        <v>0</v>
      </c>
      <c r="M27" s="43">
        <v>5071.7</v>
      </c>
      <c r="N27" s="43">
        <v>0</v>
      </c>
      <c r="O27" s="43">
        <v>8.3000000000000007</v>
      </c>
      <c r="P27" s="43">
        <v>334.1</v>
      </c>
      <c r="Q27" s="43">
        <v>1883</v>
      </c>
      <c r="R27" s="43">
        <v>0</v>
      </c>
      <c r="S27" s="47">
        <f>+S23-S25</f>
        <v>113323.80000000002</v>
      </c>
      <c r="T27" s="41"/>
      <c r="U27" s="47">
        <f>+U23-U25</f>
        <v>174240.20000000004</v>
      </c>
    </row>
    <row r="28" spans="1:21" s="65" customFormat="1" ht="17.100000000000001" customHeight="1" x14ac:dyDescent="0.2">
      <c r="A28" s="65" t="s">
        <v>143</v>
      </c>
      <c r="B28" s="66"/>
      <c r="C28" s="66"/>
      <c r="D28" s="66"/>
      <c r="E28" s="66"/>
      <c r="F28" s="66"/>
      <c r="G28" s="66"/>
      <c r="H28" s="66"/>
      <c r="I28" s="66"/>
      <c r="J28" s="66"/>
      <c r="K28" s="66"/>
      <c r="L28" s="66"/>
      <c r="M28" s="66"/>
      <c r="N28" s="66"/>
      <c r="O28" s="66"/>
      <c r="P28" s="66"/>
      <c r="Q28" s="66"/>
      <c r="R28" s="66"/>
      <c r="S28" s="70"/>
      <c r="T28" s="71"/>
      <c r="U28" s="71"/>
    </row>
    <row r="29" spans="1:21" s="65" customFormat="1" ht="17.100000000000001" customHeight="1" x14ac:dyDescent="0.2">
      <c r="A29" s="65" t="s">
        <v>144</v>
      </c>
      <c r="T29" s="71"/>
      <c r="U29" s="71"/>
    </row>
    <row r="30" spans="1:21" s="65" customFormat="1" ht="17.100000000000001" customHeight="1" x14ac:dyDescent="0.2">
      <c r="A30" s="65" t="s">
        <v>166</v>
      </c>
      <c r="B30" s="66"/>
      <c r="C30" s="66"/>
      <c r="D30" s="66"/>
      <c r="E30" s="66"/>
      <c r="F30" s="66"/>
      <c r="G30" s="66"/>
      <c r="H30" s="66"/>
      <c r="I30" s="66"/>
      <c r="J30" s="66"/>
      <c r="K30" s="66"/>
      <c r="L30" s="66"/>
      <c r="M30" s="66"/>
      <c r="N30" s="66"/>
      <c r="O30" s="66"/>
      <c r="P30" s="66"/>
      <c r="Q30" s="66"/>
      <c r="R30" s="66"/>
      <c r="S30" s="66"/>
      <c r="T30" s="71"/>
      <c r="U30" s="71"/>
    </row>
    <row r="31" spans="1:21" s="65" customFormat="1" ht="17.100000000000001" customHeight="1" x14ac:dyDescent="0.2">
      <c r="A31" s="94" t="s">
        <v>146</v>
      </c>
      <c r="B31" s="94"/>
      <c r="C31" s="94"/>
      <c r="D31" s="94"/>
      <c r="E31" s="94"/>
      <c r="F31" s="94"/>
      <c r="G31" s="94"/>
      <c r="H31" s="94"/>
      <c r="I31" s="66"/>
      <c r="J31" s="66"/>
      <c r="K31" s="66"/>
      <c r="L31" s="66"/>
      <c r="M31" s="66"/>
      <c r="N31" s="66"/>
      <c r="O31" s="66"/>
      <c r="P31" s="66"/>
      <c r="Q31" s="66"/>
      <c r="R31" s="66"/>
      <c r="S31" s="66"/>
    </row>
    <row r="32" spans="1:21" s="65" customFormat="1" ht="17.100000000000001" customHeight="1" x14ac:dyDescent="0.2">
      <c r="A32" s="94" t="s">
        <v>147</v>
      </c>
      <c r="B32" s="94"/>
      <c r="C32" s="94"/>
      <c r="D32" s="94"/>
      <c r="E32" s="94"/>
      <c r="F32" s="94"/>
      <c r="G32" s="94"/>
      <c r="H32" s="94"/>
      <c r="I32" s="72"/>
      <c r="J32" s="72"/>
      <c r="K32" s="72"/>
      <c r="L32" s="72"/>
      <c r="M32" s="72"/>
      <c r="N32" s="72"/>
      <c r="O32" s="72"/>
      <c r="P32" s="72"/>
      <c r="Q32" s="72"/>
      <c r="R32" s="72"/>
      <c r="S32" s="73"/>
    </row>
    <row r="33" spans="2:19" ht="15" x14ac:dyDescent="0.25">
      <c r="B33" s="61"/>
      <c r="C33" s="62"/>
      <c r="D33" s="62"/>
      <c r="E33" s="62"/>
      <c r="F33" s="62"/>
      <c r="G33" s="62"/>
      <c r="H33" s="62"/>
      <c r="I33" s="62"/>
      <c r="J33" s="62"/>
      <c r="K33" s="62"/>
      <c r="L33" s="62"/>
      <c r="M33" s="62"/>
      <c r="N33" s="62"/>
      <c r="O33" s="62"/>
      <c r="P33" s="62"/>
      <c r="Q33" s="62"/>
      <c r="R33" s="58"/>
      <c r="S33" s="62"/>
    </row>
    <row r="34" spans="2:19" x14ac:dyDescent="0.2">
      <c r="S34" s="63"/>
    </row>
    <row r="35" spans="2:19" x14ac:dyDescent="0.2">
      <c r="B35" s="74"/>
      <c r="C35" s="74"/>
      <c r="D35" s="74"/>
      <c r="E35" s="74"/>
      <c r="F35" s="74"/>
      <c r="G35" s="74"/>
      <c r="H35" s="74"/>
      <c r="I35" s="74"/>
      <c r="J35" s="74"/>
      <c r="K35" s="74"/>
      <c r="L35" s="74"/>
      <c r="M35" s="74"/>
      <c r="N35" s="74"/>
      <c r="O35" s="74"/>
      <c r="P35" s="74"/>
      <c r="Q35" s="74"/>
      <c r="R35" s="74"/>
      <c r="S35" s="74"/>
    </row>
    <row r="37" spans="2:19" x14ac:dyDescent="0.2">
      <c r="B37" s="53"/>
      <c r="C37" s="53"/>
      <c r="D37" s="53"/>
      <c r="E37" s="53"/>
      <c r="F37" s="53"/>
      <c r="G37" s="53"/>
      <c r="H37" s="53"/>
      <c r="I37" s="53"/>
      <c r="J37" s="53"/>
      <c r="K37" s="53"/>
      <c r="L37" s="53"/>
      <c r="M37" s="53"/>
      <c r="N37" s="53"/>
      <c r="O37" s="54"/>
      <c r="P37" s="53"/>
      <c r="Q37" s="53"/>
      <c r="R37" s="53"/>
      <c r="S37" s="53"/>
    </row>
    <row r="38" spans="2:19" x14ac:dyDescent="0.2">
      <c r="B38" s="53"/>
      <c r="C38" s="53"/>
      <c r="D38" s="53"/>
      <c r="E38" s="53"/>
      <c r="F38" s="53"/>
      <c r="G38" s="53"/>
      <c r="H38" s="53"/>
      <c r="I38" s="53"/>
      <c r="J38" s="53"/>
      <c r="K38" s="53"/>
      <c r="L38" s="53"/>
      <c r="M38" s="53"/>
      <c r="N38" s="53"/>
      <c r="O38" s="53"/>
      <c r="P38" s="53"/>
      <c r="Q38" s="53"/>
      <c r="R38" s="53"/>
      <c r="S38" s="53"/>
    </row>
    <row r="39" spans="2:19" x14ac:dyDescent="0.2">
      <c r="B39" s="53"/>
      <c r="C39" s="53"/>
      <c r="D39" s="53"/>
      <c r="E39" s="53"/>
      <c r="F39" s="53"/>
      <c r="G39" s="53"/>
      <c r="H39" s="53"/>
      <c r="I39" s="53"/>
      <c r="J39" s="53"/>
      <c r="K39" s="53"/>
      <c r="L39" s="53"/>
      <c r="M39" s="53"/>
      <c r="N39" s="53"/>
      <c r="O39" s="53"/>
      <c r="P39" s="53"/>
      <c r="Q39" s="53"/>
      <c r="R39" s="53"/>
      <c r="S39" s="53"/>
    </row>
    <row r="40" spans="2:19" x14ac:dyDescent="0.2">
      <c r="B40" s="53"/>
      <c r="C40" s="53"/>
      <c r="D40" s="53"/>
      <c r="E40" s="53"/>
      <c r="F40" s="53"/>
      <c r="G40" s="53"/>
      <c r="H40" s="53"/>
      <c r="I40" s="53"/>
      <c r="J40" s="53"/>
      <c r="K40" s="53"/>
      <c r="L40" s="53"/>
      <c r="M40" s="53"/>
      <c r="N40" s="53"/>
      <c r="O40" s="53"/>
      <c r="P40" s="53"/>
      <c r="Q40" s="53"/>
      <c r="R40" s="53"/>
      <c r="S40" s="53"/>
    </row>
    <row r="41" spans="2:19" x14ac:dyDescent="0.2">
      <c r="B41" s="53"/>
      <c r="C41" s="53"/>
      <c r="D41" s="53"/>
      <c r="E41" s="53"/>
      <c r="F41" s="53"/>
      <c r="G41" s="53"/>
      <c r="H41" s="53"/>
      <c r="I41" s="53"/>
      <c r="J41" s="53"/>
      <c r="K41" s="53"/>
      <c r="L41" s="53"/>
      <c r="M41" s="53"/>
      <c r="N41" s="53"/>
      <c r="O41" s="53"/>
      <c r="P41" s="53"/>
      <c r="Q41" s="53"/>
      <c r="R41" s="53"/>
      <c r="S41" s="53"/>
    </row>
    <row r="42" spans="2:19" x14ac:dyDescent="0.2">
      <c r="B42" s="53"/>
      <c r="C42" s="53"/>
      <c r="D42" s="53"/>
      <c r="E42" s="53"/>
      <c r="F42" s="53"/>
      <c r="G42" s="53"/>
      <c r="H42" s="53"/>
      <c r="I42" s="53"/>
      <c r="J42" s="53"/>
      <c r="K42" s="53"/>
      <c r="L42" s="53"/>
      <c r="M42" s="53"/>
      <c r="N42" s="53"/>
      <c r="O42" s="53"/>
      <c r="P42" s="53"/>
      <c r="Q42" s="53"/>
      <c r="R42" s="53"/>
      <c r="S42" s="53"/>
    </row>
    <row r="43" spans="2:19" x14ac:dyDescent="0.2">
      <c r="B43" s="53"/>
      <c r="C43" s="53"/>
      <c r="D43" s="53"/>
      <c r="E43" s="53"/>
      <c r="F43" s="53"/>
      <c r="G43" s="53"/>
      <c r="H43" s="53"/>
      <c r="I43" s="53"/>
      <c r="J43" s="53"/>
      <c r="K43" s="53"/>
      <c r="L43" s="53"/>
      <c r="M43" s="53"/>
      <c r="N43" s="53"/>
      <c r="O43" s="53"/>
      <c r="P43" s="53"/>
      <c r="Q43" s="53"/>
      <c r="R43" s="53"/>
      <c r="S43" s="53"/>
    </row>
    <row r="44" spans="2:19" x14ac:dyDescent="0.2">
      <c r="B44" s="53"/>
      <c r="C44" s="53"/>
      <c r="D44" s="53"/>
      <c r="E44" s="53"/>
      <c r="F44" s="53"/>
      <c r="G44" s="53"/>
      <c r="H44" s="53"/>
      <c r="I44" s="53"/>
      <c r="J44" s="53"/>
      <c r="K44" s="53"/>
      <c r="L44" s="53"/>
      <c r="M44" s="53"/>
      <c r="N44" s="53"/>
      <c r="O44" s="53"/>
      <c r="P44" s="53"/>
      <c r="Q44" s="53"/>
      <c r="R44" s="53"/>
      <c r="S44" s="53"/>
    </row>
    <row r="45" spans="2:19" x14ac:dyDescent="0.2">
      <c r="B45" s="53"/>
      <c r="C45" s="53"/>
      <c r="D45" s="53"/>
      <c r="E45" s="53"/>
      <c r="F45" s="53"/>
      <c r="G45" s="53"/>
      <c r="H45" s="53"/>
      <c r="I45" s="53"/>
      <c r="J45" s="53"/>
      <c r="K45" s="53"/>
      <c r="L45" s="53"/>
      <c r="M45" s="53"/>
      <c r="N45" s="53"/>
      <c r="O45" s="53"/>
      <c r="P45" s="53"/>
      <c r="Q45" s="53"/>
      <c r="R45" s="53"/>
      <c r="S45" s="53"/>
    </row>
    <row r="46" spans="2:19" x14ac:dyDescent="0.2">
      <c r="B46" s="53"/>
      <c r="C46" s="53"/>
      <c r="D46" s="53"/>
      <c r="E46" s="53"/>
      <c r="F46" s="53"/>
      <c r="G46" s="53"/>
      <c r="H46" s="53"/>
      <c r="I46" s="53"/>
      <c r="J46" s="53"/>
      <c r="K46" s="53"/>
      <c r="L46" s="53"/>
      <c r="M46" s="53"/>
      <c r="N46" s="53"/>
      <c r="O46" s="53"/>
      <c r="P46" s="53"/>
      <c r="Q46" s="53"/>
      <c r="R46" s="53"/>
      <c r="S46" s="53"/>
    </row>
    <row r="47" spans="2:19" x14ac:dyDescent="0.2">
      <c r="B47" s="53"/>
      <c r="C47" s="53"/>
      <c r="D47" s="53"/>
      <c r="E47" s="53"/>
      <c r="F47" s="53"/>
      <c r="G47" s="53"/>
      <c r="H47" s="53"/>
      <c r="I47" s="53"/>
      <c r="J47" s="53"/>
      <c r="K47" s="53"/>
      <c r="L47" s="53"/>
      <c r="M47" s="53"/>
      <c r="N47" s="53"/>
      <c r="O47" s="53"/>
      <c r="P47" s="53"/>
      <c r="Q47" s="53"/>
      <c r="R47" s="53"/>
      <c r="S47" s="53"/>
    </row>
    <row r="48" spans="2:19" x14ac:dyDescent="0.2">
      <c r="B48" s="53"/>
      <c r="C48" s="53"/>
      <c r="D48" s="53"/>
      <c r="E48" s="53"/>
      <c r="F48" s="53"/>
      <c r="G48" s="53"/>
      <c r="H48" s="53"/>
      <c r="I48" s="53"/>
      <c r="J48" s="53"/>
      <c r="K48" s="53"/>
      <c r="L48" s="53"/>
      <c r="M48" s="53"/>
      <c r="N48" s="53"/>
      <c r="O48" s="53"/>
      <c r="P48" s="53"/>
      <c r="Q48" s="53"/>
      <c r="R48" s="53"/>
      <c r="S48" s="53"/>
    </row>
    <row r="49" spans="2:19" x14ac:dyDescent="0.2">
      <c r="B49" s="53"/>
      <c r="C49" s="53"/>
      <c r="D49" s="53"/>
      <c r="E49" s="53"/>
      <c r="F49" s="53"/>
      <c r="G49" s="53"/>
      <c r="H49" s="53"/>
      <c r="I49" s="53"/>
      <c r="J49" s="53"/>
      <c r="K49" s="53"/>
      <c r="L49" s="53"/>
      <c r="M49" s="53"/>
      <c r="N49" s="53"/>
      <c r="O49" s="53"/>
      <c r="P49" s="53"/>
      <c r="Q49" s="53"/>
      <c r="R49" s="53"/>
      <c r="S49" s="53"/>
    </row>
    <row r="50" spans="2:19" x14ac:dyDescent="0.2">
      <c r="B50" s="53"/>
      <c r="C50" s="53"/>
      <c r="D50" s="53"/>
      <c r="E50" s="53"/>
      <c r="F50" s="53"/>
      <c r="G50" s="53"/>
      <c r="H50" s="53"/>
      <c r="I50" s="53"/>
      <c r="J50" s="53"/>
      <c r="K50" s="53"/>
      <c r="L50" s="53"/>
      <c r="M50" s="53"/>
      <c r="N50" s="53"/>
      <c r="O50" s="53"/>
      <c r="P50" s="53"/>
      <c r="Q50" s="53"/>
      <c r="R50" s="53"/>
      <c r="S50" s="53"/>
    </row>
    <row r="51" spans="2:19" x14ac:dyDescent="0.2">
      <c r="B51" s="53"/>
      <c r="C51" s="53"/>
      <c r="D51" s="53"/>
      <c r="E51" s="53"/>
      <c r="F51" s="53"/>
      <c r="G51" s="53"/>
      <c r="H51" s="53"/>
      <c r="I51" s="53"/>
      <c r="J51" s="53"/>
      <c r="K51" s="53"/>
      <c r="L51" s="53"/>
      <c r="M51" s="53"/>
      <c r="N51" s="53"/>
      <c r="O51" s="53"/>
      <c r="P51" s="53"/>
      <c r="Q51" s="53"/>
      <c r="R51" s="53"/>
      <c r="S51" s="53"/>
    </row>
    <row r="52" spans="2:19" x14ac:dyDescent="0.2">
      <c r="B52" s="53"/>
      <c r="C52" s="53"/>
      <c r="D52" s="53"/>
      <c r="E52" s="53"/>
      <c r="F52" s="53"/>
      <c r="G52" s="53"/>
      <c r="H52" s="53"/>
      <c r="I52" s="53"/>
      <c r="J52" s="53"/>
      <c r="K52" s="53"/>
      <c r="L52" s="53"/>
      <c r="M52" s="53"/>
      <c r="N52" s="53"/>
      <c r="O52" s="53"/>
      <c r="P52" s="53"/>
      <c r="Q52" s="53"/>
      <c r="R52" s="53"/>
      <c r="S52" s="53"/>
    </row>
    <row r="53" spans="2:19" x14ac:dyDescent="0.2">
      <c r="B53" s="53"/>
      <c r="C53" s="53"/>
      <c r="D53" s="53"/>
      <c r="E53" s="53"/>
      <c r="F53" s="53"/>
      <c r="G53" s="53"/>
      <c r="H53" s="53"/>
      <c r="I53" s="53"/>
      <c r="J53" s="53"/>
      <c r="K53" s="53"/>
      <c r="L53" s="53"/>
      <c r="M53" s="53"/>
      <c r="N53" s="53"/>
      <c r="O53" s="53"/>
      <c r="P53" s="53"/>
      <c r="Q53" s="53"/>
      <c r="R53" s="53"/>
      <c r="S53" s="53"/>
    </row>
    <row r="54" spans="2:19" x14ac:dyDescent="0.2">
      <c r="B54" s="53"/>
      <c r="C54" s="53"/>
      <c r="D54" s="53"/>
      <c r="E54" s="53"/>
      <c r="F54" s="53"/>
      <c r="G54" s="53"/>
      <c r="H54" s="53"/>
      <c r="I54" s="53"/>
      <c r="J54" s="53"/>
      <c r="K54" s="53"/>
      <c r="L54" s="53"/>
      <c r="M54" s="53"/>
      <c r="N54" s="53"/>
      <c r="O54" s="53"/>
      <c r="P54" s="53"/>
      <c r="Q54" s="53"/>
      <c r="R54" s="53"/>
      <c r="S54" s="53"/>
    </row>
    <row r="55" spans="2:19" x14ac:dyDescent="0.2">
      <c r="B55" s="53"/>
      <c r="C55" s="53"/>
      <c r="D55" s="53"/>
      <c r="E55" s="53"/>
      <c r="F55" s="53"/>
      <c r="G55" s="53"/>
      <c r="H55" s="53"/>
      <c r="I55" s="53"/>
      <c r="J55" s="53"/>
      <c r="K55" s="53"/>
      <c r="L55" s="53"/>
      <c r="M55" s="53"/>
      <c r="N55" s="53"/>
      <c r="O55" s="53"/>
      <c r="P55" s="53"/>
      <c r="Q55" s="53"/>
      <c r="R55" s="53"/>
      <c r="S55" s="53"/>
    </row>
    <row r="56" spans="2:19" x14ac:dyDescent="0.2">
      <c r="B56" s="53"/>
      <c r="C56" s="53"/>
      <c r="D56" s="53"/>
      <c r="E56" s="53"/>
      <c r="F56" s="53"/>
      <c r="G56" s="53"/>
      <c r="H56" s="53"/>
      <c r="I56" s="53"/>
      <c r="J56" s="53"/>
      <c r="K56" s="53"/>
      <c r="L56" s="53"/>
      <c r="M56" s="53"/>
      <c r="N56" s="53"/>
      <c r="O56" s="53"/>
      <c r="P56" s="53"/>
      <c r="Q56" s="53"/>
      <c r="R56" s="53"/>
      <c r="S56" s="53"/>
    </row>
    <row r="71" ht="3" customHeight="1" x14ac:dyDescent="0.2"/>
    <row r="72" hidden="1" x14ac:dyDescent="0.2"/>
    <row r="73" hidden="1" x14ac:dyDescent="0.2"/>
    <row r="74" hidden="1" x14ac:dyDescent="0.2"/>
  </sheetData>
  <mergeCells count="4">
    <mergeCell ref="A31:H31"/>
    <mergeCell ref="A32:H32"/>
    <mergeCell ref="A5:S5"/>
    <mergeCell ref="A6:S6"/>
  </mergeCells>
  <phoneticPr fontId="0" type="noConversion"/>
  <printOptions horizontalCentered="1" verticalCentered="1"/>
  <pageMargins left="0" right="0" top="0" bottom="0" header="0.98425196850393704" footer="0"/>
  <pageSetup scale="44" fitToHeight="0" orientation="landscape" r:id="rId1"/>
  <headerFooter alignWithMargins="0"/>
  <colBreaks count="1" manualBreakCount="1">
    <brk id="19" max="1048575" man="1"/>
  </colBreaks>
  <ignoredErrors>
    <ignoredError sqref="S13"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EEEA-C0F2-4CD0-98BE-5F9F2FF91810}">
  <dimension ref="A1:H76"/>
  <sheetViews>
    <sheetView workbookViewId="0">
      <pane xSplit="2" ySplit="8" topLeftCell="C58" activePane="bottomRight" state="frozen"/>
      <selection pane="topRight" activeCell="C1" sqref="C1"/>
      <selection pane="bottomLeft" activeCell="A9" sqref="A9"/>
      <selection pane="bottomRight" activeCell="G8" sqref="G8"/>
    </sheetView>
  </sheetViews>
  <sheetFormatPr defaultRowHeight="14.25" x14ac:dyDescent="0.2"/>
  <cols>
    <col min="1" max="1" width="13.5703125" style="6" customWidth="1"/>
    <col min="2" max="2" width="51.140625" style="6" customWidth="1"/>
    <col min="3" max="3" width="24" style="1" customWidth="1"/>
    <col min="4" max="4" width="18.140625" style="6" customWidth="1"/>
    <col min="6" max="6" width="16.42578125" style="6" customWidth="1"/>
    <col min="7" max="7" width="18.42578125" style="6" customWidth="1"/>
    <col min="8" max="8" width="11.28515625" bestFit="1" customWidth="1"/>
  </cols>
  <sheetData>
    <row r="1" spans="1:7" x14ac:dyDescent="0.2">
      <c r="A1" s="48"/>
      <c r="B1" s="1"/>
      <c r="C1" s="6"/>
      <c r="D1" s="60"/>
      <c r="F1" s="52"/>
      <c r="G1" s="52"/>
    </row>
    <row r="2" spans="1:7" x14ac:dyDescent="0.2">
      <c r="A2" s="1"/>
      <c r="B2" s="1"/>
      <c r="C2" s="6"/>
      <c r="D2" s="60"/>
      <c r="F2" s="52"/>
      <c r="G2" s="52"/>
    </row>
    <row r="3" spans="1:7" x14ac:dyDescent="0.2">
      <c r="B3" s="1"/>
      <c r="C3" s="6"/>
      <c r="F3" s="23"/>
      <c r="G3" s="23"/>
    </row>
    <row r="4" spans="1:7" ht="15" x14ac:dyDescent="0.25">
      <c r="A4" s="10"/>
      <c r="B4" s="10"/>
      <c r="C4" s="102"/>
      <c r="D4" s="11"/>
      <c r="F4" s="11"/>
      <c r="G4" s="11"/>
    </row>
    <row r="5" spans="1:7" x14ac:dyDescent="0.2">
      <c r="A5"/>
      <c r="B5"/>
      <c r="C5"/>
      <c r="D5"/>
      <c r="F5" s="11"/>
      <c r="G5" s="11"/>
    </row>
    <row r="6" spans="1:7" ht="15" thickBot="1" x14ac:dyDescent="0.25">
      <c r="A6"/>
      <c r="B6"/>
      <c r="C6"/>
      <c r="D6"/>
      <c r="F6" s="11"/>
      <c r="G6" s="11"/>
    </row>
    <row r="7" spans="1:7" ht="12.75" customHeight="1" x14ac:dyDescent="0.2">
      <c r="A7" s="92" t="s">
        <v>9</v>
      </c>
      <c r="B7" s="92" t="s">
        <v>10</v>
      </c>
      <c r="C7" s="92" t="s">
        <v>28</v>
      </c>
      <c r="D7" s="92" t="s">
        <v>160</v>
      </c>
      <c r="F7" s="24"/>
      <c r="G7" s="89"/>
    </row>
    <row r="8" spans="1:7" ht="30" x14ac:dyDescent="0.2">
      <c r="A8" s="93"/>
      <c r="B8" s="93"/>
      <c r="C8" s="93"/>
      <c r="D8" s="93"/>
      <c r="F8" s="90" t="s">
        <v>153</v>
      </c>
      <c r="G8" s="90" t="s">
        <v>154</v>
      </c>
    </row>
    <row r="9" spans="1:7" ht="15" x14ac:dyDescent="0.25">
      <c r="A9" s="12" t="s">
        <v>29</v>
      </c>
      <c r="B9" s="78" t="s">
        <v>30</v>
      </c>
      <c r="C9" s="80">
        <v>11312.5</v>
      </c>
      <c r="D9" s="20">
        <v>10468.1</v>
      </c>
      <c r="E9" s="103">
        <f>C9-D9</f>
        <v>844.39999999999964</v>
      </c>
      <c r="F9" s="28">
        <v>480.7</v>
      </c>
      <c r="G9" s="28">
        <v>0</v>
      </c>
    </row>
    <row r="10" spans="1:7" ht="15" x14ac:dyDescent="0.25">
      <c r="A10" s="16" t="s">
        <v>31</v>
      </c>
      <c r="B10" s="81" t="s">
        <v>32</v>
      </c>
      <c r="C10" s="80">
        <v>0</v>
      </c>
      <c r="D10" s="20">
        <v>3394.4</v>
      </c>
      <c r="E10" s="103">
        <f>C10-D10</f>
        <v>-3394.4</v>
      </c>
      <c r="F10" s="28">
        <v>24.1</v>
      </c>
      <c r="G10" s="28">
        <v>0</v>
      </c>
    </row>
    <row r="11" spans="1:7" ht="15" x14ac:dyDescent="0.25">
      <c r="A11" s="16" t="s">
        <v>33</v>
      </c>
      <c r="B11" s="81" t="s">
        <v>34</v>
      </c>
      <c r="C11" s="80">
        <v>11406</v>
      </c>
      <c r="D11" s="20">
        <v>2534.9</v>
      </c>
      <c r="E11" s="103">
        <f>C11-D11</f>
        <v>8871.1</v>
      </c>
      <c r="F11" s="28">
        <v>38.700000000000003</v>
      </c>
      <c r="G11" s="28">
        <v>0</v>
      </c>
    </row>
    <row r="12" spans="1:7" ht="15" x14ac:dyDescent="0.25">
      <c r="A12" s="16" t="s">
        <v>35</v>
      </c>
      <c r="B12" s="81" t="s">
        <v>36</v>
      </c>
      <c r="C12" s="80">
        <v>10771.3</v>
      </c>
      <c r="D12" s="20">
        <v>383.5</v>
      </c>
      <c r="E12" s="103">
        <f>C12-D12</f>
        <v>10387.799999999999</v>
      </c>
      <c r="F12" s="28">
        <v>3</v>
      </c>
      <c r="G12" s="28">
        <v>0</v>
      </c>
    </row>
    <row r="13" spans="1:7" ht="15" x14ac:dyDescent="0.25">
      <c r="A13" s="16" t="s">
        <v>37</v>
      </c>
      <c r="B13" s="81" t="s">
        <v>38</v>
      </c>
      <c r="C13" s="80">
        <v>9786.1999999999989</v>
      </c>
      <c r="D13" s="20">
        <v>3309.2999999999997</v>
      </c>
      <c r="E13" s="103">
        <f>C13-D13</f>
        <v>6476.9</v>
      </c>
      <c r="F13" s="28">
        <v>336.6</v>
      </c>
      <c r="G13" s="28">
        <v>0</v>
      </c>
    </row>
    <row r="14" spans="1:7" ht="15" x14ac:dyDescent="0.25">
      <c r="A14" s="16" t="s">
        <v>39</v>
      </c>
      <c r="B14" s="81" t="s">
        <v>40</v>
      </c>
      <c r="C14" s="80">
        <v>14724.4</v>
      </c>
      <c r="D14" s="20">
        <v>10368.6</v>
      </c>
      <c r="E14" s="103">
        <f>C14-D14</f>
        <v>4355.7999999999993</v>
      </c>
      <c r="F14" s="28">
        <v>0.4</v>
      </c>
      <c r="G14" s="28">
        <v>0</v>
      </c>
    </row>
    <row r="15" spans="1:7" ht="30" x14ac:dyDescent="0.25">
      <c r="A15" s="17" t="s">
        <v>41</v>
      </c>
      <c r="B15" s="81" t="s">
        <v>42</v>
      </c>
      <c r="C15" s="80">
        <v>421.8</v>
      </c>
      <c r="D15" s="20">
        <v>742.59999999999991</v>
      </c>
      <c r="E15" s="103">
        <f>C15-D15</f>
        <v>-320.7999999999999</v>
      </c>
      <c r="F15" s="28">
        <v>1.3</v>
      </c>
      <c r="G15" s="28">
        <v>0</v>
      </c>
    </row>
    <row r="16" spans="1:7" ht="15" x14ac:dyDescent="0.25">
      <c r="A16" s="16" t="s">
        <v>43</v>
      </c>
      <c r="B16" s="81" t="s">
        <v>44</v>
      </c>
      <c r="C16" s="80">
        <v>33368</v>
      </c>
      <c r="D16" s="20">
        <v>33611.5</v>
      </c>
      <c r="E16" s="103">
        <f>C16-D16</f>
        <v>-243.5</v>
      </c>
      <c r="F16" s="28">
        <v>0</v>
      </c>
      <c r="G16" s="28">
        <v>0</v>
      </c>
    </row>
    <row r="17" spans="1:7" ht="15" x14ac:dyDescent="0.25">
      <c r="A17" s="16" t="s">
        <v>45</v>
      </c>
      <c r="B17" s="81" t="s">
        <v>46</v>
      </c>
      <c r="C17" s="80">
        <v>918.9</v>
      </c>
      <c r="D17" s="20">
        <v>1570.5</v>
      </c>
      <c r="E17" s="103">
        <f>C17-D17</f>
        <v>-651.6</v>
      </c>
      <c r="F17" s="28">
        <v>1.4</v>
      </c>
      <c r="G17" s="28">
        <v>0</v>
      </c>
    </row>
    <row r="18" spans="1:7" ht="15" x14ac:dyDescent="0.25">
      <c r="A18" s="16" t="s">
        <v>47</v>
      </c>
      <c r="B18" s="81" t="s">
        <v>48</v>
      </c>
      <c r="C18" s="80">
        <v>5573</v>
      </c>
      <c r="D18" s="20">
        <v>4882.7</v>
      </c>
      <c r="E18" s="103">
        <f>C18-D18</f>
        <v>690.30000000000018</v>
      </c>
      <c r="F18" s="28">
        <v>0</v>
      </c>
      <c r="G18" s="28">
        <v>0</v>
      </c>
    </row>
    <row r="19" spans="1:7" ht="15" x14ac:dyDescent="0.25">
      <c r="A19" s="16" t="s">
        <v>49</v>
      </c>
      <c r="B19" s="81" t="s">
        <v>50</v>
      </c>
      <c r="C19" s="80">
        <v>699.7</v>
      </c>
      <c r="D19" s="20">
        <v>2024.5</v>
      </c>
      <c r="E19" s="103">
        <f>C19-D19</f>
        <v>-1324.8</v>
      </c>
      <c r="F19" s="28">
        <v>30.2</v>
      </c>
      <c r="G19" s="28">
        <v>0</v>
      </c>
    </row>
    <row r="20" spans="1:7" ht="15" x14ac:dyDescent="0.25">
      <c r="A20" s="16" t="s">
        <v>51</v>
      </c>
      <c r="B20" s="81" t="s">
        <v>52</v>
      </c>
      <c r="C20" s="80">
        <v>19705.3</v>
      </c>
      <c r="D20" s="20">
        <v>14984.6</v>
      </c>
      <c r="E20" s="103">
        <f>C20-D20</f>
        <v>4720.6999999999989</v>
      </c>
      <c r="F20" s="28">
        <v>1.3</v>
      </c>
      <c r="G20" s="28">
        <v>0</v>
      </c>
    </row>
    <row r="21" spans="1:7" ht="15" x14ac:dyDescent="0.25">
      <c r="A21" s="18" t="s">
        <v>53</v>
      </c>
      <c r="B21" s="82" t="s">
        <v>54</v>
      </c>
      <c r="C21" s="80">
        <v>15776.9</v>
      </c>
      <c r="D21" s="20">
        <v>9397.5</v>
      </c>
      <c r="E21" s="103">
        <f>C21-D21</f>
        <v>6379.4</v>
      </c>
      <c r="F21" s="28">
        <v>0.8</v>
      </c>
      <c r="G21" s="28">
        <v>0</v>
      </c>
    </row>
    <row r="22" spans="1:7" ht="30" x14ac:dyDescent="0.25">
      <c r="A22" s="16" t="s">
        <v>55</v>
      </c>
      <c r="B22" s="81" t="s">
        <v>56</v>
      </c>
      <c r="C22" s="80">
        <v>4359.2</v>
      </c>
      <c r="D22" s="20">
        <v>3072.3999999999996</v>
      </c>
      <c r="E22" s="103">
        <f>C22-D22</f>
        <v>1286.8000000000002</v>
      </c>
      <c r="F22" s="28">
        <v>1.9</v>
      </c>
      <c r="G22" s="28">
        <v>0</v>
      </c>
    </row>
    <row r="23" spans="1:7" ht="15" x14ac:dyDescent="0.25">
      <c r="A23" s="18" t="s">
        <v>57</v>
      </c>
      <c r="B23" s="82" t="s">
        <v>58</v>
      </c>
      <c r="C23" s="80">
        <v>8970.9</v>
      </c>
      <c r="D23" s="20">
        <v>8332.7999999999993</v>
      </c>
      <c r="E23" s="103">
        <f>C23-D23</f>
        <v>638.10000000000036</v>
      </c>
      <c r="F23" s="28">
        <v>0</v>
      </c>
      <c r="G23" s="28">
        <v>0</v>
      </c>
    </row>
    <row r="24" spans="1:7" ht="15" x14ac:dyDescent="0.25">
      <c r="A24" s="18" t="s">
        <v>59</v>
      </c>
      <c r="B24" s="82" t="s">
        <v>60</v>
      </c>
      <c r="C24" s="80">
        <v>4265.5</v>
      </c>
      <c r="D24" s="20">
        <v>1087.3</v>
      </c>
      <c r="E24" s="103">
        <f>C24-D24</f>
        <v>3178.2</v>
      </c>
      <c r="F24" s="28">
        <v>20.9</v>
      </c>
      <c r="G24" s="28">
        <v>0</v>
      </c>
    </row>
    <row r="25" spans="1:7" ht="15" x14ac:dyDescent="0.25">
      <c r="A25" s="16" t="s">
        <v>61</v>
      </c>
      <c r="B25" s="81" t="s">
        <v>62</v>
      </c>
      <c r="C25" s="80">
        <v>4904.5999999999995</v>
      </c>
      <c r="D25" s="20">
        <v>5954</v>
      </c>
      <c r="E25" s="103">
        <f>C25-D25</f>
        <v>-1049.4000000000005</v>
      </c>
      <c r="F25" s="28">
        <v>1.7</v>
      </c>
      <c r="G25" s="28">
        <v>0</v>
      </c>
    </row>
    <row r="26" spans="1:7" ht="15" x14ac:dyDescent="0.25">
      <c r="A26" s="18" t="s">
        <v>63</v>
      </c>
      <c r="B26" s="82" t="s">
        <v>64</v>
      </c>
      <c r="C26" s="80">
        <v>25695</v>
      </c>
      <c r="D26" s="20">
        <v>6914.2</v>
      </c>
      <c r="E26" s="103">
        <f>C26-D26</f>
        <v>18780.8</v>
      </c>
      <c r="F26" s="28">
        <v>346.1</v>
      </c>
      <c r="G26" s="28">
        <v>0</v>
      </c>
    </row>
    <row r="27" spans="1:7" ht="15" x14ac:dyDescent="0.25">
      <c r="A27" s="18" t="s">
        <v>65</v>
      </c>
      <c r="B27" s="82" t="s">
        <v>66</v>
      </c>
      <c r="C27" s="80">
        <v>13809.6</v>
      </c>
      <c r="D27" s="20">
        <v>4037.5</v>
      </c>
      <c r="E27" s="103">
        <f>C27-D27</f>
        <v>9772.1</v>
      </c>
      <c r="F27" s="28">
        <v>36.200000000000003</v>
      </c>
      <c r="G27" s="28">
        <v>0</v>
      </c>
    </row>
    <row r="28" spans="1:7" ht="15" x14ac:dyDescent="0.25">
      <c r="A28" s="18" t="s">
        <v>67</v>
      </c>
      <c r="B28" s="82" t="s">
        <v>68</v>
      </c>
      <c r="C28" s="80">
        <v>6290.1</v>
      </c>
      <c r="D28" s="20">
        <v>2860.4999999999995</v>
      </c>
      <c r="E28" s="103">
        <f>C28-D28</f>
        <v>3429.6000000000008</v>
      </c>
      <c r="F28" s="28">
        <v>123.6</v>
      </c>
      <c r="G28" s="28">
        <v>0</v>
      </c>
    </row>
    <row r="29" spans="1:7" ht="15" x14ac:dyDescent="0.25">
      <c r="A29" s="18" t="s">
        <v>69</v>
      </c>
      <c r="B29" s="82" t="s">
        <v>70</v>
      </c>
      <c r="C29" s="80">
        <v>27990.2</v>
      </c>
      <c r="D29" s="20">
        <v>12667.5</v>
      </c>
      <c r="E29" s="103">
        <f>C29-D29</f>
        <v>15322.7</v>
      </c>
      <c r="F29" s="28">
        <v>56.5</v>
      </c>
      <c r="G29" s="28">
        <v>0</v>
      </c>
    </row>
    <row r="30" spans="1:7" ht="15" x14ac:dyDescent="0.25">
      <c r="A30" s="16" t="s">
        <v>71</v>
      </c>
      <c r="B30" s="81" t="s">
        <v>72</v>
      </c>
      <c r="C30" s="80">
        <v>13767</v>
      </c>
      <c r="D30" s="20">
        <v>1785.6000000000001</v>
      </c>
      <c r="E30" s="103">
        <f>C30-D30</f>
        <v>11981.4</v>
      </c>
      <c r="F30" s="28">
        <v>147.5</v>
      </c>
      <c r="G30" s="28">
        <v>0</v>
      </c>
    </row>
    <row r="31" spans="1:7" ht="15" x14ac:dyDescent="0.25">
      <c r="A31" s="18" t="s">
        <v>73</v>
      </c>
      <c r="B31" s="82" t="s">
        <v>74</v>
      </c>
      <c r="C31" s="80">
        <v>13490.4</v>
      </c>
      <c r="D31" s="20">
        <v>3588.3</v>
      </c>
      <c r="E31" s="103">
        <f>C31-D31</f>
        <v>9902.0999999999985</v>
      </c>
      <c r="F31" s="28">
        <v>97.3</v>
      </c>
      <c r="G31" s="28">
        <v>0</v>
      </c>
    </row>
    <row r="32" spans="1:7" ht="15" x14ac:dyDescent="0.25">
      <c r="A32" s="16" t="s">
        <v>75</v>
      </c>
      <c r="B32" s="81" t="s">
        <v>76</v>
      </c>
      <c r="C32" s="80">
        <v>9139.9</v>
      </c>
      <c r="D32" s="20">
        <v>1438.5</v>
      </c>
      <c r="E32" s="103">
        <f>C32-D32</f>
        <v>7701.4</v>
      </c>
      <c r="F32" s="28">
        <v>120.6</v>
      </c>
      <c r="G32" s="28">
        <v>0</v>
      </c>
    </row>
    <row r="33" spans="1:7" ht="15" x14ac:dyDescent="0.25">
      <c r="A33" s="18" t="s">
        <v>77</v>
      </c>
      <c r="B33" s="82" t="s">
        <v>78</v>
      </c>
      <c r="C33" s="80">
        <v>11313.4</v>
      </c>
      <c r="D33" s="20">
        <v>5433.0999999999995</v>
      </c>
      <c r="E33" s="103">
        <f>C33-D33</f>
        <v>5880.3</v>
      </c>
      <c r="F33" s="28">
        <v>2.1</v>
      </c>
      <c r="G33" s="28">
        <v>0</v>
      </c>
    </row>
    <row r="34" spans="1:7" ht="30" x14ac:dyDescent="0.25">
      <c r="A34" s="17" t="s">
        <v>79</v>
      </c>
      <c r="B34" s="81" t="s">
        <v>80</v>
      </c>
      <c r="C34" s="80">
        <v>765.3</v>
      </c>
      <c r="D34" s="20">
        <v>7.8</v>
      </c>
      <c r="E34" s="103">
        <f>C34-D34</f>
        <v>757.5</v>
      </c>
      <c r="F34" s="28">
        <v>101.5</v>
      </c>
      <c r="G34" s="28">
        <v>0</v>
      </c>
    </row>
    <row r="35" spans="1:7" ht="15" x14ac:dyDescent="0.25">
      <c r="A35" s="18" t="s">
        <v>81</v>
      </c>
      <c r="B35" s="82" t="s">
        <v>82</v>
      </c>
      <c r="C35" s="80">
        <v>72305.299999999988</v>
      </c>
      <c r="D35" s="20">
        <v>28389.700000000004</v>
      </c>
      <c r="E35" s="103">
        <f>C35-D35</f>
        <v>43915.599999999984</v>
      </c>
      <c r="F35" s="28">
        <v>536.1</v>
      </c>
      <c r="G35" s="28">
        <v>0</v>
      </c>
    </row>
    <row r="36" spans="1:7" ht="15" x14ac:dyDescent="0.25">
      <c r="A36" s="18" t="s">
        <v>83</v>
      </c>
      <c r="B36" s="82" t="s">
        <v>84</v>
      </c>
      <c r="C36" s="80">
        <v>30991.3</v>
      </c>
      <c r="D36" s="20">
        <v>7715.1000000000013</v>
      </c>
      <c r="E36" s="103">
        <f>C36-D36</f>
        <v>23276.199999999997</v>
      </c>
      <c r="F36" s="28">
        <v>13023.2</v>
      </c>
      <c r="G36" s="28">
        <v>0</v>
      </c>
    </row>
    <row r="37" spans="1:7" ht="15" x14ac:dyDescent="0.25">
      <c r="A37" s="18" t="s">
        <v>85</v>
      </c>
      <c r="B37" s="82" t="s">
        <v>86</v>
      </c>
      <c r="C37" s="80">
        <v>5562.2</v>
      </c>
      <c r="D37" s="20">
        <v>792.9</v>
      </c>
      <c r="E37" s="103">
        <f>C37-D37</f>
        <v>4769.3</v>
      </c>
      <c r="F37" s="28">
        <v>2465.6</v>
      </c>
      <c r="G37" s="28">
        <v>0</v>
      </c>
    </row>
    <row r="38" spans="1:7" ht="30" x14ac:dyDescent="0.25">
      <c r="A38" s="17" t="s">
        <v>87</v>
      </c>
      <c r="B38" s="82" t="s">
        <v>88</v>
      </c>
      <c r="C38" s="80">
        <v>173766</v>
      </c>
      <c r="D38" s="20">
        <v>120887.4</v>
      </c>
      <c r="E38" s="103">
        <f>C38-D38</f>
        <v>52878.600000000006</v>
      </c>
      <c r="F38" s="28">
        <v>7379.1</v>
      </c>
      <c r="G38" s="28">
        <v>0</v>
      </c>
    </row>
    <row r="39" spans="1:7" ht="30" x14ac:dyDescent="0.25">
      <c r="A39" s="16" t="s">
        <v>89</v>
      </c>
      <c r="B39" s="81" t="s">
        <v>90</v>
      </c>
      <c r="C39" s="80">
        <v>4673.3999999999996</v>
      </c>
      <c r="D39" s="20">
        <v>4122.5</v>
      </c>
      <c r="E39" s="103">
        <f>C39-D39</f>
        <v>550.89999999999964</v>
      </c>
      <c r="F39" s="28">
        <v>130.1</v>
      </c>
      <c r="G39" s="28">
        <v>0</v>
      </c>
    </row>
    <row r="40" spans="1:7" ht="30" x14ac:dyDescent="0.25">
      <c r="A40" s="17" t="s">
        <v>91</v>
      </c>
      <c r="B40" s="81" t="s">
        <v>92</v>
      </c>
      <c r="C40" s="80">
        <v>5245.0000000000009</v>
      </c>
      <c r="D40" s="20">
        <v>20141.199999999997</v>
      </c>
      <c r="E40" s="103">
        <f>C40-D40</f>
        <v>-14896.199999999997</v>
      </c>
      <c r="F40" s="28">
        <v>1466.5</v>
      </c>
      <c r="G40" s="28">
        <v>0</v>
      </c>
    </row>
    <row r="41" spans="1:7" ht="15" x14ac:dyDescent="0.25">
      <c r="A41" s="16" t="s">
        <v>93</v>
      </c>
      <c r="B41" s="81" t="s">
        <v>94</v>
      </c>
      <c r="C41" s="80">
        <v>209.2</v>
      </c>
      <c r="D41" s="20">
        <v>62065.9</v>
      </c>
      <c r="E41" s="103">
        <f>C41-D41</f>
        <v>-61856.700000000004</v>
      </c>
      <c r="F41" s="28">
        <v>11412.6</v>
      </c>
      <c r="G41" s="28">
        <v>0</v>
      </c>
    </row>
    <row r="42" spans="1:7" ht="15" x14ac:dyDescent="0.25">
      <c r="A42" s="16" t="s">
        <v>95</v>
      </c>
      <c r="B42" s="81" t="s">
        <v>96</v>
      </c>
      <c r="C42" s="80">
        <v>14739.9</v>
      </c>
      <c r="D42" s="20">
        <v>53042.999999999993</v>
      </c>
      <c r="E42" s="103">
        <f>C42-D42</f>
        <v>-38303.099999999991</v>
      </c>
      <c r="F42" s="28">
        <v>3074.7</v>
      </c>
      <c r="G42" s="28">
        <v>0</v>
      </c>
    </row>
    <row r="43" spans="1:7" ht="15" x14ac:dyDescent="0.25">
      <c r="A43" s="16" t="s">
        <v>97</v>
      </c>
      <c r="B43" s="81" t="s">
        <v>98</v>
      </c>
      <c r="C43" s="80">
        <v>9190.1</v>
      </c>
      <c r="D43" s="20">
        <v>26388.200000000008</v>
      </c>
      <c r="E43" s="103">
        <f>C43-D43</f>
        <v>-17198.100000000006</v>
      </c>
      <c r="F43" s="28">
        <v>2069.3000000000002</v>
      </c>
      <c r="G43" s="28">
        <v>0</v>
      </c>
    </row>
    <row r="44" spans="1:7" ht="30" x14ac:dyDescent="0.25">
      <c r="A44" s="17" t="s">
        <v>99</v>
      </c>
      <c r="B44" s="81" t="s">
        <v>100</v>
      </c>
      <c r="C44" s="80">
        <v>15202.4</v>
      </c>
      <c r="D44" s="20">
        <v>22136</v>
      </c>
      <c r="E44" s="103">
        <f>C44-D44</f>
        <v>-6933.6</v>
      </c>
      <c r="F44" s="28">
        <v>3370.9</v>
      </c>
      <c r="G44" s="28">
        <v>0</v>
      </c>
    </row>
    <row r="45" spans="1:7" ht="15" x14ac:dyDescent="0.25">
      <c r="A45" s="16" t="s">
        <v>101</v>
      </c>
      <c r="B45" s="81" t="s">
        <v>102</v>
      </c>
      <c r="C45" s="80">
        <v>44612</v>
      </c>
      <c r="D45" s="20">
        <v>45136.69999999999</v>
      </c>
      <c r="E45" s="103">
        <f>C45-D45</f>
        <v>-524.69999999998981</v>
      </c>
      <c r="F45" s="28">
        <v>9388.1</v>
      </c>
      <c r="G45" s="28">
        <v>0</v>
      </c>
    </row>
    <row r="46" spans="1:7" ht="30" x14ac:dyDescent="0.25">
      <c r="A46" s="17" t="s">
        <v>103</v>
      </c>
      <c r="B46" s="82" t="s">
        <v>104</v>
      </c>
      <c r="C46" s="80">
        <v>4482.8999999999996</v>
      </c>
      <c r="D46" s="20">
        <v>109.5</v>
      </c>
      <c r="E46" s="103">
        <f>C46-D46</f>
        <v>4373.3999999999996</v>
      </c>
      <c r="F46" s="28">
        <v>1139.2</v>
      </c>
      <c r="G46" s="28">
        <v>0</v>
      </c>
    </row>
    <row r="47" spans="1:7" ht="15" x14ac:dyDescent="0.25">
      <c r="A47" s="16" t="s">
        <v>105</v>
      </c>
      <c r="B47" s="81" t="s">
        <v>106</v>
      </c>
      <c r="C47" s="80">
        <v>1203.3</v>
      </c>
      <c r="D47" s="20">
        <v>2889.3</v>
      </c>
      <c r="E47" s="103">
        <f>C47-D47</f>
        <v>-1686.0000000000002</v>
      </c>
      <c r="F47" s="28">
        <v>1644.2</v>
      </c>
      <c r="G47" s="28">
        <v>0</v>
      </c>
    </row>
    <row r="48" spans="1:7" ht="30" x14ac:dyDescent="0.25">
      <c r="A48" s="18" t="s">
        <v>107</v>
      </c>
      <c r="B48" s="82" t="s">
        <v>108</v>
      </c>
      <c r="C48" s="80">
        <v>5821.7999999999993</v>
      </c>
      <c r="D48" s="20">
        <v>1736</v>
      </c>
      <c r="E48" s="103">
        <f>C48-D48</f>
        <v>4085.7999999999993</v>
      </c>
      <c r="F48" s="28">
        <v>543.79999999999995</v>
      </c>
      <c r="G48" s="28">
        <v>0</v>
      </c>
    </row>
    <row r="49" spans="1:7" ht="15" x14ac:dyDescent="0.25">
      <c r="A49" s="18" t="s">
        <v>109</v>
      </c>
      <c r="B49" s="82" t="s">
        <v>110</v>
      </c>
      <c r="C49" s="80">
        <v>51765.599999999999</v>
      </c>
      <c r="D49" s="20">
        <v>22974.599999999995</v>
      </c>
      <c r="E49" s="103">
        <f>C49-D49</f>
        <v>28791.000000000004</v>
      </c>
      <c r="F49" s="28">
        <v>0</v>
      </c>
      <c r="G49" s="28">
        <v>0</v>
      </c>
    </row>
    <row r="50" spans="1:7" ht="15" x14ac:dyDescent="0.25">
      <c r="A50" s="16" t="s">
        <v>111</v>
      </c>
      <c r="B50" s="81" t="s">
        <v>15</v>
      </c>
      <c r="C50" s="80">
        <v>80810.5</v>
      </c>
      <c r="D50" s="20">
        <v>21811.7</v>
      </c>
      <c r="E50" s="103">
        <f>C50-D50</f>
        <v>58998.8</v>
      </c>
      <c r="F50" s="28">
        <v>0</v>
      </c>
      <c r="G50" s="28">
        <v>0</v>
      </c>
    </row>
    <row r="51" spans="1:7" ht="15" x14ac:dyDescent="0.25">
      <c r="A51" s="16" t="s">
        <v>112</v>
      </c>
      <c r="B51" s="81" t="s">
        <v>113</v>
      </c>
      <c r="C51" s="80">
        <v>173252.8</v>
      </c>
      <c r="D51" s="20">
        <v>7461.5999999999995</v>
      </c>
      <c r="E51" s="103">
        <f>C51-D51</f>
        <v>165791.19999999998</v>
      </c>
      <c r="F51" s="28">
        <v>0</v>
      </c>
      <c r="G51" s="28">
        <v>0</v>
      </c>
    </row>
    <row r="52" spans="1:7" ht="15" x14ac:dyDescent="0.25">
      <c r="A52" s="16" t="s">
        <v>114</v>
      </c>
      <c r="B52" s="82" t="s">
        <v>115</v>
      </c>
      <c r="C52" s="80">
        <v>49870.500000000007</v>
      </c>
      <c r="D52" s="20">
        <v>3931.2</v>
      </c>
      <c r="E52" s="103">
        <f>C52-D52</f>
        <v>45939.30000000001</v>
      </c>
      <c r="F52" s="28">
        <v>7818.3</v>
      </c>
      <c r="G52" s="28">
        <v>0</v>
      </c>
    </row>
    <row r="53" spans="1:7" ht="30" x14ac:dyDescent="0.25">
      <c r="A53" s="16" t="s">
        <v>116</v>
      </c>
      <c r="B53" s="82" t="s">
        <v>117</v>
      </c>
      <c r="C53" s="80">
        <v>96838.1</v>
      </c>
      <c r="D53" s="20">
        <v>24148.000000000004</v>
      </c>
      <c r="E53" s="103">
        <f>C53-D53</f>
        <v>72690.100000000006</v>
      </c>
      <c r="F53" s="28">
        <v>6451.7</v>
      </c>
      <c r="G53" s="28">
        <v>0</v>
      </c>
    </row>
    <row r="54" spans="1:7" ht="30" x14ac:dyDescent="0.25">
      <c r="A54" s="16" t="s">
        <v>118</v>
      </c>
      <c r="B54" s="82" t="s">
        <v>119</v>
      </c>
      <c r="C54" s="80">
        <v>74521.600000000006</v>
      </c>
      <c r="D54" s="20">
        <v>56027.8</v>
      </c>
      <c r="E54" s="103">
        <f>C54-D54</f>
        <v>18493.800000000003</v>
      </c>
      <c r="F54" s="28">
        <v>0</v>
      </c>
      <c r="G54" s="28">
        <v>0</v>
      </c>
    </row>
    <row r="55" spans="1:7" ht="15" x14ac:dyDescent="0.25">
      <c r="A55" s="16" t="s">
        <v>120</v>
      </c>
      <c r="B55" s="82" t="s">
        <v>121</v>
      </c>
      <c r="C55" s="80">
        <v>37691.699999999997</v>
      </c>
      <c r="D55" s="20">
        <v>0</v>
      </c>
      <c r="E55" s="103">
        <f>C55-D55</f>
        <v>37691.699999999997</v>
      </c>
      <c r="F55" s="28">
        <v>0</v>
      </c>
      <c r="G55" s="28">
        <v>0</v>
      </c>
    </row>
    <row r="56" spans="1:7" ht="30" x14ac:dyDescent="0.25">
      <c r="A56" s="17" t="s">
        <v>122</v>
      </c>
      <c r="B56" s="82" t="s">
        <v>123</v>
      </c>
      <c r="C56" s="80">
        <v>62472.799999999996</v>
      </c>
      <c r="D56" s="20">
        <v>65594.3</v>
      </c>
      <c r="E56" s="103">
        <f>C56-D56</f>
        <v>-3121.5000000000073</v>
      </c>
      <c r="F56" s="28">
        <v>720.4</v>
      </c>
      <c r="G56" s="28">
        <v>0</v>
      </c>
    </row>
    <row r="57" spans="1:7" ht="60" x14ac:dyDescent="0.25">
      <c r="A57" s="17" t="s">
        <v>124</v>
      </c>
      <c r="B57" s="82" t="s">
        <v>125</v>
      </c>
      <c r="C57" s="80">
        <v>52916.399999999994</v>
      </c>
      <c r="D57" s="20">
        <v>0</v>
      </c>
      <c r="E57" s="103">
        <f>C57-D57</f>
        <v>52916.399999999994</v>
      </c>
      <c r="F57" s="28">
        <v>0</v>
      </c>
      <c r="G57" s="28">
        <v>0</v>
      </c>
    </row>
    <row r="58" spans="1:7" ht="15" x14ac:dyDescent="0.25">
      <c r="A58" s="18" t="s">
        <v>126</v>
      </c>
      <c r="B58" s="82" t="s">
        <v>127</v>
      </c>
      <c r="C58" s="80">
        <v>48834</v>
      </c>
      <c r="D58" s="20">
        <v>1644</v>
      </c>
      <c r="E58" s="103">
        <f>C58-D58</f>
        <v>47190</v>
      </c>
      <c r="F58" s="28">
        <v>0</v>
      </c>
      <c r="G58" s="28">
        <v>0</v>
      </c>
    </row>
    <row r="59" spans="1:7" ht="15" x14ac:dyDescent="0.25">
      <c r="A59" s="18" t="s">
        <v>128</v>
      </c>
      <c r="B59" s="82" t="s">
        <v>129</v>
      </c>
      <c r="C59" s="80">
        <v>34642.299999999996</v>
      </c>
      <c r="D59" s="20">
        <v>3991.0000000000005</v>
      </c>
      <c r="E59" s="103">
        <f>C59-D59</f>
        <v>30651.299999999996</v>
      </c>
      <c r="F59" s="28">
        <v>0</v>
      </c>
      <c r="G59" s="28">
        <v>0</v>
      </c>
    </row>
    <row r="60" spans="1:7" ht="30" x14ac:dyDescent="0.25">
      <c r="A60" s="19" t="s">
        <v>130</v>
      </c>
      <c r="B60" s="82" t="s">
        <v>131</v>
      </c>
      <c r="C60" s="80">
        <v>10919.5</v>
      </c>
      <c r="D60" s="20">
        <v>5487.0000000000018</v>
      </c>
      <c r="E60" s="103">
        <f>C60-D60</f>
        <v>5432.4999999999982</v>
      </c>
      <c r="F60" s="28">
        <v>439.6</v>
      </c>
      <c r="G60" s="28">
        <v>0</v>
      </c>
    </row>
    <row r="61" spans="1:7" ht="15" x14ac:dyDescent="0.25">
      <c r="A61" s="16" t="s">
        <v>132</v>
      </c>
      <c r="B61" s="82" t="s">
        <v>133</v>
      </c>
      <c r="C61" s="80">
        <v>12652.6</v>
      </c>
      <c r="D61" s="20">
        <v>1961.5</v>
      </c>
      <c r="E61" s="103">
        <f>C61-D61</f>
        <v>10691.1</v>
      </c>
      <c r="F61" s="28">
        <v>0</v>
      </c>
      <c r="G61" s="28">
        <v>0</v>
      </c>
    </row>
    <row r="62" spans="1:7" ht="15" x14ac:dyDescent="0.25">
      <c r="A62" s="18" t="s">
        <v>134</v>
      </c>
      <c r="B62" s="82" t="s">
        <v>135</v>
      </c>
      <c r="C62" s="80">
        <v>5466.8</v>
      </c>
      <c r="D62" s="20">
        <v>0</v>
      </c>
      <c r="E62" s="103">
        <f>C62-D62</f>
        <v>5466.8</v>
      </c>
      <c r="F62" s="28">
        <v>0</v>
      </c>
      <c r="G62" s="28">
        <v>0</v>
      </c>
    </row>
    <row r="63" spans="1:7" ht="30" x14ac:dyDescent="0.25">
      <c r="A63" s="17" t="s">
        <v>136</v>
      </c>
      <c r="B63" s="82" t="s">
        <v>137</v>
      </c>
      <c r="C63" s="80">
        <v>0</v>
      </c>
      <c r="D63" s="20">
        <v>0</v>
      </c>
      <c r="E63" s="103">
        <f>C63-D63</f>
        <v>0</v>
      </c>
      <c r="F63" s="28">
        <v>0</v>
      </c>
      <c r="G63" s="28">
        <v>0</v>
      </c>
    </row>
    <row r="64" spans="1:7" ht="15" x14ac:dyDescent="0.25">
      <c r="A64" s="16"/>
      <c r="B64" s="82"/>
      <c r="C64" s="80"/>
      <c r="D64" s="20"/>
      <c r="E64" s="103">
        <f>C64-D64</f>
        <v>0</v>
      </c>
      <c r="F64" s="28"/>
      <c r="G64" s="28"/>
    </row>
    <row r="65" spans="1:8" ht="15" x14ac:dyDescent="0.25">
      <c r="A65" s="20" t="s">
        <v>138</v>
      </c>
      <c r="B65" s="84" t="s">
        <v>139</v>
      </c>
      <c r="C65" s="80">
        <v>0</v>
      </c>
      <c r="D65" s="20">
        <v>0</v>
      </c>
      <c r="E65" s="103">
        <f>C65-D65</f>
        <v>0</v>
      </c>
      <c r="F65" s="28">
        <v>0</v>
      </c>
      <c r="G65" s="28">
        <v>0</v>
      </c>
    </row>
    <row r="66" spans="1:8" ht="30" x14ac:dyDescent="0.25">
      <c r="A66" s="19" t="s">
        <v>140</v>
      </c>
      <c r="B66" s="82" t="s">
        <v>141</v>
      </c>
      <c r="C66" s="80">
        <v>0</v>
      </c>
      <c r="D66" s="20">
        <v>0</v>
      </c>
      <c r="E66" s="103">
        <f>C66-D66</f>
        <v>0</v>
      </c>
      <c r="F66" s="28">
        <v>0</v>
      </c>
      <c r="G66" s="28">
        <v>0</v>
      </c>
    </row>
    <row r="67" spans="1:8" ht="15" x14ac:dyDescent="0.25">
      <c r="A67" s="20"/>
      <c r="B67" s="72"/>
      <c r="C67" s="79"/>
      <c r="D67" s="20"/>
      <c r="E67" s="103">
        <f>C67-D67</f>
        <v>0</v>
      </c>
      <c r="F67" s="28"/>
      <c r="G67" s="28"/>
    </row>
    <row r="68" spans="1:8" ht="15.75" thickBot="1" x14ac:dyDescent="0.3">
      <c r="A68" s="22"/>
      <c r="B68" s="85" t="s">
        <v>142</v>
      </c>
      <c r="C68" s="86">
        <v>1459885.1000000003</v>
      </c>
      <c r="D68" s="35">
        <v>765438.3</v>
      </c>
      <c r="E68" s="103">
        <f>C68-D68</f>
        <v>694446.80000000028</v>
      </c>
      <c r="F68" s="35">
        <v>75047.799999999988</v>
      </c>
      <c r="G68" s="35">
        <v>0</v>
      </c>
      <c r="H68" s="106">
        <f>E68+F68+G68</f>
        <v>769494.60000000033</v>
      </c>
    </row>
    <row r="69" spans="1:8" x14ac:dyDescent="0.2">
      <c r="A69" s="6" t="s">
        <v>143</v>
      </c>
      <c r="C69" s="14"/>
      <c r="D69" s="53"/>
      <c r="F69" s="54"/>
      <c r="G69" s="53"/>
      <c r="H69" s="106">
        <f>'Valor Agregado'!S8</f>
        <v>769494.20000000007</v>
      </c>
    </row>
    <row r="70" spans="1:8" ht="16.5" x14ac:dyDescent="0.2">
      <c r="A70" s="6" t="s">
        <v>144</v>
      </c>
    </row>
    <row r="71" spans="1:8" ht="16.5" x14ac:dyDescent="0.2">
      <c r="A71" s="6" t="s">
        <v>145</v>
      </c>
      <c r="D71" s="55"/>
      <c r="F71"/>
      <c r="G71"/>
    </row>
    <row r="72" spans="1:8" x14ac:dyDescent="0.2">
      <c r="A72"/>
      <c r="B72"/>
      <c r="F72"/>
      <c r="G72"/>
    </row>
    <row r="73" spans="1:8" x14ac:dyDescent="0.2">
      <c r="A73"/>
      <c r="B73"/>
      <c r="C73" s="14"/>
    </row>
    <row r="74" spans="1:8" x14ac:dyDescent="0.2">
      <c r="C74" s="14"/>
      <c r="F74" s="53"/>
      <c r="G74" s="53"/>
    </row>
    <row r="75" spans="1:8" x14ac:dyDescent="0.2">
      <c r="F75" s="53"/>
      <c r="G75" s="53"/>
    </row>
    <row r="76" spans="1:8" x14ac:dyDescent="0.2">
      <c r="D76" s="76"/>
      <c r="F76" s="53"/>
      <c r="G76" s="53"/>
    </row>
  </sheetData>
  <mergeCells count="4">
    <mergeCell ref="A7:A8"/>
    <mergeCell ref="B7:B8"/>
    <mergeCell ref="C7:C8"/>
    <mergeCell ref="D7:D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2"/>
  <dimension ref="A1:Q76"/>
  <sheetViews>
    <sheetView showGridLines="0" zoomScale="80" zoomScaleNormal="80" zoomScaleSheetLayoutView="70" workbookViewId="0">
      <pane xSplit="2" ySplit="8" topLeftCell="C46" activePane="bottomRight" state="frozen"/>
      <selection pane="topRight" activeCell="D13" sqref="D13"/>
      <selection pane="bottomLeft" activeCell="D13" sqref="D13"/>
      <selection pane="bottomRight" activeCell="F46" sqref="F46"/>
    </sheetView>
  </sheetViews>
  <sheetFormatPr defaultColWidth="11.42578125" defaultRowHeight="14.25" x14ac:dyDescent="0.2"/>
  <cols>
    <col min="1" max="1" width="13.85546875" style="6" customWidth="1"/>
    <col min="2" max="2" width="78.28515625" style="6" customWidth="1"/>
    <col min="3" max="3" width="18" style="6" customWidth="1"/>
    <col min="4" max="4" width="21.140625" style="6" customWidth="1"/>
    <col min="5" max="5" width="20.42578125" style="6" customWidth="1"/>
    <col min="6" max="6" width="17" style="6" customWidth="1"/>
    <col min="7" max="7" width="16.42578125" style="6" customWidth="1"/>
    <col min="8" max="8" width="18.42578125" style="6" customWidth="1"/>
    <col min="9" max="9" width="14.28515625" style="6" customWidth="1"/>
    <col min="10" max="10" width="15.7109375" style="6" customWidth="1"/>
    <col min="11" max="11" width="13.140625" style="6" customWidth="1"/>
    <col min="12" max="12" width="19.140625" style="6" customWidth="1"/>
    <col min="13" max="13" width="13.7109375" style="6" bestFit="1" customWidth="1"/>
    <col min="14" max="16384" width="11.42578125" style="6"/>
  </cols>
  <sheetData>
    <row r="1" spans="1:17" s="60" customFormat="1" x14ac:dyDescent="0.2">
      <c r="A1" s="52"/>
      <c r="B1" s="52"/>
      <c r="C1" s="52"/>
      <c r="D1" s="52"/>
      <c r="E1" s="52"/>
      <c r="F1" s="52"/>
      <c r="G1" s="52"/>
      <c r="H1" s="52"/>
      <c r="I1" s="52"/>
      <c r="J1" s="52"/>
      <c r="K1" s="52"/>
      <c r="L1" s="52"/>
      <c r="M1" s="59"/>
      <c r="N1" s="59"/>
      <c r="O1" s="59"/>
      <c r="P1" s="59"/>
      <c r="Q1" s="59"/>
    </row>
    <row r="2" spans="1:17" s="60" customFormat="1" x14ac:dyDescent="0.2">
      <c r="A2" s="52"/>
      <c r="B2" s="52"/>
      <c r="C2" s="52"/>
      <c r="D2" s="52"/>
      <c r="E2" s="52"/>
      <c r="F2" s="52"/>
      <c r="G2" s="52"/>
      <c r="H2" s="52"/>
      <c r="I2" s="52"/>
      <c r="J2" s="52"/>
      <c r="K2" s="52"/>
      <c r="L2" s="52"/>
      <c r="M2" s="59"/>
      <c r="N2" s="59"/>
      <c r="O2" s="59"/>
      <c r="P2" s="59"/>
      <c r="Q2" s="59"/>
    </row>
    <row r="3" spans="1:17" x14ac:dyDescent="0.2">
      <c r="A3" s="23"/>
      <c r="B3" s="23"/>
      <c r="C3" s="23"/>
      <c r="D3" s="23"/>
      <c r="E3" s="23"/>
      <c r="F3" s="23"/>
      <c r="G3" s="23"/>
      <c r="H3" s="23"/>
      <c r="I3" s="23"/>
      <c r="J3" s="23"/>
      <c r="K3" s="23"/>
      <c r="L3" s="23"/>
      <c r="M3" s="23"/>
      <c r="N3" s="23"/>
      <c r="O3" s="23"/>
      <c r="P3" s="23"/>
      <c r="Q3" s="23"/>
    </row>
    <row r="4" spans="1:17" ht="15.75" customHeight="1" x14ac:dyDescent="0.25">
      <c r="A4" s="10"/>
      <c r="B4" s="10"/>
      <c r="C4" s="11"/>
      <c r="D4" s="11"/>
      <c r="E4" s="11"/>
      <c r="F4" s="11"/>
      <c r="G4" s="11"/>
      <c r="H4" s="11"/>
      <c r="I4" s="11"/>
      <c r="J4" s="11"/>
      <c r="K4" s="23"/>
      <c r="L4" s="23"/>
    </row>
    <row r="5" spans="1:17" ht="15.75" customHeight="1" x14ac:dyDescent="0.25">
      <c r="A5" s="10" t="s">
        <v>148</v>
      </c>
      <c r="B5" s="10"/>
      <c r="C5" s="11"/>
      <c r="D5" s="11"/>
      <c r="E5" s="11"/>
      <c r="F5" s="11"/>
      <c r="G5" s="11"/>
      <c r="H5" s="11"/>
      <c r="I5" s="11"/>
      <c r="J5" s="11"/>
      <c r="K5" s="23"/>
      <c r="L5" s="23"/>
    </row>
    <row r="6" spans="1:17" ht="15.75" thickBot="1" x14ac:dyDescent="0.3">
      <c r="A6" s="10" t="s">
        <v>8</v>
      </c>
      <c r="B6" s="10"/>
      <c r="C6" s="11"/>
      <c r="D6" s="11"/>
      <c r="E6" s="11"/>
      <c r="F6" s="11"/>
      <c r="G6" s="11"/>
      <c r="H6" s="11"/>
      <c r="I6" s="11"/>
      <c r="J6" s="11"/>
      <c r="K6" s="23"/>
      <c r="L6" s="23"/>
    </row>
    <row r="7" spans="1:17" s="8" customFormat="1" ht="30" customHeight="1" x14ac:dyDescent="0.25">
      <c r="A7" s="92" t="s">
        <v>9</v>
      </c>
      <c r="B7" s="92" t="s">
        <v>10</v>
      </c>
      <c r="C7" s="92" t="s">
        <v>28</v>
      </c>
      <c r="D7" s="24"/>
      <c r="E7" s="7"/>
      <c r="F7" s="7"/>
      <c r="G7" s="24"/>
      <c r="H7" s="7"/>
      <c r="I7" s="97" t="s">
        <v>149</v>
      </c>
      <c r="J7" s="97"/>
      <c r="K7" s="97"/>
      <c r="L7" s="7"/>
    </row>
    <row r="8" spans="1:17" s="8" customFormat="1" ht="88.5" customHeight="1" x14ac:dyDescent="0.25">
      <c r="A8" s="93"/>
      <c r="B8" s="93"/>
      <c r="C8" s="93"/>
      <c r="D8" s="9" t="s">
        <v>150</v>
      </c>
      <c r="E8" s="25" t="s">
        <v>151</v>
      </c>
      <c r="F8" s="9" t="s">
        <v>152</v>
      </c>
      <c r="G8" s="9" t="s">
        <v>153</v>
      </c>
      <c r="H8" s="9" t="s">
        <v>154</v>
      </c>
      <c r="I8" s="9" t="s">
        <v>155</v>
      </c>
      <c r="J8" s="9" t="s">
        <v>156</v>
      </c>
      <c r="K8" s="26" t="s">
        <v>157</v>
      </c>
      <c r="L8" s="9" t="s">
        <v>158</v>
      </c>
      <c r="N8" s="27"/>
    </row>
    <row r="9" spans="1:17" s="8" customFormat="1" ht="16.5" customHeight="1" x14ac:dyDescent="0.25">
      <c r="A9" s="12" t="s">
        <v>29</v>
      </c>
      <c r="B9" s="13" t="s">
        <v>30</v>
      </c>
      <c r="C9" s="28">
        <f>+'Valor Bruto de Producción'!T9</f>
        <v>11312.5</v>
      </c>
      <c r="D9" s="28">
        <v>10756.3</v>
      </c>
      <c r="E9" s="28">
        <v>0</v>
      </c>
      <c r="F9" s="28">
        <f>+C9+D9+E9</f>
        <v>22068.799999999999</v>
      </c>
      <c r="G9" s="28">
        <v>480.7</v>
      </c>
      <c r="H9" s="28">
        <v>0</v>
      </c>
      <c r="I9" s="28">
        <v>5951.9</v>
      </c>
      <c r="J9" s="28">
        <v>179.2</v>
      </c>
      <c r="K9" s="28">
        <f>+I9+J9</f>
        <v>6131.0999999999995</v>
      </c>
      <c r="L9" s="20">
        <f>+F9+G9+H9+K9</f>
        <v>28680.6</v>
      </c>
      <c r="M9" s="45"/>
      <c r="N9" s="29"/>
    </row>
    <row r="10" spans="1:17" s="8" customFormat="1" ht="16.5" customHeight="1" x14ac:dyDescent="0.25">
      <c r="A10" s="30" t="s">
        <v>31</v>
      </c>
      <c r="B10" s="31" t="s">
        <v>32</v>
      </c>
      <c r="C10" s="28">
        <f>+'Valor Bruto de Producción'!T10</f>
        <v>0</v>
      </c>
      <c r="D10" s="28">
        <v>3471.4</v>
      </c>
      <c r="E10" s="28">
        <v>0</v>
      </c>
      <c r="F10" s="28">
        <f t="shared" ref="F10:F66" si="0">+C10+D10+E10</f>
        <v>3471.4</v>
      </c>
      <c r="G10" s="28">
        <v>24.1</v>
      </c>
      <c r="H10" s="28">
        <v>0</v>
      </c>
      <c r="I10" s="28">
        <v>0</v>
      </c>
      <c r="J10" s="28">
        <v>53.8</v>
      </c>
      <c r="K10" s="28">
        <f t="shared" ref="K10:K66" si="1">+I10+J10</f>
        <v>53.8</v>
      </c>
      <c r="L10" s="20">
        <f t="shared" ref="L10:L66" si="2">+F10+G10+H10+K10</f>
        <v>3549.3</v>
      </c>
      <c r="M10" s="45"/>
      <c r="N10" s="29"/>
    </row>
    <row r="11" spans="1:17" s="8" customFormat="1" ht="16.5" customHeight="1" x14ac:dyDescent="0.25">
      <c r="A11" s="32" t="s">
        <v>33</v>
      </c>
      <c r="B11" s="33" t="s">
        <v>34</v>
      </c>
      <c r="C11" s="28">
        <f>+'Valor Bruto de Producción'!T11</f>
        <v>11406</v>
      </c>
      <c r="D11" s="28">
        <v>745.6</v>
      </c>
      <c r="E11" s="28">
        <v>0</v>
      </c>
      <c r="F11" s="28">
        <f t="shared" si="0"/>
        <v>12151.6</v>
      </c>
      <c r="G11" s="28">
        <v>38.700000000000003</v>
      </c>
      <c r="H11" s="28">
        <v>0</v>
      </c>
      <c r="I11" s="28">
        <v>3420.6</v>
      </c>
      <c r="J11" s="28">
        <v>175.6</v>
      </c>
      <c r="K11" s="28">
        <f t="shared" si="1"/>
        <v>3596.2</v>
      </c>
      <c r="L11" s="20">
        <f t="shared" si="2"/>
        <v>15786.5</v>
      </c>
      <c r="M11" s="45"/>
      <c r="N11" s="29"/>
    </row>
    <row r="12" spans="1:17" s="8" customFormat="1" ht="16.5" customHeight="1" x14ac:dyDescent="0.25">
      <c r="A12" s="32" t="s">
        <v>35</v>
      </c>
      <c r="B12" s="33" t="s">
        <v>36</v>
      </c>
      <c r="C12" s="28">
        <f>+'Valor Bruto de Producción'!T12</f>
        <v>10771.3</v>
      </c>
      <c r="D12" s="28">
        <v>90.2</v>
      </c>
      <c r="E12" s="28">
        <v>0</v>
      </c>
      <c r="F12" s="28">
        <f t="shared" si="0"/>
        <v>10861.5</v>
      </c>
      <c r="G12" s="28">
        <v>3</v>
      </c>
      <c r="H12" s="28">
        <v>0</v>
      </c>
      <c r="I12" s="28">
        <v>6463.3</v>
      </c>
      <c r="J12" s="28">
        <v>257.2</v>
      </c>
      <c r="K12" s="28">
        <f t="shared" si="1"/>
        <v>6720.5</v>
      </c>
      <c r="L12" s="20">
        <f t="shared" si="2"/>
        <v>17585</v>
      </c>
      <c r="M12" s="45"/>
      <c r="N12" s="29"/>
    </row>
    <row r="13" spans="1:17" s="8" customFormat="1" ht="16.5" customHeight="1" x14ac:dyDescent="0.25">
      <c r="A13" s="32" t="s">
        <v>37</v>
      </c>
      <c r="B13" s="33" t="s">
        <v>38</v>
      </c>
      <c r="C13" s="28">
        <f>+'Valor Bruto de Producción'!T13</f>
        <v>9786.1999999999989</v>
      </c>
      <c r="D13" s="28">
        <v>2432.6</v>
      </c>
      <c r="E13" s="28">
        <v>0</v>
      </c>
      <c r="F13" s="28">
        <f t="shared" si="0"/>
        <v>12218.8</v>
      </c>
      <c r="G13" s="28">
        <v>336.6</v>
      </c>
      <c r="H13" s="28">
        <v>0</v>
      </c>
      <c r="I13" s="28">
        <v>3142.4</v>
      </c>
      <c r="J13" s="28">
        <v>347.7</v>
      </c>
      <c r="K13" s="28">
        <f t="shared" si="1"/>
        <v>3490.1</v>
      </c>
      <c r="L13" s="20">
        <f t="shared" si="2"/>
        <v>16045.5</v>
      </c>
      <c r="M13" s="45"/>
      <c r="N13" s="29"/>
    </row>
    <row r="14" spans="1:17" s="8" customFormat="1" ht="15" x14ac:dyDescent="0.25">
      <c r="A14" s="32" t="s">
        <v>39</v>
      </c>
      <c r="B14" s="33" t="s">
        <v>40</v>
      </c>
      <c r="C14" s="28">
        <f>+'Valor Bruto de Producción'!T14</f>
        <v>14724.4</v>
      </c>
      <c r="D14" s="28">
        <v>208.2</v>
      </c>
      <c r="E14" s="28">
        <v>0</v>
      </c>
      <c r="F14" s="28">
        <f t="shared" si="0"/>
        <v>14932.6</v>
      </c>
      <c r="G14" s="28">
        <v>0.4</v>
      </c>
      <c r="H14" s="28">
        <v>0</v>
      </c>
      <c r="I14" s="28">
        <v>34.5</v>
      </c>
      <c r="J14" s="28">
        <v>112.9</v>
      </c>
      <c r="K14" s="28">
        <f t="shared" si="1"/>
        <v>147.4</v>
      </c>
      <c r="L14" s="20">
        <f t="shared" si="2"/>
        <v>15080.4</v>
      </c>
      <c r="M14" s="45"/>
      <c r="N14" s="29"/>
    </row>
    <row r="15" spans="1:17" s="8" customFormat="1" ht="15" x14ac:dyDescent="0.25">
      <c r="A15" s="32" t="s">
        <v>41</v>
      </c>
      <c r="B15" s="33" t="s">
        <v>42</v>
      </c>
      <c r="C15" s="28">
        <f>+'Valor Bruto de Producción'!T15</f>
        <v>421.8</v>
      </c>
      <c r="D15" s="28">
        <v>837.7</v>
      </c>
      <c r="E15" s="28">
        <v>0</v>
      </c>
      <c r="F15" s="28">
        <f t="shared" si="0"/>
        <v>1259.5</v>
      </c>
      <c r="G15" s="28">
        <v>1.3</v>
      </c>
      <c r="H15" s="28">
        <v>0</v>
      </c>
      <c r="I15" s="28">
        <v>68.3</v>
      </c>
      <c r="J15" s="28">
        <v>21.1</v>
      </c>
      <c r="K15" s="28">
        <f t="shared" si="1"/>
        <v>89.4</v>
      </c>
      <c r="L15" s="20">
        <f t="shared" si="2"/>
        <v>1350.2</v>
      </c>
      <c r="M15" s="45"/>
      <c r="N15" s="29"/>
    </row>
    <row r="16" spans="1:17" s="8" customFormat="1" ht="16.5" customHeight="1" x14ac:dyDescent="0.25">
      <c r="A16" s="32" t="s">
        <v>43</v>
      </c>
      <c r="B16" s="33" t="s">
        <v>44</v>
      </c>
      <c r="C16" s="28">
        <f>+'Valor Bruto de Producción'!T16</f>
        <v>33368</v>
      </c>
      <c r="D16" s="28">
        <v>0</v>
      </c>
      <c r="E16" s="28">
        <v>0</v>
      </c>
      <c r="F16" s="28">
        <f t="shared" si="0"/>
        <v>33368</v>
      </c>
      <c r="G16" s="28">
        <v>0</v>
      </c>
      <c r="H16" s="28">
        <v>0</v>
      </c>
      <c r="I16" s="28">
        <v>4047.6</v>
      </c>
      <c r="J16" s="28">
        <v>159.69999999999999</v>
      </c>
      <c r="K16" s="28">
        <f t="shared" si="1"/>
        <v>4207.3</v>
      </c>
      <c r="L16" s="20">
        <f t="shared" si="2"/>
        <v>37575.300000000003</v>
      </c>
      <c r="M16" s="45"/>
      <c r="N16" s="29"/>
    </row>
    <row r="17" spans="1:14" s="8" customFormat="1" ht="16.5" customHeight="1" x14ac:dyDescent="0.25">
      <c r="A17" s="32" t="s">
        <v>45</v>
      </c>
      <c r="B17" s="33" t="s">
        <v>46</v>
      </c>
      <c r="C17" s="28">
        <f>+'Valor Bruto de Producción'!T17</f>
        <v>918.9</v>
      </c>
      <c r="D17" s="28">
        <v>1707.5</v>
      </c>
      <c r="E17" s="28">
        <v>0</v>
      </c>
      <c r="F17" s="28">
        <f t="shared" si="0"/>
        <v>2626.4</v>
      </c>
      <c r="G17" s="28">
        <v>1.4</v>
      </c>
      <c r="H17" s="28">
        <v>0</v>
      </c>
      <c r="I17" s="28">
        <v>74.8</v>
      </c>
      <c r="J17" s="28">
        <v>63.7</v>
      </c>
      <c r="K17" s="28">
        <f t="shared" si="1"/>
        <v>138.5</v>
      </c>
      <c r="L17" s="20">
        <f t="shared" si="2"/>
        <v>2766.3</v>
      </c>
      <c r="M17" s="45"/>
      <c r="N17" s="29"/>
    </row>
    <row r="18" spans="1:14" s="8" customFormat="1" ht="16.5" customHeight="1" x14ac:dyDescent="0.25">
      <c r="A18" s="32" t="s">
        <v>47</v>
      </c>
      <c r="B18" s="33" t="s">
        <v>48</v>
      </c>
      <c r="C18" s="28">
        <f>+'Valor Bruto de Producción'!T18</f>
        <v>5573</v>
      </c>
      <c r="D18" s="28">
        <v>0</v>
      </c>
      <c r="E18" s="28">
        <v>0</v>
      </c>
      <c r="F18" s="28">
        <f t="shared" si="0"/>
        <v>5573</v>
      </c>
      <c r="G18" s="28">
        <v>0</v>
      </c>
      <c r="H18" s="28">
        <v>0</v>
      </c>
      <c r="I18" s="28">
        <v>0</v>
      </c>
      <c r="J18" s="28">
        <v>5.2</v>
      </c>
      <c r="K18" s="28">
        <f t="shared" si="1"/>
        <v>5.2</v>
      </c>
      <c r="L18" s="20">
        <f t="shared" si="2"/>
        <v>5578.2</v>
      </c>
      <c r="M18" s="45"/>
      <c r="N18" s="29"/>
    </row>
    <row r="19" spans="1:14" s="8" customFormat="1" ht="16.5" customHeight="1" x14ac:dyDescent="0.25">
      <c r="A19" s="32" t="s">
        <v>49</v>
      </c>
      <c r="B19" s="33" t="s">
        <v>50</v>
      </c>
      <c r="C19" s="28">
        <f>+'Valor Bruto de Producción'!T19</f>
        <v>699.7</v>
      </c>
      <c r="D19" s="28">
        <v>1206.5999999999999</v>
      </c>
      <c r="E19" s="28">
        <v>0</v>
      </c>
      <c r="F19" s="28">
        <f t="shared" si="0"/>
        <v>1906.3</v>
      </c>
      <c r="G19" s="28">
        <v>30.2</v>
      </c>
      <c r="H19" s="28">
        <v>0</v>
      </c>
      <c r="I19" s="28">
        <v>68.5</v>
      </c>
      <c r="J19" s="28">
        <v>24.5</v>
      </c>
      <c r="K19" s="28">
        <f t="shared" si="1"/>
        <v>93</v>
      </c>
      <c r="L19" s="20">
        <f t="shared" si="2"/>
        <v>2029.5</v>
      </c>
      <c r="M19" s="45"/>
      <c r="N19" s="29"/>
    </row>
    <row r="20" spans="1:14" s="8" customFormat="1" ht="16.5" customHeight="1" x14ac:dyDescent="0.25">
      <c r="A20" s="32" t="s">
        <v>51</v>
      </c>
      <c r="B20" s="33" t="s">
        <v>52</v>
      </c>
      <c r="C20" s="28">
        <f>+'Valor Bruto de Producción'!T20</f>
        <v>19705.3</v>
      </c>
      <c r="D20" s="28">
        <v>351.1</v>
      </c>
      <c r="E20" s="28">
        <v>0</v>
      </c>
      <c r="F20" s="28">
        <f t="shared" si="0"/>
        <v>20056.399999999998</v>
      </c>
      <c r="G20" s="28">
        <v>1.3</v>
      </c>
      <c r="H20" s="28">
        <v>0</v>
      </c>
      <c r="I20" s="28">
        <v>246.3</v>
      </c>
      <c r="J20" s="28">
        <v>48.8</v>
      </c>
      <c r="K20" s="28">
        <f t="shared" si="1"/>
        <v>295.10000000000002</v>
      </c>
      <c r="L20" s="20">
        <f t="shared" si="2"/>
        <v>20352.799999999996</v>
      </c>
      <c r="M20" s="45"/>
      <c r="N20" s="29"/>
    </row>
    <row r="21" spans="1:14" s="8" customFormat="1" ht="16.5" customHeight="1" x14ac:dyDescent="0.25">
      <c r="A21" s="30" t="s">
        <v>53</v>
      </c>
      <c r="B21" s="31" t="s">
        <v>54</v>
      </c>
      <c r="C21" s="28">
        <f>+'Valor Bruto de Producción'!T21</f>
        <v>15776.9</v>
      </c>
      <c r="D21" s="28">
        <v>267.2</v>
      </c>
      <c r="E21" s="28">
        <v>0</v>
      </c>
      <c r="F21" s="28">
        <f t="shared" si="0"/>
        <v>16044.1</v>
      </c>
      <c r="G21" s="28">
        <v>0.8</v>
      </c>
      <c r="H21" s="28">
        <v>0</v>
      </c>
      <c r="I21" s="28">
        <v>3223.3</v>
      </c>
      <c r="J21" s="28">
        <v>121.7</v>
      </c>
      <c r="K21" s="28">
        <f t="shared" si="1"/>
        <v>3345</v>
      </c>
      <c r="L21" s="20">
        <f t="shared" si="2"/>
        <v>19389.900000000001</v>
      </c>
      <c r="M21" s="45"/>
      <c r="N21" s="29"/>
    </row>
    <row r="22" spans="1:14" s="8" customFormat="1" ht="16.5" customHeight="1" x14ac:dyDescent="0.25">
      <c r="A22" s="32" t="s">
        <v>55</v>
      </c>
      <c r="B22" s="33" t="s">
        <v>56</v>
      </c>
      <c r="C22" s="28">
        <f>+'Valor Bruto de Producción'!T22</f>
        <v>4359.2</v>
      </c>
      <c r="D22" s="28">
        <v>197</v>
      </c>
      <c r="E22" s="28">
        <v>0</v>
      </c>
      <c r="F22" s="28">
        <f t="shared" si="0"/>
        <v>4556.2</v>
      </c>
      <c r="G22" s="28">
        <v>1.9</v>
      </c>
      <c r="H22" s="28">
        <v>0</v>
      </c>
      <c r="I22" s="28">
        <v>1202.2</v>
      </c>
      <c r="J22" s="28">
        <v>66.900000000000006</v>
      </c>
      <c r="K22" s="28">
        <f t="shared" si="1"/>
        <v>1269.1000000000001</v>
      </c>
      <c r="L22" s="20">
        <f t="shared" si="2"/>
        <v>5827.2</v>
      </c>
      <c r="M22" s="45"/>
      <c r="N22" s="29"/>
    </row>
    <row r="23" spans="1:14" s="8" customFormat="1" ht="16.5" customHeight="1" x14ac:dyDescent="0.25">
      <c r="A23" s="30" t="s">
        <v>57</v>
      </c>
      <c r="B23" s="31" t="s">
        <v>58</v>
      </c>
      <c r="C23" s="28">
        <f>+'Valor Bruto de Producción'!T23</f>
        <v>8970.9</v>
      </c>
      <c r="D23" s="28">
        <v>38.5</v>
      </c>
      <c r="E23" s="28">
        <v>0</v>
      </c>
      <c r="F23" s="28">
        <f t="shared" si="0"/>
        <v>9009.4</v>
      </c>
      <c r="G23" s="28">
        <v>0</v>
      </c>
      <c r="H23" s="28">
        <v>0</v>
      </c>
      <c r="I23" s="28">
        <v>1098.4000000000001</v>
      </c>
      <c r="J23" s="28">
        <v>239.8</v>
      </c>
      <c r="K23" s="28">
        <f t="shared" si="1"/>
        <v>1338.2</v>
      </c>
      <c r="L23" s="20">
        <f t="shared" si="2"/>
        <v>10347.6</v>
      </c>
      <c r="M23" s="45"/>
      <c r="N23" s="29"/>
    </row>
    <row r="24" spans="1:14" s="8" customFormat="1" ht="16.5" customHeight="1" x14ac:dyDescent="0.25">
      <c r="A24" s="30" t="s">
        <v>59</v>
      </c>
      <c r="B24" s="31" t="s">
        <v>60</v>
      </c>
      <c r="C24" s="28">
        <f>+'Valor Bruto de Producción'!T24</f>
        <v>4265.5</v>
      </c>
      <c r="D24" s="28">
        <v>15.7</v>
      </c>
      <c r="E24" s="28">
        <v>0</v>
      </c>
      <c r="F24" s="28">
        <f t="shared" si="0"/>
        <v>4281.2</v>
      </c>
      <c r="G24" s="28">
        <v>20.9</v>
      </c>
      <c r="H24" s="28">
        <v>0</v>
      </c>
      <c r="I24" s="28">
        <v>0</v>
      </c>
      <c r="J24" s="28">
        <v>37.6</v>
      </c>
      <c r="K24" s="28">
        <f t="shared" si="1"/>
        <v>37.6</v>
      </c>
      <c r="L24" s="20">
        <f t="shared" si="2"/>
        <v>4339.7</v>
      </c>
      <c r="M24" s="45"/>
      <c r="N24" s="29"/>
    </row>
    <row r="25" spans="1:14" s="8" customFormat="1" ht="16.5" customHeight="1" x14ac:dyDescent="0.25">
      <c r="A25" s="32" t="s">
        <v>61</v>
      </c>
      <c r="B25" s="33" t="s">
        <v>62</v>
      </c>
      <c r="C25" s="28">
        <f>+'Valor Bruto de Producción'!T25</f>
        <v>4904.5999999999995</v>
      </c>
      <c r="D25" s="28">
        <v>664.3</v>
      </c>
      <c r="E25" s="28">
        <v>0</v>
      </c>
      <c r="F25" s="28">
        <f t="shared" si="0"/>
        <v>5568.9</v>
      </c>
      <c r="G25" s="28">
        <v>1.7</v>
      </c>
      <c r="H25" s="28">
        <v>0</v>
      </c>
      <c r="I25" s="28">
        <v>181.5</v>
      </c>
      <c r="J25" s="28">
        <v>310.39999999999998</v>
      </c>
      <c r="K25" s="28">
        <f t="shared" si="1"/>
        <v>491.9</v>
      </c>
      <c r="L25" s="20">
        <f t="shared" si="2"/>
        <v>6062.4999999999991</v>
      </c>
      <c r="M25" s="45"/>
      <c r="N25" s="29"/>
    </row>
    <row r="26" spans="1:14" s="8" customFormat="1" ht="16.5" customHeight="1" x14ac:dyDescent="0.25">
      <c r="A26" s="30" t="s">
        <v>63</v>
      </c>
      <c r="B26" s="31" t="s">
        <v>64</v>
      </c>
      <c r="C26" s="28">
        <f>+'Valor Bruto de Producción'!T26</f>
        <v>25695</v>
      </c>
      <c r="D26" s="28">
        <v>5564</v>
      </c>
      <c r="E26" s="28">
        <v>0</v>
      </c>
      <c r="F26" s="28">
        <f t="shared" si="0"/>
        <v>31259</v>
      </c>
      <c r="G26" s="28">
        <v>346.1</v>
      </c>
      <c r="H26" s="28">
        <v>0</v>
      </c>
      <c r="I26" s="28">
        <v>6532.4</v>
      </c>
      <c r="J26" s="28">
        <v>259.8</v>
      </c>
      <c r="K26" s="28">
        <f t="shared" si="1"/>
        <v>6792.2</v>
      </c>
      <c r="L26" s="20">
        <f t="shared" si="2"/>
        <v>38397.299999999996</v>
      </c>
      <c r="M26" s="45"/>
      <c r="N26" s="29"/>
    </row>
    <row r="27" spans="1:14" s="8" customFormat="1" ht="16.5" customHeight="1" x14ac:dyDescent="0.25">
      <c r="A27" s="30" t="s">
        <v>65</v>
      </c>
      <c r="B27" s="31" t="s">
        <v>66</v>
      </c>
      <c r="C27" s="28">
        <f>+'Valor Bruto de Producción'!T27</f>
        <v>13809.6</v>
      </c>
      <c r="D27" s="28">
        <v>826.9</v>
      </c>
      <c r="E27" s="28">
        <v>0</v>
      </c>
      <c r="F27" s="28">
        <f t="shared" si="0"/>
        <v>14636.5</v>
      </c>
      <c r="G27" s="28">
        <v>36.200000000000003</v>
      </c>
      <c r="H27" s="28">
        <v>0</v>
      </c>
      <c r="I27" s="28">
        <v>1716.4</v>
      </c>
      <c r="J27" s="28">
        <v>492.4</v>
      </c>
      <c r="K27" s="28">
        <f t="shared" si="1"/>
        <v>2208.8000000000002</v>
      </c>
      <c r="L27" s="20">
        <f t="shared" si="2"/>
        <v>16881.5</v>
      </c>
      <c r="M27" s="45"/>
      <c r="N27" s="29"/>
    </row>
    <row r="28" spans="1:14" s="8" customFormat="1" ht="16.5" customHeight="1" x14ac:dyDescent="0.25">
      <c r="A28" s="30" t="s">
        <v>67</v>
      </c>
      <c r="B28" s="31" t="s">
        <v>68</v>
      </c>
      <c r="C28" s="28">
        <f>+'Valor Bruto de Producción'!T28</f>
        <v>6290.1</v>
      </c>
      <c r="D28" s="28">
        <v>4016.4</v>
      </c>
      <c r="E28" s="28">
        <v>0</v>
      </c>
      <c r="F28" s="28">
        <f t="shared" si="0"/>
        <v>10306.5</v>
      </c>
      <c r="G28" s="28">
        <v>123.6</v>
      </c>
      <c r="H28" s="28">
        <v>0</v>
      </c>
      <c r="I28" s="28">
        <v>1479.6</v>
      </c>
      <c r="J28" s="28">
        <v>187.6</v>
      </c>
      <c r="K28" s="28">
        <f t="shared" si="1"/>
        <v>1667.1999999999998</v>
      </c>
      <c r="L28" s="20">
        <f t="shared" si="2"/>
        <v>12097.3</v>
      </c>
      <c r="M28" s="45"/>
      <c r="N28" s="29"/>
    </row>
    <row r="29" spans="1:14" s="8" customFormat="1" ht="16.5" customHeight="1" x14ac:dyDescent="0.25">
      <c r="A29" s="30" t="s">
        <v>69</v>
      </c>
      <c r="B29" s="31" t="s">
        <v>70</v>
      </c>
      <c r="C29" s="28">
        <f>+'Valor Bruto de Producción'!T29</f>
        <v>27990.2</v>
      </c>
      <c r="D29" s="28">
        <v>8873.7000000000007</v>
      </c>
      <c r="E29" s="28">
        <v>0</v>
      </c>
      <c r="F29" s="28">
        <f t="shared" si="0"/>
        <v>36863.9</v>
      </c>
      <c r="G29" s="28">
        <v>56.5</v>
      </c>
      <c r="H29" s="28">
        <v>0</v>
      </c>
      <c r="I29" s="28">
        <v>3187.5</v>
      </c>
      <c r="J29" s="28">
        <v>451.4</v>
      </c>
      <c r="K29" s="28">
        <f t="shared" si="1"/>
        <v>3638.9</v>
      </c>
      <c r="L29" s="20">
        <f t="shared" si="2"/>
        <v>40559.300000000003</v>
      </c>
      <c r="M29" s="45"/>
      <c r="N29" s="29"/>
    </row>
    <row r="30" spans="1:14" s="8" customFormat="1" ht="16.5" customHeight="1" x14ac:dyDescent="0.25">
      <c r="A30" s="32" t="s">
        <v>71</v>
      </c>
      <c r="B30" s="33" t="s">
        <v>72</v>
      </c>
      <c r="C30" s="28">
        <f>+'Valor Bruto de Producción'!T30</f>
        <v>13767</v>
      </c>
      <c r="D30" s="28">
        <v>5842.5</v>
      </c>
      <c r="E30" s="28">
        <v>0</v>
      </c>
      <c r="F30" s="28">
        <f t="shared" si="0"/>
        <v>19609.5</v>
      </c>
      <c r="G30" s="28">
        <v>147.5</v>
      </c>
      <c r="H30" s="28">
        <v>0</v>
      </c>
      <c r="I30" s="28">
        <v>3504.2</v>
      </c>
      <c r="J30" s="28">
        <v>174</v>
      </c>
      <c r="K30" s="28">
        <f t="shared" si="1"/>
        <v>3678.2</v>
      </c>
      <c r="L30" s="20">
        <f t="shared" si="2"/>
        <v>23435.200000000001</v>
      </c>
      <c r="M30" s="45"/>
      <c r="N30" s="29"/>
    </row>
    <row r="31" spans="1:14" s="8" customFormat="1" ht="16.5" customHeight="1" x14ac:dyDescent="0.25">
      <c r="A31" s="30" t="s">
        <v>73</v>
      </c>
      <c r="B31" s="31" t="s">
        <v>74</v>
      </c>
      <c r="C31" s="28">
        <f>+'Valor Bruto de Producción'!T31</f>
        <v>13490.4</v>
      </c>
      <c r="D31" s="28">
        <v>3432</v>
      </c>
      <c r="E31" s="28">
        <v>0</v>
      </c>
      <c r="F31" s="28">
        <f t="shared" si="0"/>
        <v>16922.400000000001</v>
      </c>
      <c r="G31" s="28">
        <v>97.3</v>
      </c>
      <c r="H31" s="28">
        <v>0</v>
      </c>
      <c r="I31" s="28">
        <v>4240.1000000000004</v>
      </c>
      <c r="J31" s="28">
        <v>251.1</v>
      </c>
      <c r="K31" s="28">
        <f t="shared" si="1"/>
        <v>4491.2000000000007</v>
      </c>
      <c r="L31" s="20">
        <f t="shared" si="2"/>
        <v>21510.9</v>
      </c>
      <c r="M31" s="45"/>
      <c r="N31" s="29"/>
    </row>
    <row r="32" spans="1:14" s="8" customFormat="1" ht="16.5" customHeight="1" x14ac:dyDescent="0.25">
      <c r="A32" s="32" t="s">
        <v>75</v>
      </c>
      <c r="B32" s="33" t="s">
        <v>76</v>
      </c>
      <c r="C32" s="28">
        <f>+'Valor Bruto de Producción'!T32</f>
        <v>9139.9</v>
      </c>
      <c r="D32" s="28">
        <v>2358.5</v>
      </c>
      <c r="E32" s="28">
        <v>0</v>
      </c>
      <c r="F32" s="28">
        <f t="shared" si="0"/>
        <v>11498.4</v>
      </c>
      <c r="G32" s="28">
        <v>120.6</v>
      </c>
      <c r="H32" s="28">
        <v>0</v>
      </c>
      <c r="I32" s="28">
        <v>1555</v>
      </c>
      <c r="J32" s="28">
        <v>37.799999999999997</v>
      </c>
      <c r="K32" s="28">
        <f t="shared" si="1"/>
        <v>1592.8</v>
      </c>
      <c r="L32" s="20">
        <f t="shared" si="2"/>
        <v>13211.8</v>
      </c>
      <c r="M32" s="45"/>
      <c r="N32" s="29"/>
    </row>
    <row r="33" spans="1:14" s="8" customFormat="1" ht="16.5" customHeight="1" x14ac:dyDescent="0.25">
      <c r="A33" s="30" t="s">
        <v>77</v>
      </c>
      <c r="B33" s="31" t="s">
        <v>78</v>
      </c>
      <c r="C33" s="28">
        <f>+'Valor Bruto de Producción'!T33</f>
        <v>11313.4</v>
      </c>
      <c r="D33" s="28">
        <v>12.4</v>
      </c>
      <c r="E33" s="28">
        <v>0</v>
      </c>
      <c r="F33" s="28">
        <f t="shared" si="0"/>
        <v>11325.8</v>
      </c>
      <c r="G33" s="28">
        <v>2.1</v>
      </c>
      <c r="H33" s="28">
        <v>0</v>
      </c>
      <c r="I33" s="28">
        <v>874.8</v>
      </c>
      <c r="J33" s="28">
        <v>179.3</v>
      </c>
      <c r="K33" s="28">
        <f t="shared" si="1"/>
        <v>1054.0999999999999</v>
      </c>
      <c r="L33" s="20">
        <f t="shared" si="2"/>
        <v>12382</v>
      </c>
      <c r="M33" s="45"/>
      <c r="N33" s="29"/>
    </row>
    <row r="34" spans="1:14" s="8" customFormat="1" ht="15" x14ac:dyDescent="0.25">
      <c r="A34" s="32" t="s">
        <v>79</v>
      </c>
      <c r="B34" s="33" t="s">
        <v>80</v>
      </c>
      <c r="C34" s="28">
        <f>+'Valor Bruto de Producción'!T34</f>
        <v>765.3</v>
      </c>
      <c r="D34" s="28">
        <v>1811.5</v>
      </c>
      <c r="E34" s="28">
        <v>0</v>
      </c>
      <c r="F34" s="28">
        <f t="shared" si="0"/>
        <v>2576.8000000000002</v>
      </c>
      <c r="G34" s="28">
        <v>101.5</v>
      </c>
      <c r="H34" s="28">
        <v>0</v>
      </c>
      <c r="I34" s="28">
        <v>697.5</v>
      </c>
      <c r="J34" s="28">
        <v>44</v>
      </c>
      <c r="K34" s="28">
        <f t="shared" si="1"/>
        <v>741.5</v>
      </c>
      <c r="L34" s="20">
        <f t="shared" si="2"/>
        <v>3419.8</v>
      </c>
      <c r="M34" s="45"/>
      <c r="N34" s="29"/>
    </row>
    <row r="35" spans="1:14" s="8" customFormat="1" ht="16.5" customHeight="1" x14ac:dyDescent="0.25">
      <c r="A35" s="30" t="s">
        <v>81</v>
      </c>
      <c r="B35" s="31" t="s">
        <v>82</v>
      </c>
      <c r="C35" s="28">
        <f>+'Valor Bruto de Producción'!T35</f>
        <v>72305.299999999988</v>
      </c>
      <c r="D35" s="28">
        <v>15678</v>
      </c>
      <c r="E35" s="28">
        <v>0</v>
      </c>
      <c r="F35" s="28">
        <f t="shared" si="0"/>
        <v>87983.299999999988</v>
      </c>
      <c r="G35" s="28">
        <v>536.1</v>
      </c>
      <c r="H35" s="28">
        <v>0</v>
      </c>
      <c r="I35" s="28">
        <v>6128.8</v>
      </c>
      <c r="J35" s="28">
        <v>1005</v>
      </c>
      <c r="K35" s="28">
        <f t="shared" si="1"/>
        <v>7133.8</v>
      </c>
      <c r="L35" s="20">
        <f t="shared" si="2"/>
        <v>95653.2</v>
      </c>
      <c r="M35" s="45"/>
      <c r="N35" s="29"/>
    </row>
    <row r="36" spans="1:14" s="8" customFormat="1" ht="16.5" customHeight="1" x14ac:dyDescent="0.25">
      <c r="A36" s="30" t="s">
        <v>83</v>
      </c>
      <c r="B36" s="31" t="s">
        <v>84</v>
      </c>
      <c r="C36" s="28">
        <f>+'Valor Bruto de Producción'!T36</f>
        <v>30991.3</v>
      </c>
      <c r="D36" s="28">
        <v>5148.5</v>
      </c>
      <c r="E36" s="28">
        <v>0</v>
      </c>
      <c r="F36" s="28">
        <f t="shared" si="0"/>
        <v>36139.800000000003</v>
      </c>
      <c r="G36" s="28">
        <v>13023.2</v>
      </c>
      <c r="H36" s="28">
        <v>0</v>
      </c>
      <c r="I36" s="28">
        <v>10971.2</v>
      </c>
      <c r="J36" s="28">
        <v>1335.1</v>
      </c>
      <c r="K36" s="28">
        <f t="shared" si="1"/>
        <v>12306.300000000001</v>
      </c>
      <c r="L36" s="20">
        <f t="shared" si="2"/>
        <v>61469.3</v>
      </c>
      <c r="M36" s="45"/>
      <c r="N36" s="29"/>
    </row>
    <row r="37" spans="1:14" s="8" customFormat="1" ht="16.5" customHeight="1" x14ac:dyDescent="0.25">
      <c r="A37" s="30" t="s">
        <v>85</v>
      </c>
      <c r="B37" s="31" t="s">
        <v>86</v>
      </c>
      <c r="C37" s="28">
        <f>+'Valor Bruto de Producción'!T37</f>
        <v>5562.2</v>
      </c>
      <c r="D37" s="28">
        <v>741.8</v>
      </c>
      <c r="E37" s="28">
        <v>0</v>
      </c>
      <c r="F37" s="28">
        <f t="shared" si="0"/>
        <v>6304</v>
      </c>
      <c r="G37" s="28">
        <v>2465.6</v>
      </c>
      <c r="H37" s="28">
        <v>0</v>
      </c>
      <c r="I37" s="28">
        <v>8187.2</v>
      </c>
      <c r="J37" s="28">
        <v>183.1</v>
      </c>
      <c r="K37" s="28">
        <f t="shared" si="1"/>
        <v>8370.2999999999993</v>
      </c>
      <c r="L37" s="20">
        <f t="shared" si="2"/>
        <v>17139.900000000001</v>
      </c>
      <c r="M37" s="45"/>
      <c r="N37" s="29"/>
    </row>
    <row r="38" spans="1:14" s="8" customFormat="1" ht="26.25" customHeight="1" x14ac:dyDescent="0.25">
      <c r="A38" s="30" t="s">
        <v>87</v>
      </c>
      <c r="B38" s="31" t="s">
        <v>88</v>
      </c>
      <c r="C38" s="28">
        <f>+'Valor Bruto de Producción'!T38</f>
        <v>173766</v>
      </c>
      <c r="D38" s="28">
        <v>91026.4</v>
      </c>
      <c r="E38" s="28">
        <v>0</v>
      </c>
      <c r="F38" s="28">
        <f t="shared" si="0"/>
        <v>264792.40000000002</v>
      </c>
      <c r="G38" s="28">
        <v>7379.1</v>
      </c>
      <c r="H38" s="28">
        <v>0</v>
      </c>
      <c r="I38" s="28">
        <v>18534.5</v>
      </c>
      <c r="J38" s="28">
        <v>584.70000000000005</v>
      </c>
      <c r="K38" s="28">
        <f t="shared" si="1"/>
        <v>19119.2</v>
      </c>
      <c r="L38" s="20">
        <f t="shared" si="2"/>
        <v>291290.7</v>
      </c>
      <c r="M38" s="45"/>
      <c r="N38" s="29"/>
    </row>
    <row r="39" spans="1:14" s="8" customFormat="1" ht="16.5" customHeight="1" x14ac:dyDescent="0.25">
      <c r="A39" s="32" t="s">
        <v>89</v>
      </c>
      <c r="B39" s="33" t="s">
        <v>90</v>
      </c>
      <c r="C39" s="28">
        <f>+'Valor Bruto de Producción'!T39</f>
        <v>4673.3999999999996</v>
      </c>
      <c r="D39" s="28">
        <v>910.3</v>
      </c>
      <c r="E39" s="28">
        <v>0</v>
      </c>
      <c r="F39" s="28">
        <f t="shared" si="0"/>
        <v>5583.7</v>
      </c>
      <c r="G39" s="28">
        <v>130.1</v>
      </c>
      <c r="H39" s="28">
        <v>0</v>
      </c>
      <c r="I39" s="28">
        <v>345.9</v>
      </c>
      <c r="J39" s="28">
        <v>130.1</v>
      </c>
      <c r="K39" s="28">
        <f t="shared" si="1"/>
        <v>476</v>
      </c>
      <c r="L39" s="20">
        <f t="shared" si="2"/>
        <v>6189.8</v>
      </c>
      <c r="M39" s="45"/>
      <c r="N39" s="29"/>
    </row>
    <row r="40" spans="1:14" s="8" customFormat="1" ht="28.5" customHeight="1" x14ac:dyDescent="0.25">
      <c r="A40" s="32" t="s">
        <v>91</v>
      </c>
      <c r="B40" s="33" t="s">
        <v>92</v>
      </c>
      <c r="C40" s="28">
        <f>+'Valor Bruto de Producción'!T40</f>
        <v>5245.0000000000009</v>
      </c>
      <c r="D40" s="28">
        <v>15698.7</v>
      </c>
      <c r="E40" s="28">
        <v>0</v>
      </c>
      <c r="F40" s="28">
        <f t="shared" si="0"/>
        <v>20943.7</v>
      </c>
      <c r="G40" s="28">
        <v>1466.5</v>
      </c>
      <c r="H40" s="28">
        <v>0</v>
      </c>
      <c r="I40" s="28">
        <v>1969.5</v>
      </c>
      <c r="J40" s="28">
        <v>308.7</v>
      </c>
      <c r="K40" s="28">
        <f t="shared" si="1"/>
        <v>2278.1999999999998</v>
      </c>
      <c r="L40" s="20">
        <f t="shared" si="2"/>
        <v>24688.400000000001</v>
      </c>
      <c r="M40" s="45"/>
      <c r="N40" s="29"/>
    </row>
    <row r="41" spans="1:14" s="8" customFormat="1" ht="16.5" customHeight="1" x14ac:dyDescent="0.25">
      <c r="A41" s="32" t="s">
        <v>93</v>
      </c>
      <c r="B41" s="33" t="s">
        <v>94</v>
      </c>
      <c r="C41" s="28">
        <f>+'Valor Bruto de Producción'!T41</f>
        <v>209.2</v>
      </c>
      <c r="D41" s="28">
        <v>72431.199999999997</v>
      </c>
      <c r="E41" s="28">
        <v>0</v>
      </c>
      <c r="F41" s="28">
        <f t="shared" si="0"/>
        <v>72640.399999999994</v>
      </c>
      <c r="G41" s="28">
        <v>11412.6</v>
      </c>
      <c r="H41" s="28">
        <v>0</v>
      </c>
      <c r="I41" s="28">
        <v>13088.4</v>
      </c>
      <c r="J41" s="28">
        <v>884.7</v>
      </c>
      <c r="K41" s="28">
        <f t="shared" si="1"/>
        <v>13973.1</v>
      </c>
      <c r="L41" s="20">
        <f t="shared" si="2"/>
        <v>98026.1</v>
      </c>
      <c r="M41" s="45"/>
      <c r="N41" s="29"/>
    </row>
    <row r="42" spans="1:14" s="8" customFormat="1" ht="16.5" customHeight="1" x14ac:dyDescent="0.25">
      <c r="A42" s="32" t="s">
        <v>95</v>
      </c>
      <c r="B42" s="33" t="s">
        <v>96</v>
      </c>
      <c r="C42" s="28">
        <f>+'Valor Bruto de Producción'!T42</f>
        <v>14739.9</v>
      </c>
      <c r="D42" s="28">
        <v>72009.600000000006</v>
      </c>
      <c r="E42" s="28">
        <v>0</v>
      </c>
      <c r="F42" s="28">
        <f t="shared" si="0"/>
        <v>86749.5</v>
      </c>
      <c r="G42" s="28">
        <v>3074.7</v>
      </c>
      <c r="H42" s="28">
        <v>0</v>
      </c>
      <c r="I42" s="28">
        <v>17579.099999999999</v>
      </c>
      <c r="J42" s="28">
        <v>1447.7</v>
      </c>
      <c r="K42" s="28">
        <f t="shared" si="1"/>
        <v>19026.8</v>
      </c>
      <c r="L42" s="20">
        <f t="shared" si="2"/>
        <v>108851</v>
      </c>
      <c r="M42" s="45"/>
      <c r="N42" s="29"/>
    </row>
    <row r="43" spans="1:14" s="8" customFormat="1" ht="15" x14ac:dyDescent="0.25">
      <c r="A43" s="32" t="s">
        <v>97</v>
      </c>
      <c r="B43" s="33" t="s">
        <v>98</v>
      </c>
      <c r="C43" s="28">
        <f>+'Valor Bruto de Producción'!T43</f>
        <v>9190.1</v>
      </c>
      <c r="D43" s="28">
        <v>19576.900000000001</v>
      </c>
      <c r="E43" s="28">
        <v>0</v>
      </c>
      <c r="F43" s="28">
        <f t="shared" si="0"/>
        <v>28767</v>
      </c>
      <c r="G43" s="28">
        <v>2069.3000000000002</v>
      </c>
      <c r="H43" s="28">
        <v>0</v>
      </c>
      <c r="I43" s="28">
        <v>2974.1</v>
      </c>
      <c r="J43" s="28">
        <v>282.10000000000002</v>
      </c>
      <c r="K43" s="28">
        <f t="shared" si="1"/>
        <v>3256.2</v>
      </c>
      <c r="L43" s="20">
        <f t="shared" si="2"/>
        <v>34092.5</v>
      </c>
      <c r="M43" s="45"/>
      <c r="N43" s="29"/>
    </row>
    <row r="44" spans="1:14" s="8" customFormat="1" ht="15" x14ac:dyDescent="0.25">
      <c r="A44" s="32" t="s">
        <v>99</v>
      </c>
      <c r="B44" s="33" t="s">
        <v>100</v>
      </c>
      <c r="C44" s="28">
        <f>+'Valor Bruto de Producción'!T44</f>
        <v>15202.4</v>
      </c>
      <c r="D44" s="28">
        <v>6891.6</v>
      </c>
      <c r="E44" s="28">
        <v>0</v>
      </c>
      <c r="F44" s="28">
        <f t="shared" si="0"/>
        <v>22094</v>
      </c>
      <c r="G44" s="28">
        <v>3370.9</v>
      </c>
      <c r="H44" s="28">
        <v>0</v>
      </c>
      <c r="I44" s="28">
        <v>2792.2</v>
      </c>
      <c r="J44" s="28">
        <v>429.4</v>
      </c>
      <c r="K44" s="28">
        <f t="shared" si="1"/>
        <v>3221.6</v>
      </c>
      <c r="L44" s="20">
        <f t="shared" si="2"/>
        <v>28686.5</v>
      </c>
      <c r="M44" s="45"/>
      <c r="N44" s="29"/>
    </row>
    <row r="45" spans="1:14" s="8" customFormat="1" ht="16.5" customHeight="1" x14ac:dyDescent="0.25">
      <c r="A45" s="32" t="s">
        <v>101</v>
      </c>
      <c r="B45" s="33" t="s">
        <v>102</v>
      </c>
      <c r="C45" s="28">
        <f>+'Valor Bruto de Producción'!T45</f>
        <v>44612</v>
      </c>
      <c r="D45" s="28">
        <v>137559.5</v>
      </c>
      <c r="E45" s="28">
        <v>0</v>
      </c>
      <c r="F45" s="28">
        <f t="shared" si="0"/>
        <v>182171.5</v>
      </c>
      <c r="G45" s="28">
        <v>9388.1</v>
      </c>
      <c r="H45" s="28">
        <v>0</v>
      </c>
      <c r="I45" s="28">
        <v>21532.3</v>
      </c>
      <c r="J45" s="28">
        <v>9901.2000000000007</v>
      </c>
      <c r="K45" s="28">
        <f t="shared" si="1"/>
        <v>31433.5</v>
      </c>
      <c r="L45" s="20">
        <f t="shared" si="2"/>
        <v>222993.1</v>
      </c>
      <c r="M45" s="45"/>
      <c r="N45" s="29"/>
    </row>
    <row r="46" spans="1:14" s="8" customFormat="1" ht="15" x14ac:dyDescent="0.25">
      <c r="A46" s="30" t="s">
        <v>103</v>
      </c>
      <c r="B46" s="31" t="s">
        <v>104</v>
      </c>
      <c r="C46" s="28">
        <f>+'Valor Bruto de Producción'!T46</f>
        <v>4482.8999999999996</v>
      </c>
      <c r="D46" s="28">
        <v>3002.9</v>
      </c>
      <c r="E46" s="28">
        <v>0</v>
      </c>
      <c r="F46" s="28">
        <f t="shared" si="0"/>
        <v>7485.7999999999993</v>
      </c>
      <c r="G46" s="28">
        <v>1139.2</v>
      </c>
      <c r="H46" s="28">
        <v>0</v>
      </c>
      <c r="I46" s="28">
        <v>2029</v>
      </c>
      <c r="J46" s="28">
        <v>56.4</v>
      </c>
      <c r="K46" s="28">
        <f t="shared" si="1"/>
        <v>2085.4</v>
      </c>
      <c r="L46" s="20">
        <f t="shared" si="2"/>
        <v>10710.4</v>
      </c>
      <c r="M46" s="45"/>
      <c r="N46" s="29"/>
    </row>
    <row r="47" spans="1:14" s="8" customFormat="1" ht="16.5" customHeight="1" x14ac:dyDescent="0.25">
      <c r="A47" s="32" t="s">
        <v>105</v>
      </c>
      <c r="B47" s="33" t="s">
        <v>106</v>
      </c>
      <c r="C47" s="28">
        <f>+'Valor Bruto de Producción'!T47</f>
        <v>1203.3</v>
      </c>
      <c r="D47" s="28">
        <v>7174.3</v>
      </c>
      <c r="E47" s="28">
        <v>0</v>
      </c>
      <c r="F47" s="28">
        <f t="shared" si="0"/>
        <v>8377.6</v>
      </c>
      <c r="G47" s="28">
        <v>1644.2</v>
      </c>
      <c r="H47" s="28">
        <v>0</v>
      </c>
      <c r="I47" s="28">
        <v>1315.2</v>
      </c>
      <c r="J47" s="28">
        <v>121</v>
      </c>
      <c r="K47" s="28">
        <f t="shared" si="1"/>
        <v>1436.2</v>
      </c>
      <c r="L47" s="20">
        <f t="shared" si="2"/>
        <v>11458.000000000002</v>
      </c>
      <c r="M47" s="45"/>
      <c r="N47" s="29"/>
    </row>
    <row r="48" spans="1:14" s="8" customFormat="1" ht="16.5" customHeight="1" x14ac:dyDescent="0.25">
      <c r="A48" s="30" t="s">
        <v>107</v>
      </c>
      <c r="B48" s="31" t="s">
        <v>108</v>
      </c>
      <c r="C48" s="28">
        <f>+'Valor Bruto de Producción'!T48</f>
        <v>5821.7999999999993</v>
      </c>
      <c r="D48" s="28">
        <v>1991.9</v>
      </c>
      <c r="E48" s="28">
        <v>0</v>
      </c>
      <c r="F48" s="28">
        <f t="shared" si="0"/>
        <v>7813.6999999999989</v>
      </c>
      <c r="G48" s="28">
        <v>543.79999999999995</v>
      </c>
      <c r="H48" s="28">
        <v>0</v>
      </c>
      <c r="I48" s="28">
        <v>1808.8</v>
      </c>
      <c r="J48" s="28">
        <v>15</v>
      </c>
      <c r="K48" s="28">
        <f t="shared" si="1"/>
        <v>1823.8</v>
      </c>
      <c r="L48" s="20">
        <f t="shared" si="2"/>
        <v>10181.299999999997</v>
      </c>
      <c r="M48" s="45"/>
      <c r="N48" s="29"/>
    </row>
    <row r="49" spans="1:14" s="8" customFormat="1" ht="16.5" customHeight="1" x14ac:dyDescent="0.25">
      <c r="A49" s="30" t="s">
        <v>109</v>
      </c>
      <c r="B49" s="31" t="s">
        <v>110</v>
      </c>
      <c r="C49" s="28">
        <f>+'Valor Bruto de Producción'!T49</f>
        <v>51765.599999999999</v>
      </c>
      <c r="D49" s="28">
        <v>542.9</v>
      </c>
      <c r="E49" s="28">
        <v>0</v>
      </c>
      <c r="F49" s="28">
        <f t="shared" si="0"/>
        <v>52308.5</v>
      </c>
      <c r="G49" s="28">
        <v>0</v>
      </c>
      <c r="H49" s="28">
        <v>0</v>
      </c>
      <c r="I49" s="28">
        <v>0</v>
      </c>
      <c r="J49" s="28">
        <v>0</v>
      </c>
      <c r="K49" s="28">
        <f t="shared" si="1"/>
        <v>0</v>
      </c>
      <c r="L49" s="20">
        <f t="shared" si="2"/>
        <v>52308.5</v>
      </c>
      <c r="M49" s="45"/>
      <c r="N49" s="29"/>
    </row>
    <row r="50" spans="1:14" s="8" customFormat="1" ht="16.5" customHeight="1" x14ac:dyDescent="0.25">
      <c r="A50" s="32" t="s">
        <v>111</v>
      </c>
      <c r="B50" s="33" t="s">
        <v>15</v>
      </c>
      <c r="C50" s="28">
        <f>+'Valor Bruto de Producción'!T50</f>
        <v>80810.5</v>
      </c>
      <c r="D50" s="28">
        <v>0</v>
      </c>
      <c r="E50" s="28">
        <v>0</v>
      </c>
      <c r="F50" s="28">
        <f t="shared" si="0"/>
        <v>80810.5</v>
      </c>
      <c r="G50" s="28">
        <v>0</v>
      </c>
      <c r="H50" s="28">
        <v>0</v>
      </c>
      <c r="I50" s="28">
        <v>0</v>
      </c>
      <c r="J50" s="28">
        <v>0</v>
      </c>
      <c r="K50" s="28">
        <f t="shared" si="1"/>
        <v>0</v>
      </c>
      <c r="L50" s="20">
        <f t="shared" si="2"/>
        <v>80810.5</v>
      </c>
      <c r="M50" s="45"/>
      <c r="N50" s="29"/>
    </row>
    <row r="51" spans="1:14" s="8" customFormat="1" ht="16.5" customHeight="1" x14ac:dyDescent="0.25">
      <c r="A51" s="32" t="s">
        <v>112</v>
      </c>
      <c r="B51" s="33" t="s">
        <v>113</v>
      </c>
      <c r="C51" s="28">
        <f>+'Valor Bruto de Producción'!T51</f>
        <v>173252.8</v>
      </c>
      <c r="D51" s="28">
        <v>0</v>
      </c>
      <c r="E51" s="28">
        <v>0</v>
      </c>
      <c r="F51" s="28">
        <f t="shared" si="0"/>
        <v>173252.8</v>
      </c>
      <c r="G51" s="28">
        <v>0</v>
      </c>
      <c r="H51" s="28">
        <v>0</v>
      </c>
      <c r="I51" s="28">
        <v>-162267.29999999999</v>
      </c>
      <c r="J51" s="28">
        <v>0</v>
      </c>
      <c r="K51" s="28">
        <f t="shared" si="1"/>
        <v>-162267.29999999999</v>
      </c>
      <c r="L51" s="20">
        <f t="shared" si="2"/>
        <v>10985.5</v>
      </c>
      <c r="M51" s="45"/>
      <c r="N51" s="29"/>
    </row>
    <row r="52" spans="1:14" s="8" customFormat="1" ht="15" x14ac:dyDescent="0.25">
      <c r="A52" s="32" t="s">
        <v>114</v>
      </c>
      <c r="B52" s="31" t="s">
        <v>115</v>
      </c>
      <c r="C52" s="28">
        <f>+'Valor Bruto de Producción'!T52</f>
        <v>49870.500000000007</v>
      </c>
      <c r="D52" s="28">
        <v>2861</v>
      </c>
      <c r="E52" s="28">
        <v>0</v>
      </c>
      <c r="F52" s="28">
        <f t="shared" si="0"/>
        <v>52731.500000000007</v>
      </c>
      <c r="G52" s="28">
        <v>7818.3</v>
      </c>
      <c r="H52" s="28">
        <v>0</v>
      </c>
      <c r="I52" s="28">
        <v>0</v>
      </c>
      <c r="J52" s="28">
        <v>0</v>
      </c>
      <c r="K52" s="28">
        <f t="shared" si="1"/>
        <v>0</v>
      </c>
      <c r="L52" s="20">
        <f t="shared" si="2"/>
        <v>60549.80000000001</v>
      </c>
      <c r="M52" s="45"/>
      <c r="N52" s="29"/>
    </row>
    <row r="53" spans="1:14" s="8" customFormat="1" ht="15" x14ac:dyDescent="0.25">
      <c r="A53" s="32" t="s">
        <v>116</v>
      </c>
      <c r="B53" s="31" t="s">
        <v>117</v>
      </c>
      <c r="C53" s="28">
        <f>+'Valor Bruto de Producción'!T53</f>
        <v>96838.1</v>
      </c>
      <c r="D53" s="28">
        <v>59356.9</v>
      </c>
      <c r="E53" s="28">
        <v>-52757.1</v>
      </c>
      <c r="F53" s="28">
        <f t="shared" si="0"/>
        <v>103437.9</v>
      </c>
      <c r="G53" s="28">
        <v>6451.7</v>
      </c>
      <c r="H53" s="28">
        <v>0</v>
      </c>
      <c r="I53" s="28">
        <v>0</v>
      </c>
      <c r="J53" s="28">
        <v>-20987.4</v>
      </c>
      <c r="K53" s="28">
        <f t="shared" si="1"/>
        <v>-20987.4</v>
      </c>
      <c r="L53" s="20">
        <f t="shared" si="2"/>
        <v>88902.199999999983</v>
      </c>
      <c r="M53" s="45"/>
      <c r="N53" s="29"/>
    </row>
    <row r="54" spans="1:14" s="8" customFormat="1" ht="16.5" customHeight="1" x14ac:dyDescent="0.25">
      <c r="A54" s="32" t="s">
        <v>118</v>
      </c>
      <c r="B54" s="31" t="s">
        <v>119</v>
      </c>
      <c r="C54" s="28">
        <f>+'Valor Bruto de Producción'!T54</f>
        <v>74521.600000000006</v>
      </c>
      <c r="D54" s="28">
        <v>8620.6</v>
      </c>
      <c r="E54" s="28">
        <v>-5091</v>
      </c>
      <c r="F54" s="28">
        <f t="shared" si="0"/>
        <v>78051.200000000012</v>
      </c>
      <c r="G54" s="28">
        <v>0</v>
      </c>
      <c r="H54" s="28">
        <v>0</v>
      </c>
      <c r="I54" s="28">
        <v>0</v>
      </c>
      <c r="J54" s="28">
        <v>0</v>
      </c>
      <c r="K54" s="28">
        <f t="shared" si="1"/>
        <v>0</v>
      </c>
      <c r="L54" s="20">
        <f t="shared" si="2"/>
        <v>78051.200000000012</v>
      </c>
      <c r="M54" s="45"/>
      <c r="N54" s="29"/>
    </row>
    <row r="55" spans="1:14" s="8" customFormat="1" ht="15" x14ac:dyDescent="0.25">
      <c r="A55" s="32" t="s">
        <v>120</v>
      </c>
      <c r="B55" s="31" t="s">
        <v>121</v>
      </c>
      <c r="C55" s="28">
        <f>+'Valor Bruto de Producción'!T55</f>
        <v>37691.699999999997</v>
      </c>
      <c r="D55" s="28">
        <v>0</v>
      </c>
      <c r="E55" s="28">
        <v>0</v>
      </c>
      <c r="F55" s="28">
        <f t="shared" si="0"/>
        <v>37691.699999999997</v>
      </c>
      <c r="G55" s="28">
        <v>0</v>
      </c>
      <c r="H55" s="28">
        <v>0</v>
      </c>
      <c r="I55" s="28">
        <v>0</v>
      </c>
      <c r="J55" s="28">
        <v>0</v>
      </c>
      <c r="K55" s="28">
        <f t="shared" si="1"/>
        <v>0</v>
      </c>
      <c r="L55" s="20">
        <f t="shared" si="2"/>
        <v>37691.699999999997</v>
      </c>
      <c r="M55" s="45"/>
      <c r="N55" s="29"/>
    </row>
    <row r="56" spans="1:14" s="8" customFormat="1" ht="15" x14ac:dyDescent="0.25">
      <c r="A56" s="32" t="s">
        <v>122</v>
      </c>
      <c r="B56" s="31" t="s">
        <v>123</v>
      </c>
      <c r="C56" s="28">
        <f>+'Valor Bruto de Producción'!T56</f>
        <v>62472.799999999996</v>
      </c>
      <c r="D56" s="28">
        <v>13011.3</v>
      </c>
      <c r="E56" s="28">
        <v>0</v>
      </c>
      <c r="F56" s="28">
        <f t="shared" si="0"/>
        <v>75484.099999999991</v>
      </c>
      <c r="G56" s="28">
        <v>720.4</v>
      </c>
      <c r="H56" s="28">
        <v>0</v>
      </c>
      <c r="I56" s="28">
        <v>0</v>
      </c>
      <c r="J56" s="28">
        <v>0</v>
      </c>
      <c r="K56" s="28">
        <f t="shared" si="1"/>
        <v>0</v>
      </c>
      <c r="L56" s="20">
        <f t="shared" si="2"/>
        <v>76204.499999999985</v>
      </c>
      <c r="M56" s="45"/>
      <c r="N56" s="29"/>
    </row>
    <row r="57" spans="1:14" s="8" customFormat="1" ht="43.5" customHeight="1" x14ac:dyDescent="0.25">
      <c r="A57" s="32" t="s">
        <v>124</v>
      </c>
      <c r="B57" s="31" t="s">
        <v>125</v>
      </c>
      <c r="C57" s="28">
        <f>+'Valor Bruto de Producción'!T57</f>
        <v>52916.399999999994</v>
      </c>
      <c r="D57" s="28">
        <v>0</v>
      </c>
      <c r="E57" s="28">
        <v>0</v>
      </c>
      <c r="F57" s="28">
        <f t="shared" si="0"/>
        <v>52916.399999999994</v>
      </c>
      <c r="G57" s="28">
        <v>0</v>
      </c>
      <c r="H57" s="28">
        <v>0</v>
      </c>
      <c r="I57" s="28">
        <v>0</v>
      </c>
      <c r="J57" s="28">
        <v>0</v>
      </c>
      <c r="K57" s="28">
        <f t="shared" si="1"/>
        <v>0</v>
      </c>
      <c r="L57" s="20">
        <f t="shared" si="2"/>
        <v>52916.399999999994</v>
      </c>
      <c r="M57" s="45"/>
      <c r="N57" s="29"/>
    </row>
    <row r="58" spans="1:14" s="8" customFormat="1" ht="16.5" customHeight="1" x14ac:dyDescent="0.25">
      <c r="A58" s="30" t="s">
        <v>126</v>
      </c>
      <c r="B58" s="31" t="s">
        <v>127</v>
      </c>
      <c r="C58" s="28">
        <f>+'Valor Bruto de Producción'!T58</f>
        <v>48834</v>
      </c>
      <c r="D58" s="28">
        <v>0</v>
      </c>
      <c r="E58" s="28">
        <v>0</v>
      </c>
      <c r="F58" s="28">
        <f t="shared" si="0"/>
        <v>48834</v>
      </c>
      <c r="G58" s="28">
        <v>0</v>
      </c>
      <c r="H58" s="28">
        <v>0</v>
      </c>
      <c r="I58" s="28">
        <v>0</v>
      </c>
      <c r="J58" s="28">
        <v>0</v>
      </c>
      <c r="K58" s="28">
        <f t="shared" si="1"/>
        <v>0</v>
      </c>
      <c r="L58" s="20">
        <f>+F58+G58+H58+K58</f>
        <v>48834</v>
      </c>
      <c r="M58" s="45"/>
      <c r="N58" s="29"/>
    </row>
    <row r="59" spans="1:14" s="8" customFormat="1" ht="16.5" customHeight="1" x14ac:dyDescent="0.25">
      <c r="A59" s="30" t="s">
        <v>128</v>
      </c>
      <c r="B59" s="31" t="s">
        <v>129</v>
      </c>
      <c r="C59" s="28">
        <f>+'Valor Bruto de Producción'!T59</f>
        <v>34642.299999999996</v>
      </c>
      <c r="D59" s="28">
        <v>0</v>
      </c>
      <c r="E59" s="28">
        <v>0</v>
      </c>
      <c r="F59" s="28">
        <f t="shared" si="0"/>
        <v>34642.299999999996</v>
      </c>
      <c r="G59" s="28">
        <v>0</v>
      </c>
      <c r="H59" s="28">
        <v>0</v>
      </c>
      <c r="I59" s="28">
        <v>0</v>
      </c>
      <c r="J59" s="28">
        <v>0</v>
      </c>
      <c r="K59" s="28">
        <f t="shared" si="1"/>
        <v>0</v>
      </c>
      <c r="L59" s="20">
        <f t="shared" si="2"/>
        <v>34642.299999999996</v>
      </c>
      <c r="M59" s="45"/>
      <c r="N59" s="29"/>
    </row>
    <row r="60" spans="1:14" s="8" customFormat="1" ht="16.5" customHeight="1" x14ac:dyDescent="0.25">
      <c r="A60" s="32" t="s">
        <v>130</v>
      </c>
      <c r="B60" s="31" t="s">
        <v>131</v>
      </c>
      <c r="C60" s="28">
        <f>+'Valor Bruto de Producción'!T60</f>
        <v>10919.5</v>
      </c>
      <c r="D60" s="28">
        <v>0</v>
      </c>
      <c r="E60" s="28">
        <v>0</v>
      </c>
      <c r="F60" s="28">
        <f t="shared" si="0"/>
        <v>10919.5</v>
      </c>
      <c r="G60" s="28">
        <v>439.6</v>
      </c>
      <c r="H60" s="28">
        <v>0</v>
      </c>
      <c r="I60" s="28">
        <v>0</v>
      </c>
      <c r="J60" s="28">
        <v>0</v>
      </c>
      <c r="K60" s="28">
        <f t="shared" si="1"/>
        <v>0</v>
      </c>
      <c r="L60" s="20">
        <f t="shared" si="2"/>
        <v>11359.1</v>
      </c>
      <c r="M60" s="45"/>
      <c r="N60" s="29"/>
    </row>
    <row r="61" spans="1:14" s="8" customFormat="1" ht="16.5" customHeight="1" x14ac:dyDescent="0.25">
      <c r="A61" s="32" t="s">
        <v>132</v>
      </c>
      <c r="B61" s="31" t="s">
        <v>133</v>
      </c>
      <c r="C61" s="28">
        <f>+'Valor Bruto de Producción'!T61</f>
        <v>12652.6</v>
      </c>
      <c r="D61" s="28">
        <v>0</v>
      </c>
      <c r="E61" s="28">
        <v>0</v>
      </c>
      <c r="F61" s="28">
        <f t="shared" si="0"/>
        <v>12652.6</v>
      </c>
      <c r="G61" s="28">
        <v>0</v>
      </c>
      <c r="H61" s="28">
        <v>0</v>
      </c>
      <c r="I61" s="28">
        <v>0</v>
      </c>
      <c r="J61" s="28">
        <v>0</v>
      </c>
      <c r="K61" s="28">
        <f t="shared" si="1"/>
        <v>0</v>
      </c>
      <c r="L61" s="20">
        <f t="shared" si="2"/>
        <v>12652.6</v>
      </c>
      <c r="M61" s="45"/>
      <c r="N61" s="29"/>
    </row>
    <row r="62" spans="1:14" s="8" customFormat="1" ht="16.5" customHeight="1" x14ac:dyDescent="0.25">
      <c r="A62" s="30" t="s">
        <v>134</v>
      </c>
      <c r="B62" s="31" t="s">
        <v>135</v>
      </c>
      <c r="C62" s="28">
        <f>+'Valor Bruto de Producción'!T62</f>
        <v>5466.8</v>
      </c>
      <c r="D62" s="28">
        <v>0</v>
      </c>
      <c r="E62" s="28">
        <v>0</v>
      </c>
      <c r="F62" s="28">
        <f t="shared" si="0"/>
        <v>5466.8</v>
      </c>
      <c r="G62" s="28">
        <v>0</v>
      </c>
      <c r="H62" s="28">
        <v>0</v>
      </c>
      <c r="I62" s="28">
        <v>0</v>
      </c>
      <c r="J62" s="28">
        <v>0</v>
      </c>
      <c r="K62" s="28">
        <f t="shared" si="1"/>
        <v>0</v>
      </c>
      <c r="L62" s="20">
        <f t="shared" si="2"/>
        <v>5466.8</v>
      </c>
      <c r="M62" s="45"/>
      <c r="N62" s="29"/>
    </row>
    <row r="63" spans="1:14" s="8" customFormat="1" ht="30" customHeight="1" x14ac:dyDescent="0.25">
      <c r="A63" s="30" t="s">
        <v>136</v>
      </c>
      <c r="B63" s="31" t="s">
        <v>137</v>
      </c>
      <c r="C63" s="28">
        <f>+'Valor Bruto de Producción'!T63</f>
        <v>0</v>
      </c>
      <c r="D63" s="28">
        <v>0</v>
      </c>
      <c r="E63" s="28">
        <v>0</v>
      </c>
      <c r="F63" s="28">
        <f t="shared" si="0"/>
        <v>0</v>
      </c>
      <c r="G63" s="28">
        <v>0</v>
      </c>
      <c r="H63" s="28">
        <v>0</v>
      </c>
      <c r="I63" s="28">
        <v>0</v>
      </c>
      <c r="J63" s="28">
        <v>0</v>
      </c>
      <c r="K63" s="28">
        <f t="shared" si="1"/>
        <v>0</v>
      </c>
      <c r="L63" s="20">
        <f t="shared" si="2"/>
        <v>0</v>
      </c>
      <c r="M63" s="45"/>
      <c r="N63" s="29"/>
    </row>
    <row r="64" spans="1:14" s="8" customFormat="1" ht="16.5" customHeight="1" x14ac:dyDescent="0.25">
      <c r="A64" s="32"/>
      <c r="B64" s="31"/>
      <c r="C64" s="28"/>
      <c r="D64" s="28"/>
      <c r="E64" s="28"/>
      <c r="F64" s="28"/>
      <c r="G64" s="28"/>
      <c r="H64" s="28"/>
      <c r="I64" s="28"/>
      <c r="J64" s="28"/>
      <c r="K64" s="28"/>
      <c r="L64" s="20"/>
      <c r="M64" s="45"/>
      <c r="N64" s="29"/>
    </row>
    <row r="65" spans="1:14" s="8" customFormat="1" ht="16.5" customHeight="1" x14ac:dyDescent="0.25">
      <c r="A65" s="20" t="s">
        <v>138</v>
      </c>
      <c r="B65" s="21" t="s">
        <v>139</v>
      </c>
      <c r="C65" s="28">
        <f>+'Valor Bruto de Producción'!T65</f>
        <v>0</v>
      </c>
      <c r="D65" s="28">
        <v>-57848.1</v>
      </c>
      <c r="E65" s="28">
        <v>57848.1</v>
      </c>
      <c r="F65" s="28">
        <f t="shared" si="0"/>
        <v>0</v>
      </c>
      <c r="G65" s="28">
        <v>0</v>
      </c>
      <c r="H65" s="28">
        <v>0</v>
      </c>
      <c r="I65" s="28">
        <v>0</v>
      </c>
      <c r="J65" s="28">
        <v>0</v>
      </c>
      <c r="K65" s="28">
        <f t="shared" si="1"/>
        <v>0</v>
      </c>
      <c r="L65" s="20">
        <f t="shared" si="2"/>
        <v>0</v>
      </c>
      <c r="M65" s="45"/>
      <c r="N65" s="29"/>
    </row>
    <row r="66" spans="1:14" s="8" customFormat="1" ht="15" x14ac:dyDescent="0.25">
      <c r="A66" s="34" t="s">
        <v>140</v>
      </c>
      <c r="B66" s="31" t="s">
        <v>141</v>
      </c>
      <c r="C66" s="28">
        <f>+'Valor Bruto de Producción'!T66</f>
        <v>0</v>
      </c>
      <c r="D66" s="28">
        <v>8527.4</v>
      </c>
      <c r="E66" s="28">
        <v>0</v>
      </c>
      <c r="F66" s="28">
        <f t="shared" si="0"/>
        <v>8527.4</v>
      </c>
      <c r="G66" s="28">
        <v>0</v>
      </c>
      <c r="H66" s="28">
        <v>0</v>
      </c>
      <c r="I66" s="28">
        <v>0</v>
      </c>
      <c r="J66" s="28">
        <v>0</v>
      </c>
      <c r="K66" s="28">
        <f t="shared" si="1"/>
        <v>0</v>
      </c>
      <c r="L66" s="20">
        <f t="shared" si="2"/>
        <v>8527.4</v>
      </c>
      <c r="M66" s="45"/>
      <c r="N66" s="29"/>
    </row>
    <row r="67" spans="1:14" s="8" customFormat="1" ht="16.5" customHeight="1" x14ac:dyDescent="0.25">
      <c r="A67" s="20"/>
      <c r="C67" s="28"/>
      <c r="D67" s="28"/>
      <c r="E67" s="28"/>
      <c r="F67" s="28"/>
      <c r="G67" s="28"/>
      <c r="H67" s="28"/>
      <c r="I67" s="28"/>
      <c r="J67" s="28"/>
      <c r="K67" s="28"/>
      <c r="L67" s="20"/>
      <c r="M67" s="45"/>
      <c r="N67" s="29"/>
    </row>
    <row r="68" spans="1:14" s="8" customFormat="1" ht="20.100000000000001" customHeight="1" thickBot="1" x14ac:dyDescent="0.3">
      <c r="A68" s="22"/>
      <c r="B68" s="22" t="s">
        <v>142</v>
      </c>
      <c r="C68" s="35">
        <f t="shared" ref="C68:K68" si="3">SUM(C9:C63,C65:C66)</f>
        <v>1459885.1000000003</v>
      </c>
      <c r="D68" s="35">
        <f t="shared" si="3"/>
        <v>540641.40000000014</v>
      </c>
      <c r="E68" s="35">
        <f t="shared" si="3"/>
        <v>0</v>
      </c>
      <c r="F68" s="35">
        <f t="shared" si="3"/>
        <v>2000526.5000000002</v>
      </c>
      <c r="G68" s="35">
        <f t="shared" si="3"/>
        <v>75047.799999999988</v>
      </c>
      <c r="H68" s="35">
        <f t="shared" si="3"/>
        <v>0</v>
      </c>
      <c r="I68" s="35">
        <f t="shared" si="3"/>
        <v>0</v>
      </c>
      <c r="J68" s="35">
        <f t="shared" si="3"/>
        <v>3.637978807091713E-12</v>
      </c>
      <c r="K68" s="35">
        <f t="shared" si="3"/>
        <v>2.1827872842550278E-11</v>
      </c>
      <c r="L68" s="35">
        <f>SUM(L9:L63,L65:L66)</f>
        <v>2075574.3</v>
      </c>
      <c r="M68" s="46"/>
      <c r="N68" s="29"/>
    </row>
    <row r="69" spans="1:14" ht="17.100000000000001" customHeight="1" x14ac:dyDescent="0.2">
      <c r="A69" s="6" t="s">
        <v>143</v>
      </c>
      <c r="C69" s="53"/>
      <c r="D69" s="53"/>
      <c r="E69" s="53"/>
      <c r="F69" s="53"/>
      <c r="G69" s="54"/>
      <c r="H69" s="53"/>
      <c r="I69" s="53"/>
      <c r="J69" s="53"/>
      <c r="K69" s="53"/>
      <c r="L69" s="53"/>
      <c r="M69" s="53"/>
      <c r="N69" s="53"/>
    </row>
    <row r="70" spans="1:14" ht="17.100000000000001" customHeight="1" x14ac:dyDescent="0.2">
      <c r="A70" s="6" t="s">
        <v>144</v>
      </c>
    </row>
    <row r="71" spans="1:14" ht="17.100000000000001" customHeight="1" x14ac:dyDescent="0.2">
      <c r="A71" s="94" t="s">
        <v>146</v>
      </c>
      <c r="B71" s="94"/>
      <c r="C71" s="94"/>
      <c r="D71" s="94"/>
      <c r="E71" s="94"/>
      <c r="F71" s="94"/>
      <c r="G71" s="94"/>
      <c r="H71" s="94"/>
    </row>
    <row r="72" spans="1:14" ht="17.100000000000001" customHeight="1" x14ac:dyDescent="0.2">
      <c r="A72" s="94" t="s">
        <v>147</v>
      </c>
      <c r="B72" s="94"/>
      <c r="C72" s="94"/>
      <c r="D72" s="94"/>
      <c r="E72" s="94"/>
      <c r="F72" s="94"/>
      <c r="G72" s="94"/>
      <c r="H72" s="94"/>
    </row>
    <row r="74" spans="1:14" x14ac:dyDescent="0.2">
      <c r="C74" s="53"/>
      <c r="D74" s="53"/>
      <c r="E74" s="53"/>
      <c r="F74" s="53"/>
      <c r="G74" s="53"/>
      <c r="H74" s="53"/>
      <c r="I74" s="53"/>
      <c r="J74" s="53"/>
      <c r="K74" s="53"/>
      <c r="L74" s="53"/>
    </row>
    <row r="75" spans="1:14" x14ac:dyDescent="0.2">
      <c r="C75" s="53"/>
      <c r="D75" s="53"/>
      <c r="E75" s="53"/>
      <c r="F75" s="53"/>
      <c r="G75" s="53"/>
      <c r="H75" s="53"/>
      <c r="I75" s="53"/>
      <c r="J75" s="53"/>
      <c r="K75" s="53"/>
      <c r="L75" s="53"/>
    </row>
    <row r="76" spans="1:14" x14ac:dyDescent="0.2">
      <c r="C76" s="53"/>
      <c r="D76" s="53"/>
      <c r="E76" s="53"/>
      <c r="F76" s="53"/>
      <c r="G76" s="53"/>
      <c r="H76" s="53"/>
      <c r="I76" s="53"/>
      <c r="J76" s="53"/>
      <c r="K76" s="53"/>
      <c r="L76" s="53"/>
    </row>
  </sheetData>
  <mergeCells count="6">
    <mergeCell ref="A72:H72"/>
    <mergeCell ref="B7:B8"/>
    <mergeCell ref="C7:C8"/>
    <mergeCell ref="A7:A8"/>
    <mergeCell ref="I7:K7"/>
    <mergeCell ref="A71:H71"/>
  </mergeCells>
  <phoneticPr fontId="0" type="noConversion"/>
  <printOptions horizontalCentered="1" verticalCentered="1"/>
  <pageMargins left="0" right="0" top="0" bottom="0" header="0" footer="0"/>
  <pageSetup scale="45" orientation="landscape" r:id="rId1"/>
  <headerFooter alignWithMargins="0"/>
  <rowBreaks count="1" manualBreakCount="1">
    <brk id="40" max="11" man="1"/>
  </rowBreaks>
  <ignoredErrors>
    <ignoredError sqref="A9:A63 A65:A6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3"/>
  <dimension ref="A1:S75"/>
  <sheetViews>
    <sheetView showGridLines="0" zoomScale="80" zoomScaleNormal="80" zoomScaleSheetLayoutView="70" workbookViewId="0">
      <pane xSplit="2" ySplit="8" topLeftCell="C51" activePane="bottomRight" state="frozen"/>
      <selection pane="topRight" activeCell="D13" sqref="D13"/>
      <selection pane="bottomLeft" activeCell="D13" sqref="D13"/>
      <selection pane="bottomRight" activeCell="C7" sqref="C7:C8"/>
    </sheetView>
  </sheetViews>
  <sheetFormatPr defaultColWidth="11.42578125" defaultRowHeight="14.25" x14ac:dyDescent="0.2"/>
  <cols>
    <col min="1" max="1" width="14.28515625" style="6" customWidth="1"/>
    <col min="2" max="2" width="73.28515625" style="6" customWidth="1"/>
    <col min="3" max="3" width="22" style="6" customWidth="1"/>
    <col min="4" max="4" width="20.7109375" style="6" customWidth="1"/>
    <col min="5" max="5" width="15.7109375" style="6" customWidth="1"/>
    <col min="6" max="6" width="16.5703125" style="6" bestFit="1" customWidth="1"/>
    <col min="7" max="7" width="15.85546875" style="6" bestFit="1" customWidth="1"/>
    <col min="8" max="8" width="16.42578125" style="6" bestFit="1" customWidth="1"/>
    <col min="9" max="9" width="20.140625" style="6" bestFit="1" customWidth="1"/>
    <col min="10" max="10" width="19.42578125" style="6" customWidth="1"/>
    <col min="11" max="11" width="18" style="6" bestFit="1" customWidth="1"/>
    <col min="12" max="12" width="20.140625" style="6" customWidth="1"/>
    <col min="13" max="13" width="19.42578125" style="6" customWidth="1"/>
    <col min="14" max="14" width="16.7109375" style="6" customWidth="1"/>
    <col min="15" max="16384" width="11.42578125" style="6"/>
  </cols>
  <sheetData>
    <row r="1" spans="1:19" s="60" customFormat="1" x14ac:dyDescent="0.2">
      <c r="A1" s="52"/>
      <c r="B1" s="52"/>
      <c r="C1" s="52"/>
      <c r="D1" s="52"/>
      <c r="E1" s="52"/>
      <c r="F1" s="52"/>
      <c r="G1" s="52"/>
      <c r="H1" s="52"/>
      <c r="I1" s="52"/>
      <c r="J1" s="52"/>
      <c r="K1" s="52"/>
      <c r="L1" s="52"/>
      <c r="M1" s="59"/>
      <c r="N1" s="59"/>
      <c r="O1" s="59"/>
      <c r="P1" s="59"/>
      <c r="Q1" s="59"/>
      <c r="R1" s="59"/>
      <c r="S1" s="59"/>
    </row>
    <row r="2" spans="1:19" s="60" customFormat="1" x14ac:dyDescent="0.2">
      <c r="A2" s="52"/>
      <c r="B2" s="52"/>
      <c r="C2" s="52"/>
      <c r="D2" s="52"/>
      <c r="E2" s="52"/>
      <c r="F2" s="52"/>
      <c r="G2" s="52"/>
      <c r="H2" s="52"/>
      <c r="I2" s="52"/>
      <c r="J2" s="52"/>
      <c r="K2" s="52"/>
      <c r="L2" s="52"/>
      <c r="M2" s="59"/>
      <c r="N2" s="59"/>
      <c r="O2" s="59"/>
      <c r="P2" s="59"/>
      <c r="Q2" s="59"/>
      <c r="R2" s="59"/>
      <c r="S2" s="59"/>
    </row>
    <row r="3" spans="1:19" ht="13.5" customHeight="1" x14ac:dyDescent="0.2">
      <c r="A3" s="23"/>
      <c r="B3" s="23"/>
      <c r="C3" s="23"/>
      <c r="D3" s="23"/>
      <c r="E3" s="23"/>
      <c r="F3" s="23"/>
      <c r="G3" s="23"/>
      <c r="H3" s="23"/>
      <c r="I3" s="23"/>
      <c r="J3" s="23"/>
      <c r="K3" s="23"/>
      <c r="L3" s="23"/>
      <c r="M3" s="23"/>
      <c r="N3" s="23"/>
      <c r="O3" s="23"/>
      <c r="P3" s="23"/>
      <c r="Q3" s="23"/>
      <c r="R3" s="23"/>
      <c r="S3" s="23"/>
    </row>
    <row r="4" spans="1:19" ht="3.75" customHeight="1" x14ac:dyDescent="0.25">
      <c r="A4" s="10"/>
      <c r="B4" s="10"/>
      <c r="C4" s="10"/>
      <c r="D4" s="11"/>
      <c r="E4" s="11"/>
      <c r="F4" s="11"/>
      <c r="G4" s="11"/>
      <c r="H4" s="11"/>
      <c r="I4" s="11"/>
      <c r="J4" s="11"/>
      <c r="K4" s="11"/>
      <c r="L4" s="11"/>
      <c r="M4" s="11"/>
    </row>
    <row r="5" spans="1:19" ht="15.75" customHeight="1" x14ac:dyDescent="0.25">
      <c r="A5" s="98" t="s">
        <v>167</v>
      </c>
      <c r="B5" s="98"/>
      <c r="C5" s="98"/>
      <c r="D5" s="98"/>
      <c r="E5" s="98"/>
      <c r="F5" s="98"/>
      <c r="G5" s="98"/>
      <c r="H5" s="98"/>
      <c r="I5" s="98"/>
      <c r="J5" s="98"/>
      <c r="K5" s="98"/>
      <c r="L5" s="98"/>
      <c r="M5" s="11"/>
    </row>
    <row r="6" spans="1:19" ht="17.25" customHeight="1" thickBot="1" x14ac:dyDescent="0.25">
      <c r="A6" s="99" t="s">
        <v>8</v>
      </c>
      <c r="B6" s="99"/>
      <c r="C6" s="99"/>
      <c r="D6" s="99"/>
      <c r="E6" s="99"/>
      <c r="F6" s="99"/>
      <c r="G6" s="99"/>
      <c r="H6" s="99"/>
      <c r="I6" s="99"/>
      <c r="J6" s="99"/>
      <c r="K6" s="99"/>
      <c r="L6" s="99"/>
      <c r="M6" s="11"/>
    </row>
    <row r="7" spans="1:19" s="72" customFormat="1" ht="29.25" customHeight="1" x14ac:dyDescent="0.2">
      <c r="A7" s="92" t="s">
        <v>9</v>
      </c>
      <c r="B7" s="92" t="s">
        <v>10</v>
      </c>
      <c r="C7" s="92" t="s">
        <v>160</v>
      </c>
      <c r="D7" s="92" t="s">
        <v>168</v>
      </c>
      <c r="E7" s="100" t="s">
        <v>169</v>
      </c>
      <c r="F7" s="100"/>
      <c r="G7" s="100"/>
      <c r="H7" s="100"/>
      <c r="I7" s="75" t="s">
        <v>170</v>
      </c>
      <c r="J7" s="75"/>
      <c r="K7" s="75"/>
      <c r="L7" s="92" t="s">
        <v>171</v>
      </c>
    </row>
    <row r="8" spans="1:19" s="8" customFormat="1" ht="111" customHeight="1" x14ac:dyDescent="0.25">
      <c r="A8" s="93"/>
      <c r="B8" s="93"/>
      <c r="C8" s="93"/>
      <c r="D8" s="93" t="s">
        <v>168</v>
      </c>
      <c r="E8" s="38" t="s">
        <v>172</v>
      </c>
      <c r="F8" s="38" t="s">
        <v>173</v>
      </c>
      <c r="G8" s="38" t="s">
        <v>174</v>
      </c>
      <c r="H8" s="38" t="s">
        <v>175</v>
      </c>
      <c r="I8" s="38" t="s">
        <v>176</v>
      </c>
      <c r="J8" s="38" t="s">
        <v>177</v>
      </c>
      <c r="K8" s="38" t="s">
        <v>178</v>
      </c>
      <c r="L8" s="101"/>
      <c r="M8" s="27"/>
    </row>
    <row r="9" spans="1:19" s="8" customFormat="1" ht="16.5" customHeight="1" x14ac:dyDescent="0.25">
      <c r="A9" s="12" t="s">
        <v>29</v>
      </c>
      <c r="B9" s="13" t="s">
        <v>30</v>
      </c>
      <c r="C9" s="28">
        <v>10468.1</v>
      </c>
      <c r="D9" s="28">
        <v>220.4</v>
      </c>
      <c r="E9" s="28">
        <v>16301.5</v>
      </c>
      <c r="F9" s="28">
        <v>0</v>
      </c>
      <c r="G9" s="28">
        <v>635</v>
      </c>
      <c r="H9" s="28">
        <v>16936.5</v>
      </c>
      <c r="I9" s="28">
        <v>0</v>
      </c>
      <c r="J9" s="28">
        <v>1055.5999999999999</v>
      </c>
      <c r="K9" s="28">
        <v>1055.5999999999999</v>
      </c>
      <c r="L9" s="20">
        <f>+C9+D9+H9+K9</f>
        <v>28680.6</v>
      </c>
      <c r="M9" s="29"/>
      <c r="N9" s="29"/>
      <c r="O9" s="29"/>
      <c r="P9" s="29"/>
    </row>
    <row r="10" spans="1:19" s="8" customFormat="1" ht="16.5" customHeight="1" x14ac:dyDescent="0.25">
      <c r="A10" s="32" t="s">
        <v>31</v>
      </c>
      <c r="B10" s="33" t="s">
        <v>32</v>
      </c>
      <c r="C10" s="28">
        <v>3394.4</v>
      </c>
      <c r="D10" s="28">
        <v>0</v>
      </c>
      <c r="E10" s="28">
        <v>0.9</v>
      </c>
      <c r="F10" s="28">
        <v>0</v>
      </c>
      <c r="G10" s="28">
        <v>0</v>
      </c>
      <c r="H10" s="28">
        <v>0.9</v>
      </c>
      <c r="I10" s="28">
        <v>0</v>
      </c>
      <c r="J10" s="28">
        <v>154</v>
      </c>
      <c r="K10" s="28">
        <v>154</v>
      </c>
      <c r="L10" s="20">
        <f t="shared" ref="L10:L63" si="0">+C10+D10+H10+K10</f>
        <v>3549.3</v>
      </c>
      <c r="M10" s="29"/>
      <c r="N10" s="29"/>
      <c r="O10" s="29"/>
      <c r="P10" s="29"/>
    </row>
    <row r="11" spans="1:19" s="8" customFormat="1" ht="16.5" customHeight="1" x14ac:dyDescent="0.25">
      <c r="A11" s="32" t="s">
        <v>33</v>
      </c>
      <c r="B11" s="33" t="s">
        <v>34</v>
      </c>
      <c r="C11" s="28">
        <v>2534.9</v>
      </c>
      <c r="D11" s="28">
        <v>2531.6999999999998</v>
      </c>
      <c r="E11" s="28">
        <v>10726.2</v>
      </c>
      <c r="F11" s="28">
        <v>0</v>
      </c>
      <c r="G11" s="28">
        <v>0</v>
      </c>
      <c r="H11" s="28">
        <v>10726.2</v>
      </c>
      <c r="I11" s="28">
        <v>0</v>
      </c>
      <c r="J11" s="28">
        <v>-6.3</v>
      </c>
      <c r="K11" s="28">
        <v>-6.3</v>
      </c>
      <c r="L11" s="20">
        <f t="shared" si="0"/>
        <v>15786.500000000002</v>
      </c>
      <c r="M11" s="29"/>
      <c r="N11" s="29"/>
      <c r="O11" s="29"/>
      <c r="P11" s="29"/>
    </row>
    <row r="12" spans="1:19" s="8" customFormat="1" ht="16.5" customHeight="1" x14ac:dyDescent="0.25">
      <c r="A12" s="32" t="s">
        <v>35</v>
      </c>
      <c r="B12" s="33" t="s">
        <v>36</v>
      </c>
      <c r="C12" s="28">
        <v>383.5</v>
      </c>
      <c r="D12" s="28">
        <v>15637.5</v>
      </c>
      <c r="E12" s="28">
        <v>1561</v>
      </c>
      <c r="F12" s="28">
        <v>0</v>
      </c>
      <c r="G12" s="28">
        <v>0</v>
      </c>
      <c r="H12" s="28">
        <v>1561</v>
      </c>
      <c r="I12" s="28">
        <v>3</v>
      </c>
      <c r="J12" s="28">
        <v>0</v>
      </c>
      <c r="K12" s="28">
        <v>3</v>
      </c>
      <c r="L12" s="20">
        <f t="shared" si="0"/>
        <v>17585</v>
      </c>
      <c r="M12" s="29"/>
      <c r="N12" s="29"/>
      <c r="O12" s="29"/>
      <c r="P12" s="29"/>
    </row>
    <row r="13" spans="1:19" s="8" customFormat="1" ht="16.5" customHeight="1" x14ac:dyDescent="0.25">
      <c r="A13" s="32" t="s">
        <v>37</v>
      </c>
      <c r="B13" s="33" t="s">
        <v>38</v>
      </c>
      <c r="C13" s="28">
        <v>3309.2999999999997</v>
      </c>
      <c r="D13" s="28">
        <v>4111.7</v>
      </c>
      <c r="E13" s="28">
        <v>8350.9</v>
      </c>
      <c r="F13" s="28">
        <v>0</v>
      </c>
      <c r="G13" s="28">
        <v>0</v>
      </c>
      <c r="H13" s="28">
        <v>8350.9</v>
      </c>
      <c r="I13" s="28">
        <v>367.2</v>
      </c>
      <c r="J13" s="28">
        <v>-93.6</v>
      </c>
      <c r="K13" s="28">
        <v>273.60000000000002</v>
      </c>
      <c r="L13" s="20">
        <f t="shared" si="0"/>
        <v>16045.5</v>
      </c>
      <c r="M13" s="29"/>
      <c r="N13" s="29"/>
      <c r="O13" s="29"/>
      <c r="P13" s="29"/>
    </row>
    <row r="14" spans="1:19" s="8" customFormat="1" ht="15" x14ac:dyDescent="0.25">
      <c r="A14" s="32" t="s">
        <v>39</v>
      </c>
      <c r="B14" s="33" t="s">
        <v>40</v>
      </c>
      <c r="C14" s="28">
        <v>10368.6</v>
      </c>
      <c r="D14" s="28">
        <v>77.099999999999994</v>
      </c>
      <c r="E14" s="28">
        <v>34</v>
      </c>
      <c r="F14" s="28">
        <v>0</v>
      </c>
      <c r="G14" s="28">
        <v>0</v>
      </c>
      <c r="H14" s="28">
        <v>34</v>
      </c>
      <c r="I14" s="28">
        <v>4468.6000000000004</v>
      </c>
      <c r="J14" s="28">
        <v>132.1</v>
      </c>
      <c r="K14" s="28">
        <v>4600.7000000000007</v>
      </c>
      <c r="L14" s="20">
        <f t="shared" si="0"/>
        <v>15080.400000000001</v>
      </c>
      <c r="M14" s="29"/>
      <c r="N14" s="29"/>
      <c r="O14" s="29"/>
      <c r="P14" s="29"/>
    </row>
    <row r="15" spans="1:19" s="8" customFormat="1" ht="15" x14ac:dyDescent="0.25">
      <c r="A15" s="36" t="s">
        <v>41</v>
      </c>
      <c r="B15" s="33" t="s">
        <v>42</v>
      </c>
      <c r="C15" s="28">
        <v>742.59999999999991</v>
      </c>
      <c r="D15" s="28">
        <v>430.1</v>
      </c>
      <c r="E15" s="28">
        <v>66.400000000000006</v>
      </c>
      <c r="F15" s="28">
        <v>0</v>
      </c>
      <c r="G15" s="28">
        <v>0</v>
      </c>
      <c r="H15" s="28">
        <v>66.400000000000006</v>
      </c>
      <c r="I15" s="28">
        <v>0</v>
      </c>
      <c r="J15" s="28">
        <v>111.1</v>
      </c>
      <c r="K15" s="28">
        <v>111.1</v>
      </c>
      <c r="L15" s="20">
        <f t="shared" si="0"/>
        <v>1350.1999999999998</v>
      </c>
      <c r="M15" s="29"/>
      <c r="N15" s="29"/>
      <c r="O15" s="29"/>
      <c r="P15" s="29"/>
    </row>
    <row r="16" spans="1:19" s="8" customFormat="1" ht="16.5" customHeight="1" x14ac:dyDescent="0.25">
      <c r="A16" s="32" t="s">
        <v>43</v>
      </c>
      <c r="B16" s="33" t="s">
        <v>44</v>
      </c>
      <c r="C16" s="28">
        <v>33611.5</v>
      </c>
      <c r="D16" s="28">
        <v>0</v>
      </c>
      <c r="E16" s="28">
        <v>0</v>
      </c>
      <c r="F16" s="28">
        <v>0</v>
      </c>
      <c r="G16" s="28">
        <v>0</v>
      </c>
      <c r="H16" s="28">
        <v>0</v>
      </c>
      <c r="I16" s="28">
        <v>3963.8</v>
      </c>
      <c r="J16" s="28">
        <v>0</v>
      </c>
      <c r="K16" s="28">
        <v>3963.8</v>
      </c>
      <c r="L16" s="20">
        <f t="shared" si="0"/>
        <v>37575.300000000003</v>
      </c>
      <c r="M16" s="29"/>
      <c r="N16" s="29"/>
      <c r="O16" s="29"/>
      <c r="P16" s="29"/>
    </row>
    <row r="17" spans="1:16" s="8" customFormat="1" ht="16.5" customHeight="1" x14ac:dyDescent="0.25">
      <c r="A17" s="32" t="s">
        <v>45</v>
      </c>
      <c r="B17" s="33" t="s">
        <v>46</v>
      </c>
      <c r="C17" s="28">
        <v>1570.5</v>
      </c>
      <c r="D17" s="28">
        <v>765.1</v>
      </c>
      <c r="E17" s="28">
        <v>0</v>
      </c>
      <c r="F17" s="28">
        <v>0</v>
      </c>
      <c r="G17" s="28">
        <v>0</v>
      </c>
      <c r="H17" s="28">
        <v>0</v>
      </c>
      <c r="I17" s="28">
        <v>0</v>
      </c>
      <c r="J17" s="28">
        <v>430.7</v>
      </c>
      <c r="K17" s="28">
        <v>430.7</v>
      </c>
      <c r="L17" s="20">
        <f t="shared" si="0"/>
        <v>2766.2999999999997</v>
      </c>
      <c r="M17" s="29"/>
      <c r="N17" s="29"/>
      <c r="O17" s="29"/>
      <c r="P17" s="29"/>
    </row>
    <row r="18" spans="1:16" s="8" customFormat="1" ht="16.5" customHeight="1" x14ac:dyDescent="0.25">
      <c r="A18" s="32" t="s">
        <v>47</v>
      </c>
      <c r="B18" s="33" t="s">
        <v>48</v>
      </c>
      <c r="C18" s="28">
        <v>4882.7</v>
      </c>
      <c r="D18" s="28">
        <v>0</v>
      </c>
      <c r="E18" s="28">
        <v>2.1</v>
      </c>
      <c r="F18" s="28">
        <v>0</v>
      </c>
      <c r="G18" s="28">
        <v>0</v>
      </c>
      <c r="H18" s="28">
        <v>2.1</v>
      </c>
      <c r="I18" s="28">
        <v>727.3</v>
      </c>
      <c r="J18" s="28">
        <v>-33.9</v>
      </c>
      <c r="K18" s="28">
        <v>693.4</v>
      </c>
      <c r="L18" s="20">
        <f t="shared" si="0"/>
        <v>5578.2</v>
      </c>
      <c r="M18" s="29"/>
      <c r="N18" s="29"/>
      <c r="O18" s="29"/>
      <c r="P18" s="29"/>
    </row>
    <row r="19" spans="1:16" s="8" customFormat="1" ht="16.5" customHeight="1" x14ac:dyDescent="0.25">
      <c r="A19" s="32" t="s">
        <v>49</v>
      </c>
      <c r="B19" s="33" t="s">
        <v>50</v>
      </c>
      <c r="C19" s="28">
        <v>2024.5</v>
      </c>
      <c r="D19" s="28">
        <v>65.3</v>
      </c>
      <c r="E19" s="28">
        <v>52.4</v>
      </c>
      <c r="F19" s="28">
        <v>0</v>
      </c>
      <c r="G19" s="28">
        <v>0</v>
      </c>
      <c r="H19" s="28">
        <v>52.4</v>
      </c>
      <c r="I19" s="28">
        <v>19.2</v>
      </c>
      <c r="J19" s="28">
        <v>-131.9</v>
      </c>
      <c r="K19" s="28">
        <v>-112.7</v>
      </c>
      <c r="L19" s="20">
        <f t="shared" si="0"/>
        <v>2029.5000000000002</v>
      </c>
      <c r="M19" s="29"/>
      <c r="N19" s="29"/>
      <c r="O19" s="29"/>
      <c r="P19" s="29"/>
    </row>
    <row r="20" spans="1:16" s="8" customFormat="1" ht="16.5" customHeight="1" x14ac:dyDescent="0.25">
      <c r="A20" s="32" t="s">
        <v>51</v>
      </c>
      <c r="B20" s="33" t="s">
        <v>52</v>
      </c>
      <c r="C20" s="28">
        <v>14984.6</v>
      </c>
      <c r="D20" s="28">
        <v>2.2000000000000002</v>
      </c>
      <c r="E20" s="28">
        <v>504.7</v>
      </c>
      <c r="F20" s="28">
        <v>0</v>
      </c>
      <c r="G20" s="28">
        <v>0</v>
      </c>
      <c r="H20" s="28">
        <v>504.7</v>
      </c>
      <c r="I20" s="28">
        <v>1694.1</v>
      </c>
      <c r="J20" s="28">
        <v>3167.2</v>
      </c>
      <c r="K20" s="28">
        <v>4861.2999999999993</v>
      </c>
      <c r="L20" s="20">
        <f t="shared" si="0"/>
        <v>20352.800000000003</v>
      </c>
      <c r="M20" s="29"/>
      <c r="N20" s="29"/>
      <c r="O20" s="29"/>
      <c r="P20" s="29"/>
    </row>
    <row r="21" spans="1:16" s="8" customFormat="1" ht="16.5" customHeight="1" x14ac:dyDescent="0.25">
      <c r="A21" s="30" t="s">
        <v>53</v>
      </c>
      <c r="B21" s="31" t="s">
        <v>54</v>
      </c>
      <c r="C21" s="28">
        <v>9397.5</v>
      </c>
      <c r="D21" s="28">
        <v>153.9</v>
      </c>
      <c r="E21" s="28">
        <v>10167.700000000001</v>
      </c>
      <c r="F21" s="28">
        <v>0</v>
      </c>
      <c r="G21" s="28">
        <v>0</v>
      </c>
      <c r="H21" s="28">
        <v>10167.700000000001</v>
      </c>
      <c r="I21" s="28">
        <v>0</v>
      </c>
      <c r="J21" s="28">
        <v>-329.2</v>
      </c>
      <c r="K21" s="28">
        <v>-329.2</v>
      </c>
      <c r="L21" s="20">
        <f t="shared" si="0"/>
        <v>19389.899999999998</v>
      </c>
      <c r="M21" s="29"/>
      <c r="N21" s="29"/>
      <c r="O21" s="29"/>
      <c r="P21" s="29"/>
    </row>
    <row r="22" spans="1:16" s="8" customFormat="1" ht="16.5" customHeight="1" x14ac:dyDescent="0.25">
      <c r="A22" s="32" t="s">
        <v>55</v>
      </c>
      <c r="B22" s="33" t="s">
        <v>56</v>
      </c>
      <c r="C22" s="28">
        <v>3072.3999999999996</v>
      </c>
      <c r="D22" s="28">
        <v>152</v>
      </c>
      <c r="E22" s="28">
        <v>2524.9</v>
      </c>
      <c r="F22" s="28">
        <v>0</v>
      </c>
      <c r="G22" s="28">
        <v>0</v>
      </c>
      <c r="H22" s="28">
        <v>2524.9</v>
      </c>
      <c r="I22" s="28">
        <v>0</v>
      </c>
      <c r="J22" s="28">
        <v>77.900000000000006</v>
      </c>
      <c r="K22" s="28">
        <v>77.900000000000006</v>
      </c>
      <c r="L22" s="20">
        <f t="shared" si="0"/>
        <v>5827.1999999999989</v>
      </c>
      <c r="M22" s="29"/>
      <c r="N22" s="29"/>
      <c r="O22" s="29"/>
      <c r="P22" s="29"/>
    </row>
    <row r="23" spans="1:16" s="8" customFormat="1" ht="16.5" customHeight="1" x14ac:dyDescent="0.25">
      <c r="A23" s="30" t="s">
        <v>57</v>
      </c>
      <c r="B23" s="31" t="s">
        <v>58</v>
      </c>
      <c r="C23" s="28">
        <v>8332.7999999999993</v>
      </c>
      <c r="D23" s="28">
        <v>180.8</v>
      </c>
      <c r="E23" s="28">
        <v>1756.1</v>
      </c>
      <c r="F23" s="28">
        <v>0</v>
      </c>
      <c r="G23" s="28">
        <v>0</v>
      </c>
      <c r="H23" s="28">
        <v>1756.1</v>
      </c>
      <c r="I23" s="28">
        <v>0</v>
      </c>
      <c r="J23" s="28">
        <v>77.900000000000006</v>
      </c>
      <c r="K23" s="28">
        <v>77.900000000000006</v>
      </c>
      <c r="L23" s="20">
        <f t="shared" si="0"/>
        <v>10347.599999999999</v>
      </c>
      <c r="M23" s="29"/>
      <c r="N23" s="29"/>
      <c r="O23" s="29"/>
      <c r="P23" s="29"/>
    </row>
    <row r="24" spans="1:16" s="8" customFormat="1" ht="16.5" customHeight="1" x14ac:dyDescent="0.25">
      <c r="A24" s="30" t="s">
        <v>59</v>
      </c>
      <c r="B24" s="31" t="s">
        <v>60</v>
      </c>
      <c r="C24" s="28">
        <v>1087.3</v>
      </c>
      <c r="D24" s="28">
        <v>1968.1</v>
      </c>
      <c r="E24" s="28">
        <v>0</v>
      </c>
      <c r="F24" s="28">
        <v>0</v>
      </c>
      <c r="G24" s="28">
        <v>0</v>
      </c>
      <c r="H24" s="28">
        <v>0</v>
      </c>
      <c r="I24" s="28">
        <v>0</v>
      </c>
      <c r="J24" s="28">
        <v>1284.3</v>
      </c>
      <c r="K24" s="28">
        <v>1284.3</v>
      </c>
      <c r="L24" s="20">
        <f t="shared" si="0"/>
        <v>4339.7</v>
      </c>
      <c r="M24" s="29"/>
      <c r="N24" s="29"/>
      <c r="O24" s="29"/>
      <c r="P24" s="29"/>
    </row>
    <row r="25" spans="1:16" s="8" customFormat="1" ht="16.5" customHeight="1" x14ac:dyDescent="0.25">
      <c r="A25" s="32" t="s">
        <v>61</v>
      </c>
      <c r="B25" s="33" t="s">
        <v>62</v>
      </c>
      <c r="C25" s="28">
        <v>5954</v>
      </c>
      <c r="D25" s="28">
        <v>533.20000000000005</v>
      </c>
      <c r="E25" s="28">
        <v>0</v>
      </c>
      <c r="F25" s="28">
        <v>0</v>
      </c>
      <c r="G25" s="28">
        <v>0</v>
      </c>
      <c r="H25" s="28">
        <v>0</v>
      </c>
      <c r="I25" s="28">
        <v>0</v>
      </c>
      <c r="J25" s="28">
        <v>-424.7</v>
      </c>
      <c r="K25" s="28">
        <v>-424.7</v>
      </c>
      <c r="L25" s="20">
        <f t="shared" si="0"/>
        <v>6062.5</v>
      </c>
      <c r="M25" s="29"/>
      <c r="N25" s="29"/>
      <c r="O25" s="29"/>
      <c r="P25" s="29"/>
    </row>
    <row r="26" spans="1:16" s="8" customFormat="1" ht="16.5" customHeight="1" x14ac:dyDescent="0.25">
      <c r="A26" s="30" t="s">
        <v>63</v>
      </c>
      <c r="B26" s="31" t="s">
        <v>64</v>
      </c>
      <c r="C26" s="28">
        <v>6914.2</v>
      </c>
      <c r="D26" s="28">
        <v>507.4</v>
      </c>
      <c r="E26" s="28">
        <v>30292.799999999999</v>
      </c>
      <c r="F26" s="28">
        <v>0</v>
      </c>
      <c r="G26" s="28">
        <v>0</v>
      </c>
      <c r="H26" s="28">
        <v>30292.799999999999</v>
      </c>
      <c r="I26" s="28">
        <v>0</v>
      </c>
      <c r="J26" s="28">
        <v>682.9</v>
      </c>
      <c r="K26" s="28">
        <v>682.9</v>
      </c>
      <c r="L26" s="20">
        <f t="shared" si="0"/>
        <v>38397.300000000003</v>
      </c>
      <c r="M26" s="29"/>
      <c r="N26" s="29"/>
      <c r="O26" s="29"/>
      <c r="P26" s="29"/>
    </row>
    <row r="27" spans="1:16" s="8" customFormat="1" ht="16.5" customHeight="1" x14ac:dyDescent="0.25">
      <c r="A27" s="30" t="s">
        <v>65</v>
      </c>
      <c r="B27" s="31" t="s">
        <v>66</v>
      </c>
      <c r="C27" s="28">
        <v>4037.5</v>
      </c>
      <c r="D27" s="28">
        <v>10305.5</v>
      </c>
      <c r="E27" s="28">
        <v>1990.4</v>
      </c>
      <c r="F27" s="28">
        <v>0</v>
      </c>
      <c r="G27" s="28">
        <v>0</v>
      </c>
      <c r="H27" s="28">
        <v>1990.4</v>
      </c>
      <c r="I27" s="28">
        <v>0</v>
      </c>
      <c r="J27" s="28">
        <v>548.1</v>
      </c>
      <c r="K27" s="28">
        <v>548.1</v>
      </c>
      <c r="L27" s="20">
        <f t="shared" si="0"/>
        <v>16881.5</v>
      </c>
      <c r="M27" s="29"/>
      <c r="N27" s="29"/>
      <c r="O27" s="29"/>
      <c r="P27" s="29"/>
    </row>
    <row r="28" spans="1:16" s="8" customFormat="1" ht="16.5" customHeight="1" x14ac:dyDescent="0.25">
      <c r="A28" s="30" t="s">
        <v>67</v>
      </c>
      <c r="B28" s="31" t="s">
        <v>161</v>
      </c>
      <c r="C28" s="28">
        <v>2860.4999999999995</v>
      </c>
      <c r="D28" s="28">
        <v>1903.2</v>
      </c>
      <c r="E28" s="28">
        <v>7637.8</v>
      </c>
      <c r="F28" s="28">
        <v>0</v>
      </c>
      <c r="G28" s="28">
        <v>0</v>
      </c>
      <c r="H28" s="28">
        <v>7637.8</v>
      </c>
      <c r="I28" s="28">
        <v>0</v>
      </c>
      <c r="J28" s="28">
        <v>-304.2</v>
      </c>
      <c r="K28" s="28">
        <v>-304.2</v>
      </c>
      <c r="L28" s="20">
        <f t="shared" si="0"/>
        <v>12097.3</v>
      </c>
      <c r="M28" s="29"/>
      <c r="N28" s="29"/>
      <c r="O28" s="29"/>
      <c r="P28" s="29"/>
    </row>
    <row r="29" spans="1:16" s="8" customFormat="1" ht="16.5" customHeight="1" x14ac:dyDescent="0.25">
      <c r="A29" s="30" t="s">
        <v>69</v>
      </c>
      <c r="B29" s="31" t="s">
        <v>70</v>
      </c>
      <c r="C29" s="28">
        <v>12667.5</v>
      </c>
      <c r="D29" s="28">
        <v>17366.2</v>
      </c>
      <c r="E29" s="28">
        <v>9881.7999999999993</v>
      </c>
      <c r="F29" s="28">
        <v>0</v>
      </c>
      <c r="G29" s="28">
        <v>0</v>
      </c>
      <c r="H29" s="28">
        <v>9881.7999999999993</v>
      </c>
      <c r="I29" s="28">
        <v>0</v>
      </c>
      <c r="J29" s="28">
        <v>643.79999999999995</v>
      </c>
      <c r="K29" s="28">
        <v>643.79999999999995</v>
      </c>
      <c r="L29" s="20">
        <f t="shared" si="0"/>
        <v>40559.300000000003</v>
      </c>
      <c r="M29" s="29"/>
      <c r="N29" s="29"/>
      <c r="O29" s="29"/>
      <c r="P29" s="29"/>
    </row>
    <row r="30" spans="1:16" s="8" customFormat="1" ht="16.5" customHeight="1" x14ac:dyDescent="0.25">
      <c r="A30" s="32" t="s">
        <v>71</v>
      </c>
      <c r="B30" s="33" t="s">
        <v>162</v>
      </c>
      <c r="C30" s="28">
        <v>1785.6000000000001</v>
      </c>
      <c r="D30" s="28">
        <v>841.3</v>
      </c>
      <c r="E30" s="28">
        <v>20626.099999999999</v>
      </c>
      <c r="F30" s="28">
        <v>0</v>
      </c>
      <c r="G30" s="28">
        <v>0</v>
      </c>
      <c r="H30" s="28">
        <v>20626.099999999999</v>
      </c>
      <c r="I30" s="28">
        <v>0</v>
      </c>
      <c r="J30" s="28">
        <v>182.2</v>
      </c>
      <c r="K30" s="28">
        <v>182.2</v>
      </c>
      <c r="L30" s="20">
        <f t="shared" si="0"/>
        <v>23435.200000000001</v>
      </c>
      <c r="M30" s="29"/>
      <c r="N30" s="29"/>
      <c r="O30" s="29"/>
      <c r="P30" s="29"/>
    </row>
    <row r="31" spans="1:16" s="8" customFormat="1" ht="16.5" customHeight="1" x14ac:dyDescent="0.25">
      <c r="A31" s="30" t="s">
        <v>73</v>
      </c>
      <c r="B31" s="31" t="s">
        <v>74</v>
      </c>
      <c r="C31" s="28">
        <v>3588.3</v>
      </c>
      <c r="D31" s="28">
        <v>1173.5</v>
      </c>
      <c r="E31" s="28">
        <v>17185.599999999999</v>
      </c>
      <c r="F31" s="28">
        <v>0</v>
      </c>
      <c r="G31" s="28">
        <v>0</v>
      </c>
      <c r="H31" s="28">
        <v>17185.599999999999</v>
      </c>
      <c r="I31" s="28">
        <v>0</v>
      </c>
      <c r="J31" s="28">
        <v>-436.5</v>
      </c>
      <c r="K31" s="28">
        <v>-436.5</v>
      </c>
      <c r="L31" s="20">
        <f t="shared" si="0"/>
        <v>21510.899999999998</v>
      </c>
      <c r="M31" s="29"/>
      <c r="N31" s="29"/>
      <c r="O31" s="29"/>
      <c r="P31" s="29"/>
    </row>
    <row r="32" spans="1:16" s="8" customFormat="1" ht="16.5" customHeight="1" x14ac:dyDescent="0.25">
      <c r="A32" s="32" t="s">
        <v>75</v>
      </c>
      <c r="B32" s="33" t="s">
        <v>76</v>
      </c>
      <c r="C32" s="28">
        <v>1438.5</v>
      </c>
      <c r="D32" s="28">
        <v>875.2</v>
      </c>
      <c r="E32" s="28">
        <v>11266.2</v>
      </c>
      <c r="F32" s="28">
        <v>0</v>
      </c>
      <c r="G32" s="28">
        <v>0</v>
      </c>
      <c r="H32" s="28">
        <v>11266.2</v>
      </c>
      <c r="I32" s="28">
        <v>0</v>
      </c>
      <c r="J32" s="28">
        <v>-368.1</v>
      </c>
      <c r="K32" s="28">
        <v>-368.1</v>
      </c>
      <c r="L32" s="20">
        <f t="shared" si="0"/>
        <v>13211.800000000001</v>
      </c>
      <c r="M32" s="29"/>
      <c r="N32" s="29"/>
      <c r="O32" s="29"/>
      <c r="P32" s="29"/>
    </row>
    <row r="33" spans="1:16" s="8" customFormat="1" ht="16.5" customHeight="1" x14ac:dyDescent="0.25">
      <c r="A33" s="30" t="s">
        <v>77</v>
      </c>
      <c r="B33" s="31" t="s">
        <v>78</v>
      </c>
      <c r="C33" s="28">
        <v>5433.0999999999995</v>
      </c>
      <c r="D33" s="28">
        <v>2355.3000000000002</v>
      </c>
      <c r="E33" s="28">
        <v>4206.8</v>
      </c>
      <c r="F33" s="28">
        <v>0</v>
      </c>
      <c r="G33" s="28">
        <v>0</v>
      </c>
      <c r="H33" s="28">
        <v>4206.8</v>
      </c>
      <c r="I33" s="28">
        <v>0</v>
      </c>
      <c r="J33" s="28">
        <v>386.8</v>
      </c>
      <c r="K33" s="28">
        <v>386.8</v>
      </c>
      <c r="L33" s="20">
        <f t="shared" si="0"/>
        <v>12382</v>
      </c>
      <c r="M33" s="29"/>
      <c r="N33" s="29"/>
      <c r="O33" s="29"/>
      <c r="P33" s="29"/>
    </row>
    <row r="34" spans="1:16" s="8" customFormat="1" ht="15" x14ac:dyDescent="0.25">
      <c r="A34" s="36" t="s">
        <v>79</v>
      </c>
      <c r="B34" s="33" t="s">
        <v>80</v>
      </c>
      <c r="C34" s="28">
        <v>7.8</v>
      </c>
      <c r="D34" s="28">
        <v>196.7</v>
      </c>
      <c r="E34" s="28">
        <v>3438.8</v>
      </c>
      <c r="F34" s="28">
        <v>0</v>
      </c>
      <c r="G34" s="28">
        <v>0</v>
      </c>
      <c r="H34" s="28">
        <v>3438.8</v>
      </c>
      <c r="I34" s="28">
        <v>0</v>
      </c>
      <c r="J34" s="28">
        <v>-223.5</v>
      </c>
      <c r="K34" s="28">
        <v>-223.5</v>
      </c>
      <c r="L34" s="20">
        <f t="shared" si="0"/>
        <v>3419.8</v>
      </c>
      <c r="M34" s="29"/>
      <c r="N34" s="29"/>
      <c r="O34" s="29"/>
      <c r="P34" s="29"/>
    </row>
    <row r="35" spans="1:16" s="8" customFormat="1" ht="16.5" customHeight="1" x14ac:dyDescent="0.25">
      <c r="A35" s="30" t="s">
        <v>81</v>
      </c>
      <c r="B35" s="31" t="s">
        <v>82</v>
      </c>
      <c r="C35" s="28">
        <v>28389.700000000004</v>
      </c>
      <c r="D35" s="28">
        <v>41924.9</v>
      </c>
      <c r="E35" s="28">
        <v>21172.7</v>
      </c>
      <c r="F35" s="28">
        <v>0</v>
      </c>
      <c r="G35" s="28">
        <v>0</v>
      </c>
      <c r="H35" s="28">
        <v>21172.7</v>
      </c>
      <c r="I35" s="28">
        <v>0</v>
      </c>
      <c r="J35" s="28">
        <v>4165.8999999999996</v>
      </c>
      <c r="K35" s="28">
        <v>4165.8999999999996</v>
      </c>
      <c r="L35" s="20">
        <f t="shared" si="0"/>
        <v>95653.2</v>
      </c>
      <c r="M35" s="29"/>
      <c r="N35" s="29"/>
      <c r="O35" s="29"/>
      <c r="P35" s="29"/>
    </row>
    <row r="36" spans="1:16" s="8" customFormat="1" ht="16.5" customHeight="1" x14ac:dyDescent="0.25">
      <c r="A36" s="30" t="s">
        <v>83</v>
      </c>
      <c r="B36" s="31" t="s">
        <v>84</v>
      </c>
      <c r="C36" s="28">
        <v>7715.1000000000013</v>
      </c>
      <c r="D36" s="28">
        <v>229.6</v>
      </c>
      <c r="E36" s="28">
        <v>54085.8</v>
      </c>
      <c r="F36" s="28">
        <v>0</v>
      </c>
      <c r="G36" s="28">
        <v>0</v>
      </c>
      <c r="H36" s="28">
        <v>54085.8</v>
      </c>
      <c r="I36" s="28">
        <v>0</v>
      </c>
      <c r="J36" s="28">
        <v>-561.20000000000005</v>
      </c>
      <c r="K36" s="28">
        <v>-561.20000000000005</v>
      </c>
      <c r="L36" s="20">
        <f t="shared" si="0"/>
        <v>61469.30000000001</v>
      </c>
      <c r="M36" s="29"/>
      <c r="N36" s="29"/>
      <c r="O36" s="29"/>
      <c r="P36" s="29"/>
    </row>
    <row r="37" spans="1:16" s="8" customFormat="1" ht="16.5" customHeight="1" x14ac:dyDescent="0.25">
      <c r="A37" s="30" t="s">
        <v>85</v>
      </c>
      <c r="B37" s="31" t="s">
        <v>86</v>
      </c>
      <c r="C37" s="28">
        <v>792.9</v>
      </c>
      <c r="D37" s="28">
        <v>4437</v>
      </c>
      <c r="E37" s="28">
        <v>11205.9</v>
      </c>
      <c r="F37" s="28">
        <v>0</v>
      </c>
      <c r="G37" s="28">
        <v>0</v>
      </c>
      <c r="H37" s="28">
        <v>11205.9</v>
      </c>
      <c r="I37" s="28">
        <v>0</v>
      </c>
      <c r="J37" s="28">
        <v>704.1</v>
      </c>
      <c r="K37" s="28">
        <v>704.1</v>
      </c>
      <c r="L37" s="20">
        <f t="shared" si="0"/>
        <v>17139.899999999998</v>
      </c>
      <c r="M37" s="29"/>
      <c r="N37" s="29"/>
      <c r="O37" s="29"/>
      <c r="P37" s="29"/>
    </row>
    <row r="38" spans="1:16" s="8" customFormat="1" ht="16.5" customHeight="1" x14ac:dyDescent="0.25">
      <c r="A38" s="36" t="s">
        <v>87</v>
      </c>
      <c r="B38" s="31" t="s">
        <v>88</v>
      </c>
      <c r="C38" s="28">
        <v>120887.4</v>
      </c>
      <c r="D38" s="28">
        <v>118360.1</v>
      </c>
      <c r="E38" s="28">
        <v>45214.3</v>
      </c>
      <c r="F38" s="28">
        <v>0</v>
      </c>
      <c r="G38" s="28">
        <v>0</v>
      </c>
      <c r="H38" s="28">
        <v>45214.3</v>
      </c>
      <c r="I38" s="28">
        <v>0</v>
      </c>
      <c r="J38" s="28">
        <v>6828.9</v>
      </c>
      <c r="K38" s="28">
        <v>6828.9</v>
      </c>
      <c r="L38" s="20">
        <f t="shared" si="0"/>
        <v>291290.7</v>
      </c>
      <c r="M38" s="29"/>
      <c r="N38" s="29"/>
      <c r="O38" s="29"/>
      <c r="P38" s="29"/>
    </row>
    <row r="39" spans="1:16" s="8" customFormat="1" ht="16.5" customHeight="1" x14ac:dyDescent="0.25">
      <c r="A39" s="32" t="s">
        <v>89</v>
      </c>
      <c r="B39" s="33" t="s">
        <v>90</v>
      </c>
      <c r="C39" s="28">
        <v>4122.5</v>
      </c>
      <c r="D39" s="28">
        <v>1541.5</v>
      </c>
      <c r="E39" s="28">
        <v>86.9</v>
      </c>
      <c r="F39" s="28">
        <v>0</v>
      </c>
      <c r="G39" s="28">
        <v>0</v>
      </c>
      <c r="H39" s="28">
        <v>86.9</v>
      </c>
      <c r="I39" s="28">
        <v>0</v>
      </c>
      <c r="J39" s="28">
        <v>438.9</v>
      </c>
      <c r="K39" s="28">
        <v>438.9</v>
      </c>
      <c r="L39" s="20">
        <f t="shared" si="0"/>
        <v>6189.7999999999993</v>
      </c>
      <c r="M39" s="29"/>
      <c r="N39" s="29"/>
      <c r="O39" s="29"/>
      <c r="P39" s="29"/>
    </row>
    <row r="40" spans="1:16" s="8" customFormat="1" ht="28.5" customHeight="1" x14ac:dyDescent="0.25">
      <c r="A40" s="36" t="s">
        <v>91</v>
      </c>
      <c r="B40" s="33" t="s">
        <v>92</v>
      </c>
      <c r="C40" s="28">
        <v>20141.199999999997</v>
      </c>
      <c r="D40" s="28">
        <v>2670.4</v>
      </c>
      <c r="E40" s="28">
        <v>3068.9</v>
      </c>
      <c r="F40" s="28">
        <v>0</v>
      </c>
      <c r="G40" s="28">
        <v>0</v>
      </c>
      <c r="H40" s="28">
        <v>3068.9</v>
      </c>
      <c r="I40" s="28">
        <v>0</v>
      </c>
      <c r="J40" s="28">
        <v>-1192.0999999999999</v>
      </c>
      <c r="K40" s="28">
        <v>-1192.0999999999999</v>
      </c>
      <c r="L40" s="20">
        <f t="shared" si="0"/>
        <v>24688.400000000001</v>
      </c>
      <c r="M40" s="29"/>
      <c r="N40" s="29"/>
      <c r="O40" s="29"/>
      <c r="P40" s="29"/>
    </row>
    <row r="41" spans="1:16" s="8" customFormat="1" ht="16.5" customHeight="1" x14ac:dyDescent="0.25">
      <c r="A41" s="32" t="s">
        <v>93</v>
      </c>
      <c r="B41" s="33" t="s">
        <v>163</v>
      </c>
      <c r="C41" s="28">
        <v>62065.9</v>
      </c>
      <c r="D41" s="28">
        <v>76.8</v>
      </c>
      <c r="E41" s="28">
        <v>35928.199999999997</v>
      </c>
      <c r="F41" s="28">
        <v>0</v>
      </c>
      <c r="G41" s="28">
        <v>0</v>
      </c>
      <c r="H41" s="28">
        <v>35928.199999999997</v>
      </c>
      <c r="I41" s="28">
        <v>0</v>
      </c>
      <c r="J41" s="28">
        <v>-44.8</v>
      </c>
      <c r="K41" s="28">
        <v>-44.8</v>
      </c>
      <c r="L41" s="20">
        <f t="shared" si="0"/>
        <v>98026.099999999991</v>
      </c>
      <c r="M41" s="29"/>
      <c r="N41" s="29"/>
      <c r="O41" s="29"/>
      <c r="P41" s="29"/>
    </row>
    <row r="42" spans="1:16" s="8" customFormat="1" ht="16.5" customHeight="1" x14ac:dyDescent="0.25">
      <c r="A42" s="32" t="s">
        <v>95</v>
      </c>
      <c r="B42" s="33" t="s">
        <v>96</v>
      </c>
      <c r="C42" s="28">
        <v>53042.999999999993</v>
      </c>
      <c r="D42" s="28">
        <v>11059.4</v>
      </c>
      <c r="E42" s="28">
        <v>33435.599999999999</v>
      </c>
      <c r="F42" s="28">
        <v>142.4</v>
      </c>
      <c r="G42" s="28">
        <v>4029.7</v>
      </c>
      <c r="H42" s="28">
        <v>37607.699999999997</v>
      </c>
      <c r="I42" s="28">
        <v>0</v>
      </c>
      <c r="J42" s="28">
        <v>7140.9</v>
      </c>
      <c r="K42" s="28">
        <v>7140.9</v>
      </c>
      <c r="L42" s="20">
        <f t="shared" si="0"/>
        <v>108850.99999999999</v>
      </c>
      <c r="M42" s="29"/>
      <c r="N42" s="29"/>
      <c r="O42" s="29"/>
      <c r="P42" s="29"/>
    </row>
    <row r="43" spans="1:16" s="8" customFormat="1" ht="16.5" customHeight="1" x14ac:dyDescent="0.25">
      <c r="A43" s="32" t="s">
        <v>97</v>
      </c>
      <c r="B43" s="33" t="s">
        <v>98</v>
      </c>
      <c r="C43" s="28">
        <v>26388.200000000008</v>
      </c>
      <c r="D43" s="28">
        <v>3500.7</v>
      </c>
      <c r="E43" s="28">
        <v>3484.9</v>
      </c>
      <c r="F43" s="28">
        <v>0</v>
      </c>
      <c r="G43" s="28">
        <v>0</v>
      </c>
      <c r="H43" s="28">
        <v>3484.9</v>
      </c>
      <c r="I43" s="28">
        <v>0</v>
      </c>
      <c r="J43" s="28">
        <v>718.7</v>
      </c>
      <c r="K43" s="28">
        <v>718.7</v>
      </c>
      <c r="L43" s="20">
        <f t="shared" si="0"/>
        <v>34092.500000000007</v>
      </c>
      <c r="M43" s="29"/>
      <c r="N43" s="29"/>
      <c r="O43" s="29"/>
      <c r="P43" s="29"/>
    </row>
    <row r="44" spans="1:16" s="8" customFormat="1" ht="15" x14ac:dyDescent="0.25">
      <c r="A44" s="36" t="s">
        <v>99</v>
      </c>
      <c r="B44" s="33" t="s">
        <v>100</v>
      </c>
      <c r="C44" s="28">
        <v>22136</v>
      </c>
      <c r="D44" s="28">
        <v>926.8</v>
      </c>
      <c r="E44" s="28">
        <v>1241.2</v>
      </c>
      <c r="F44" s="28">
        <v>0</v>
      </c>
      <c r="G44" s="28">
        <v>0</v>
      </c>
      <c r="H44" s="28">
        <v>1241.2</v>
      </c>
      <c r="I44" s="28">
        <v>0</v>
      </c>
      <c r="J44" s="28">
        <v>4382.5</v>
      </c>
      <c r="K44" s="28">
        <v>4382.5</v>
      </c>
      <c r="L44" s="20">
        <f t="shared" si="0"/>
        <v>28686.5</v>
      </c>
      <c r="M44" s="29"/>
      <c r="N44" s="29"/>
      <c r="O44" s="29"/>
      <c r="P44" s="29"/>
    </row>
    <row r="45" spans="1:16" s="8" customFormat="1" ht="16.5" customHeight="1" x14ac:dyDescent="0.25">
      <c r="A45" s="32" t="s">
        <v>101</v>
      </c>
      <c r="B45" s="33" t="s">
        <v>102</v>
      </c>
      <c r="C45" s="28">
        <v>45136.69999999999</v>
      </c>
      <c r="D45" s="28">
        <v>41944.3</v>
      </c>
      <c r="E45" s="28">
        <v>40149.4</v>
      </c>
      <c r="F45" s="28">
        <v>0</v>
      </c>
      <c r="G45" s="28">
        <v>0</v>
      </c>
      <c r="H45" s="28">
        <v>40149.4</v>
      </c>
      <c r="I45" s="28">
        <v>97712.8</v>
      </c>
      <c r="J45" s="28">
        <v>-1950.1</v>
      </c>
      <c r="K45" s="28">
        <v>95762.7</v>
      </c>
      <c r="L45" s="20">
        <f t="shared" si="0"/>
        <v>222993.09999999998</v>
      </c>
      <c r="M45" s="29"/>
      <c r="N45" s="29"/>
      <c r="O45" s="29"/>
      <c r="P45" s="29"/>
    </row>
    <row r="46" spans="1:16" s="8" customFormat="1" ht="16.5" customHeight="1" x14ac:dyDescent="0.25">
      <c r="A46" s="36" t="s">
        <v>103</v>
      </c>
      <c r="B46" s="31" t="s">
        <v>164</v>
      </c>
      <c r="C46" s="28">
        <v>109.5</v>
      </c>
      <c r="D46" s="28">
        <v>1706.6</v>
      </c>
      <c r="E46" s="28">
        <v>6570.5</v>
      </c>
      <c r="F46" s="28">
        <v>0</v>
      </c>
      <c r="G46" s="28">
        <v>0</v>
      </c>
      <c r="H46" s="28">
        <v>6570.5</v>
      </c>
      <c r="I46" s="28">
        <v>2730.1</v>
      </c>
      <c r="J46" s="28">
        <v>-406.3</v>
      </c>
      <c r="K46" s="28">
        <v>2323.7999999999997</v>
      </c>
      <c r="L46" s="20">
        <f t="shared" si="0"/>
        <v>10710.4</v>
      </c>
      <c r="M46" s="29"/>
      <c r="N46" s="29"/>
      <c r="O46" s="29"/>
      <c r="P46" s="29"/>
    </row>
    <row r="47" spans="1:16" s="8" customFormat="1" ht="16.5" customHeight="1" x14ac:dyDescent="0.25">
      <c r="A47" s="32" t="s">
        <v>105</v>
      </c>
      <c r="B47" s="33" t="s">
        <v>106</v>
      </c>
      <c r="C47" s="28">
        <v>2889.3</v>
      </c>
      <c r="D47" s="28">
        <v>504</v>
      </c>
      <c r="E47" s="28">
        <v>8453.2999999999993</v>
      </c>
      <c r="F47" s="28">
        <v>0</v>
      </c>
      <c r="G47" s="28">
        <v>0</v>
      </c>
      <c r="H47" s="28">
        <v>8453.2999999999993</v>
      </c>
      <c r="I47" s="28">
        <v>0</v>
      </c>
      <c r="J47" s="28">
        <v>-388.6</v>
      </c>
      <c r="K47" s="28">
        <v>-388.6</v>
      </c>
      <c r="L47" s="20">
        <f t="shared" si="0"/>
        <v>11457.999999999998</v>
      </c>
      <c r="M47" s="29"/>
      <c r="N47" s="29"/>
      <c r="O47" s="29"/>
      <c r="P47" s="29"/>
    </row>
    <row r="48" spans="1:16" s="8" customFormat="1" ht="16.5" customHeight="1" x14ac:dyDescent="0.25">
      <c r="A48" s="30" t="s">
        <v>107</v>
      </c>
      <c r="B48" s="31" t="s">
        <v>108</v>
      </c>
      <c r="C48" s="28">
        <v>1736</v>
      </c>
      <c r="D48" s="28">
        <v>5353.3</v>
      </c>
      <c r="E48" s="28">
        <v>0</v>
      </c>
      <c r="F48" s="28">
        <v>0</v>
      </c>
      <c r="G48" s="28">
        <v>0</v>
      </c>
      <c r="H48" s="28">
        <v>0</v>
      </c>
      <c r="I48" s="28">
        <v>0</v>
      </c>
      <c r="J48" s="28">
        <v>3092</v>
      </c>
      <c r="K48" s="28">
        <v>3092</v>
      </c>
      <c r="L48" s="20">
        <f t="shared" si="0"/>
        <v>10181.299999999999</v>
      </c>
      <c r="M48" s="29"/>
      <c r="N48" s="29"/>
      <c r="O48" s="29"/>
      <c r="P48" s="29"/>
    </row>
    <row r="49" spans="1:16" s="8" customFormat="1" ht="16.5" customHeight="1" x14ac:dyDescent="0.25">
      <c r="A49" s="30" t="s">
        <v>109</v>
      </c>
      <c r="B49" s="31" t="s">
        <v>110</v>
      </c>
      <c r="C49" s="28">
        <v>22974.599999999995</v>
      </c>
      <c r="D49" s="28">
        <v>17.600000000000001</v>
      </c>
      <c r="E49" s="28">
        <v>26194.1</v>
      </c>
      <c r="F49" s="28">
        <v>0</v>
      </c>
      <c r="G49" s="28">
        <v>3122.3</v>
      </c>
      <c r="H49" s="28">
        <v>29316.399999999998</v>
      </c>
      <c r="I49" s="28">
        <v>0</v>
      </c>
      <c r="J49" s="28">
        <v>-0.1</v>
      </c>
      <c r="K49" s="28">
        <v>-0.1</v>
      </c>
      <c r="L49" s="20">
        <f t="shared" si="0"/>
        <v>52308.499999999993</v>
      </c>
      <c r="M49" s="29"/>
      <c r="N49" s="29"/>
      <c r="O49" s="29"/>
      <c r="P49" s="29"/>
    </row>
    <row r="50" spans="1:16" s="8" customFormat="1" ht="16.5" customHeight="1" x14ac:dyDescent="0.25">
      <c r="A50" s="32" t="s">
        <v>111</v>
      </c>
      <c r="B50" s="33" t="s">
        <v>15</v>
      </c>
      <c r="C50" s="28">
        <v>21811.7</v>
      </c>
      <c r="D50" s="28">
        <v>398.6</v>
      </c>
      <c r="E50" s="28">
        <v>0</v>
      </c>
      <c r="F50" s="28">
        <v>0</v>
      </c>
      <c r="G50" s="28">
        <v>0</v>
      </c>
      <c r="H50" s="28">
        <v>0</v>
      </c>
      <c r="I50" s="28">
        <v>58600.2</v>
      </c>
      <c r="J50" s="28">
        <v>0</v>
      </c>
      <c r="K50" s="28">
        <v>58600.2</v>
      </c>
      <c r="L50" s="20">
        <f t="shared" si="0"/>
        <v>80810.5</v>
      </c>
      <c r="M50" s="29"/>
      <c r="N50" s="29"/>
      <c r="O50" s="29"/>
      <c r="P50" s="29"/>
    </row>
    <row r="51" spans="1:16" s="8" customFormat="1" ht="16.5" customHeight="1" x14ac:dyDescent="0.25">
      <c r="A51" s="32" t="s">
        <v>112</v>
      </c>
      <c r="B51" s="33" t="s">
        <v>113</v>
      </c>
      <c r="C51" s="28">
        <v>7461.5999999999995</v>
      </c>
      <c r="D51" s="28">
        <v>0</v>
      </c>
      <c r="E51" s="28">
        <v>3523.8</v>
      </c>
      <c r="F51" s="28">
        <v>0</v>
      </c>
      <c r="G51" s="28">
        <v>0</v>
      </c>
      <c r="H51" s="28">
        <v>3523.8</v>
      </c>
      <c r="I51" s="28">
        <v>0</v>
      </c>
      <c r="J51" s="28">
        <v>0.1</v>
      </c>
      <c r="K51" s="28">
        <v>0.1</v>
      </c>
      <c r="L51" s="20">
        <f t="shared" si="0"/>
        <v>10985.5</v>
      </c>
      <c r="M51" s="29"/>
      <c r="N51" s="29"/>
      <c r="O51" s="29"/>
      <c r="P51" s="29"/>
    </row>
    <row r="52" spans="1:16" s="8" customFormat="1" ht="16.5" customHeight="1" x14ac:dyDescent="0.25">
      <c r="A52" s="32" t="s">
        <v>114</v>
      </c>
      <c r="B52" s="31" t="s">
        <v>115</v>
      </c>
      <c r="C52" s="28">
        <v>3931.2</v>
      </c>
      <c r="D52" s="28">
        <v>8269.7999999999993</v>
      </c>
      <c r="E52" s="28">
        <v>48348.9</v>
      </c>
      <c r="F52" s="28">
        <v>0</v>
      </c>
      <c r="G52" s="28">
        <v>0</v>
      </c>
      <c r="H52" s="28">
        <v>48348.9</v>
      </c>
      <c r="I52" s="28">
        <v>0</v>
      </c>
      <c r="J52" s="28">
        <v>-0.1</v>
      </c>
      <c r="K52" s="28">
        <v>-0.1</v>
      </c>
      <c r="L52" s="20">
        <f t="shared" si="0"/>
        <v>60549.8</v>
      </c>
      <c r="M52" s="29"/>
      <c r="N52" s="29"/>
      <c r="O52" s="29"/>
      <c r="P52" s="29"/>
    </row>
    <row r="53" spans="1:16" s="8" customFormat="1" ht="16.5" customHeight="1" x14ac:dyDescent="0.25">
      <c r="A53" s="32" t="s">
        <v>116</v>
      </c>
      <c r="B53" s="31" t="s">
        <v>117</v>
      </c>
      <c r="C53" s="28">
        <v>24148.000000000004</v>
      </c>
      <c r="D53" s="28">
        <v>8922.5</v>
      </c>
      <c r="E53" s="28">
        <v>55831.6</v>
      </c>
      <c r="F53" s="28">
        <v>0</v>
      </c>
      <c r="G53" s="28">
        <v>0</v>
      </c>
      <c r="H53" s="28">
        <v>55831.6</v>
      </c>
      <c r="I53" s="28">
        <v>0</v>
      </c>
      <c r="J53" s="28">
        <v>0</v>
      </c>
      <c r="K53" s="28">
        <v>0</v>
      </c>
      <c r="L53" s="20">
        <f t="shared" si="0"/>
        <v>88902.1</v>
      </c>
      <c r="M53" s="29"/>
      <c r="N53" s="29"/>
      <c r="O53" s="29"/>
      <c r="P53" s="29"/>
    </row>
    <row r="54" spans="1:16" s="8" customFormat="1" ht="16.5" customHeight="1" x14ac:dyDescent="0.25">
      <c r="A54" s="32" t="s">
        <v>118</v>
      </c>
      <c r="B54" s="31" t="s">
        <v>165</v>
      </c>
      <c r="C54" s="28">
        <v>56027.8</v>
      </c>
      <c r="D54" s="28">
        <v>93</v>
      </c>
      <c r="E54" s="28">
        <v>21930.5</v>
      </c>
      <c r="F54" s="28">
        <v>0</v>
      </c>
      <c r="G54" s="28">
        <v>0</v>
      </c>
      <c r="H54" s="28">
        <v>21930.5</v>
      </c>
      <c r="I54" s="28">
        <v>0</v>
      </c>
      <c r="J54" s="28">
        <v>-0.1</v>
      </c>
      <c r="K54" s="28">
        <v>-0.1</v>
      </c>
      <c r="L54" s="20">
        <f t="shared" si="0"/>
        <v>78051.199999999997</v>
      </c>
      <c r="M54" s="29"/>
      <c r="N54" s="29"/>
      <c r="O54" s="29"/>
      <c r="P54" s="29"/>
    </row>
    <row r="55" spans="1:16" s="8" customFormat="1" ht="16.5" customHeight="1" x14ac:dyDescent="0.25">
      <c r="A55" s="32" t="s">
        <v>120</v>
      </c>
      <c r="B55" s="31" t="s">
        <v>121</v>
      </c>
      <c r="C55" s="28">
        <v>0</v>
      </c>
      <c r="D55" s="28">
        <v>0</v>
      </c>
      <c r="E55" s="28">
        <v>37691.5</v>
      </c>
      <c r="F55" s="28">
        <v>0</v>
      </c>
      <c r="G55" s="28">
        <v>0</v>
      </c>
      <c r="H55" s="28">
        <v>37691.5</v>
      </c>
      <c r="I55" s="28">
        <v>0</v>
      </c>
      <c r="J55" s="28">
        <v>0.2</v>
      </c>
      <c r="K55" s="28">
        <v>0.2</v>
      </c>
      <c r="L55" s="20">
        <f t="shared" si="0"/>
        <v>37691.699999999997</v>
      </c>
      <c r="M55" s="29"/>
      <c r="N55" s="29"/>
      <c r="O55" s="29"/>
      <c r="P55" s="29"/>
    </row>
    <row r="56" spans="1:16" s="8" customFormat="1" ht="30" x14ac:dyDescent="0.25">
      <c r="A56" s="36" t="s">
        <v>122</v>
      </c>
      <c r="B56" s="31" t="s">
        <v>123</v>
      </c>
      <c r="C56" s="28">
        <v>65594.3</v>
      </c>
      <c r="D56" s="28">
        <v>5498.9</v>
      </c>
      <c r="E56" s="28">
        <v>2329.9</v>
      </c>
      <c r="F56" s="28">
        <v>0</v>
      </c>
      <c r="G56" s="28">
        <v>0</v>
      </c>
      <c r="H56" s="28">
        <v>2329.9</v>
      </c>
      <c r="I56" s="28">
        <v>2781.2</v>
      </c>
      <c r="J56" s="28">
        <v>0.2</v>
      </c>
      <c r="K56" s="28">
        <v>2781.3999999999996</v>
      </c>
      <c r="L56" s="20">
        <f t="shared" si="0"/>
        <v>76204.499999999985</v>
      </c>
      <c r="M56" s="29"/>
      <c r="N56" s="29"/>
      <c r="O56" s="29"/>
      <c r="P56" s="29"/>
    </row>
    <row r="57" spans="1:16" s="8" customFormat="1" ht="44.25" customHeight="1" x14ac:dyDescent="0.25">
      <c r="A57" s="36" t="s">
        <v>124</v>
      </c>
      <c r="B57" s="31" t="s">
        <v>125</v>
      </c>
      <c r="C57" s="28">
        <v>0</v>
      </c>
      <c r="D57" s="28">
        <v>0</v>
      </c>
      <c r="E57" s="28">
        <v>1470</v>
      </c>
      <c r="F57" s="28">
        <v>0</v>
      </c>
      <c r="G57" s="28">
        <v>51446.400000000001</v>
      </c>
      <c r="H57" s="44">
        <v>52916.4</v>
      </c>
      <c r="I57" s="28">
        <v>0</v>
      </c>
      <c r="J57" s="28">
        <v>0</v>
      </c>
      <c r="K57" s="28">
        <v>0</v>
      </c>
      <c r="L57" s="20">
        <f t="shared" si="0"/>
        <v>52916.4</v>
      </c>
      <c r="M57" s="29"/>
      <c r="N57" s="29"/>
      <c r="O57" s="29"/>
      <c r="P57" s="29"/>
    </row>
    <row r="58" spans="1:16" s="8" customFormat="1" ht="16.5" customHeight="1" x14ac:dyDescent="0.25">
      <c r="A58" s="30" t="s">
        <v>126</v>
      </c>
      <c r="B58" s="31" t="s">
        <v>127</v>
      </c>
      <c r="C58" s="28">
        <v>1644</v>
      </c>
      <c r="D58" s="28">
        <v>0</v>
      </c>
      <c r="E58" s="28">
        <v>15898.4</v>
      </c>
      <c r="F58" s="28">
        <v>0</v>
      </c>
      <c r="G58" s="28">
        <v>31291.7</v>
      </c>
      <c r="H58" s="28">
        <v>47190.1</v>
      </c>
      <c r="I58" s="28">
        <v>0</v>
      </c>
      <c r="J58" s="28">
        <v>-0.1</v>
      </c>
      <c r="K58" s="28">
        <v>-0.1</v>
      </c>
      <c r="L58" s="20">
        <f t="shared" si="0"/>
        <v>48834</v>
      </c>
      <c r="M58" s="29"/>
      <c r="N58" s="29"/>
      <c r="O58" s="29"/>
      <c r="P58" s="29"/>
    </row>
    <row r="59" spans="1:16" s="8" customFormat="1" ht="16.5" customHeight="1" x14ac:dyDescent="0.25">
      <c r="A59" s="30" t="s">
        <v>128</v>
      </c>
      <c r="B59" s="31" t="s">
        <v>129</v>
      </c>
      <c r="C59" s="28">
        <v>3991.0000000000005</v>
      </c>
      <c r="D59" s="28">
        <v>0</v>
      </c>
      <c r="E59" s="28">
        <v>10543.6</v>
      </c>
      <c r="F59" s="28">
        <v>779</v>
      </c>
      <c r="G59" s="28">
        <v>19328.599999999999</v>
      </c>
      <c r="H59" s="28">
        <v>30651.199999999997</v>
      </c>
      <c r="I59" s="28">
        <v>0</v>
      </c>
      <c r="J59" s="28">
        <v>0.1</v>
      </c>
      <c r="K59" s="28">
        <v>0.1</v>
      </c>
      <c r="L59" s="20">
        <f t="shared" si="0"/>
        <v>34642.299999999996</v>
      </c>
      <c r="M59" s="29"/>
      <c r="N59" s="29"/>
      <c r="O59" s="29"/>
      <c r="P59" s="29"/>
    </row>
    <row r="60" spans="1:16" s="8" customFormat="1" ht="16.5" customHeight="1" x14ac:dyDescent="0.25">
      <c r="A60" s="37" t="s">
        <v>130</v>
      </c>
      <c r="B60" s="31" t="s">
        <v>179</v>
      </c>
      <c r="C60" s="28">
        <v>5487.0000000000018</v>
      </c>
      <c r="D60" s="28">
        <v>0</v>
      </c>
      <c r="E60" s="28">
        <v>5871.9</v>
      </c>
      <c r="F60" s="28">
        <v>0</v>
      </c>
      <c r="G60" s="28">
        <v>0</v>
      </c>
      <c r="H60" s="28">
        <v>5871.9</v>
      </c>
      <c r="I60" s="28">
        <v>0</v>
      </c>
      <c r="J60" s="28">
        <v>0.2</v>
      </c>
      <c r="K60" s="28">
        <v>0.2</v>
      </c>
      <c r="L60" s="20">
        <f t="shared" si="0"/>
        <v>11359.100000000002</v>
      </c>
      <c r="M60" s="29"/>
      <c r="N60" s="29"/>
      <c r="O60" s="29"/>
      <c r="P60" s="29"/>
    </row>
    <row r="61" spans="1:16" s="8" customFormat="1" ht="16.5" customHeight="1" x14ac:dyDescent="0.25">
      <c r="A61" s="32" t="s">
        <v>132</v>
      </c>
      <c r="B61" s="31" t="s">
        <v>133</v>
      </c>
      <c r="C61" s="28">
        <v>1961.5</v>
      </c>
      <c r="D61" s="28">
        <v>0</v>
      </c>
      <c r="E61" s="28">
        <v>4268.3999999999996</v>
      </c>
      <c r="F61" s="28">
        <v>6139.5</v>
      </c>
      <c r="G61" s="28">
        <v>0</v>
      </c>
      <c r="H61" s="28">
        <v>10407.9</v>
      </c>
      <c r="I61" s="28">
        <v>0</v>
      </c>
      <c r="J61" s="28">
        <v>0</v>
      </c>
      <c r="K61" s="28">
        <v>0</v>
      </c>
      <c r="L61" s="20">
        <f t="shared" si="0"/>
        <v>12369.4</v>
      </c>
      <c r="M61" s="29"/>
      <c r="N61" s="29"/>
      <c r="O61" s="29"/>
      <c r="P61" s="29"/>
    </row>
    <row r="62" spans="1:16" s="8" customFormat="1" ht="16.5" customHeight="1" x14ac:dyDescent="0.25">
      <c r="A62" s="30" t="s">
        <v>134</v>
      </c>
      <c r="B62" s="31" t="s">
        <v>135</v>
      </c>
      <c r="C62" s="28">
        <v>0</v>
      </c>
      <c r="D62" s="28">
        <v>0</v>
      </c>
      <c r="E62" s="28">
        <v>5750</v>
      </c>
      <c r="F62" s="28">
        <v>0</v>
      </c>
      <c r="G62" s="28">
        <v>0</v>
      </c>
      <c r="H62" s="28">
        <v>5750</v>
      </c>
      <c r="I62" s="28">
        <v>0</v>
      </c>
      <c r="J62" s="28">
        <v>0</v>
      </c>
      <c r="K62" s="28">
        <v>0</v>
      </c>
      <c r="L62" s="20">
        <f t="shared" si="0"/>
        <v>5750</v>
      </c>
      <c r="M62" s="29"/>
      <c r="N62" s="29"/>
      <c r="O62" s="29"/>
      <c r="P62" s="29"/>
    </row>
    <row r="63" spans="1:16" s="8" customFormat="1" ht="30" customHeight="1" x14ac:dyDescent="0.25">
      <c r="A63" s="36" t="s">
        <v>136</v>
      </c>
      <c r="B63" s="31" t="s">
        <v>137</v>
      </c>
      <c r="C63" s="28">
        <v>0</v>
      </c>
      <c r="D63" s="28">
        <v>0</v>
      </c>
      <c r="E63" s="28">
        <v>0</v>
      </c>
      <c r="F63" s="28">
        <v>0</v>
      </c>
      <c r="G63" s="28">
        <v>0</v>
      </c>
      <c r="H63" s="28">
        <v>0</v>
      </c>
      <c r="I63" s="28">
        <v>0</v>
      </c>
      <c r="J63" s="28">
        <v>0</v>
      </c>
      <c r="K63" s="28">
        <v>0</v>
      </c>
      <c r="L63" s="20">
        <f t="shared" si="0"/>
        <v>0</v>
      </c>
      <c r="M63" s="29"/>
      <c r="N63" s="29"/>
      <c r="O63" s="29"/>
      <c r="P63" s="29"/>
    </row>
    <row r="64" spans="1:16" s="8" customFormat="1" ht="15.95" customHeight="1" x14ac:dyDescent="0.25">
      <c r="A64" s="32"/>
      <c r="B64" s="31"/>
      <c r="C64" s="28"/>
      <c r="D64" s="28"/>
      <c r="E64" s="28"/>
      <c r="F64" s="28"/>
      <c r="G64" s="28"/>
      <c r="H64" s="28"/>
      <c r="I64" s="28"/>
      <c r="J64" s="28"/>
      <c r="K64" s="28"/>
      <c r="L64" s="20"/>
      <c r="M64" s="29"/>
      <c r="N64" s="29"/>
      <c r="O64" s="29"/>
      <c r="P64" s="29"/>
    </row>
    <row r="65" spans="1:16" s="8" customFormat="1" ht="15.95" customHeight="1" x14ac:dyDescent="0.25">
      <c r="A65" s="20" t="s">
        <v>138</v>
      </c>
      <c r="B65" s="21" t="s">
        <v>139</v>
      </c>
      <c r="C65" s="28">
        <v>0</v>
      </c>
      <c r="D65" s="28">
        <v>0</v>
      </c>
      <c r="E65" s="28">
        <v>0</v>
      </c>
      <c r="F65" s="28">
        <v>0</v>
      </c>
      <c r="G65" s="28">
        <v>0</v>
      </c>
      <c r="H65" s="28">
        <v>0</v>
      </c>
      <c r="I65" s="28">
        <v>0</v>
      </c>
      <c r="J65" s="28">
        <v>0</v>
      </c>
      <c r="K65" s="28">
        <v>0</v>
      </c>
      <c r="L65" s="20">
        <f>+C65+D65+H65+K65</f>
        <v>0</v>
      </c>
      <c r="M65" s="29"/>
      <c r="N65" s="29"/>
      <c r="O65" s="29"/>
      <c r="P65" s="29"/>
    </row>
    <row r="66" spans="1:16" s="8" customFormat="1" ht="15.95" customHeight="1" x14ac:dyDescent="0.25">
      <c r="A66" s="37" t="s">
        <v>140</v>
      </c>
      <c r="B66" s="31" t="s">
        <v>141</v>
      </c>
      <c r="C66" s="28">
        <v>0</v>
      </c>
      <c r="D66" s="28">
        <v>6777.8</v>
      </c>
      <c r="E66" s="28">
        <v>1749.6</v>
      </c>
      <c r="F66" s="28">
        <v>0</v>
      </c>
      <c r="G66" s="28">
        <v>0</v>
      </c>
      <c r="H66" s="28">
        <v>1749.6</v>
      </c>
      <c r="I66" s="28">
        <v>0</v>
      </c>
      <c r="J66" s="28">
        <v>-4.5474735088646412E-13</v>
      </c>
      <c r="K66" s="28">
        <v>-4.5474735088646412E-13</v>
      </c>
      <c r="L66" s="20">
        <f>+C66+D66+H66+K66</f>
        <v>8527.4</v>
      </c>
      <c r="M66" s="29"/>
      <c r="N66" s="29"/>
      <c r="O66" s="29"/>
      <c r="P66" s="29"/>
    </row>
    <row r="67" spans="1:16" s="8" customFormat="1" ht="15.95" customHeight="1" x14ac:dyDescent="0.25">
      <c r="A67" s="20"/>
      <c r="C67" s="28"/>
      <c r="D67" s="28"/>
      <c r="E67" s="28"/>
      <c r="F67" s="28"/>
      <c r="G67" s="28"/>
      <c r="H67" s="28"/>
      <c r="I67" s="28"/>
      <c r="J67" s="28"/>
      <c r="K67" s="28"/>
      <c r="L67" s="20"/>
      <c r="M67" s="29"/>
      <c r="N67" s="29"/>
      <c r="O67" s="29"/>
      <c r="P67" s="29"/>
    </row>
    <row r="68" spans="1:16" s="8" customFormat="1" ht="20.100000000000001" customHeight="1" thickBot="1" x14ac:dyDescent="0.3">
      <c r="A68" s="22"/>
      <c r="B68" s="22" t="s">
        <v>142</v>
      </c>
      <c r="C68" s="35">
        <f>SUM(C9:C63,C65:C66)</f>
        <v>765438.3</v>
      </c>
      <c r="D68" s="35">
        <f t="shared" ref="D68:L68" si="1">SUM(D9:D63,D65:D66)</f>
        <v>326566.99999999988</v>
      </c>
      <c r="E68" s="35">
        <f t="shared" si="1"/>
        <v>664074.90000000014</v>
      </c>
      <c r="F68" s="35">
        <f t="shared" si="1"/>
        <v>7060.9</v>
      </c>
      <c r="G68" s="35">
        <f t="shared" si="1"/>
        <v>109853.70000000001</v>
      </c>
      <c r="H68" s="35">
        <f t="shared" si="1"/>
        <v>780989.50000000023</v>
      </c>
      <c r="I68" s="35">
        <f t="shared" si="1"/>
        <v>173067.5</v>
      </c>
      <c r="J68" s="88">
        <f t="shared" si="1"/>
        <v>29511.900000000012</v>
      </c>
      <c r="K68" s="35">
        <f t="shared" si="1"/>
        <v>202579.39999999997</v>
      </c>
      <c r="L68" s="35">
        <f t="shared" si="1"/>
        <v>2075574.2</v>
      </c>
      <c r="M68" s="29"/>
      <c r="N68" s="29"/>
      <c r="O68" s="29"/>
      <c r="P68" s="29"/>
    </row>
    <row r="69" spans="1:16" s="65" customFormat="1" ht="17.100000000000001" customHeight="1" x14ac:dyDescent="0.2">
      <c r="A69" s="65" t="s">
        <v>143</v>
      </c>
      <c r="C69" s="66"/>
      <c r="D69" s="66"/>
      <c r="E69" s="67"/>
      <c r="F69" s="66"/>
      <c r="G69" s="66"/>
      <c r="H69" s="66"/>
      <c r="I69" s="66"/>
      <c r="J69" s="66"/>
      <c r="K69" s="66"/>
      <c r="L69" s="66"/>
    </row>
    <row r="70" spans="1:16" s="65" customFormat="1" ht="17.100000000000001" customHeight="1" x14ac:dyDescent="0.2">
      <c r="A70" s="65" t="s">
        <v>144</v>
      </c>
    </row>
    <row r="71" spans="1:16" s="65" customFormat="1" ht="17.100000000000001" customHeight="1" x14ac:dyDescent="0.2">
      <c r="A71" s="56" t="s">
        <v>180</v>
      </c>
      <c r="B71" s="56"/>
      <c r="C71" s="57"/>
      <c r="D71" s="57"/>
      <c r="E71" s="57"/>
      <c r="F71" s="57"/>
      <c r="G71" s="57"/>
      <c r="H71" s="57"/>
      <c r="I71" s="68"/>
      <c r="J71" s="68"/>
      <c r="L71" s="69"/>
    </row>
    <row r="72" spans="1:16" s="65" customFormat="1" ht="17.100000000000001" customHeight="1" x14ac:dyDescent="0.2">
      <c r="A72" s="94" t="s">
        <v>146</v>
      </c>
      <c r="B72" s="94"/>
      <c r="C72" s="94"/>
      <c r="D72" s="94"/>
      <c r="E72" s="94"/>
      <c r="F72" s="94"/>
      <c r="G72" s="94"/>
      <c r="H72" s="94"/>
      <c r="I72" s="68"/>
      <c r="J72" s="68"/>
    </row>
    <row r="73" spans="1:16" s="65" customFormat="1" ht="17.100000000000001" customHeight="1" x14ac:dyDescent="0.2">
      <c r="A73" s="94" t="s">
        <v>147</v>
      </c>
      <c r="B73" s="94"/>
      <c r="C73" s="94"/>
      <c r="D73" s="94"/>
      <c r="E73" s="94"/>
      <c r="F73" s="94"/>
      <c r="G73" s="94"/>
      <c r="H73" s="94"/>
      <c r="I73" s="68"/>
      <c r="J73" s="68"/>
    </row>
    <row r="74" spans="1:16" x14ac:dyDescent="0.2">
      <c r="C74" s="64"/>
      <c r="D74" s="64"/>
      <c r="E74" s="64"/>
      <c r="F74" s="64"/>
      <c r="G74" s="64"/>
      <c r="H74" s="64"/>
      <c r="I74" s="64"/>
      <c r="J74" s="64"/>
      <c r="K74" s="53"/>
      <c r="L74" s="53"/>
    </row>
    <row r="75" spans="1:16" x14ac:dyDescent="0.2">
      <c r="C75" s="53"/>
      <c r="D75" s="53"/>
      <c r="E75" s="53"/>
      <c r="F75" s="53"/>
      <c r="G75" s="53"/>
      <c r="H75" s="53"/>
      <c r="I75" s="53"/>
      <c r="J75" s="53"/>
      <c r="K75" s="53"/>
      <c r="L75" s="53"/>
    </row>
  </sheetData>
  <mergeCells count="10">
    <mergeCell ref="A72:H72"/>
    <mergeCell ref="A73:H73"/>
    <mergeCell ref="A5:L5"/>
    <mergeCell ref="A6:L6"/>
    <mergeCell ref="A7:A8"/>
    <mergeCell ref="B7:B8"/>
    <mergeCell ref="E7:H7"/>
    <mergeCell ref="L7:L8"/>
    <mergeCell ref="C7:C8"/>
    <mergeCell ref="D7:D8"/>
  </mergeCells>
  <phoneticPr fontId="0" type="noConversion"/>
  <conditionalFormatting sqref="H71">
    <cfRule type="cellIs" dxfId="1" priority="1" stopIfTrue="1" operator="notEqual">
      <formula>0</formula>
    </cfRule>
  </conditionalFormatting>
  <printOptions horizontalCentered="1" verticalCentered="1"/>
  <pageMargins left="0" right="0" top="0" bottom="0" header="0.19685039370078741" footer="0"/>
  <pageSetup scale="48" orientation="landscape" r:id="rId1"/>
  <headerFooter alignWithMargins="0"/>
  <rowBreaks count="1" manualBreakCount="1">
    <brk id="45" max="11" man="1"/>
  </rowBreaks>
  <ignoredErrors>
    <ignoredError sqref="A12:A63 A9:A11 A65:A6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9038D-0C1C-4C56-AD58-5AE0F9B02B61}">
  <dimension ref="A1:U15"/>
  <sheetViews>
    <sheetView zoomScale="115" zoomScaleNormal="115" workbookViewId="0">
      <selection activeCell="U13" sqref="U13"/>
    </sheetView>
  </sheetViews>
  <sheetFormatPr defaultRowHeight="12.75" x14ac:dyDescent="0.2"/>
  <cols>
    <col min="3" max="3" width="10.28515625" bestFit="1" customWidth="1"/>
    <col min="4" max="4" width="9.28515625" bestFit="1" customWidth="1"/>
    <col min="5" max="5" width="11.28515625" bestFit="1" customWidth="1"/>
    <col min="6" max="7" width="10.28515625" bestFit="1" customWidth="1"/>
    <col min="8" max="8" width="11.28515625" bestFit="1" customWidth="1"/>
    <col min="9" max="18" width="10.28515625" bestFit="1" customWidth="1"/>
    <col min="19" max="19" width="10.85546875" bestFit="1" customWidth="1"/>
    <col min="20" max="20" width="11.28515625" bestFit="1" customWidth="1"/>
    <col min="21" max="21" width="10.28515625" bestFit="1" customWidth="1"/>
  </cols>
  <sheetData>
    <row r="1" spans="1:21" x14ac:dyDescent="0.2">
      <c r="A1" s="92" t="s">
        <v>9</v>
      </c>
      <c r="B1" s="92" t="s">
        <v>10</v>
      </c>
      <c r="C1" s="92" t="s">
        <v>11</v>
      </c>
      <c r="D1" s="92" t="s">
        <v>12</v>
      </c>
      <c r="E1" s="92" t="s">
        <v>13</v>
      </c>
      <c r="F1" s="92" t="s">
        <v>14</v>
      </c>
      <c r="G1" s="92" t="s">
        <v>15</v>
      </c>
      <c r="H1" s="92" t="s">
        <v>16</v>
      </c>
      <c r="I1" s="92" t="s">
        <v>17</v>
      </c>
      <c r="J1" s="92" t="s">
        <v>18</v>
      </c>
      <c r="K1" s="92" t="s">
        <v>19</v>
      </c>
      <c r="L1" s="92" t="s">
        <v>20</v>
      </c>
      <c r="M1" s="92" t="s">
        <v>21</v>
      </c>
      <c r="N1" s="92" t="s">
        <v>22</v>
      </c>
      <c r="O1" s="92" t="s">
        <v>23</v>
      </c>
      <c r="P1" s="92" t="s">
        <v>24</v>
      </c>
      <c r="Q1" s="92" t="s">
        <v>25</v>
      </c>
      <c r="R1" s="92" t="s">
        <v>26</v>
      </c>
      <c r="S1" s="92" t="s">
        <v>27</v>
      </c>
      <c r="T1" s="92" t="s">
        <v>28</v>
      </c>
    </row>
    <row r="2" spans="1:21" x14ac:dyDescent="0.2">
      <c r="A2" s="93"/>
      <c r="B2" s="93"/>
      <c r="C2" s="93"/>
      <c r="D2" s="93"/>
      <c r="E2" s="93"/>
      <c r="F2" s="93"/>
      <c r="G2" s="93"/>
      <c r="H2" s="93"/>
      <c r="I2" s="93"/>
      <c r="J2" s="93"/>
      <c r="K2" s="93"/>
      <c r="L2" s="93"/>
      <c r="M2" s="93"/>
      <c r="N2" s="93"/>
      <c r="O2" s="93"/>
      <c r="P2" s="93"/>
      <c r="Q2" s="93"/>
      <c r="R2" s="93"/>
      <c r="S2" s="93"/>
      <c r="T2" s="93"/>
    </row>
    <row r="3" spans="1:21" ht="15.75" thickBot="1" x14ac:dyDescent="0.3">
      <c r="A3" s="22"/>
      <c r="B3" s="85" t="s">
        <v>142</v>
      </c>
      <c r="C3" s="86">
        <v>159274.59999999998</v>
      </c>
      <c r="D3" s="86">
        <v>9629.2999999999993</v>
      </c>
      <c r="E3" s="86">
        <v>524787.20000000007</v>
      </c>
      <c r="F3" s="86">
        <v>51760.399999999994</v>
      </c>
      <c r="G3" s="86">
        <v>80720.100000000006</v>
      </c>
      <c r="H3" s="86">
        <v>160789.20000000001</v>
      </c>
      <c r="I3" s="86">
        <v>50928.700000000004</v>
      </c>
      <c r="J3" s="86">
        <v>56677.799999999996</v>
      </c>
      <c r="K3" s="86">
        <v>40542.500000000007</v>
      </c>
      <c r="L3" s="86">
        <v>74573.8</v>
      </c>
      <c r="M3" s="86">
        <v>37668</v>
      </c>
      <c r="N3" s="86">
        <v>43621.2</v>
      </c>
      <c r="O3" s="86">
        <v>54847.299999999988</v>
      </c>
      <c r="P3" s="86">
        <v>49767.6</v>
      </c>
      <c r="Q3" s="86">
        <v>35128</v>
      </c>
      <c r="R3" s="86">
        <v>29169.399999999998</v>
      </c>
      <c r="S3" s="86">
        <v>0</v>
      </c>
      <c r="T3" s="86">
        <v>1459885.1000000003</v>
      </c>
    </row>
    <row r="4" spans="1:21" ht="13.5" thickBot="1" x14ac:dyDescent="0.25"/>
    <row r="5" spans="1:21" x14ac:dyDescent="0.2">
      <c r="A5" s="92" t="s">
        <v>9</v>
      </c>
      <c r="B5" s="92" t="s">
        <v>10</v>
      </c>
      <c r="C5" s="92" t="s">
        <v>11</v>
      </c>
      <c r="D5" s="92" t="s">
        <v>12</v>
      </c>
      <c r="E5" s="92" t="s">
        <v>13</v>
      </c>
      <c r="F5" s="92" t="s">
        <v>14</v>
      </c>
      <c r="G5" s="92" t="s">
        <v>15</v>
      </c>
      <c r="H5" s="92" t="s">
        <v>16</v>
      </c>
      <c r="I5" s="92" t="s">
        <v>17</v>
      </c>
      <c r="J5" s="92" t="s">
        <v>18</v>
      </c>
      <c r="K5" s="92" t="s">
        <v>19</v>
      </c>
      <c r="L5" s="92" t="s">
        <v>20</v>
      </c>
      <c r="M5" s="92" t="s">
        <v>21</v>
      </c>
      <c r="N5" s="92" t="s">
        <v>22</v>
      </c>
      <c r="O5" s="92" t="s">
        <v>23</v>
      </c>
      <c r="P5" s="92" t="s">
        <v>24</v>
      </c>
      <c r="Q5" s="92" t="s">
        <v>25</v>
      </c>
      <c r="R5" s="92" t="s">
        <v>26</v>
      </c>
      <c r="S5" s="92" t="s">
        <v>27</v>
      </c>
      <c r="T5" s="92" t="s">
        <v>160</v>
      </c>
    </row>
    <row r="6" spans="1:21" x14ac:dyDescent="0.2">
      <c r="A6" s="93"/>
      <c r="B6" s="93"/>
      <c r="C6" s="93"/>
      <c r="D6" s="93"/>
      <c r="E6" s="93"/>
      <c r="F6" s="93"/>
      <c r="G6" s="93"/>
      <c r="H6" s="93"/>
      <c r="I6" s="93"/>
      <c r="J6" s="93"/>
      <c r="K6" s="93"/>
      <c r="L6" s="93"/>
      <c r="M6" s="93"/>
      <c r="N6" s="93"/>
      <c r="O6" s="93"/>
      <c r="P6" s="93"/>
      <c r="Q6" s="93"/>
      <c r="R6" s="93"/>
      <c r="S6" s="93"/>
      <c r="T6" s="93"/>
    </row>
    <row r="7" spans="1:21" ht="15.75" thickBot="1" x14ac:dyDescent="0.3">
      <c r="A7" s="22"/>
      <c r="B7" s="22" t="s">
        <v>142</v>
      </c>
      <c r="C7" s="35">
        <v>63293.200000000004</v>
      </c>
      <c r="D7" s="35">
        <v>4098</v>
      </c>
      <c r="E7" s="35">
        <v>399979.00000000012</v>
      </c>
      <c r="F7" s="35">
        <v>24440.699999999997</v>
      </c>
      <c r="G7" s="35">
        <v>39015.700000000004</v>
      </c>
      <c r="H7" s="35">
        <v>41342</v>
      </c>
      <c r="I7" s="35">
        <v>27245</v>
      </c>
      <c r="J7" s="35">
        <v>31394.899999999998</v>
      </c>
      <c r="K7" s="35">
        <v>20597.900000000001</v>
      </c>
      <c r="L7" s="35">
        <v>26660.3</v>
      </c>
      <c r="M7" s="35">
        <v>3067.4</v>
      </c>
      <c r="N7" s="35">
        <v>8948.1999999999971</v>
      </c>
      <c r="O7" s="35">
        <v>12685.300000000001</v>
      </c>
      <c r="P7" s="35">
        <v>2955.7999999999997</v>
      </c>
      <c r="Q7" s="35">
        <v>9551.5999999999985</v>
      </c>
      <c r="R7" s="35">
        <v>9708.4</v>
      </c>
      <c r="S7" s="35">
        <v>40454.9</v>
      </c>
      <c r="T7" s="35">
        <v>765438.3</v>
      </c>
    </row>
    <row r="8" spans="1:21" ht="13.5" thickBot="1" x14ac:dyDescent="0.25"/>
    <row r="9" spans="1:21" ht="135" x14ac:dyDescent="0.2">
      <c r="B9" s="39" t="s">
        <v>10</v>
      </c>
      <c r="C9" s="39" t="s">
        <v>11</v>
      </c>
      <c r="D9" s="39" t="s">
        <v>12</v>
      </c>
      <c r="E9" s="39" t="s">
        <v>182</v>
      </c>
      <c r="F9" s="39" t="s">
        <v>14</v>
      </c>
      <c r="G9" s="39" t="s">
        <v>15</v>
      </c>
      <c r="H9" s="39" t="s">
        <v>16</v>
      </c>
      <c r="I9" s="39" t="s">
        <v>17</v>
      </c>
      <c r="J9" s="39" t="s">
        <v>183</v>
      </c>
      <c r="K9" s="39" t="s">
        <v>19</v>
      </c>
      <c r="L9" s="39" t="s">
        <v>20</v>
      </c>
      <c r="M9" s="39" t="s">
        <v>21</v>
      </c>
      <c r="N9" s="39" t="s">
        <v>22</v>
      </c>
      <c r="O9" s="39" t="s">
        <v>23</v>
      </c>
      <c r="P9" s="39" t="s">
        <v>24</v>
      </c>
      <c r="Q9" s="39" t="s">
        <v>25</v>
      </c>
      <c r="R9" s="39" t="s">
        <v>26</v>
      </c>
      <c r="S9" s="39" t="s">
        <v>27</v>
      </c>
      <c r="T9" s="40" t="s">
        <v>142</v>
      </c>
    </row>
    <row r="10" spans="1:21" x14ac:dyDescent="0.2">
      <c r="C10">
        <v>95981.399999999965</v>
      </c>
      <c r="D10">
        <v>5531.2999999999993</v>
      </c>
      <c r="E10">
        <v>124808.19999999995</v>
      </c>
      <c r="F10">
        <v>27319.699999999997</v>
      </c>
      <c r="G10">
        <v>41704.400000000001</v>
      </c>
      <c r="H10">
        <v>119447.20000000001</v>
      </c>
      <c r="I10">
        <v>23683.700000000004</v>
      </c>
      <c r="J10">
        <v>25282.899999999998</v>
      </c>
      <c r="K10">
        <v>19944.600000000006</v>
      </c>
      <c r="L10">
        <v>47913.5</v>
      </c>
      <c r="M10">
        <v>34600.6</v>
      </c>
      <c r="N10">
        <v>34673</v>
      </c>
      <c r="O10">
        <v>42161.999999999985</v>
      </c>
      <c r="P10">
        <v>46811.799999999996</v>
      </c>
      <c r="Q10">
        <v>25576.400000000001</v>
      </c>
      <c r="R10">
        <v>19461</v>
      </c>
      <c r="S10">
        <v>-40454.9</v>
      </c>
      <c r="T10">
        <v>769494.20000000007</v>
      </c>
    </row>
    <row r="12" spans="1:21" s="106" customFormat="1" x14ac:dyDescent="0.2">
      <c r="C12" s="106">
        <f>C3-C7</f>
        <v>95981.399999999965</v>
      </c>
      <c r="D12" s="106">
        <f t="shared" ref="D12:T12" si="0">D3-D7</f>
        <v>5531.2999999999993</v>
      </c>
      <c r="E12" s="106">
        <f t="shared" si="0"/>
        <v>124808.19999999995</v>
      </c>
      <c r="F12" s="106">
        <f t="shared" si="0"/>
        <v>27319.699999999997</v>
      </c>
      <c r="G12" s="106">
        <f t="shared" si="0"/>
        <v>41704.400000000001</v>
      </c>
      <c r="H12" s="106">
        <f t="shared" si="0"/>
        <v>119447.20000000001</v>
      </c>
      <c r="I12" s="106">
        <f t="shared" si="0"/>
        <v>23683.700000000004</v>
      </c>
      <c r="J12" s="106">
        <f t="shared" si="0"/>
        <v>25282.899999999998</v>
      </c>
      <c r="K12" s="106">
        <f t="shared" si="0"/>
        <v>19944.600000000006</v>
      </c>
      <c r="L12" s="106">
        <f t="shared" si="0"/>
        <v>47913.5</v>
      </c>
      <c r="M12" s="106">
        <f t="shared" si="0"/>
        <v>34600.6</v>
      </c>
      <c r="N12" s="106">
        <f t="shared" si="0"/>
        <v>34673</v>
      </c>
      <c r="O12" s="106">
        <f t="shared" si="0"/>
        <v>42161.999999999985</v>
      </c>
      <c r="P12" s="106">
        <f t="shared" si="0"/>
        <v>46811.799999999996</v>
      </c>
      <c r="Q12" s="106">
        <f t="shared" si="0"/>
        <v>25576.400000000001</v>
      </c>
      <c r="R12" s="106">
        <f t="shared" si="0"/>
        <v>19461</v>
      </c>
      <c r="S12" s="106">
        <f t="shared" si="0"/>
        <v>-40454.9</v>
      </c>
      <c r="T12" s="106">
        <f>T3-T7</f>
        <v>694446.80000000028</v>
      </c>
      <c r="U12" s="106">
        <f>T10-T12</f>
        <v>75047.39999999979</v>
      </c>
    </row>
    <row r="13" spans="1:21" s="106" customFormat="1" x14ac:dyDescent="0.2">
      <c r="U13" s="106">
        <f>Oferta!G68</f>
        <v>75047.799999999988</v>
      </c>
    </row>
    <row r="14" spans="1:21" x14ac:dyDescent="0.2">
      <c r="U14" s="106">
        <f>Oferta!H68</f>
        <v>0</v>
      </c>
    </row>
    <row r="15" spans="1:21" x14ac:dyDescent="0.2">
      <c r="U15" s="106">
        <f>Oferta!K68</f>
        <v>2.1827872842550278E-11</v>
      </c>
    </row>
  </sheetData>
  <mergeCells count="40">
    <mergeCell ref="O5:O6"/>
    <mergeCell ref="P5:P6"/>
    <mergeCell ref="Q5:Q6"/>
    <mergeCell ref="R5:R6"/>
    <mergeCell ref="S5:S6"/>
    <mergeCell ref="T5:T6"/>
    <mergeCell ref="I5:I6"/>
    <mergeCell ref="J5:J6"/>
    <mergeCell ref="K5:K6"/>
    <mergeCell ref="L5:L6"/>
    <mergeCell ref="M5:M6"/>
    <mergeCell ref="N5:N6"/>
    <mergeCell ref="S1:S2"/>
    <mergeCell ref="T1:T2"/>
    <mergeCell ref="A5:A6"/>
    <mergeCell ref="B5:B6"/>
    <mergeCell ref="C5:C6"/>
    <mergeCell ref="D5:D6"/>
    <mergeCell ref="E5:E6"/>
    <mergeCell ref="F5:F6"/>
    <mergeCell ref="G5:G6"/>
    <mergeCell ref="H5:H6"/>
    <mergeCell ref="M1:M2"/>
    <mergeCell ref="N1:N2"/>
    <mergeCell ref="O1:O2"/>
    <mergeCell ref="P1:P2"/>
    <mergeCell ref="Q1:Q2"/>
    <mergeCell ref="R1:R2"/>
    <mergeCell ref="G1:G2"/>
    <mergeCell ref="H1:H2"/>
    <mergeCell ref="I1:I2"/>
    <mergeCell ref="J1:J2"/>
    <mergeCell ref="K1:K2"/>
    <mergeCell ref="L1:L2"/>
    <mergeCell ref="A1:A2"/>
    <mergeCell ref="B1:B2"/>
    <mergeCell ref="C1:C2"/>
    <mergeCell ref="D1:D2"/>
    <mergeCell ref="E1:E2"/>
    <mergeCell ref="F1: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17062-625E-443D-9675-7ED99E4AED61}">
  <dimension ref="A1:O76"/>
  <sheetViews>
    <sheetView tabSelected="1" workbookViewId="0">
      <pane xSplit="2" ySplit="8" topLeftCell="C51" activePane="bottomRight" state="frozen"/>
      <selection pane="topRight" activeCell="C1" sqref="C1"/>
      <selection pane="bottomLeft" activeCell="A9" sqref="A9"/>
      <selection pane="bottomRight" activeCell="G70" sqref="G70"/>
    </sheetView>
  </sheetViews>
  <sheetFormatPr defaultRowHeight="14.25" x14ac:dyDescent="0.2"/>
  <cols>
    <col min="1" max="1" width="13.85546875" style="6" customWidth="1"/>
    <col min="2" max="2" width="78.28515625" style="6" customWidth="1"/>
    <col min="3" max="3" width="19.140625" style="6" customWidth="1"/>
    <col min="4" max="4" width="20.140625" style="6" customWidth="1"/>
    <col min="6" max="6" width="18" style="6" customWidth="1"/>
    <col min="7" max="7" width="22" style="6" customWidth="1"/>
    <col min="8" max="8" width="16.42578125" style="6" customWidth="1"/>
    <col min="9" max="9" width="18.42578125" style="6" customWidth="1"/>
    <col min="10" max="10" width="13.140625" style="6" customWidth="1"/>
    <col min="12" max="12" width="20.7109375" style="6" customWidth="1"/>
    <col min="13" max="13" width="21.140625" style="6" customWidth="1"/>
    <col min="14" max="14" width="16.42578125" style="6" bestFit="1" customWidth="1"/>
    <col min="15" max="15" width="18" style="6" bestFit="1" customWidth="1"/>
  </cols>
  <sheetData>
    <row r="1" spans="1:15" x14ac:dyDescent="0.2">
      <c r="A1" s="52"/>
      <c r="B1" s="52"/>
      <c r="C1" s="52"/>
      <c r="D1" s="52"/>
      <c r="F1" s="52"/>
      <c r="G1" s="52"/>
      <c r="H1" s="52"/>
      <c r="I1" s="52"/>
      <c r="J1" s="52"/>
      <c r="L1" s="52"/>
      <c r="M1" s="52"/>
      <c r="N1" s="52"/>
      <c r="O1" s="52"/>
    </row>
    <row r="2" spans="1:15" x14ac:dyDescent="0.2">
      <c r="A2" s="52"/>
      <c r="B2" s="52"/>
      <c r="C2" s="52"/>
      <c r="D2" s="52"/>
      <c r="F2" s="52"/>
      <c r="G2" s="52"/>
      <c r="H2" s="52"/>
      <c r="I2" s="52"/>
      <c r="J2" s="52"/>
      <c r="L2" s="52"/>
      <c r="M2" s="52"/>
      <c r="N2" s="52"/>
      <c r="O2" s="52"/>
    </row>
    <row r="3" spans="1:15" x14ac:dyDescent="0.2">
      <c r="A3" s="23"/>
      <c r="B3" s="23"/>
      <c r="C3" s="23"/>
      <c r="D3" s="23"/>
      <c r="F3" s="23"/>
      <c r="G3" s="23"/>
      <c r="H3" s="23"/>
      <c r="I3" s="23"/>
      <c r="J3" s="23"/>
      <c r="L3" s="23"/>
      <c r="M3" s="23"/>
      <c r="N3" s="23"/>
      <c r="O3" s="23"/>
    </row>
    <row r="4" spans="1:15" ht="15" x14ac:dyDescent="0.25">
      <c r="A4" s="10"/>
      <c r="B4" s="10"/>
      <c r="C4" s="23"/>
      <c r="D4" s="11"/>
      <c r="F4" s="11"/>
      <c r="G4" s="10"/>
      <c r="H4" s="11"/>
      <c r="I4" s="11"/>
      <c r="J4" s="23"/>
      <c r="L4" s="11"/>
      <c r="M4" s="11"/>
      <c r="N4" s="11"/>
      <c r="O4" s="11"/>
    </row>
    <row r="5" spans="1:15" ht="17.25" x14ac:dyDescent="0.25">
      <c r="A5" s="10" t="s">
        <v>148</v>
      </c>
      <c r="B5" s="10"/>
      <c r="C5" s="23"/>
      <c r="D5"/>
      <c r="F5" s="11"/>
      <c r="G5"/>
      <c r="H5" s="11"/>
      <c r="I5" s="11"/>
      <c r="J5" s="23"/>
      <c r="L5"/>
      <c r="M5" s="11"/>
      <c r="N5"/>
      <c r="O5"/>
    </row>
    <row r="6" spans="1:15" ht="15.75" thickBot="1" x14ac:dyDescent="0.3">
      <c r="A6" s="10" t="s">
        <v>8</v>
      </c>
      <c r="B6" s="10"/>
      <c r="C6" s="23"/>
      <c r="D6"/>
      <c r="F6" s="11"/>
      <c r="G6"/>
      <c r="H6" s="11"/>
      <c r="I6" s="11"/>
      <c r="J6" s="23"/>
      <c r="L6"/>
      <c r="M6" s="11"/>
      <c r="N6"/>
      <c r="O6"/>
    </row>
    <row r="7" spans="1:15" ht="15" x14ac:dyDescent="0.2">
      <c r="A7" s="92" t="s">
        <v>9</v>
      </c>
      <c r="B7" s="92" t="s">
        <v>10</v>
      </c>
      <c r="C7" s="89"/>
      <c r="D7" s="92" t="s">
        <v>171</v>
      </c>
      <c r="F7" s="92" t="s">
        <v>28</v>
      </c>
      <c r="G7" s="92" t="s">
        <v>160</v>
      </c>
      <c r="H7" s="24"/>
      <c r="I7" s="89"/>
      <c r="J7"/>
      <c r="L7" s="92" t="s">
        <v>168</v>
      </c>
      <c r="M7" s="24"/>
      <c r="N7"/>
      <c r="O7" s="75"/>
    </row>
    <row r="8" spans="1:15" ht="45" x14ac:dyDescent="0.2">
      <c r="A8" s="93"/>
      <c r="B8" s="93"/>
      <c r="C8" s="90" t="s">
        <v>158</v>
      </c>
      <c r="D8" s="101"/>
      <c r="F8" s="93"/>
      <c r="G8" s="93"/>
      <c r="H8" s="90" t="s">
        <v>153</v>
      </c>
      <c r="I8" s="90" t="s">
        <v>154</v>
      </c>
      <c r="J8" s="26" t="s">
        <v>204</v>
      </c>
      <c r="L8" s="93" t="s">
        <v>168</v>
      </c>
      <c r="M8" s="90" t="s">
        <v>150</v>
      </c>
      <c r="N8" s="38" t="s">
        <v>175</v>
      </c>
      <c r="O8" s="38" t="s">
        <v>178</v>
      </c>
    </row>
    <row r="9" spans="1:15" ht="15" x14ac:dyDescent="0.25">
      <c r="A9" s="12" t="s">
        <v>29</v>
      </c>
      <c r="B9" s="13" t="s">
        <v>30</v>
      </c>
      <c r="C9" s="20">
        <v>28680.6</v>
      </c>
      <c r="D9" s="20">
        <v>28680.6</v>
      </c>
      <c r="F9" s="28">
        <v>11312.5</v>
      </c>
      <c r="G9" s="28">
        <v>10468.1</v>
      </c>
      <c r="H9" s="28">
        <v>480.7</v>
      </c>
      <c r="I9" s="28">
        <v>0</v>
      </c>
      <c r="J9" s="28">
        <v>6131.0999999999995</v>
      </c>
      <c r="L9" s="28">
        <v>220.4</v>
      </c>
      <c r="M9" s="28">
        <v>10756.3</v>
      </c>
      <c r="N9" s="28">
        <v>16936.5</v>
      </c>
      <c r="O9" s="28">
        <v>1055.5999999999999</v>
      </c>
    </row>
    <row r="10" spans="1:15" ht="15" x14ac:dyDescent="0.25">
      <c r="A10" s="30" t="s">
        <v>31</v>
      </c>
      <c r="B10" s="31" t="s">
        <v>32</v>
      </c>
      <c r="C10" s="20">
        <v>3549.3</v>
      </c>
      <c r="D10" s="20">
        <v>3549.3</v>
      </c>
      <c r="F10" s="28">
        <v>0</v>
      </c>
      <c r="G10" s="28">
        <v>3394.4</v>
      </c>
      <c r="H10" s="28">
        <v>24.1</v>
      </c>
      <c r="I10" s="28">
        <v>0</v>
      </c>
      <c r="J10" s="28">
        <v>53.8</v>
      </c>
      <c r="L10" s="28">
        <v>0</v>
      </c>
      <c r="M10" s="28">
        <v>3471.4</v>
      </c>
      <c r="N10" s="28">
        <v>0.9</v>
      </c>
      <c r="O10" s="28">
        <v>154</v>
      </c>
    </row>
    <row r="11" spans="1:15" ht="15" x14ac:dyDescent="0.25">
      <c r="A11" s="32" t="s">
        <v>33</v>
      </c>
      <c r="B11" s="33" t="s">
        <v>34</v>
      </c>
      <c r="C11" s="20">
        <v>15786.5</v>
      </c>
      <c r="D11" s="20">
        <v>15786.500000000002</v>
      </c>
      <c r="F11" s="28">
        <v>11406</v>
      </c>
      <c r="G11" s="28">
        <v>2534.9</v>
      </c>
      <c r="H11" s="28">
        <v>38.700000000000003</v>
      </c>
      <c r="I11" s="28">
        <v>0</v>
      </c>
      <c r="J11" s="28">
        <v>3596.2</v>
      </c>
      <c r="L11" s="28">
        <v>2531.6999999999998</v>
      </c>
      <c r="M11" s="28">
        <v>745.6</v>
      </c>
      <c r="N11" s="28">
        <v>10726.2</v>
      </c>
      <c r="O11" s="28">
        <v>-6.3</v>
      </c>
    </row>
    <row r="12" spans="1:15" ht="15" x14ac:dyDescent="0.25">
      <c r="A12" s="32" t="s">
        <v>35</v>
      </c>
      <c r="B12" s="33" t="s">
        <v>36</v>
      </c>
      <c r="C12" s="20">
        <v>17585</v>
      </c>
      <c r="D12" s="20">
        <v>17585</v>
      </c>
      <c r="F12" s="28">
        <v>10771.3</v>
      </c>
      <c r="G12" s="28">
        <v>383.5</v>
      </c>
      <c r="H12" s="28">
        <v>3</v>
      </c>
      <c r="I12" s="28">
        <v>0</v>
      </c>
      <c r="J12" s="28">
        <v>6720.5</v>
      </c>
      <c r="L12" s="28">
        <v>15637.5</v>
      </c>
      <c r="M12" s="28">
        <v>90.2</v>
      </c>
      <c r="N12" s="28">
        <v>1561</v>
      </c>
      <c r="O12" s="28">
        <v>3</v>
      </c>
    </row>
    <row r="13" spans="1:15" ht="15" x14ac:dyDescent="0.25">
      <c r="A13" s="32" t="s">
        <v>37</v>
      </c>
      <c r="B13" s="33" t="s">
        <v>38</v>
      </c>
      <c r="C13" s="20">
        <v>16045.5</v>
      </c>
      <c r="D13" s="20">
        <v>16045.5</v>
      </c>
      <c r="F13" s="28">
        <v>9786.1999999999989</v>
      </c>
      <c r="G13" s="28">
        <v>3309.2999999999997</v>
      </c>
      <c r="H13" s="28">
        <v>336.6</v>
      </c>
      <c r="I13" s="28">
        <v>0</v>
      </c>
      <c r="J13" s="28">
        <v>3490.1</v>
      </c>
      <c r="L13" s="28">
        <v>4111.7</v>
      </c>
      <c r="M13" s="28">
        <v>2432.6</v>
      </c>
      <c r="N13" s="28">
        <v>8350.9</v>
      </c>
      <c r="O13" s="28">
        <v>273.60000000000002</v>
      </c>
    </row>
    <row r="14" spans="1:15" ht="15" x14ac:dyDescent="0.25">
      <c r="A14" s="32" t="s">
        <v>39</v>
      </c>
      <c r="B14" s="33" t="s">
        <v>40</v>
      </c>
      <c r="C14" s="20">
        <v>15080.4</v>
      </c>
      <c r="D14" s="20">
        <v>15080.400000000001</v>
      </c>
      <c r="F14" s="28">
        <v>14724.4</v>
      </c>
      <c r="G14" s="28">
        <v>10368.6</v>
      </c>
      <c r="H14" s="28">
        <v>0.4</v>
      </c>
      <c r="I14" s="28">
        <v>0</v>
      </c>
      <c r="J14" s="28">
        <v>147.4</v>
      </c>
      <c r="L14" s="28">
        <v>77.099999999999994</v>
      </c>
      <c r="M14" s="28">
        <v>208.2</v>
      </c>
      <c r="N14" s="28">
        <v>34</v>
      </c>
      <c r="O14" s="28">
        <v>4600.7000000000007</v>
      </c>
    </row>
    <row r="15" spans="1:15" ht="15" x14ac:dyDescent="0.25">
      <c r="A15" s="32" t="s">
        <v>41</v>
      </c>
      <c r="B15" s="33" t="s">
        <v>42</v>
      </c>
      <c r="C15" s="20">
        <v>1350.2</v>
      </c>
      <c r="D15" s="20">
        <v>1350.1999999999998</v>
      </c>
      <c r="F15" s="28">
        <v>421.8</v>
      </c>
      <c r="G15" s="28">
        <v>742.59999999999991</v>
      </c>
      <c r="H15" s="28">
        <v>1.3</v>
      </c>
      <c r="I15" s="28">
        <v>0</v>
      </c>
      <c r="J15" s="28">
        <v>89.4</v>
      </c>
      <c r="L15" s="28">
        <v>430.1</v>
      </c>
      <c r="M15" s="28">
        <v>837.7</v>
      </c>
      <c r="N15" s="28">
        <v>66.400000000000006</v>
      </c>
      <c r="O15" s="28">
        <v>111.1</v>
      </c>
    </row>
    <row r="16" spans="1:15" ht="15" x14ac:dyDescent="0.25">
      <c r="A16" s="32" t="s">
        <v>43</v>
      </c>
      <c r="B16" s="33" t="s">
        <v>44</v>
      </c>
      <c r="C16" s="20">
        <v>37575.300000000003</v>
      </c>
      <c r="D16" s="20">
        <v>37575.300000000003</v>
      </c>
      <c r="F16" s="28">
        <v>33368</v>
      </c>
      <c r="G16" s="28">
        <v>33611.5</v>
      </c>
      <c r="H16" s="28">
        <v>0</v>
      </c>
      <c r="I16" s="28">
        <v>0</v>
      </c>
      <c r="J16" s="28">
        <v>4207.3</v>
      </c>
      <c r="L16" s="28">
        <v>0</v>
      </c>
      <c r="M16" s="28">
        <v>0</v>
      </c>
      <c r="N16" s="28">
        <v>0</v>
      </c>
      <c r="O16" s="28">
        <v>3963.8</v>
      </c>
    </row>
    <row r="17" spans="1:15" ht="15" x14ac:dyDescent="0.25">
      <c r="A17" s="32" t="s">
        <v>45</v>
      </c>
      <c r="B17" s="33" t="s">
        <v>46</v>
      </c>
      <c r="C17" s="20">
        <v>2766.3</v>
      </c>
      <c r="D17" s="20">
        <v>2766.2999999999997</v>
      </c>
      <c r="F17" s="28">
        <v>918.9</v>
      </c>
      <c r="G17" s="28">
        <v>1570.5</v>
      </c>
      <c r="H17" s="28">
        <v>1.4</v>
      </c>
      <c r="I17" s="28">
        <v>0</v>
      </c>
      <c r="J17" s="28">
        <v>138.5</v>
      </c>
      <c r="L17" s="28">
        <v>765.1</v>
      </c>
      <c r="M17" s="28">
        <v>1707.5</v>
      </c>
      <c r="N17" s="28">
        <v>0</v>
      </c>
      <c r="O17" s="28">
        <v>430.7</v>
      </c>
    </row>
    <row r="18" spans="1:15" ht="15" x14ac:dyDescent="0.25">
      <c r="A18" s="32" t="s">
        <v>47</v>
      </c>
      <c r="B18" s="33" t="s">
        <v>48</v>
      </c>
      <c r="C18" s="20">
        <v>5578.2</v>
      </c>
      <c r="D18" s="20">
        <v>5578.2</v>
      </c>
      <c r="F18" s="28">
        <v>5573</v>
      </c>
      <c r="G18" s="28">
        <v>4882.7</v>
      </c>
      <c r="H18" s="28">
        <v>0</v>
      </c>
      <c r="I18" s="28">
        <v>0</v>
      </c>
      <c r="J18" s="28">
        <v>5.2</v>
      </c>
      <c r="L18" s="28">
        <v>0</v>
      </c>
      <c r="M18" s="28">
        <v>0</v>
      </c>
      <c r="N18" s="28">
        <v>2.1</v>
      </c>
      <c r="O18" s="28">
        <v>693.4</v>
      </c>
    </row>
    <row r="19" spans="1:15" ht="15" x14ac:dyDescent="0.25">
      <c r="A19" s="32" t="s">
        <v>49</v>
      </c>
      <c r="B19" s="33" t="s">
        <v>50</v>
      </c>
      <c r="C19" s="20">
        <v>2029.5</v>
      </c>
      <c r="D19" s="20">
        <v>2029.5000000000002</v>
      </c>
      <c r="F19" s="28">
        <v>699.7</v>
      </c>
      <c r="G19" s="28">
        <v>2024.5</v>
      </c>
      <c r="H19" s="28">
        <v>30.2</v>
      </c>
      <c r="I19" s="28">
        <v>0</v>
      </c>
      <c r="J19" s="28">
        <v>93</v>
      </c>
      <c r="L19" s="28">
        <v>65.3</v>
      </c>
      <c r="M19" s="28">
        <v>1206.5999999999999</v>
      </c>
      <c r="N19" s="28">
        <v>52.4</v>
      </c>
      <c r="O19" s="28">
        <v>-112.7</v>
      </c>
    </row>
    <row r="20" spans="1:15" ht="15" x14ac:dyDescent="0.25">
      <c r="A20" s="32" t="s">
        <v>51</v>
      </c>
      <c r="B20" s="33" t="s">
        <v>52</v>
      </c>
      <c r="C20" s="20">
        <v>20352.799999999996</v>
      </c>
      <c r="D20" s="20">
        <v>20352.800000000003</v>
      </c>
      <c r="F20" s="28">
        <v>19705.3</v>
      </c>
      <c r="G20" s="28">
        <v>14984.6</v>
      </c>
      <c r="H20" s="28">
        <v>1.3</v>
      </c>
      <c r="I20" s="28">
        <v>0</v>
      </c>
      <c r="J20" s="28">
        <v>295.10000000000002</v>
      </c>
      <c r="L20" s="28">
        <v>2.2000000000000002</v>
      </c>
      <c r="M20" s="28">
        <v>351.1</v>
      </c>
      <c r="N20" s="28">
        <v>504.7</v>
      </c>
      <c r="O20" s="28">
        <v>4861.2999999999993</v>
      </c>
    </row>
    <row r="21" spans="1:15" ht="15" x14ac:dyDescent="0.25">
      <c r="A21" s="30" t="s">
        <v>53</v>
      </c>
      <c r="B21" s="31" t="s">
        <v>54</v>
      </c>
      <c r="C21" s="20">
        <v>19389.900000000001</v>
      </c>
      <c r="D21" s="20">
        <v>19389.899999999998</v>
      </c>
      <c r="F21" s="28">
        <v>15776.9</v>
      </c>
      <c r="G21" s="28">
        <v>9397.5</v>
      </c>
      <c r="H21" s="28">
        <v>0.8</v>
      </c>
      <c r="I21" s="28">
        <v>0</v>
      </c>
      <c r="J21" s="28">
        <v>3345</v>
      </c>
      <c r="L21" s="28">
        <v>153.9</v>
      </c>
      <c r="M21" s="28">
        <v>267.2</v>
      </c>
      <c r="N21" s="28">
        <v>10167.700000000001</v>
      </c>
      <c r="O21" s="28">
        <v>-329.2</v>
      </c>
    </row>
    <row r="22" spans="1:15" ht="15" x14ac:dyDescent="0.25">
      <c r="A22" s="32" t="s">
        <v>55</v>
      </c>
      <c r="B22" s="33" t="s">
        <v>56</v>
      </c>
      <c r="C22" s="20">
        <v>5827.2</v>
      </c>
      <c r="D22" s="20">
        <v>5827.1999999999989</v>
      </c>
      <c r="F22" s="28">
        <v>4359.2</v>
      </c>
      <c r="G22" s="28">
        <v>3072.3999999999996</v>
      </c>
      <c r="H22" s="28">
        <v>1.9</v>
      </c>
      <c r="I22" s="28">
        <v>0</v>
      </c>
      <c r="J22" s="28">
        <v>1269.1000000000001</v>
      </c>
      <c r="L22" s="28">
        <v>152</v>
      </c>
      <c r="M22" s="28">
        <v>197</v>
      </c>
      <c r="N22" s="28">
        <v>2524.9</v>
      </c>
      <c r="O22" s="28">
        <v>77.900000000000006</v>
      </c>
    </row>
    <row r="23" spans="1:15" ht="15" x14ac:dyDescent="0.25">
      <c r="A23" s="30" t="s">
        <v>57</v>
      </c>
      <c r="B23" s="31" t="s">
        <v>58</v>
      </c>
      <c r="C23" s="20">
        <v>10347.6</v>
      </c>
      <c r="D23" s="20">
        <v>10347.599999999999</v>
      </c>
      <c r="F23" s="28">
        <v>8970.9</v>
      </c>
      <c r="G23" s="28">
        <v>8332.7999999999993</v>
      </c>
      <c r="H23" s="28">
        <v>0</v>
      </c>
      <c r="I23" s="28">
        <v>0</v>
      </c>
      <c r="J23" s="28">
        <v>1338.2</v>
      </c>
      <c r="L23" s="28">
        <v>180.8</v>
      </c>
      <c r="M23" s="28">
        <v>38.5</v>
      </c>
      <c r="N23" s="28">
        <v>1756.1</v>
      </c>
      <c r="O23" s="28">
        <v>77.900000000000006</v>
      </c>
    </row>
    <row r="24" spans="1:15" ht="15" x14ac:dyDescent="0.25">
      <c r="A24" s="30" t="s">
        <v>59</v>
      </c>
      <c r="B24" s="31" t="s">
        <v>60</v>
      </c>
      <c r="C24" s="20">
        <v>4339.7</v>
      </c>
      <c r="D24" s="20">
        <v>4339.7</v>
      </c>
      <c r="F24" s="28">
        <v>4265.5</v>
      </c>
      <c r="G24" s="28">
        <v>1087.3</v>
      </c>
      <c r="H24" s="28">
        <v>20.9</v>
      </c>
      <c r="I24" s="28">
        <v>0</v>
      </c>
      <c r="J24" s="28">
        <v>37.6</v>
      </c>
      <c r="L24" s="28">
        <v>1968.1</v>
      </c>
      <c r="M24" s="28">
        <v>15.7</v>
      </c>
      <c r="N24" s="28">
        <v>0</v>
      </c>
      <c r="O24" s="28">
        <v>1284.3</v>
      </c>
    </row>
    <row r="25" spans="1:15" ht="15" x14ac:dyDescent="0.25">
      <c r="A25" s="32" t="s">
        <v>61</v>
      </c>
      <c r="B25" s="33" t="s">
        <v>62</v>
      </c>
      <c r="C25" s="20">
        <v>6062.4999999999991</v>
      </c>
      <c r="D25" s="20">
        <v>6062.5</v>
      </c>
      <c r="F25" s="28">
        <v>4904.5999999999995</v>
      </c>
      <c r="G25" s="28">
        <v>5954</v>
      </c>
      <c r="H25" s="28">
        <v>1.7</v>
      </c>
      <c r="I25" s="28">
        <v>0</v>
      </c>
      <c r="J25" s="28">
        <v>491.9</v>
      </c>
      <c r="L25" s="28">
        <v>533.20000000000005</v>
      </c>
      <c r="M25" s="28">
        <v>664.3</v>
      </c>
      <c r="N25" s="28">
        <v>0</v>
      </c>
      <c r="O25" s="28">
        <v>-424.7</v>
      </c>
    </row>
    <row r="26" spans="1:15" ht="15" x14ac:dyDescent="0.25">
      <c r="A26" s="30" t="s">
        <v>63</v>
      </c>
      <c r="B26" s="31" t="s">
        <v>64</v>
      </c>
      <c r="C26" s="20">
        <v>38397.299999999996</v>
      </c>
      <c r="D26" s="20">
        <v>38397.300000000003</v>
      </c>
      <c r="F26" s="28">
        <v>25695</v>
      </c>
      <c r="G26" s="28">
        <v>6914.2</v>
      </c>
      <c r="H26" s="28">
        <v>346.1</v>
      </c>
      <c r="I26" s="28">
        <v>0</v>
      </c>
      <c r="J26" s="28">
        <v>6792.2</v>
      </c>
      <c r="L26" s="28">
        <v>507.4</v>
      </c>
      <c r="M26" s="28">
        <v>5564</v>
      </c>
      <c r="N26" s="28">
        <v>30292.799999999999</v>
      </c>
      <c r="O26" s="28">
        <v>682.9</v>
      </c>
    </row>
    <row r="27" spans="1:15" ht="15" x14ac:dyDescent="0.25">
      <c r="A27" s="30" t="s">
        <v>65</v>
      </c>
      <c r="B27" s="31" t="s">
        <v>66</v>
      </c>
      <c r="C27" s="20">
        <v>16881.5</v>
      </c>
      <c r="D27" s="20">
        <v>16881.5</v>
      </c>
      <c r="F27" s="28">
        <v>13809.6</v>
      </c>
      <c r="G27" s="28">
        <v>4037.5</v>
      </c>
      <c r="H27" s="28">
        <v>36.200000000000003</v>
      </c>
      <c r="I27" s="28">
        <v>0</v>
      </c>
      <c r="J27" s="28">
        <v>2208.8000000000002</v>
      </c>
      <c r="L27" s="28">
        <v>10305.5</v>
      </c>
      <c r="M27" s="28">
        <v>826.9</v>
      </c>
      <c r="N27" s="28">
        <v>1990.4</v>
      </c>
      <c r="O27" s="28">
        <v>548.1</v>
      </c>
    </row>
    <row r="28" spans="1:15" ht="15" x14ac:dyDescent="0.25">
      <c r="A28" s="30" t="s">
        <v>67</v>
      </c>
      <c r="B28" s="31" t="s">
        <v>68</v>
      </c>
      <c r="C28" s="20">
        <v>12097.3</v>
      </c>
      <c r="D28" s="20">
        <v>12097.3</v>
      </c>
      <c r="F28" s="28">
        <v>6290.1</v>
      </c>
      <c r="G28" s="28">
        <v>2860.4999999999995</v>
      </c>
      <c r="H28" s="28">
        <v>123.6</v>
      </c>
      <c r="I28" s="28">
        <v>0</v>
      </c>
      <c r="J28" s="28">
        <v>1667.1999999999998</v>
      </c>
      <c r="L28" s="28">
        <v>1903.2</v>
      </c>
      <c r="M28" s="28">
        <v>4016.4</v>
      </c>
      <c r="N28" s="28">
        <v>7637.8</v>
      </c>
      <c r="O28" s="28">
        <v>-304.2</v>
      </c>
    </row>
    <row r="29" spans="1:15" ht="15" x14ac:dyDescent="0.25">
      <c r="A29" s="30" t="s">
        <v>69</v>
      </c>
      <c r="B29" s="31" t="s">
        <v>70</v>
      </c>
      <c r="C29" s="20">
        <v>40559.300000000003</v>
      </c>
      <c r="D29" s="20">
        <v>40559.300000000003</v>
      </c>
      <c r="F29" s="28">
        <v>27990.2</v>
      </c>
      <c r="G29" s="28">
        <v>12667.5</v>
      </c>
      <c r="H29" s="28">
        <v>56.5</v>
      </c>
      <c r="I29" s="28">
        <v>0</v>
      </c>
      <c r="J29" s="28">
        <v>3638.9</v>
      </c>
      <c r="L29" s="28">
        <v>17366.2</v>
      </c>
      <c r="M29" s="28">
        <v>8873.7000000000007</v>
      </c>
      <c r="N29" s="28">
        <v>9881.7999999999993</v>
      </c>
      <c r="O29" s="28">
        <v>643.79999999999995</v>
      </c>
    </row>
    <row r="30" spans="1:15" ht="15" x14ac:dyDescent="0.25">
      <c r="A30" s="32" t="s">
        <v>71</v>
      </c>
      <c r="B30" s="33" t="s">
        <v>72</v>
      </c>
      <c r="C30" s="20">
        <v>23435.200000000001</v>
      </c>
      <c r="D30" s="20">
        <v>23435.200000000001</v>
      </c>
      <c r="F30" s="28">
        <v>13767</v>
      </c>
      <c r="G30" s="28">
        <v>1785.6000000000001</v>
      </c>
      <c r="H30" s="28">
        <v>147.5</v>
      </c>
      <c r="I30" s="28">
        <v>0</v>
      </c>
      <c r="J30" s="28">
        <v>3678.2</v>
      </c>
      <c r="L30" s="28">
        <v>841.3</v>
      </c>
      <c r="M30" s="28">
        <v>5842.5</v>
      </c>
      <c r="N30" s="28">
        <v>20626.099999999999</v>
      </c>
      <c r="O30" s="28">
        <v>182.2</v>
      </c>
    </row>
    <row r="31" spans="1:15" ht="15" x14ac:dyDescent="0.25">
      <c r="A31" s="30" t="s">
        <v>73</v>
      </c>
      <c r="B31" s="31" t="s">
        <v>74</v>
      </c>
      <c r="C31" s="20">
        <v>21510.9</v>
      </c>
      <c r="D31" s="20">
        <v>21510.899999999998</v>
      </c>
      <c r="F31" s="28">
        <v>13490.4</v>
      </c>
      <c r="G31" s="28">
        <v>3588.3</v>
      </c>
      <c r="H31" s="28">
        <v>97.3</v>
      </c>
      <c r="I31" s="28">
        <v>0</v>
      </c>
      <c r="J31" s="28">
        <v>4491.2000000000007</v>
      </c>
      <c r="L31" s="28">
        <v>1173.5</v>
      </c>
      <c r="M31" s="28">
        <v>3432</v>
      </c>
      <c r="N31" s="28">
        <v>17185.599999999999</v>
      </c>
      <c r="O31" s="28">
        <v>-436.5</v>
      </c>
    </row>
    <row r="32" spans="1:15" ht="15" x14ac:dyDescent="0.25">
      <c r="A32" s="32" t="s">
        <v>75</v>
      </c>
      <c r="B32" s="33" t="s">
        <v>76</v>
      </c>
      <c r="C32" s="20">
        <v>13211.8</v>
      </c>
      <c r="D32" s="20">
        <v>13211.800000000001</v>
      </c>
      <c r="F32" s="28">
        <v>9139.9</v>
      </c>
      <c r="G32" s="28">
        <v>1438.5</v>
      </c>
      <c r="H32" s="28">
        <v>120.6</v>
      </c>
      <c r="I32" s="28">
        <v>0</v>
      </c>
      <c r="J32" s="28">
        <v>1592.8</v>
      </c>
      <c r="L32" s="28">
        <v>875.2</v>
      </c>
      <c r="M32" s="28">
        <v>2358.5</v>
      </c>
      <c r="N32" s="28">
        <v>11266.2</v>
      </c>
      <c r="O32" s="28">
        <v>-368.1</v>
      </c>
    </row>
    <row r="33" spans="1:15" ht="15" x14ac:dyDescent="0.25">
      <c r="A33" s="30" t="s">
        <v>77</v>
      </c>
      <c r="B33" s="31" t="s">
        <v>78</v>
      </c>
      <c r="C33" s="20">
        <v>12382</v>
      </c>
      <c r="D33" s="20">
        <v>12382</v>
      </c>
      <c r="F33" s="28">
        <v>11313.4</v>
      </c>
      <c r="G33" s="28">
        <v>5433.0999999999995</v>
      </c>
      <c r="H33" s="28">
        <v>2.1</v>
      </c>
      <c r="I33" s="28">
        <v>0</v>
      </c>
      <c r="J33" s="28">
        <v>1054.0999999999999</v>
      </c>
      <c r="L33" s="28">
        <v>2355.3000000000002</v>
      </c>
      <c r="M33" s="28">
        <v>12.4</v>
      </c>
      <c r="N33" s="28">
        <v>4206.8</v>
      </c>
      <c r="O33" s="28">
        <v>386.8</v>
      </c>
    </row>
    <row r="34" spans="1:15" ht="15" x14ac:dyDescent="0.25">
      <c r="A34" s="32" t="s">
        <v>79</v>
      </c>
      <c r="B34" s="33" t="s">
        <v>80</v>
      </c>
      <c r="C34" s="20">
        <v>3419.8</v>
      </c>
      <c r="D34" s="20">
        <v>3419.8</v>
      </c>
      <c r="F34" s="28">
        <v>765.3</v>
      </c>
      <c r="G34" s="28">
        <v>7.8</v>
      </c>
      <c r="H34" s="28">
        <v>101.5</v>
      </c>
      <c r="I34" s="28">
        <v>0</v>
      </c>
      <c r="J34" s="28">
        <v>741.5</v>
      </c>
      <c r="L34" s="28">
        <v>196.7</v>
      </c>
      <c r="M34" s="28">
        <v>1811.5</v>
      </c>
      <c r="N34" s="28">
        <v>3438.8</v>
      </c>
      <c r="O34" s="28">
        <v>-223.5</v>
      </c>
    </row>
    <row r="35" spans="1:15" ht="15" x14ac:dyDescent="0.25">
      <c r="A35" s="30" t="s">
        <v>81</v>
      </c>
      <c r="B35" s="31" t="s">
        <v>82</v>
      </c>
      <c r="C35" s="20">
        <v>95653.2</v>
      </c>
      <c r="D35" s="20">
        <v>95653.2</v>
      </c>
      <c r="F35" s="28">
        <v>72305.299999999988</v>
      </c>
      <c r="G35" s="28">
        <v>28389.700000000004</v>
      </c>
      <c r="H35" s="28">
        <v>536.1</v>
      </c>
      <c r="I35" s="28">
        <v>0</v>
      </c>
      <c r="J35" s="28">
        <v>7133.8</v>
      </c>
      <c r="L35" s="28">
        <v>41924.9</v>
      </c>
      <c r="M35" s="28">
        <v>15678</v>
      </c>
      <c r="N35" s="28">
        <v>21172.7</v>
      </c>
      <c r="O35" s="28">
        <v>4165.8999999999996</v>
      </c>
    </row>
    <row r="36" spans="1:15" ht="15" x14ac:dyDescent="0.25">
      <c r="A36" s="30" t="s">
        <v>83</v>
      </c>
      <c r="B36" s="31" t="s">
        <v>84</v>
      </c>
      <c r="C36" s="20">
        <v>61469.3</v>
      </c>
      <c r="D36" s="20">
        <v>61469.30000000001</v>
      </c>
      <c r="F36" s="28">
        <v>30991.3</v>
      </c>
      <c r="G36" s="28">
        <v>7715.1000000000013</v>
      </c>
      <c r="H36" s="28">
        <v>13023.2</v>
      </c>
      <c r="I36" s="28">
        <v>0</v>
      </c>
      <c r="J36" s="28">
        <v>12306.300000000001</v>
      </c>
      <c r="L36" s="28">
        <v>229.6</v>
      </c>
      <c r="M36" s="28">
        <v>5148.5</v>
      </c>
      <c r="N36" s="28">
        <v>54085.8</v>
      </c>
      <c r="O36" s="28">
        <v>-561.20000000000005</v>
      </c>
    </row>
    <row r="37" spans="1:15" ht="15" x14ac:dyDescent="0.25">
      <c r="A37" s="30" t="s">
        <v>85</v>
      </c>
      <c r="B37" s="31" t="s">
        <v>86</v>
      </c>
      <c r="C37" s="20">
        <v>17139.900000000001</v>
      </c>
      <c r="D37" s="20">
        <v>17139.899999999998</v>
      </c>
      <c r="F37" s="28">
        <v>5562.2</v>
      </c>
      <c r="G37" s="28">
        <v>792.9</v>
      </c>
      <c r="H37" s="28">
        <v>2465.6</v>
      </c>
      <c r="I37" s="28">
        <v>0</v>
      </c>
      <c r="J37" s="28">
        <v>8370.2999999999993</v>
      </c>
      <c r="L37" s="28">
        <v>4437</v>
      </c>
      <c r="M37" s="28">
        <v>741.8</v>
      </c>
      <c r="N37" s="28">
        <v>11205.9</v>
      </c>
      <c r="O37" s="28">
        <v>704.1</v>
      </c>
    </row>
    <row r="38" spans="1:15" ht="15" x14ac:dyDescent="0.25">
      <c r="A38" s="30" t="s">
        <v>87</v>
      </c>
      <c r="B38" s="31" t="s">
        <v>88</v>
      </c>
      <c r="C38" s="20">
        <v>291290.7</v>
      </c>
      <c r="D38" s="20">
        <v>291290.7</v>
      </c>
      <c r="F38" s="28">
        <v>173766</v>
      </c>
      <c r="G38" s="28">
        <v>120887.4</v>
      </c>
      <c r="H38" s="28">
        <v>7379.1</v>
      </c>
      <c r="I38" s="28">
        <v>0</v>
      </c>
      <c r="J38" s="28">
        <v>19119.2</v>
      </c>
      <c r="L38" s="28">
        <v>118360.1</v>
      </c>
      <c r="M38" s="28">
        <v>91026.4</v>
      </c>
      <c r="N38" s="28">
        <v>45214.3</v>
      </c>
      <c r="O38" s="28">
        <v>6828.9</v>
      </c>
    </row>
    <row r="39" spans="1:15" ht="15" x14ac:dyDescent="0.25">
      <c r="A39" s="32" t="s">
        <v>89</v>
      </c>
      <c r="B39" s="33" t="s">
        <v>90</v>
      </c>
      <c r="C39" s="20">
        <v>6189.8</v>
      </c>
      <c r="D39" s="20">
        <v>6189.7999999999993</v>
      </c>
      <c r="F39" s="28">
        <v>4673.3999999999996</v>
      </c>
      <c r="G39" s="28">
        <v>4122.5</v>
      </c>
      <c r="H39" s="28">
        <v>130.1</v>
      </c>
      <c r="I39" s="28">
        <v>0</v>
      </c>
      <c r="J39" s="28">
        <v>476</v>
      </c>
      <c r="L39" s="28">
        <v>1541.5</v>
      </c>
      <c r="M39" s="28">
        <v>910.3</v>
      </c>
      <c r="N39" s="28">
        <v>86.9</v>
      </c>
      <c r="O39" s="28">
        <v>438.9</v>
      </c>
    </row>
    <row r="40" spans="1:15" ht="15" x14ac:dyDescent="0.25">
      <c r="A40" s="32" t="s">
        <v>91</v>
      </c>
      <c r="B40" s="33" t="s">
        <v>92</v>
      </c>
      <c r="C40" s="20">
        <v>24688.400000000001</v>
      </c>
      <c r="D40" s="20">
        <v>24688.400000000001</v>
      </c>
      <c r="F40" s="28">
        <v>5245.0000000000009</v>
      </c>
      <c r="G40" s="28">
        <v>20141.199999999997</v>
      </c>
      <c r="H40" s="28">
        <v>1466.5</v>
      </c>
      <c r="I40" s="28">
        <v>0</v>
      </c>
      <c r="J40" s="28">
        <v>2278.1999999999998</v>
      </c>
      <c r="L40" s="28">
        <v>2670.4</v>
      </c>
      <c r="M40" s="28">
        <v>15698.7</v>
      </c>
      <c r="N40" s="28">
        <v>3068.9</v>
      </c>
      <c r="O40" s="28">
        <v>-1192.0999999999999</v>
      </c>
    </row>
    <row r="41" spans="1:15" ht="15" x14ac:dyDescent="0.25">
      <c r="A41" s="32" t="s">
        <v>93</v>
      </c>
      <c r="B41" s="33" t="s">
        <v>94</v>
      </c>
      <c r="C41" s="20">
        <v>98026.1</v>
      </c>
      <c r="D41" s="20">
        <v>98026.099999999991</v>
      </c>
      <c r="F41" s="28">
        <v>209.2</v>
      </c>
      <c r="G41" s="28">
        <v>62065.9</v>
      </c>
      <c r="H41" s="28">
        <v>11412.6</v>
      </c>
      <c r="I41" s="28">
        <v>0</v>
      </c>
      <c r="J41" s="28">
        <v>13973.1</v>
      </c>
      <c r="L41" s="28">
        <v>76.8</v>
      </c>
      <c r="M41" s="28">
        <v>72431.199999999997</v>
      </c>
      <c r="N41" s="28">
        <v>35928.199999999997</v>
      </c>
      <c r="O41" s="28">
        <v>-44.8</v>
      </c>
    </row>
    <row r="42" spans="1:15" ht="15" x14ac:dyDescent="0.25">
      <c r="A42" s="32" t="s">
        <v>95</v>
      </c>
      <c r="B42" s="33" t="s">
        <v>96</v>
      </c>
      <c r="C42" s="20">
        <v>108851</v>
      </c>
      <c r="D42" s="20">
        <v>108850.99999999999</v>
      </c>
      <c r="F42" s="28">
        <v>14739.9</v>
      </c>
      <c r="G42" s="28">
        <v>53042.999999999993</v>
      </c>
      <c r="H42" s="28">
        <v>3074.7</v>
      </c>
      <c r="I42" s="28">
        <v>0</v>
      </c>
      <c r="J42" s="28">
        <v>19026.8</v>
      </c>
      <c r="L42" s="28">
        <v>11059.4</v>
      </c>
      <c r="M42" s="28">
        <v>72009.600000000006</v>
      </c>
      <c r="N42" s="28">
        <v>37607.699999999997</v>
      </c>
      <c r="O42" s="28">
        <v>7140.9</v>
      </c>
    </row>
    <row r="43" spans="1:15" ht="15" x14ac:dyDescent="0.25">
      <c r="A43" s="32" t="s">
        <v>97</v>
      </c>
      <c r="B43" s="33" t="s">
        <v>98</v>
      </c>
      <c r="C43" s="20">
        <v>34092.5</v>
      </c>
      <c r="D43" s="20">
        <v>34092.500000000007</v>
      </c>
      <c r="F43" s="28">
        <v>9190.1</v>
      </c>
      <c r="G43" s="28">
        <v>26388.200000000008</v>
      </c>
      <c r="H43" s="28">
        <v>2069.3000000000002</v>
      </c>
      <c r="I43" s="28">
        <v>0</v>
      </c>
      <c r="J43" s="28">
        <v>3256.2</v>
      </c>
      <c r="L43" s="28">
        <v>3500.7</v>
      </c>
      <c r="M43" s="28">
        <v>19576.900000000001</v>
      </c>
      <c r="N43" s="28">
        <v>3484.9</v>
      </c>
      <c r="O43" s="28">
        <v>718.7</v>
      </c>
    </row>
    <row r="44" spans="1:15" ht="15" x14ac:dyDescent="0.25">
      <c r="A44" s="32" t="s">
        <v>99</v>
      </c>
      <c r="B44" s="33" t="s">
        <v>100</v>
      </c>
      <c r="C44" s="20">
        <v>28686.5</v>
      </c>
      <c r="D44" s="20">
        <v>28686.5</v>
      </c>
      <c r="F44" s="28">
        <v>15202.4</v>
      </c>
      <c r="G44" s="28">
        <v>22136</v>
      </c>
      <c r="H44" s="28">
        <v>3370.9</v>
      </c>
      <c r="I44" s="28">
        <v>0</v>
      </c>
      <c r="J44" s="28">
        <v>3221.6</v>
      </c>
      <c r="L44" s="28">
        <v>926.8</v>
      </c>
      <c r="M44" s="28">
        <v>6891.6</v>
      </c>
      <c r="N44" s="28">
        <v>1241.2</v>
      </c>
      <c r="O44" s="28">
        <v>4382.5</v>
      </c>
    </row>
    <row r="45" spans="1:15" ht="15" x14ac:dyDescent="0.25">
      <c r="A45" s="32" t="s">
        <v>101</v>
      </c>
      <c r="B45" s="33" t="s">
        <v>102</v>
      </c>
      <c r="C45" s="20">
        <v>222993.1</v>
      </c>
      <c r="D45" s="20">
        <v>222993.09999999998</v>
      </c>
      <c r="F45" s="28">
        <v>44612</v>
      </c>
      <c r="G45" s="28">
        <v>45136.69999999999</v>
      </c>
      <c r="H45" s="28">
        <v>9388.1</v>
      </c>
      <c r="I45" s="28">
        <v>0</v>
      </c>
      <c r="J45" s="28">
        <v>31433.5</v>
      </c>
      <c r="L45" s="28">
        <v>41944.3</v>
      </c>
      <c r="M45" s="28">
        <v>137559.5</v>
      </c>
      <c r="N45" s="28">
        <v>40149.4</v>
      </c>
      <c r="O45" s="28">
        <v>95762.7</v>
      </c>
    </row>
    <row r="46" spans="1:15" ht="15" x14ac:dyDescent="0.25">
      <c r="A46" s="30" t="s">
        <v>103</v>
      </c>
      <c r="B46" s="31" t="s">
        <v>104</v>
      </c>
      <c r="C46" s="20">
        <v>10710.4</v>
      </c>
      <c r="D46" s="20">
        <v>10710.4</v>
      </c>
      <c r="F46" s="28">
        <v>4482.8999999999996</v>
      </c>
      <c r="G46" s="28">
        <v>109.5</v>
      </c>
      <c r="H46" s="28">
        <v>1139.2</v>
      </c>
      <c r="I46" s="28">
        <v>0</v>
      </c>
      <c r="J46" s="28">
        <v>2085.4</v>
      </c>
      <c r="L46" s="28">
        <v>1706.6</v>
      </c>
      <c r="M46" s="28">
        <v>3002.9</v>
      </c>
      <c r="N46" s="28">
        <v>6570.5</v>
      </c>
      <c r="O46" s="28">
        <v>2323.7999999999997</v>
      </c>
    </row>
    <row r="47" spans="1:15" ht="15" x14ac:dyDescent="0.25">
      <c r="A47" s="32" t="s">
        <v>105</v>
      </c>
      <c r="B47" s="33" t="s">
        <v>106</v>
      </c>
      <c r="C47" s="20">
        <v>11458.000000000002</v>
      </c>
      <c r="D47" s="20">
        <v>11457.999999999998</v>
      </c>
      <c r="F47" s="28">
        <v>1203.3</v>
      </c>
      <c r="G47" s="28">
        <v>2889.3</v>
      </c>
      <c r="H47" s="28">
        <v>1644.2</v>
      </c>
      <c r="I47" s="28">
        <v>0</v>
      </c>
      <c r="J47" s="28">
        <v>1436.2</v>
      </c>
      <c r="L47" s="28">
        <v>504</v>
      </c>
      <c r="M47" s="28">
        <v>7174.3</v>
      </c>
      <c r="N47" s="28">
        <v>8453.2999999999993</v>
      </c>
      <c r="O47" s="28">
        <v>-388.6</v>
      </c>
    </row>
    <row r="48" spans="1:15" ht="15" x14ac:dyDescent="0.25">
      <c r="A48" s="30" t="s">
        <v>107</v>
      </c>
      <c r="B48" s="31" t="s">
        <v>108</v>
      </c>
      <c r="C48" s="20">
        <v>10181.299999999997</v>
      </c>
      <c r="D48" s="20">
        <v>10181.299999999999</v>
      </c>
      <c r="F48" s="28">
        <v>5821.7999999999993</v>
      </c>
      <c r="G48" s="28">
        <v>1736</v>
      </c>
      <c r="H48" s="28">
        <v>543.79999999999995</v>
      </c>
      <c r="I48" s="28">
        <v>0</v>
      </c>
      <c r="J48" s="28">
        <v>1823.8</v>
      </c>
      <c r="L48" s="28">
        <v>5353.3</v>
      </c>
      <c r="M48" s="28">
        <v>1991.9</v>
      </c>
      <c r="N48" s="28">
        <v>0</v>
      </c>
      <c r="O48" s="28">
        <v>3092</v>
      </c>
    </row>
    <row r="49" spans="1:15" ht="15" x14ac:dyDescent="0.25">
      <c r="A49" s="30" t="s">
        <v>109</v>
      </c>
      <c r="B49" s="31" t="s">
        <v>110</v>
      </c>
      <c r="C49" s="20">
        <v>52308.5</v>
      </c>
      <c r="D49" s="20">
        <v>52308.499999999993</v>
      </c>
      <c r="F49" s="28">
        <v>51765.599999999999</v>
      </c>
      <c r="G49" s="28">
        <v>22974.599999999995</v>
      </c>
      <c r="H49" s="28">
        <v>0</v>
      </c>
      <c r="I49" s="28">
        <v>0</v>
      </c>
      <c r="J49" s="28">
        <v>0</v>
      </c>
      <c r="L49" s="28">
        <v>17.600000000000001</v>
      </c>
      <c r="M49" s="28">
        <v>542.9</v>
      </c>
      <c r="N49" s="28">
        <v>29316.399999999998</v>
      </c>
      <c r="O49" s="28">
        <v>-0.1</v>
      </c>
    </row>
    <row r="50" spans="1:15" ht="15" x14ac:dyDescent="0.25">
      <c r="A50" s="32" t="s">
        <v>111</v>
      </c>
      <c r="B50" s="33" t="s">
        <v>15</v>
      </c>
      <c r="C50" s="20">
        <v>80810.5</v>
      </c>
      <c r="D50" s="20">
        <v>80810.5</v>
      </c>
      <c r="F50" s="28">
        <v>80810.5</v>
      </c>
      <c r="G50" s="28">
        <v>21811.7</v>
      </c>
      <c r="H50" s="28">
        <v>0</v>
      </c>
      <c r="I50" s="28">
        <v>0</v>
      </c>
      <c r="J50" s="28">
        <v>0</v>
      </c>
      <c r="L50" s="28">
        <v>398.6</v>
      </c>
      <c r="M50" s="28">
        <v>0</v>
      </c>
      <c r="N50" s="28">
        <v>0</v>
      </c>
      <c r="O50" s="28">
        <v>58600.2</v>
      </c>
    </row>
    <row r="51" spans="1:15" ht="15" x14ac:dyDescent="0.25">
      <c r="A51" s="32" t="s">
        <v>112</v>
      </c>
      <c r="B51" s="33" t="s">
        <v>113</v>
      </c>
      <c r="C51" s="20">
        <v>10985.5</v>
      </c>
      <c r="D51" s="20">
        <v>10985.5</v>
      </c>
      <c r="F51" s="28">
        <v>173252.8</v>
      </c>
      <c r="G51" s="28">
        <v>7461.5999999999995</v>
      </c>
      <c r="H51" s="28">
        <v>0</v>
      </c>
      <c r="I51" s="28">
        <v>0</v>
      </c>
      <c r="J51" s="28">
        <v>-162267.29999999999</v>
      </c>
      <c r="L51" s="28">
        <v>0</v>
      </c>
      <c r="M51" s="28">
        <v>0</v>
      </c>
      <c r="N51" s="28">
        <v>3523.8</v>
      </c>
      <c r="O51" s="28">
        <v>0.1</v>
      </c>
    </row>
    <row r="52" spans="1:15" ht="15" x14ac:dyDescent="0.25">
      <c r="A52" s="32" t="s">
        <v>114</v>
      </c>
      <c r="B52" s="31" t="s">
        <v>115</v>
      </c>
      <c r="C52" s="20">
        <v>60549.80000000001</v>
      </c>
      <c r="D52" s="20">
        <v>60549.8</v>
      </c>
      <c r="F52" s="28">
        <v>49870.500000000007</v>
      </c>
      <c r="G52" s="28">
        <v>3931.2</v>
      </c>
      <c r="H52" s="28">
        <v>7818.3</v>
      </c>
      <c r="I52" s="28">
        <v>0</v>
      </c>
      <c r="J52" s="28">
        <v>0</v>
      </c>
      <c r="L52" s="28">
        <v>8269.7999999999993</v>
      </c>
      <c r="M52" s="28">
        <v>2861</v>
      </c>
      <c r="N52" s="28">
        <v>48348.9</v>
      </c>
      <c r="O52" s="28">
        <v>-0.1</v>
      </c>
    </row>
    <row r="53" spans="1:15" ht="15" x14ac:dyDescent="0.25">
      <c r="A53" s="32" t="s">
        <v>116</v>
      </c>
      <c r="B53" s="31" t="s">
        <v>117</v>
      </c>
      <c r="C53" s="20">
        <v>88902.199999999983</v>
      </c>
      <c r="D53" s="20">
        <v>88902.1</v>
      </c>
      <c r="F53" s="28">
        <v>96838.1</v>
      </c>
      <c r="G53" s="28">
        <v>24148.000000000004</v>
      </c>
      <c r="H53" s="28">
        <v>6451.7</v>
      </c>
      <c r="I53" s="28">
        <v>0</v>
      </c>
      <c r="J53" s="28">
        <v>-20987.4</v>
      </c>
      <c r="L53" s="28">
        <v>8922.5</v>
      </c>
      <c r="M53" s="28">
        <v>59356.9</v>
      </c>
      <c r="N53" s="28">
        <v>55831.6</v>
      </c>
      <c r="O53" s="28">
        <v>0</v>
      </c>
    </row>
    <row r="54" spans="1:15" ht="15" x14ac:dyDescent="0.25">
      <c r="A54" s="32" t="s">
        <v>118</v>
      </c>
      <c r="B54" s="31" t="s">
        <v>119</v>
      </c>
      <c r="C54" s="20">
        <v>78051.200000000012</v>
      </c>
      <c r="D54" s="20">
        <v>78051.199999999997</v>
      </c>
      <c r="F54" s="28">
        <v>74521.600000000006</v>
      </c>
      <c r="G54" s="28">
        <v>56027.8</v>
      </c>
      <c r="H54" s="28">
        <v>0</v>
      </c>
      <c r="I54" s="28">
        <v>0</v>
      </c>
      <c r="J54" s="28">
        <v>0</v>
      </c>
      <c r="L54" s="28">
        <v>93</v>
      </c>
      <c r="M54" s="28">
        <v>8620.6</v>
      </c>
      <c r="N54" s="28">
        <v>21930.5</v>
      </c>
      <c r="O54" s="28">
        <v>-0.1</v>
      </c>
    </row>
    <row r="55" spans="1:15" ht="15" x14ac:dyDescent="0.25">
      <c r="A55" s="32" t="s">
        <v>120</v>
      </c>
      <c r="B55" s="31" t="s">
        <v>121</v>
      </c>
      <c r="C55" s="20">
        <v>37691.699999999997</v>
      </c>
      <c r="D55" s="20">
        <v>37691.699999999997</v>
      </c>
      <c r="F55" s="28">
        <v>37691.699999999997</v>
      </c>
      <c r="G55" s="28">
        <v>0</v>
      </c>
      <c r="H55" s="28">
        <v>0</v>
      </c>
      <c r="I55" s="28">
        <v>0</v>
      </c>
      <c r="J55" s="28">
        <v>0</v>
      </c>
      <c r="L55" s="28">
        <v>0</v>
      </c>
      <c r="M55" s="28">
        <v>0</v>
      </c>
      <c r="N55" s="28">
        <v>37691.5</v>
      </c>
      <c r="O55" s="28">
        <v>0.2</v>
      </c>
    </row>
    <row r="56" spans="1:15" ht="15" x14ac:dyDescent="0.25">
      <c r="A56" s="32" t="s">
        <v>122</v>
      </c>
      <c r="B56" s="31" t="s">
        <v>123</v>
      </c>
      <c r="C56" s="20">
        <v>76204.499999999985</v>
      </c>
      <c r="D56" s="20">
        <v>76204.499999999985</v>
      </c>
      <c r="F56" s="28">
        <v>62472.799999999996</v>
      </c>
      <c r="G56" s="28">
        <v>65594.3</v>
      </c>
      <c r="H56" s="28">
        <v>720.4</v>
      </c>
      <c r="I56" s="28">
        <v>0</v>
      </c>
      <c r="J56" s="28">
        <v>0</v>
      </c>
      <c r="L56" s="28">
        <v>5498.9</v>
      </c>
      <c r="M56" s="28">
        <v>13011.3</v>
      </c>
      <c r="N56" s="28">
        <v>2329.9</v>
      </c>
      <c r="O56" s="28">
        <v>2781.3999999999996</v>
      </c>
    </row>
    <row r="57" spans="1:15" ht="30" x14ac:dyDescent="0.25">
      <c r="A57" s="32" t="s">
        <v>124</v>
      </c>
      <c r="B57" s="31" t="s">
        <v>125</v>
      </c>
      <c r="C57" s="20">
        <v>52916.399999999994</v>
      </c>
      <c r="D57" s="20">
        <v>52916.4</v>
      </c>
      <c r="F57" s="28">
        <v>52916.399999999994</v>
      </c>
      <c r="G57" s="28">
        <v>0</v>
      </c>
      <c r="H57" s="28">
        <v>0</v>
      </c>
      <c r="I57" s="28">
        <v>0</v>
      </c>
      <c r="J57" s="28">
        <v>0</v>
      </c>
      <c r="L57" s="28">
        <v>0</v>
      </c>
      <c r="M57" s="28">
        <v>0</v>
      </c>
      <c r="N57" s="44">
        <v>52916.4</v>
      </c>
      <c r="O57" s="28">
        <v>0</v>
      </c>
    </row>
    <row r="58" spans="1:15" ht="15" x14ac:dyDescent="0.25">
      <c r="A58" s="30" t="s">
        <v>126</v>
      </c>
      <c r="B58" s="31" t="s">
        <v>127</v>
      </c>
      <c r="C58" s="20">
        <v>48834</v>
      </c>
      <c r="D58" s="20">
        <v>48834</v>
      </c>
      <c r="F58" s="28">
        <v>48834</v>
      </c>
      <c r="G58" s="28">
        <v>1644</v>
      </c>
      <c r="H58" s="28">
        <v>0</v>
      </c>
      <c r="I58" s="28">
        <v>0</v>
      </c>
      <c r="J58" s="28">
        <v>0</v>
      </c>
      <c r="L58" s="28">
        <v>0</v>
      </c>
      <c r="M58" s="28">
        <v>0</v>
      </c>
      <c r="N58" s="28">
        <v>47190.1</v>
      </c>
      <c r="O58" s="28">
        <v>-0.1</v>
      </c>
    </row>
    <row r="59" spans="1:15" ht="15" x14ac:dyDescent="0.25">
      <c r="A59" s="30" t="s">
        <v>128</v>
      </c>
      <c r="B59" s="31" t="s">
        <v>129</v>
      </c>
      <c r="C59" s="20">
        <v>34642.299999999996</v>
      </c>
      <c r="D59" s="20">
        <v>34642.299999999996</v>
      </c>
      <c r="F59" s="28">
        <v>34642.299999999996</v>
      </c>
      <c r="G59" s="28">
        <v>3991.0000000000005</v>
      </c>
      <c r="H59" s="28">
        <v>0</v>
      </c>
      <c r="I59" s="28">
        <v>0</v>
      </c>
      <c r="J59" s="28">
        <v>0</v>
      </c>
      <c r="L59" s="28">
        <v>0</v>
      </c>
      <c r="M59" s="28">
        <v>0</v>
      </c>
      <c r="N59" s="28">
        <v>30651.199999999997</v>
      </c>
      <c r="O59" s="28">
        <v>0.1</v>
      </c>
    </row>
    <row r="60" spans="1:15" ht="15" x14ac:dyDescent="0.25">
      <c r="A60" s="32" t="s">
        <v>130</v>
      </c>
      <c r="B60" s="31" t="s">
        <v>131</v>
      </c>
      <c r="C60" s="20">
        <v>11359.1</v>
      </c>
      <c r="D60" s="20">
        <v>11359.100000000002</v>
      </c>
      <c r="F60" s="28">
        <v>10919.5</v>
      </c>
      <c r="G60" s="28">
        <v>5487.0000000000018</v>
      </c>
      <c r="H60" s="28">
        <v>439.6</v>
      </c>
      <c r="I60" s="28">
        <v>0</v>
      </c>
      <c r="J60" s="28">
        <v>0</v>
      </c>
      <c r="L60" s="28">
        <v>0</v>
      </c>
      <c r="M60" s="28">
        <v>0</v>
      </c>
      <c r="N60" s="28">
        <v>5871.9</v>
      </c>
      <c r="O60" s="28">
        <v>0.2</v>
      </c>
    </row>
    <row r="61" spans="1:15" ht="15" x14ac:dyDescent="0.25">
      <c r="A61" s="32" t="s">
        <v>132</v>
      </c>
      <c r="B61" s="31" t="s">
        <v>133</v>
      </c>
      <c r="C61" s="20">
        <v>12652.6</v>
      </c>
      <c r="D61" s="20">
        <v>12369.4</v>
      </c>
      <c r="F61" s="28">
        <v>12652.6</v>
      </c>
      <c r="G61" s="28">
        <v>1961.5</v>
      </c>
      <c r="H61" s="28">
        <v>0</v>
      </c>
      <c r="I61" s="28">
        <v>0</v>
      </c>
      <c r="J61" s="28">
        <v>0</v>
      </c>
      <c r="L61" s="28">
        <v>0</v>
      </c>
      <c r="M61" s="28">
        <v>0</v>
      </c>
      <c r="N61" s="28">
        <v>10407.9</v>
      </c>
      <c r="O61" s="28">
        <v>0</v>
      </c>
    </row>
    <row r="62" spans="1:15" ht="15" x14ac:dyDescent="0.25">
      <c r="A62" s="30" t="s">
        <v>134</v>
      </c>
      <c r="B62" s="31" t="s">
        <v>135</v>
      </c>
      <c r="C62" s="20">
        <v>5466.8</v>
      </c>
      <c r="D62" s="20">
        <v>5750</v>
      </c>
      <c r="F62" s="28">
        <v>5466.8</v>
      </c>
      <c r="G62" s="28">
        <v>0</v>
      </c>
      <c r="H62" s="28">
        <v>0</v>
      </c>
      <c r="I62" s="28">
        <v>0</v>
      </c>
      <c r="J62" s="28">
        <v>0</v>
      </c>
      <c r="L62" s="28">
        <v>0</v>
      </c>
      <c r="M62" s="28">
        <v>0</v>
      </c>
      <c r="N62" s="28">
        <v>5750</v>
      </c>
      <c r="O62" s="28">
        <v>0</v>
      </c>
    </row>
    <row r="63" spans="1:15" ht="30" x14ac:dyDescent="0.25">
      <c r="A63" s="30" t="s">
        <v>136</v>
      </c>
      <c r="B63" s="31" t="s">
        <v>137</v>
      </c>
      <c r="C63" s="20">
        <v>0</v>
      </c>
      <c r="D63" s="20">
        <v>0</v>
      </c>
      <c r="F63" s="28">
        <v>0</v>
      </c>
      <c r="G63" s="28">
        <v>0</v>
      </c>
      <c r="H63" s="28">
        <v>0</v>
      </c>
      <c r="I63" s="28">
        <v>0</v>
      </c>
      <c r="J63" s="28">
        <v>0</v>
      </c>
      <c r="L63" s="28">
        <v>0</v>
      </c>
      <c r="M63" s="28">
        <v>0</v>
      </c>
      <c r="N63" s="28">
        <v>0</v>
      </c>
      <c r="O63" s="28">
        <v>0</v>
      </c>
    </row>
    <row r="64" spans="1:15" ht="15" x14ac:dyDescent="0.25">
      <c r="A64" s="32"/>
      <c r="B64" s="31"/>
      <c r="C64" s="20"/>
      <c r="D64" s="20"/>
      <c r="F64" s="28"/>
      <c r="G64" s="28"/>
      <c r="H64" s="28"/>
      <c r="I64" s="28"/>
      <c r="J64" s="28"/>
      <c r="L64" s="28"/>
      <c r="M64" s="28"/>
      <c r="N64" s="28"/>
      <c r="O64" s="28"/>
    </row>
    <row r="65" spans="1:15" ht="15" x14ac:dyDescent="0.25">
      <c r="A65" s="20" t="s">
        <v>138</v>
      </c>
      <c r="B65" s="21" t="s">
        <v>139</v>
      </c>
      <c r="C65" s="20">
        <v>0</v>
      </c>
      <c r="D65" s="20">
        <v>0</v>
      </c>
      <c r="F65" s="28">
        <v>0</v>
      </c>
      <c r="G65" s="28">
        <v>0</v>
      </c>
      <c r="H65" s="28">
        <v>0</v>
      </c>
      <c r="I65" s="28">
        <v>0</v>
      </c>
      <c r="J65" s="28">
        <v>0</v>
      </c>
      <c r="L65" s="28">
        <v>0</v>
      </c>
      <c r="M65" s="28">
        <v>-57848.1</v>
      </c>
      <c r="N65" s="28">
        <v>0</v>
      </c>
      <c r="O65" s="28">
        <v>0</v>
      </c>
    </row>
    <row r="66" spans="1:15" ht="15" x14ac:dyDescent="0.25">
      <c r="A66" s="34" t="s">
        <v>140</v>
      </c>
      <c r="B66" s="31" t="s">
        <v>141</v>
      </c>
      <c r="C66" s="20">
        <v>8527.4</v>
      </c>
      <c r="D66" s="20">
        <v>8527.4</v>
      </c>
      <c r="F66" s="28">
        <v>0</v>
      </c>
      <c r="G66" s="28">
        <v>0</v>
      </c>
      <c r="H66" s="28">
        <v>0</v>
      </c>
      <c r="I66" s="28">
        <v>0</v>
      </c>
      <c r="J66" s="28">
        <v>0</v>
      </c>
      <c r="L66" s="28">
        <v>6777.8</v>
      </c>
      <c r="M66" s="28">
        <v>8527.4</v>
      </c>
      <c r="N66" s="28">
        <v>1749.6</v>
      </c>
      <c r="O66" s="28">
        <v>-4.5474735088646412E-13</v>
      </c>
    </row>
    <row r="67" spans="1:15" ht="15" x14ac:dyDescent="0.25">
      <c r="A67" s="20"/>
      <c r="B67" s="8"/>
      <c r="C67" s="20"/>
      <c r="D67" s="20"/>
      <c r="F67" s="28"/>
      <c r="G67" s="28"/>
      <c r="H67" s="28"/>
      <c r="I67" s="28"/>
      <c r="J67" s="28"/>
      <c r="L67" s="28"/>
      <c r="M67" s="28"/>
      <c r="N67" s="28"/>
      <c r="O67" s="28"/>
    </row>
    <row r="68" spans="1:15" ht="15.75" thickBot="1" x14ac:dyDescent="0.3">
      <c r="A68" s="22"/>
      <c r="B68" s="22" t="s">
        <v>142</v>
      </c>
      <c r="C68" s="35">
        <v>2075574.3</v>
      </c>
      <c r="D68" s="35">
        <v>2075574.2</v>
      </c>
      <c r="F68" s="35">
        <v>1459885.1000000003</v>
      </c>
      <c r="G68" s="35">
        <v>765438.3</v>
      </c>
      <c r="H68" s="35">
        <v>75047.799999999988</v>
      </c>
      <c r="I68" s="35">
        <v>0</v>
      </c>
      <c r="J68" s="35">
        <v>2.1827872842550278E-11</v>
      </c>
      <c r="L68" s="35">
        <v>326566.99999999988</v>
      </c>
      <c r="M68" s="35">
        <v>540641.40000000014</v>
      </c>
      <c r="N68" s="35">
        <v>780989.50000000023</v>
      </c>
      <c r="O68" s="35">
        <v>202579.39999999997</v>
      </c>
    </row>
    <row r="69" spans="1:15" x14ac:dyDescent="0.2">
      <c r="A69" s="6" t="s">
        <v>143</v>
      </c>
      <c r="C69" s="53"/>
      <c r="D69" s="66"/>
      <c r="F69" s="53"/>
      <c r="G69" s="66"/>
      <c r="H69" s="54"/>
      <c r="I69" s="53"/>
      <c r="J69" s="53"/>
      <c r="L69" s="66"/>
      <c r="M69" s="53"/>
      <c r="N69" s="66"/>
      <c r="O69" s="66"/>
    </row>
    <row r="70" spans="1:15" ht="16.5" x14ac:dyDescent="0.2">
      <c r="A70" s="6" t="s">
        <v>144</v>
      </c>
      <c r="D70" s="65"/>
      <c r="G70" s="66">
        <f>F68-G68+H68-I68+J68</f>
        <v>769494.60000000033</v>
      </c>
      <c r="L70" s="65"/>
      <c r="N70" s="65"/>
      <c r="O70" s="66">
        <f>L68-M68+N68+O68</f>
        <v>769494.5</v>
      </c>
    </row>
    <row r="71" spans="1:15" x14ac:dyDescent="0.2">
      <c r="A71"/>
      <c r="B71"/>
      <c r="D71" s="69"/>
      <c r="F71"/>
      <c r="G71" s="57"/>
      <c r="H71"/>
      <c r="I71"/>
      <c r="L71" s="57"/>
      <c r="M71"/>
      <c r="N71" s="57"/>
      <c r="O71" s="65"/>
    </row>
    <row r="72" spans="1:15" x14ac:dyDescent="0.2">
      <c r="A72"/>
      <c r="B72"/>
      <c r="D72" s="65"/>
      <c r="F72"/>
      <c r="G72"/>
      <c r="H72"/>
      <c r="I72"/>
      <c r="L72"/>
      <c r="M72"/>
      <c r="N72"/>
      <c r="O72" s="65"/>
    </row>
    <row r="73" spans="1:15" x14ac:dyDescent="0.2">
      <c r="D73" s="65"/>
      <c r="G73"/>
      <c r="L73"/>
      <c r="N73"/>
      <c r="O73" s="65"/>
    </row>
    <row r="74" spans="1:15" x14ac:dyDescent="0.2">
      <c r="C74" s="53"/>
      <c r="D74" s="53"/>
      <c r="F74" s="53"/>
      <c r="G74" s="64"/>
      <c r="H74" s="53"/>
      <c r="I74" s="53"/>
      <c r="J74" s="53"/>
      <c r="L74" s="64"/>
      <c r="M74" s="53"/>
      <c r="N74" s="64"/>
      <c r="O74" s="53"/>
    </row>
    <row r="75" spans="1:15" x14ac:dyDescent="0.2">
      <c r="C75" s="53"/>
      <c r="D75" s="53"/>
      <c r="F75" s="53"/>
      <c r="G75" s="53"/>
      <c r="H75" s="53"/>
      <c r="I75" s="53"/>
      <c r="J75" s="53"/>
      <c r="L75" s="53"/>
      <c r="M75" s="53"/>
      <c r="N75" s="53"/>
      <c r="O75" s="53"/>
    </row>
    <row r="76" spans="1:15" x14ac:dyDescent="0.2">
      <c r="C76" s="53"/>
      <c r="F76" s="53"/>
      <c r="H76" s="53"/>
      <c r="I76" s="53"/>
      <c r="J76" s="53"/>
      <c r="M76" s="53"/>
    </row>
  </sheetData>
  <mergeCells count="6">
    <mergeCell ref="L7:L8"/>
    <mergeCell ref="A7:A8"/>
    <mergeCell ref="B7:B8"/>
    <mergeCell ref="D7:D8"/>
    <mergeCell ref="G7:G8"/>
    <mergeCell ref="F7:F8"/>
  </mergeCells>
  <conditionalFormatting sqref="N71">
    <cfRule type="cellIs" dxfId="0" priority="1" stopIfTrue="1" operator="notEqual">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k5218e2f12804ff49960f676b33e6077 xmlns="4d53abad-067f-4dc2-ab09-89be0e02cd42">
      <Terms xmlns="http://schemas.microsoft.com/office/infopath/2007/PartnerControls">
        <TermInfo xmlns="http://schemas.microsoft.com/office/infopath/2007/PartnerControls">
          <TermName xmlns="http://schemas.microsoft.com/office/infopath/2007/PartnerControls">Anual</TermName>
          <TermId xmlns="http://schemas.microsoft.com/office/infopath/2007/PartnerControls">53a02b9e-4787-4da6-ada8-cd9f01fb3d08</TermId>
        </TermInfo>
      </Terms>
    </k5218e2f12804ff49960f676b33e6077>
    <l50d1e52690547528a197d25d7743edf xmlns="4d53abad-067f-4dc2-ab09-89be0e02cd42">
      <Terms xmlns="http://schemas.microsoft.com/office/infopath/2007/PartnerControls">
        <TermInfo xmlns="http://schemas.microsoft.com/office/infopath/2007/PartnerControls">
          <TermName xmlns="http://schemas.microsoft.com/office/infopath/2007/PartnerControls">Sector real</TermName>
          <TermId xmlns="http://schemas.microsoft.com/office/infopath/2007/PartnerControls">1c43d441-1527-4536-b2af-42bfacf4c529</TermId>
        </TermInfo>
      </Terms>
    </l50d1e52690547528a197d25d7743edf>
    <Portada xmlns="50c9ad05-f14b-4b4b-ac8d-cc1aab761679">
      <Url xsi:nil="true"/>
      <Description xsi:nil="true"/>
    </Portada>
    <_dlc_DocId xmlns="4d53abad-067f-4dc2-ab09-89be0e02cd42">5VWPXJC374A3-1115944806-50</_dlc_DocId>
    <TaxCatchAll xmlns="50c9ad05-f14b-4b4b-ac8d-cc1aab761679">
      <Value>181</Value>
      <Value>54</Value>
      <Value>27</Value>
      <Value>535</Value>
      <Value>182</Value>
    </TaxCatchAll>
    <i3600b5ac6a14d83958b1325b7fbb708 xmlns="4d53abad-067f-4dc2-ab09-89be0e02cd42">
      <Terms xmlns="http://schemas.microsoft.com/office/infopath/2007/PartnerControls">
        <TermInfo xmlns="http://schemas.microsoft.com/office/infopath/2007/PartnerControls">
          <TermName xmlns="http://schemas.microsoft.com/office/infopath/2007/PartnerControls">Público en general</TermName>
          <TermId xmlns="http://schemas.microsoft.com/office/infopath/2007/PartnerControls">e392b94e-3b20-41be-9a60-4b59b3f3a43a</TermId>
        </TermInfo>
      </Terms>
    </i3600b5ac6a14d83958b1325b7fbb708>
    <NumeroPublicacion xmlns="50c9ad05-f14b-4b4b-ac8d-cc1aab761679" xsi:nil="true"/>
    <DescripcionTextoEnriquecido xmlns="50c9ad05-f14b-4b4b-ac8d-cc1aab761679" xsi:nil="true"/>
    <k2c6f425ae1f46a4a937a8d8af7f7db7 xmlns="4d53abad-067f-4dc2-ab09-89be0e02cd42">
      <Terms xmlns="http://schemas.microsoft.com/office/infopath/2007/PartnerControls">
        <TermInfo xmlns="http://schemas.microsoft.com/office/infopath/2007/PartnerControls">
          <TermName xmlns="http://schemas.microsoft.com/office/infopath/2007/PartnerControls">Cuadro Oferta y Utilización</TermName>
          <TermId xmlns="http://schemas.microsoft.com/office/infopath/2007/PartnerControls">43727a38-675c-4c23-8709-380fa89249dc</TermId>
        </TermInfo>
      </Terms>
    </k2c6f425ae1f46a4a937a8d8af7f7db7>
    <PublicacionPrincipal xmlns="4d53abad-067f-4dc2-ab09-89be0e02cd42">false</PublicacionPrincipal>
    <MostrarPanelDescargas xmlns="4d53abad-067f-4dc2-ab09-89be0e02cd42">false</MostrarPanelDescargas>
    <PeriodoReferencia xmlns="50c9ad05-f14b-4b4b-ac8d-cc1aab761679" xsi:nil="true"/>
    <a65f39dcc1cc4605a265e41cc5b1805e xmlns="4d53abad-067f-4dc2-ab09-89be0e02cd42">
      <Terms xmlns="http://schemas.microsoft.com/office/infopath/2007/PartnerControls">
        <TermInfo xmlns="http://schemas.microsoft.com/office/infopath/2007/PartnerControls">
          <TermName xmlns="http://schemas.microsoft.com/office/infopath/2007/PartnerControls">Cuadros del Marco Central de las Cuentas Nacionales</TermName>
          <TermId xmlns="http://schemas.microsoft.com/office/infopath/2007/PartnerControls">485e7619-83c5-4c22-8f65-5071a158dd0a</TermId>
        </TermInfo>
      </Terms>
    </a65f39dcc1cc4605a265e41cc5b1805e>
    <_dlc_DocIdUrl xmlns="4d53abad-067f-4dc2-ab09-89be0e02cd42">
      <Url>https://www.bch.hn:10443/estadisticos/EME/_layouts/15/DocIdRedir.aspx?ID=5VWPXJC374A3-1115944806-50</Url>
      <Description>5VWPXJC374A3-1115944806-50</Description>
    </_dlc_DocIdUrl>
    <FechaPublicacion xmlns="50c9ad05-f14b-4b4b-ac8d-cc1aab761679">2022-12-01T06:00:00+00:00</FechaPublicacion>
  </documentManagement>
</p:properties>
</file>

<file path=customXml/item4.xml><?xml version="1.0" encoding="utf-8"?>
<ct:contentTypeSchema xmlns:ct="http://schemas.microsoft.com/office/2006/metadata/contentType" xmlns:ma="http://schemas.microsoft.com/office/2006/metadata/properties/metaAttributes" ct:_="" ma:_="" ma:contentTypeName="Reportes e Informes" ma:contentTypeID="0x010100A5CBAA288346DF4BBEA9C2B9DE0F51FC00134AB2D4DAC88348AA819AB528FCC626" ma:contentTypeVersion="40" ma:contentTypeDescription="Tipo de contenido para reportes e informes" ma:contentTypeScope="" ma:versionID="6856a5ac6c772ca629125eb0665de72d">
  <xsd:schema xmlns:xsd="http://www.w3.org/2001/XMLSchema" xmlns:xs="http://www.w3.org/2001/XMLSchema" xmlns:p="http://schemas.microsoft.com/office/2006/metadata/properties" xmlns:ns2="50c9ad05-f14b-4b4b-ac8d-cc1aab761679" xmlns:ns3="4d53abad-067f-4dc2-ab09-89be0e02cd42" targetNamespace="http://schemas.microsoft.com/office/2006/metadata/properties" ma:root="true" ma:fieldsID="4cd1d2be0ca31bdf66bf321d3e5ccf6a" ns2:_="" ns3:_="">
    <xsd:import namespace="50c9ad05-f14b-4b4b-ac8d-cc1aab761679"/>
    <xsd:import namespace="4d53abad-067f-4dc2-ab09-89be0e02cd42"/>
    <xsd:element name="properties">
      <xsd:complexType>
        <xsd:sequence>
          <xsd:element name="documentManagement">
            <xsd:complexType>
              <xsd:all>
                <xsd:element ref="ns2:NumeroPublicacion" minOccurs="0"/>
                <xsd:element ref="ns2:DescripcionTextoEnriquecido" minOccurs="0"/>
                <xsd:element ref="ns2:FechaPublicacion" minOccurs="0"/>
                <xsd:element ref="ns2:Portada" minOccurs="0"/>
                <xsd:element ref="ns2:PeriodoReferencia" minOccurs="0"/>
                <xsd:element ref="ns3:MostrarPanelDescargas" minOccurs="0"/>
                <xsd:element ref="ns3:PublicacionPrincipal" minOccurs="0"/>
                <xsd:element ref="ns3:a65f39dcc1cc4605a265e41cc5b1805e" minOccurs="0"/>
                <xsd:element ref="ns3:k5218e2f12804ff49960f676b33e6077" minOccurs="0"/>
                <xsd:element ref="ns2:TaxCatchAll" minOccurs="0"/>
                <xsd:element ref="ns3:l50d1e52690547528a197d25d7743edf" minOccurs="0"/>
                <xsd:element ref="ns2:TaxCatchAllLabel" minOccurs="0"/>
                <xsd:element ref="ns3:i3600b5ac6a14d83958b1325b7fbb708" minOccurs="0"/>
                <xsd:element ref="ns3:k2c6f425ae1f46a4a937a8d8af7f7db7"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9ad05-f14b-4b4b-ac8d-cc1aab761679" elementFormDefault="qualified">
    <xsd:import namespace="http://schemas.microsoft.com/office/2006/documentManagement/types"/>
    <xsd:import namespace="http://schemas.microsoft.com/office/infopath/2007/PartnerControls"/>
    <xsd:element name="NumeroPublicacion" ma:index="1" nillable="true" ma:displayName="NumeroPublicacion" ma:decimals="0" ma:internalName="NumeroPublicacion">
      <xsd:simpleType>
        <xsd:restriction base="dms:Number"/>
      </xsd:simpleType>
    </xsd:element>
    <xsd:element name="DescripcionTextoEnriquecido" ma:index="3" nillable="true" ma:displayName="DescripcionTextoEnriquecido" ma:description="Columna de sitio para el ingreso de la descripción de documentos." ma:internalName="DescripcionTextoEnriquecido" ma:readOnly="false">
      <xsd:simpleType>
        <xsd:restriction base="dms:Unknown"/>
      </xsd:simpleType>
    </xsd:element>
    <xsd:element name="FechaPublicacion" ma:index="4" nillable="true" ma:displayName="FechaPublicacionITCER" ma:default="[today]" ma:format="DateOnly" ma:internalName="FechaPublicacion">
      <xsd:simpleType>
        <xsd:restriction base="dms:DateTime"/>
      </xsd:simpleType>
    </xsd:element>
    <xsd:element name="Portada" ma:index="5" nillable="true" ma:displayName="Portada" ma:format="Image" ma:internalName="Portada">
      <xsd:complexType>
        <xsd:complexContent>
          <xsd:extension base="dms:URL">
            <xsd:sequence>
              <xsd:element name="Url" type="dms:ValidUrl" minOccurs="0" nillable="true"/>
              <xsd:element name="Description" type="xsd:string" nillable="true"/>
            </xsd:sequence>
          </xsd:extension>
        </xsd:complexContent>
      </xsd:complexType>
    </xsd:element>
    <xsd:element name="PeriodoReferencia" ma:index="6" nillable="true" ma:displayName="PeriodoReferencia" ma:description="Columna de sitio para ingresar el periodo de referencia del documento." ma:internalName="PeriodoReferencia">
      <xsd:simpleType>
        <xsd:restriction base="dms:Text">
          <xsd:maxLength value="255"/>
        </xsd:restriction>
      </xsd:simpleType>
    </xsd:element>
    <xsd:element name="TaxCatchAll" ma:index="16" nillable="true" ma:displayName="Taxonomy Catch All Column" ma:hidden="true" ma:list="{2f789c9d-e4ef-4eb7-8097-56c6eccdb1b4}" ma:internalName="TaxCatchAll" ma:showField="CatchAllData" ma:web="50c9ad05-f14b-4b4b-ac8d-cc1aab761679">
      <xsd:complexType>
        <xsd:complexContent>
          <xsd:extension base="dms:MultiChoiceLookup">
            <xsd:sequence>
              <xsd:element name="Value" type="dms:Lookup" maxOccurs="unbounded" minOccurs="0" nillable="true"/>
            </xsd:sequence>
          </xsd:extension>
        </xsd:complexContent>
      </xsd:complexType>
    </xsd:element>
    <xsd:element name="TaxCatchAllLabel" ma:index="18" nillable="true" ma:displayName="Taxonomy Catch All Column1" ma:hidden="true" ma:list="{2f789c9d-e4ef-4eb7-8097-56c6eccdb1b4}" ma:internalName="TaxCatchAllLabel" ma:readOnly="true" ma:showField="CatchAllDataLabel" ma:web="50c9ad05-f14b-4b4b-ac8d-cc1aab76167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3abad-067f-4dc2-ab09-89be0e02cd42" elementFormDefault="qualified">
    <xsd:import namespace="http://schemas.microsoft.com/office/2006/documentManagement/types"/>
    <xsd:import namespace="http://schemas.microsoft.com/office/infopath/2007/PartnerControls"/>
    <xsd:element name="MostrarPanelDescargas" ma:index="11" nillable="true" ma:displayName="MostrarPanelDescargas" ma:default="0" ma:internalName="MostrarPanelDescargas">
      <xsd:simpleType>
        <xsd:restriction base="dms:Boolean"/>
      </xsd:simpleType>
    </xsd:element>
    <xsd:element name="PublicacionPrincipal" ma:index="12" nillable="true" ma:displayName="PublicacionPrincipal" ma:default="0" ma:internalName="PublicacionPrincipal">
      <xsd:simpleType>
        <xsd:restriction base="dms:Boolean"/>
      </xsd:simpleType>
    </xsd:element>
    <xsd:element name="a65f39dcc1cc4605a265e41cc5b1805e" ma:index="13" nillable="true" ma:taxonomy="true" ma:internalName="a65f39dcc1cc4605a265e41cc5b1805e" ma:taxonomyFieldName="Etiquetas" ma:displayName="Etiquetas" ma:default="181;#Cuadros del Marco Central de las Cuentas Nacionales|485e7619-83c5-4c22-8f65-5071a158dd0a" ma:fieldId="{a65f39dc-c1cc-4605-a265-e41cc5b1805e}" ma:taxonomyMulti="true" ma:sspId="f624eb60-d1e5-4fda-86b2-4442eda4e4b9" ma:termSetId="5e9f7e68-c0fa-484d-a73f-3e4906055fd2" ma:anchorId="00000000-0000-0000-0000-000000000000" ma:open="false" ma:isKeyword="false">
      <xsd:complexType>
        <xsd:sequence>
          <xsd:element ref="pc:Terms" minOccurs="0" maxOccurs="1"/>
        </xsd:sequence>
      </xsd:complexType>
    </xsd:element>
    <xsd:element name="k5218e2f12804ff49960f676b33e6077" ma:index="15" nillable="true" ma:taxonomy="true" ma:internalName="k5218e2f12804ff49960f676b33e6077" ma:taxonomyFieldName="Periodicidad" ma:displayName="Periodicidad" ma:default="54;#Anual|53a02b9e-4787-4da6-ada8-cd9f01fb3d08" ma:fieldId="{45218e2f-1280-4ff4-9960-f676b33e6077}" ma:sspId="f624eb60-d1e5-4fda-86b2-4442eda4e4b9" ma:termSetId="6d386c43-8feb-4bdb-8258-50d4d5bf42eb" ma:anchorId="00000000-0000-0000-0000-000000000000" ma:open="false" ma:isKeyword="false">
      <xsd:complexType>
        <xsd:sequence>
          <xsd:element ref="pc:Terms" minOccurs="0" maxOccurs="1"/>
        </xsd:sequence>
      </xsd:complexType>
    </xsd:element>
    <xsd:element name="l50d1e52690547528a197d25d7743edf" ma:index="17" nillable="true" ma:taxonomy="true" ma:internalName="l50d1e52690547528a197d25d7743edf" ma:taxonomyFieldName="SectoresEconomicos" ma:displayName="SectoresEconomicos" ma:default="27;#Sector real|1c43d441-1527-4536-b2af-42bfacf4c529" ma:fieldId="{550d1e52-6905-4752-8a19-7d25d7743edf}" ma:sspId="f624eb60-d1e5-4fda-86b2-4442eda4e4b9" ma:termSetId="27dc244c-1a59-4dd4-92e8-18cb1d33ed12" ma:anchorId="00000000-0000-0000-0000-000000000000" ma:open="false" ma:isKeyword="false">
      <xsd:complexType>
        <xsd:sequence>
          <xsd:element ref="pc:Terms" minOccurs="0" maxOccurs="1"/>
        </xsd:sequence>
      </xsd:complexType>
    </xsd:element>
    <xsd:element name="i3600b5ac6a14d83958b1325b7fbb708" ma:index="19" nillable="true" ma:taxonomy="true" ma:internalName="i3600b5ac6a14d83958b1325b7fbb708" ma:taxonomyFieldName="SectoresInteresados" ma:displayName="SectoresInteresados" ma:default="535;#Público en general|e392b94e-3b20-41be-9a60-4b59b3f3a43a" ma:fieldId="{23600b5a-c6a1-4d83-958b-1325b7fbb708}" ma:taxonomyMulti="true" ma:sspId="f624eb60-d1e5-4fda-86b2-4442eda4e4b9" ma:termSetId="6c84c4f3-a850-4541-8efc-4b884ba5cd33" ma:anchorId="4abf3c7d-634b-4418-b8f6-c4d11f1ef60c" ma:open="false" ma:isKeyword="false">
      <xsd:complexType>
        <xsd:sequence>
          <xsd:element ref="pc:Terms" minOccurs="0" maxOccurs="1"/>
        </xsd:sequence>
      </xsd:complexType>
    </xsd:element>
    <xsd:element name="k2c6f425ae1f46a4a937a8d8af7f7db7" ma:index="24" nillable="true" ma:taxonomy="true" ma:internalName="k2c6f425ae1f46a4a937a8d8af7f7db7" ma:taxonomyFieldName="Tematica" ma:displayName="Tematica" ma:default="182;#Cuadro Oferta y Utilización|43727a38-675c-4c23-8709-380fa89249dc" ma:fieldId="{42c6f425-ae1f-46a4-a937-a8d8af7f7db7}" ma:sspId="f624eb60-d1e5-4fda-86b2-4442eda4e4b9" ma:termSetId="82b1782f-ebb2-4d47-b482-bc8ee851f010" ma:anchorId="00000000-0000-0000-0000-000000000000" ma:open="false" ma:isKeyword="false">
      <xsd:complexType>
        <xsd:sequence>
          <xsd:element ref="pc:Terms" minOccurs="0" maxOccurs="1"/>
        </xsd:sequence>
      </xsd:complexType>
    </xsd:element>
    <xsd:element name="_dlc_DocId" ma:index="27" nillable="true" ma:displayName="Valor de Id. de documento" ma:description="El valor del identificador de documento asignado a este elemento." ma:internalName="_dlc_DocId" ma:readOnly="true">
      <xsd:simpleType>
        <xsd:restriction base="dms:Text"/>
      </xsd:simpleType>
    </xsd:element>
    <xsd:element name="_dlc_DocIdUrl" ma:index="28"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Tipo de contenido"/>
        <xsd:element ref="dc:title" minOccurs="0" maxOccurs="1" ma:index="2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4956DB-B11A-414A-9439-1492D23A886B}">
  <ds:schemaRefs>
    <ds:schemaRef ds:uri="http://schemas.microsoft.com/sharepoint/events"/>
  </ds:schemaRefs>
</ds:datastoreItem>
</file>

<file path=customXml/itemProps2.xml><?xml version="1.0" encoding="utf-8"?>
<ds:datastoreItem xmlns:ds="http://schemas.openxmlformats.org/officeDocument/2006/customXml" ds:itemID="{D33D010B-3A5C-478A-BC5D-B395D599BC75}">
  <ds:schemaRefs>
    <ds:schemaRef ds:uri="http://schemas.microsoft.com/sharepoint/v3/contenttype/forms"/>
  </ds:schemaRefs>
</ds:datastoreItem>
</file>

<file path=customXml/itemProps3.xml><?xml version="1.0" encoding="utf-8"?>
<ds:datastoreItem xmlns:ds="http://schemas.openxmlformats.org/officeDocument/2006/customXml" ds:itemID="{219F7FD3-CF75-4BF0-B081-D82A07AD6907}">
  <ds:schemaRefs>
    <ds:schemaRef ds:uri="http://schemas.microsoft.com/office/2006/metadata/properties"/>
    <ds:schemaRef ds:uri="http://schemas.microsoft.com/office/infopath/2007/PartnerControls"/>
    <ds:schemaRef ds:uri="4d53abad-067f-4dc2-ab09-89be0e02cd42"/>
    <ds:schemaRef ds:uri="50c9ad05-f14b-4b4b-ac8d-cc1aab761679"/>
  </ds:schemaRefs>
</ds:datastoreItem>
</file>

<file path=customXml/itemProps4.xml><?xml version="1.0" encoding="utf-8"?>
<ds:datastoreItem xmlns:ds="http://schemas.openxmlformats.org/officeDocument/2006/customXml" ds:itemID="{2D9EFAD2-F554-47B7-B2CF-6562731F2F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c9ad05-f14b-4b4b-ac8d-cc1aab761679"/>
    <ds:schemaRef ds:uri="4d53abad-067f-4dc2-ab09-89be0e02cd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Menú</vt:lpstr>
      <vt:lpstr>Valor Bruto de Producción</vt:lpstr>
      <vt:lpstr>Consumo Intermedio</vt:lpstr>
      <vt:lpstr>Valor Agregado</vt:lpstr>
      <vt:lpstr>Sheet2</vt:lpstr>
      <vt:lpstr>Oferta</vt:lpstr>
      <vt:lpstr>Utilización</vt:lpstr>
      <vt:lpstr>Sheet3</vt:lpstr>
      <vt:lpstr>Sheet4</vt:lpstr>
      <vt:lpstr>'Consumo Intermedio'!Print_Area</vt:lpstr>
      <vt:lpstr>Oferta!Print_Area</vt:lpstr>
      <vt:lpstr>Utilización!Print_Area</vt:lpstr>
      <vt:lpstr>'Valor Agregado'!Print_Area</vt:lpstr>
      <vt:lpstr>'Valor Bruto de Producción'!Print_Area</vt:lpstr>
      <vt:lpstr>'Consumo Intermedio'!Print_Titles</vt:lpstr>
      <vt:lpstr>Oferta!Print_Titles</vt:lpstr>
      <vt:lpstr>Utilización!Print_Titles</vt:lpstr>
      <vt:lpstr>'Valor Agregado'!Print_Titles</vt:lpstr>
      <vt:lpstr>'Valor Bruto de Producción'!Print_Titles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Elvis Teodoro Casco Alfaro</cp:lastModifiedBy>
  <cp:revision/>
  <dcterms:created xsi:type="dcterms:W3CDTF">2009-06-17T01:00:11Z</dcterms:created>
  <dcterms:modified xsi:type="dcterms:W3CDTF">2024-05-06T21:49:29Z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tiquetas">
    <vt:lpwstr>181;#Cuadros del Marco Central de las Cuentas Nacionales|485e7619-83c5-4c22-8f65-5071a158dd0a</vt:lpwstr>
  </property>
  <property fmtid="{D5CDD505-2E9C-101B-9397-08002B2CF9AE}" pid="3" name="SectoresEconomicos">
    <vt:lpwstr>27;#Sector real|1c43d441-1527-4536-b2af-42bfacf4c529</vt:lpwstr>
  </property>
  <property fmtid="{D5CDD505-2E9C-101B-9397-08002B2CF9AE}" pid="4" name="ContentTypeId">
    <vt:lpwstr>0x010100A5CBAA288346DF4BBEA9C2B9DE0F51FC00134AB2D4DAC88348AA819AB528FCC626</vt:lpwstr>
  </property>
  <property fmtid="{D5CDD505-2E9C-101B-9397-08002B2CF9AE}" pid="5" name="Periodicidad">
    <vt:lpwstr>54;#Anual|53a02b9e-4787-4da6-ada8-cd9f01fb3d08</vt:lpwstr>
  </property>
  <property fmtid="{D5CDD505-2E9C-101B-9397-08002B2CF9AE}" pid="6" name="_dlc_DocIdItemGuid">
    <vt:lpwstr>3895ddd1-beb3-486e-aa9a-4588519eafcf</vt:lpwstr>
  </property>
  <property fmtid="{D5CDD505-2E9C-101B-9397-08002B2CF9AE}" pid="7" name="SectoresInteresados">
    <vt:lpwstr>535;#Público en general|e392b94e-3b20-41be-9a60-4b59b3f3a43a</vt:lpwstr>
  </property>
  <property fmtid="{D5CDD505-2E9C-101B-9397-08002B2CF9AE}" pid="8" name="Tematica">
    <vt:lpwstr>182;#Cuadro Oferta y Utilización|43727a38-675c-4c23-8709-380fa89249dc</vt:lpwstr>
  </property>
</Properties>
</file>