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rectorio_Trabajo\2020\2018_09 Tipo de Cambio Real\base\"/>
    </mc:Choice>
  </mc:AlternateContent>
  <bookViews>
    <workbookView xWindow="0" yWindow="0" windowWidth="28800" windowHeight="12000"/>
  </bookViews>
  <sheets>
    <sheet name="W0" sheetId="1" r:id="rId1"/>
  </sheets>
  <externalReferences>
    <externalReference r:id="rId2"/>
    <externalReference r:id="rId3"/>
  </externalReferences>
  <definedNames>
    <definedName name="__1__123Graph_ACHART_1" hidden="1">[1]IPC1988!$C$176:$C$182</definedName>
    <definedName name="__2__123Graph_ACHART_2" hidden="1">[1]IPC1988!$B$176:$B$182</definedName>
    <definedName name="__3__123Graph_BCHART_1" hidden="1">[1]IPC1988!$E$176:$E$182</definedName>
    <definedName name="__4__123Graph_BCHART_2" hidden="1">[1]IPC1988!$D$176:$D$182</definedName>
    <definedName name="__5__123Graph_XCHART_2" hidden="1">[1]IPC1988!$A$176:$A$182</definedName>
    <definedName name="_1__123Graph_ACHART_1" hidden="1">[1]IPC1988!$C$176:$C$182</definedName>
    <definedName name="_2__123Graph_ACHART_2" hidden="1">[1]IPC1988!$B$176:$B$182</definedName>
    <definedName name="_3__123Graph_BCHART_1" hidden="1">[1]IPC1988!$E$176:$E$182</definedName>
    <definedName name="_4__123Graph_BCHART_2" hidden="1">[1]IPC1988!$D$176:$D$182</definedName>
    <definedName name="_5__123Graph_XCHART_2" hidden="1">[1]IPC1988!$A$176:$A$182</definedName>
    <definedName name="A">#REF!</definedName>
    <definedName name="CUADRO1">[1]CUADRO1!$A$112:$A$117</definedName>
    <definedName name="CUADRO2">#REF!</definedName>
    <definedName name="g">#REF!</definedName>
    <definedName name="IMPRES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G17" i="1" s="1"/>
  <c r="F23" i="1"/>
  <c r="F22" i="1" s="1"/>
  <c r="E22" i="1"/>
  <c r="D22" i="1"/>
  <c r="C22" i="1"/>
  <c r="F20" i="1"/>
  <c r="F18" i="1"/>
  <c r="F16" i="1" s="1"/>
  <c r="F17" i="1"/>
  <c r="E16" i="1"/>
  <c r="D16" i="1"/>
  <c r="C16" i="1"/>
  <c r="F14" i="1"/>
  <c r="F13" i="1"/>
  <c r="F12" i="1"/>
  <c r="F11" i="1"/>
  <c r="F10" i="1"/>
  <c r="E9" i="1"/>
  <c r="D9" i="1"/>
  <c r="D30" i="1" s="1"/>
  <c r="C9" i="1"/>
  <c r="C30" i="1" s="1"/>
  <c r="G13" i="1" l="1"/>
  <c r="F34" i="1" s="1"/>
  <c r="C25" i="1"/>
  <c r="D25" i="1"/>
  <c r="E25" i="1"/>
  <c r="F25" i="1" s="1"/>
  <c r="F9" i="1"/>
  <c r="G11" i="1"/>
  <c r="D34" i="1" s="1"/>
  <c r="F28" i="1"/>
  <c r="H34" i="1"/>
  <c r="H17" i="1"/>
  <c r="G18" i="1"/>
  <c r="G20" i="1"/>
  <c r="G10" i="1"/>
  <c r="G12" i="1"/>
  <c r="G14" i="1"/>
  <c r="G23" i="1"/>
  <c r="H29" i="1"/>
  <c r="H13" i="1" l="1"/>
  <c r="H11" i="1"/>
  <c r="H10" i="1"/>
  <c r="C34" i="1"/>
  <c r="G9" i="1"/>
  <c r="H18" i="1"/>
  <c r="I34" i="1"/>
  <c r="J34" i="1"/>
  <c r="H20" i="1"/>
  <c r="H23" i="1"/>
  <c r="G22" i="1"/>
  <c r="H22" i="1" s="1"/>
  <c r="K34" i="1"/>
  <c r="H14" i="1"/>
  <c r="G34" i="1"/>
  <c r="G16" i="1"/>
  <c r="H16" i="1" s="1"/>
  <c r="E34" i="1"/>
  <c r="H12" i="1"/>
  <c r="L34" i="1" l="1"/>
  <c r="G30" i="1"/>
  <c r="H9" i="1"/>
  <c r="I10" i="1" s="1"/>
  <c r="C35" i="1" s="1"/>
  <c r="J20" i="1"/>
  <c r="J36" i="1" s="1"/>
  <c r="J23" i="1"/>
  <c r="K36" i="1" s="1"/>
  <c r="J18" i="1"/>
  <c r="J26" i="1" l="1"/>
  <c r="I36" i="1"/>
  <c r="L36" i="1" s="1"/>
  <c r="H30" i="1"/>
  <c r="I11" i="1"/>
  <c r="D35" i="1" s="1"/>
  <c r="L35" i="1" s="1"/>
  <c r="I13" i="1"/>
  <c r="F35" i="1" s="1"/>
  <c r="I14" i="1"/>
  <c r="G35" i="1" s="1"/>
  <c r="I12" i="1"/>
  <c r="E35" i="1" s="1"/>
  <c r="I9" i="1" l="1"/>
</calcChain>
</file>

<file path=xl/sharedStrings.xml><?xml version="1.0" encoding="utf-8"?>
<sst xmlns="http://schemas.openxmlformats.org/spreadsheetml/2006/main" count="43" uniqueCount="30">
  <si>
    <t>Cobertura Comercial de Honduras 2017</t>
  </si>
  <si>
    <t>(En millones de dólares de los Estados Unidos de América, porcentajes y tanto por uno)</t>
  </si>
  <si>
    <t>Regiones / Países</t>
  </si>
  <si>
    <t>Exportaciones</t>
  </si>
  <si>
    <t>Importaciones</t>
  </si>
  <si>
    <t>Cobertura</t>
  </si>
  <si>
    <t>Ponderación Original</t>
  </si>
  <si>
    <t>Reponderación Principales Socios</t>
  </si>
  <si>
    <t>Ponderación por Indicador</t>
  </si>
  <si>
    <t>Global</t>
  </si>
  <si>
    <t>Centroamérica</t>
  </si>
  <si>
    <t>Resto del Mundo</t>
  </si>
  <si>
    <t>Costa Rica</t>
  </si>
  <si>
    <t>El Salvador</t>
  </si>
  <si>
    <t>Guatemala</t>
  </si>
  <si>
    <t>Nicaragua</t>
  </si>
  <si>
    <t>Panamá</t>
  </si>
  <si>
    <t>Norteamérica</t>
  </si>
  <si>
    <t>Estados Unidos de América</t>
  </si>
  <si>
    <t>México</t>
  </si>
  <si>
    <t>Zona Euro</t>
  </si>
  <si>
    <t>Asia</t>
  </si>
  <si>
    <t>China</t>
  </si>
  <si>
    <t>Total Países Seleccionados</t>
  </si>
  <si>
    <t>Resto del Mundo Seleccionado</t>
  </si>
  <si>
    <t>Total</t>
  </si>
  <si>
    <t>Representatividad de los socios comerciales seleccionados</t>
  </si>
  <si>
    <t>Indicador</t>
  </si>
  <si>
    <t>EUA</t>
  </si>
  <si>
    <t>Resto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</si>
</sst>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0"/>
    <numFmt numFmtId="166" formatCode="#,##0.00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name val="Microsoft Sans Serif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protection locked="0"/>
    </xf>
  </cellStyleXfs>
  <cellXfs count="69">
    <xf numFmtId="0" fontId="0" fillId="0" borderId="0" xfId="0"/>
    <xf numFmtId="0" fontId="1" fillId="0" borderId="0" xfId="0" applyFont="1"/>
    <xf numFmtId="2" fontId="3" fillId="2" borderId="0" xfId="1" applyNumberFormat="1" applyFont="1" applyFill="1" applyAlignment="1">
      <alignment horizontal="center"/>
      <protection locked="0"/>
    </xf>
    <xf numFmtId="2" fontId="4" fillId="0" borderId="0" xfId="1" applyNumberFormat="1" applyFont="1" applyAlignment="1">
      <alignment horizontal="centerContinuous"/>
      <protection locked="0"/>
    </xf>
    <xf numFmtId="2" fontId="5" fillId="0" borderId="0" xfId="1" applyNumberFormat="1" applyFont="1" applyAlignment="1">
      <alignment horizontal="centerContinuous"/>
      <protection locked="0"/>
    </xf>
    <xf numFmtId="2" fontId="6" fillId="0" borderId="0" xfId="1" applyNumberFormat="1" applyFont="1" applyAlignment="1">
      <alignment horizontal="centerContinuous"/>
      <protection locked="0"/>
    </xf>
    <xf numFmtId="0" fontId="4" fillId="0" borderId="0" xfId="1" applyFont="1" applyAlignment="1">
      <alignment horizontal="left" indent="1"/>
      <protection locked="0"/>
    </xf>
    <xf numFmtId="164" fontId="4" fillId="0" borderId="0" xfId="1" applyNumberFormat="1" applyFont="1">
      <protection locked="0"/>
    </xf>
    <xf numFmtId="0" fontId="4" fillId="0" borderId="0" xfId="1" applyFont="1">
      <protection locked="0"/>
    </xf>
    <xf numFmtId="2" fontId="6" fillId="0" borderId="1" xfId="1" applyNumberFormat="1" applyFont="1" applyBorder="1" applyAlignment="1">
      <alignment horizontal="center" vertical="center"/>
      <protection locked="0"/>
    </xf>
    <xf numFmtId="164" fontId="6" fillId="0" borderId="2" xfId="1" applyNumberFormat="1" applyFont="1" applyBorder="1" applyAlignment="1">
      <alignment horizontal="center" vertical="center" wrapText="1"/>
      <protection locked="0"/>
    </xf>
    <xf numFmtId="164" fontId="6" fillId="0" borderId="1" xfId="1" applyNumberFormat="1" applyFont="1" applyBorder="1" applyAlignment="1">
      <alignment horizontal="center" vertical="center" wrapText="1"/>
      <protection locked="0"/>
    </xf>
    <xf numFmtId="164" fontId="6" fillId="0" borderId="3" xfId="1" applyNumberFormat="1" applyFont="1" applyBorder="1" applyAlignment="1">
      <alignment horizontal="center" vertical="center" wrapText="1"/>
      <protection locked="0"/>
    </xf>
    <xf numFmtId="2" fontId="6" fillId="0" borderId="4" xfId="1" applyNumberFormat="1" applyFont="1" applyBorder="1" applyAlignment="1">
      <alignment horizontal="center" vertical="center" wrapText="1"/>
      <protection locked="0"/>
    </xf>
    <xf numFmtId="2" fontId="6" fillId="0" borderId="5" xfId="1" applyNumberFormat="1" applyFont="1" applyBorder="1" applyAlignment="1">
      <alignment horizontal="center" vertical="center" wrapText="1"/>
      <protection locked="0"/>
    </xf>
    <xf numFmtId="2" fontId="6" fillId="0" borderId="6" xfId="1" applyNumberFormat="1" applyFont="1" applyBorder="1" applyAlignment="1">
      <alignment horizontal="center" vertical="center"/>
      <protection locked="0"/>
    </xf>
    <xf numFmtId="164" fontId="6" fillId="0" borderId="7" xfId="1" applyNumberFormat="1" applyFont="1" applyBorder="1" applyAlignment="1">
      <alignment horizontal="center" vertical="center" wrapText="1"/>
      <protection locked="0"/>
    </xf>
    <xf numFmtId="164" fontId="6" fillId="0" borderId="6" xfId="1" applyNumberFormat="1" applyFont="1" applyBorder="1" applyAlignment="1">
      <alignment horizontal="center" vertical="center" wrapText="1"/>
      <protection locked="0"/>
    </xf>
    <xf numFmtId="164" fontId="6" fillId="0" borderId="8" xfId="1" applyNumberFormat="1" applyFont="1" applyBorder="1" applyAlignment="1">
      <alignment horizontal="center" vertical="center" wrapText="1"/>
      <protection locked="0"/>
    </xf>
    <xf numFmtId="2" fontId="6" fillId="0" borderId="9" xfId="1" applyNumberFormat="1" applyFont="1" applyBorder="1" applyAlignment="1">
      <alignment horizontal="center" vertical="center" wrapText="1"/>
      <protection locked="0"/>
    </xf>
    <xf numFmtId="2" fontId="6" fillId="0" borderId="5" xfId="1" applyNumberFormat="1" applyFont="1" applyBorder="1" applyAlignment="1">
      <alignment horizontal="center" vertical="center" wrapText="1"/>
      <protection locked="0"/>
    </xf>
    <xf numFmtId="164" fontId="4" fillId="0" borderId="10" xfId="1" applyNumberFormat="1" applyFont="1" applyBorder="1">
      <protection locked="0"/>
    </xf>
    <xf numFmtId="164" fontId="4" fillId="0" borderId="0" xfId="1" applyNumberFormat="1" applyFont="1" applyBorder="1">
      <protection locked="0"/>
    </xf>
    <xf numFmtId="164" fontId="4" fillId="0" borderId="11" xfId="1" applyNumberFormat="1" applyFont="1" applyBorder="1">
      <protection locked="0"/>
    </xf>
    <xf numFmtId="0" fontId="4" fillId="0" borderId="12" xfId="1" applyFont="1" applyBorder="1">
      <protection locked="0"/>
    </xf>
    <xf numFmtId="0" fontId="6" fillId="0" borderId="0" xfId="1" applyFont="1">
      <protection locked="0"/>
    </xf>
    <xf numFmtId="164" fontId="6" fillId="0" borderId="10" xfId="1" applyNumberFormat="1" applyFont="1" applyBorder="1">
      <protection locked="0"/>
    </xf>
    <xf numFmtId="164" fontId="6" fillId="0" borderId="0" xfId="1" applyNumberFormat="1" applyFont="1" applyBorder="1">
      <protection locked="0"/>
    </xf>
    <xf numFmtId="164" fontId="6" fillId="0" borderId="11" xfId="1" applyNumberFormat="1" applyFont="1" applyBorder="1">
      <protection locked="0"/>
    </xf>
    <xf numFmtId="165" fontId="6" fillId="0" borderId="12" xfId="1" applyNumberFormat="1" applyFont="1" applyBorder="1">
      <protection locked="0"/>
    </xf>
    <xf numFmtId="165" fontId="6" fillId="0" borderId="0" xfId="1" applyNumberFormat="1" applyFont="1">
      <protection locked="0"/>
    </xf>
    <xf numFmtId="165" fontId="1" fillId="0" borderId="0" xfId="0" applyNumberFormat="1" applyFont="1"/>
    <xf numFmtId="165" fontId="4" fillId="0" borderId="12" xfId="1" applyNumberFormat="1" applyFont="1" applyBorder="1">
      <protection locked="0"/>
    </xf>
    <xf numFmtId="165" fontId="4" fillId="0" borderId="0" xfId="1" applyNumberFormat="1" applyFont="1">
      <protection locked="0"/>
    </xf>
    <xf numFmtId="0" fontId="4" fillId="0" borderId="0" xfId="1" applyFont="1" applyFill="1" applyAlignment="1">
      <alignment horizontal="left" indent="1"/>
      <protection locked="0"/>
    </xf>
    <xf numFmtId="164" fontId="4" fillId="0" borderId="10" xfId="1" applyNumberFormat="1" applyFont="1" applyFill="1" applyBorder="1">
      <protection locked="0"/>
    </xf>
    <xf numFmtId="164" fontId="4" fillId="0" borderId="0" xfId="1" applyNumberFormat="1" applyFont="1" applyFill="1" applyBorder="1">
      <protection locked="0"/>
    </xf>
    <xf numFmtId="164" fontId="4" fillId="0" borderId="11" xfId="1" applyNumberFormat="1" applyFont="1" applyFill="1" applyBorder="1">
      <protection locked="0"/>
    </xf>
    <xf numFmtId="165" fontId="4" fillId="0" borderId="12" xfId="1" applyNumberFormat="1" applyFont="1" applyFill="1" applyBorder="1">
      <protection locked="0"/>
    </xf>
    <xf numFmtId="165" fontId="4" fillId="0" borderId="0" xfId="1" applyNumberFormat="1" applyFont="1" applyFill="1">
      <protection locked="0"/>
    </xf>
    <xf numFmtId="0" fontId="6" fillId="0" borderId="0" xfId="1" applyFont="1" applyFill="1">
      <protection locked="0"/>
    </xf>
    <xf numFmtId="164" fontId="6" fillId="0" borderId="10" xfId="1" applyNumberFormat="1" applyFont="1" applyFill="1" applyBorder="1">
      <protection locked="0"/>
    </xf>
    <xf numFmtId="164" fontId="6" fillId="0" borderId="0" xfId="1" applyNumberFormat="1" applyFont="1" applyFill="1" applyBorder="1">
      <protection locked="0"/>
    </xf>
    <xf numFmtId="164" fontId="6" fillId="0" borderId="11" xfId="1" applyNumberFormat="1" applyFont="1" applyFill="1" applyBorder="1">
      <protection locked="0"/>
    </xf>
    <xf numFmtId="165" fontId="6" fillId="0" borderId="12" xfId="1" applyNumberFormat="1" applyFont="1" applyFill="1" applyBorder="1">
      <protection locked="0"/>
    </xf>
    <xf numFmtId="165" fontId="6" fillId="0" borderId="0" xfId="1" applyNumberFormat="1" applyFont="1" applyFill="1">
      <protection locked="0"/>
    </xf>
    <xf numFmtId="0" fontId="6" fillId="0" borderId="0" xfId="1" applyFont="1" applyAlignment="1">
      <alignment horizontal="left"/>
      <protection locked="0"/>
    </xf>
    <xf numFmtId="166" fontId="4" fillId="0" borderId="0" xfId="1" applyNumberFormat="1" applyFont="1">
      <protection locked="0"/>
    </xf>
    <xf numFmtId="2" fontId="6" fillId="0" borderId="5" xfId="1" applyNumberFormat="1" applyFont="1" applyBorder="1" applyAlignment="1">
      <alignment horizontal="left"/>
      <protection locked="0"/>
    </xf>
    <xf numFmtId="164" fontId="6" fillId="0" borderId="14" xfId="1" applyNumberFormat="1" applyFont="1" applyBorder="1">
      <protection locked="0"/>
    </xf>
    <xf numFmtId="164" fontId="6" fillId="0" borderId="5" xfId="1" applyNumberFormat="1" applyFont="1" applyBorder="1">
      <protection locked="0"/>
    </xf>
    <xf numFmtId="164" fontId="6" fillId="0" borderId="13" xfId="1" applyNumberFormat="1" applyFont="1" applyBorder="1">
      <protection locked="0"/>
    </xf>
    <xf numFmtId="167" fontId="6" fillId="0" borderId="15" xfId="1" applyNumberFormat="1" applyFont="1" applyBorder="1">
      <protection locked="0"/>
    </xf>
    <xf numFmtId="2" fontId="4" fillId="0" borderId="15" xfId="1" applyNumberFormat="1" applyFont="1" applyBorder="1">
      <protection locked="0"/>
    </xf>
    <xf numFmtId="165" fontId="4" fillId="0" borderId="5" xfId="1" applyNumberFormat="1" applyFont="1" applyBorder="1">
      <protection locked="0"/>
    </xf>
    <xf numFmtId="166" fontId="4" fillId="0" borderId="5" xfId="1" applyNumberFormat="1" applyFont="1" applyBorder="1">
      <protection locked="0"/>
    </xf>
    <xf numFmtId="166" fontId="6" fillId="0" borderId="0" xfId="1" applyNumberFormat="1" applyFont="1">
      <protection locked="0"/>
    </xf>
    <xf numFmtId="165" fontId="6" fillId="0" borderId="5" xfId="1" applyNumberFormat="1" applyFont="1" applyBorder="1">
      <protection locked="0"/>
    </xf>
    <xf numFmtId="166" fontId="6" fillId="0" borderId="5" xfId="1" applyNumberFormat="1" applyFont="1" applyBorder="1">
      <protection locked="0"/>
    </xf>
    <xf numFmtId="0" fontId="7" fillId="0" borderId="16" xfId="0" applyFont="1" applyBorder="1" applyAlignment="1">
      <alignment horizontal="center" vertical="center" wrapText="1"/>
    </xf>
    <xf numFmtId="0" fontId="1" fillId="0" borderId="17" xfId="0" applyFont="1" applyBorder="1"/>
    <xf numFmtId="167" fontId="1" fillId="0" borderId="17" xfId="0" applyNumberFormat="1" applyFont="1" applyBorder="1"/>
    <xf numFmtId="167" fontId="7" fillId="0" borderId="17" xfId="0" applyNumberFormat="1" applyFont="1" applyBorder="1"/>
    <xf numFmtId="0" fontId="1" fillId="0" borderId="0" xfId="0" applyFont="1" applyBorder="1"/>
    <xf numFmtId="167" fontId="1" fillId="0" borderId="0" xfId="0" applyNumberFormat="1" applyFont="1" applyBorder="1"/>
    <xf numFmtId="167" fontId="7" fillId="0" borderId="0" xfId="0" applyNumberFormat="1" applyFont="1" applyBorder="1"/>
    <xf numFmtId="0" fontId="1" fillId="0" borderId="18" xfId="0" applyFont="1" applyBorder="1"/>
    <xf numFmtId="167" fontId="1" fillId="0" borderId="18" xfId="0" applyNumberFormat="1" applyFont="1" applyBorder="1"/>
    <xf numFmtId="167" fontId="7" fillId="0" borderId="18" xfId="0" applyNumberFormat="1" applyFont="1" applyBorder="1"/>
  </cellXfs>
  <cellStyles count="2">
    <cellStyle name="Normal" xfId="0" builtinId="0"/>
    <cellStyle name="Normal 6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ndicado\varias\ITCER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irectorio_Trabajo/2020/2018_09%20Tipo%20de%20Cambio%20Real/datos/it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ITCN"/>
      <sheetName val="IPC1988"/>
      <sheetName val="ITCERGLOBAL"/>
      <sheetName val="ipcexterna"/>
      <sheetName val="tcexterno"/>
      <sheetName val="Hoja1"/>
      <sheetName val="CUADRO1"/>
      <sheetName val="CUADRO2"/>
      <sheetName val="GRAPUB3"/>
      <sheetName val="DATOSGRAFICA"/>
      <sheetName val="Gráfico1"/>
      <sheetName val="Gráfico2"/>
      <sheetName val="SERIE"/>
      <sheetName val="1990-2000"/>
      <sheetName val="Gráfico3"/>
      <sheetName val="Gráfico4"/>
      <sheetName val="DIC"/>
      <sheetName val="Summary BOP"/>
      <sheetName val="00_Consulta_CEI"/>
      <sheetName val="CONSULTA"/>
      <sheetName val="ITCER2001"/>
      <sheetName val="Data"/>
      <sheetName val="ER"/>
      <sheetName val="WB"/>
    </sheetNames>
    <sheetDataSet>
      <sheetData sheetId="0" refreshError="1"/>
      <sheetData sheetId="1" refreshError="1"/>
      <sheetData sheetId="2" refreshError="1">
        <row r="177">
          <cell r="B177" t="str">
            <v>IPC</v>
          </cell>
          <cell r="D177" t="str">
            <v>TCN</v>
          </cell>
        </row>
        <row r="178">
          <cell r="B178" t="str">
            <v>T11 ENE01</v>
          </cell>
          <cell r="C178" t="str">
            <v>ENE01-DIC00</v>
          </cell>
          <cell r="D178" t="str">
            <v>T11 ENE01</v>
          </cell>
          <cell r="E178" t="str">
            <v>ENE01-DIC00</v>
          </cell>
        </row>
        <row r="179">
          <cell r="A179" t="str">
            <v>HON</v>
          </cell>
          <cell r="B179">
            <v>0.9</v>
          </cell>
          <cell r="C179">
            <v>0.9</v>
          </cell>
          <cell r="D179">
            <v>0.1</v>
          </cell>
          <cell r="E179">
            <v>4.2</v>
          </cell>
        </row>
        <row r="180">
          <cell r="A180" t="str">
            <v>GUA</v>
          </cell>
          <cell r="B180">
            <v>1.4</v>
          </cell>
          <cell r="C180">
            <v>1.4</v>
          </cell>
          <cell r="D180">
            <v>0.8</v>
          </cell>
          <cell r="E180">
            <v>-1</v>
          </cell>
        </row>
        <row r="181">
          <cell r="A181" t="str">
            <v>C.R.</v>
          </cell>
          <cell r="B181">
            <v>1.4</v>
          </cell>
          <cell r="C181">
            <v>1.4</v>
          </cell>
          <cell r="D181">
            <v>0.5</v>
          </cell>
          <cell r="E181">
            <v>6.7</v>
          </cell>
        </row>
        <row r="182">
          <cell r="A182" t="str">
            <v>E.S.</v>
          </cell>
          <cell r="B182">
            <v>0</v>
          </cell>
          <cell r="C182">
            <v>0</v>
          </cell>
          <cell r="D182">
            <v>0.3</v>
          </cell>
          <cell r="E182">
            <v>0.3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112">
          <cell r="A112" t="str">
            <v>1/ Incluye Guatemala, El Salvador, Costa Rica y Honduras.</v>
          </cell>
        </row>
        <row r="113">
          <cell r="A113" t="str">
            <v>2/ Incluye Japón y Alemania.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0"/>
      <sheetName val="Datos"/>
      <sheetName val="ITCN  (Ei  Ej)"/>
      <sheetName val="ITCEN"/>
      <sheetName val="IPC (Pi Pj)"/>
      <sheetName val="π-x"/>
      <sheetName val="e-π"/>
      <sheetName val="ITCER"/>
      <sheetName val="Resumen"/>
      <sheetName val="Publicación"/>
      <sheetName val="Gráficos"/>
      <sheetName val="Presidenc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3:L36"/>
  <sheetViews>
    <sheetView showGridLines="0" tabSelected="1" workbookViewId="0">
      <pane xSplit="2" ySplit="7" topLeftCell="E8" activePane="bottomRight" state="frozen"/>
      <selection activeCell="D34" activeCellId="2" sqref="I34:K34 F34 D34"/>
      <selection pane="topRight" activeCell="D34" activeCellId="2" sqref="I34:K34 F34 D34"/>
      <selection pane="bottomLeft" activeCell="D34" activeCellId="2" sqref="I34:K34 F34 D34"/>
      <selection pane="bottomRight" activeCell="L17" sqref="L17"/>
    </sheetView>
  </sheetViews>
  <sheetFormatPr baseColWidth="10" defaultColWidth="11.42578125" defaultRowHeight="14.25" x14ac:dyDescent="0.2"/>
  <cols>
    <col min="1" max="1" width="3" style="1" customWidth="1"/>
    <col min="2" max="2" width="29.140625" style="1" customWidth="1"/>
    <col min="3" max="5" width="13.5703125" style="1" customWidth="1"/>
    <col min="6" max="7" width="14.7109375" style="1" customWidth="1"/>
    <col min="8" max="10" width="14.42578125" style="1" customWidth="1"/>
    <col min="11" max="16384" width="11.42578125" style="1"/>
  </cols>
  <sheetData>
    <row r="3" spans="2:10" ht="15.75" x14ac:dyDescent="0.25">
      <c r="B3" s="2" t="s">
        <v>0</v>
      </c>
      <c r="C3" s="2"/>
      <c r="D3" s="2"/>
      <c r="E3" s="2"/>
      <c r="F3" s="2"/>
      <c r="G3" s="2"/>
      <c r="H3" s="2"/>
      <c r="I3" s="2"/>
      <c r="J3" s="2"/>
    </row>
    <row r="4" spans="2:10" x14ac:dyDescent="0.2">
      <c r="B4" s="3" t="s">
        <v>1</v>
      </c>
      <c r="C4" s="4"/>
      <c r="D4" s="4"/>
      <c r="E4" s="4"/>
      <c r="F4" s="4"/>
      <c r="G4" s="4"/>
      <c r="H4" s="5"/>
      <c r="I4" s="5"/>
      <c r="J4" s="5"/>
    </row>
    <row r="5" spans="2:10" ht="15" thickBot="1" x14ac:dyDescent="0.25">
      <c r="B5" s="6"/>
      <c r="C5" s="7"/>
      <c r="D5" s="7"/>
      <c r="E5" s="7"/>
      <c r="F5" s="7"/>
      <c r="G5" s="7"/>
      <c r="H5" s="8"/>
      <c r="I5" s="8"/>
      <c r="J5" s="8"/>
    </row>
    <row r="6" spans="2:10" ht="15" customHeight="1" thickBot="1" x14ac:dyDescent="0.25">
      <c r="B6" s="9" t="s">
        <v>2</v>
      </c>
      <c r="C6" s="10" t="s">
        <v>3</v>
      </c>
      <c r="D6" s="11" t="s">
        <v>4</v>
      </c>
      <c r="E6" s="12" t="s">
        <v>5</v>
      </c>
      <c r="F6" s="13" t="s">
        <v>6</v>
      </c>
      <c r="G6" s="13" t="s">
        <v>7</v>
      </c>
      <c r="H6" s="14" t="s">
        <v>8</v>
      </c>
      <c r="I6" s="14"/>
      <c r="J6" s="14"/>
    </row>
    <row r="7" spans="2:10" ht="27.75" customHeight="1" thickBot="1" x14ac:dyDescent="0.25">
      <c r="B7" s="15"/>
      <c r="C7" s="16"/>
      <c r="D7" s="17"/>
      <c r="E7" s="18"/>
      <c r="F7" s="19"/>
      <c r="G7" s="19"/>
      <c r="H7" s="20" t="s">
        <v>9</v>
      </c>
      <c r="I7" s="20" t="s">
        <v>10</v>
      </c>
      <c r="J7" s="20" t="s">
        <v>11</v>
      </c>
    </row>
    <row r="8" spans="2:10" x14ac:dyDescent="0.2">
      <c r="B8" s="8"/>
      <c r="C8" s="21"/>
      <c r="D8" s="22"/>
      <c r="E8" s="23"/>
      <c r="F8" s="24"/>
      <c r="G8" s="24"/>
      <c r="H8" s="8"/>
      <c r="I8" s="8"/>
      <c r="J8" s="8"/>
    </row>
    <row r="9" spans="2:10" x14ac:dyDescent="0.2">
      <c r="B9" s="25" t="s">
        <v>10</v>
      </c>
      <c r="C9" s="26">
        <f>SUM(C10:C14)</f>
        <v>930.48405054994498</v>
      </c>
      <c r="D9" s="27">
        <f>SUM(D10:D14)</f>
        <v>2512.5497372330001</v>
      </c>
      <c r="E9" s="28">
        <f>SUM(E10:E14)</f>
        <v>3443.0337877829452</v>
      </c>
      <c r="F9" s="29">
        <f>SUM(F10:F14)</f>
        <v>0.2417</v>
      </c>
      <c r="G9" s="29">
        <f>SUM(G10:G14)</f>
        <v>0.27979999999999999</v>
      </c>
      <c r="H9" s="30">
        <f t="shared" ref="H9:H14" si="0">+G9*100</f>
        <v>27.98</v>
      </c>
      <c r="I9" s="30">
        <f>SUM(I10:I14)</f>
        <v>100</v>
      </c>
      <c r="J9" s="30"/>
    </row>
    <row r="10" spans="2:10" x14ac:dyDescent="0.2">
      <c r="B10" s="6" t="s">
        <v>12</v>
      </c>
      <c r="C10" s="21">
        <v>100.9709765853647</v>
      </c>
      <c r="D10" s="22">
        <v>407.38889469410009</v>
      </c>
      <c r="E10" s="23">
        <v>508.35987127946476</v>
      </c>
      <c r="F10" s="32">
        <f>ROUND(E10/$E$28,4)</f>
        <v>3.5700000000000003E-2</v>
      </c>
      <c r="G10" s="32">
        <f>ROUND(E10/$E$30,4)</f>
        <v>4.1300000000000003E-2</v>
      </c>
      <c r="H10" s="33">
        <f t="shared" si="0"/>
        <v>4.1300000000000008</v>
      </c>
      <c r="I10" s="33">
        <f>H10/$H$9*100</f>
        <v>14.760543245175128</v>
      </c>
      <c r="J10" s="33"/>
    </row>
    <row r="11" spans="2:10" x14ac:dyDescent="0.2">
      <c r="B11" s="6" t="s">
        <v>13</v>
      </c>
      <c r="C11" s="21">
        <v>330.26670597971662</v>
      </c>
      <c r="D11" s="22">
        <v>549.96524315710019</v>
      </c>
      <c r="E11" s="23">
        <v>880.23194913681687</v>
      </c>
      <c r="F11" s="32">
        <f>ROUND(E11/$E$28,4)</f>
        <v>6.1800000000000001E-2</v>
      </c>
      <c r="G11" s="32">
        <f>ROUND(E11/$E$30,4)</f>
        <v>7.1499999999999994E-2</v>
      </c>
      <c r="H11" s="33">
        <f t="shared" si="0"/>
        <v>7.1499999999999995</v>
      </c>
      <c r="I11" s="33">
        <f>H11/$H$9*100</f>
        <v>25.553967119370981</v>
      </c>
      <c r="J11" s="33"/>
    </row>
    <row r="12" spans="2:10" x14ac:dyDescent="0.2">
      <c r="B12" s="6" t="s">
        <v>14</v>
      </c>
      <c r="C12" s="21">
        <v>236.69371425486381</v>
      </c>
      <c r="D12" s="22">
        <v>1011.424277122</v>
      </c>
      <c r="E12" s="23">
        <v>1248.1179913768638</v>
      </c>
      <c r="F12" s="32">
        <f>ROUND(E12/$E$28,4)</f>
        <v>8.7599999999999997E-2</v>
      </c>
      <c r="G12" s="32">
        <f>ROUND(E12/$E$30,4)+0.0001</f>
        <v>0.10150000000000001</v>
      </c>
      <c r="H12" s="33">
        <f t="shared" si="0"/>
        <v>10.15</v>
      </c>
      <c r="I12" s="33">
        <f>H12/$H$9*100</f>
        <v>36.275911365260896</v>
      </c>
      <c r="J12" s="33"/>
    </row>
    <row r="13" spans="2:10" x14ac:dyDescent="0.2">
      <c r="B13" s="6" t="s">
        <v>15</v>
      </c>
      <c r="C13" s="21">
        <v>217.75823674226322</v>
      </c>
      <c r="D13" s="22">
        <v>119.0590017</v>
      </c>
      <c r="E13" s="23">
        <v>336.8172384422632</v>
      </c>
      <c r="F13" s="32">
        <f>ROUND(E13/$E$28,4)</f>
        <v>2.3599999999999999E-2</v>
      </c>
      <c r="G13" s="32">
        <f>ROUND(E13/$E$30,4)</f>
        <v>2.7400000000000001E-2</v>
      </c>
      <c r="H13" s="33">
        <f t="shared" si="0"/>
        <v>2.74</v>
      </c>
      <c r="I13" s="33">
        <f>H13/$H$9*100</f>
        <v>9.7927090779127948</v>
      </c>
      <c r="J13" s="33"/>
    </row>
    <row r="14" spans="2:10" x14ac:dyDescent="0.2">
      <c r="B14" s="34" t="s">
        <v>16</v>
      </c>
      <c r="C14" s="35">
        <v>44.79441698773671</v>
      </c>
      <c r="D14" s="36">
        <v>424.71232055979988</v>
      </c>
      <c r="E14" s="37">
        <v>469.5067375475366</v>
      </c>
      <c r="F14" s="38">
        <f>ROUND(E14/$E$28,4)</f>
        <v>3.3000000000000002E-2</v>
      </c>
      <c r="G14" s="38">
        <f>ROUND(E14/$E$30,4)</f>
        <v>3.8100000000000002E-2</v>
      </c>
      <c r="H14" s="39">
        <f t="shared" si="0"/>
        <v>3.81</v>
      </c>
      <c r="I14" s="33">
        <f>H14/$H$9*100</f>
        <v>13.616869192280202</v>
      </c>
      <c r="J14" s="39"/>
    </row>
    <row r="15" spans="2:10" x14ac:dyDescent="0.2">
      <c r="B15" s="34"/>
      <c r="C15" s="35"/>
      <c r="D15" s="36"/>
      <c r="E15" s="37"/>
      <c r="F15" s="38"/>
      <c r="G15" s="38"/>
      <c r="H15" s="39"/>
      <c r="I15" s="39"/>
      <c r="J15" s="39"/>
    </row>
    <row r="16" spans="2:10" x14ac:dyDescent="0.2">
      <c r="B16" s="40" t="s">
        <v>17</v>
      </c>
      <c r="C16" s="41">
        <f>SUM(C17:C18)</f>
        <v>1644.0297591930344</v>
      </c>
      <c r="D16" s="42">
        <f>SUM(D17:D18)</f>
        <v>4499.253672402182</v>
      </c>
      <c r="E16" s="43">
        <f>SUM(E17:E18)</f>
        <v>6143.2834315952159</v>
      </c>
      <c r="F16" s="44">
        <f>SUM(F17:F18)</f>
        <v>0.43120000000000003</v>
      </c>
      <c r="G16" s="44">
        <f>SUM(G17:G18)</f>
        <v>0.49909999999999999</v>
      </c>
      <c r="H16" s="45">
        <f>+G16*100</f>
        <v>49.91</v>
      </c>
      <c r="I16" s="45"/>
      <c r="J16" s="45"/>
    </row>
    <row r="17" spans="2:12" x14ac:dyDescent="0.2">
      <c r="B17" s="34" t="s">
        <v>18</v>
      </c>
      <c r="C17" s="35">
        <v>1571.4023455885776</v>
      </c>
      <c r="D17" s="36">
        <v>3899.9583314659817</v>
      </c>
      <c r="E17" s="37">
        <v>5471.3606770545593</v>
      </c>
      <c r="F17" s="38">
        <f>ROUND(E17/$E$28,4)</f>
        <v>0.38400000000000001</v>
      </c>
      <c r="G17" s="38">
        <f>ROUND(E17/$E$30,4)</f>
        <v>0.44450000000000001</v>
      </c>
      <c r="H17" s="39">
        <f>+G17*100</f>
        <v>44.45</v>
      </c>
      <c r="I17" s="39"/>
      <c r="J17" s="39"/>
    </row>
    <row r="18" spans="2:12" x14ac:dyDescent="0.2">
      <c r="B18" s="34" t="s">
        <v>19</v>
      </c>
      <c r="C18" s="35">
        <v>72.627413604456791</v>
      </c>
      <c r="D18" s="36">
        <v>599.29534093619998</v>
      </c>
      <c r="E18" s="37">
        <v>671.9227545406568</v>
      </c>
      <c r="F18" s="38">
        <f>ROUND(E18/$E$28,4)</f>
        <v>4.7199999999999999E-2</v>
      </c>
      <c r="G18" s="38">
        <f>ROUND(E18/$E$30,4)</f>
        <v>5.4600000000000003E-2</v>
      </c>
      <c r="H18" s="39">
        <f>+G18*100</f>
        <v>5.46</v>
      </c>
      <c r="I18" s="39"/>
      <c r="J18" s="39">
        <f>H18/SUM($H$18,$H$20,$H$22)*100</f>
        <v>19.804134929270944</v>
      </c>
    </row>
    <row r="19" spans="2:12" x14ac:dyDescent="0.2">
      <c r="B19" s="34"/>
      <c r="C19" s="35"/>
      <c r="D19" s="36"/>
      <c r="E19" s="37"/>
      <c r="F19" s="38"/>
      <c r="G19" s="38"/>
      <c r="H19" s="39"/>
      <c r="I19" s="39"/>
      <c r="J19" s="39"/>
    </row>
    <row r="20" spans="2:12" x14ac:dyDescent="0.2">
      <c r="B20" s="40" t="s">
        <v>20</v>
      </c>
      <c r="C20" s="41">
        <v>1357.9454033119146</v>
      </c>
      <c r="D20" s="42">
        <v>520.33157811825686</v>
      </c>
      <c r="E20" s="43">
        <v>1878.2769814301714</v>
      </c>
      <c r="F20" s="44">
        <f>ROUND(E20/$E$28,4)</f>
        <v>0.1318</v>
      </c>
      <c r="G20" s="44">
        <f>ROUND(E20/$E$30,4)</f>
        <v>0.15260000000000001</v>
      </c>
      <c r="H20" s="45">
        <f>+G20*100</f>
        <v>15.260000000000002</v>
      </c>
      <c r="I20" s="45"/>
      <c r="J20" s="39">
        <f>H20/SUM($H$18,$H$20,$H$22)*100</f>
        <v>55.3500181356547</v>
      </c>
      <c r="L20" s="31"/>
    </row>
    <row r="21" spans="2:12" x14ac:dyDescent="0.2">
      <c r="B21" s="34"/>
      <c r="C21" s="35"/>
      <c r="D21" s="36"/>
      <c r="E21" s="37"/>
      <c r="F21" s="38"/>
      <c r="G21" s="38"/>
      <c r="H21" s="39"/>
      <c r="I21" s="39"/>
      <c r="J21" s="39"/>
    </row>
    <row r="22" spans="2:12" x14ac:dyDescent="0.2">
      <c r="B22" s="40" t="s">
        <v>21</v>
      </c>
      <c r="C22" s="41">
        <f>SUM(C23:C23)</f>
        <v>17.293881134431103</v>
      </c>
      <c r="D22" s="42">
        <f>SUM(D23:D23)</f>
        <v>825.8588114053</v>
      </c>
      <c r="E22" s="43">
        <f>SUM(E23:E23)</f>
        <v>843.15269253973111</v>
      </c>
      <c r="F22" s="44">
        <f>SUM(F23:F23)</f>
        <v>5.9200000000000003E-2</v>
      </c>
      <c r="G22" s="44">
        <f>SUM(G23:G23)</f>
        <v>6.8500000000000005E-2</v>
      </c>
      <c r="H22" s="45">
        <f>+G22*100</f>
        <v>6.8500000000000005</v>
      </c>
      <c r="I22" s="45"/>
      <c r="J22" s="45"/>
    </row>
    <row r="23" spans="2:12" x14ac:dyDescent="0.2">
      <c r="B23" s="34" t="s">
        <v>22</v>
      </c>
      <c r="C23" s="35">
        <v>17.293881134431103</v>
      </c>
      <c r="D23" s="36">
        <v>825.8588114053</v>
      </c>
      <c r="E23" s="37">
        <v>843.15269253973111</v>
      </c>
      <c r="F23" s="38">
        <f>ROUND(E23/$E$28,4)</f>
        <v>5.9200000000000003E-2</v>
      </c>
      <c r="G23" s="38">
        <f>ROUND(E23/$E$30,4)</f>
        <v>6.8500000000000005E-2</v>
      </c>
      <c r="H23" s="39">
        <f>+G23*100</f>
        <v>6.8500000000000005</v>
      </c>
      <c r="I23" s="39"/>
      <c r="J23" s="39">
        <f>H23/SUM($H$18,$H$20,$H$22)*100</f>
        <v>24.845846935074356</v>
      </c>
    </row>
    <row r="24" spans="2:12" x14ac:dyDescent="0.2">
      <c r="B24" s="6"/>
      <c r="C24" s="21"/>
      <c r="D24" s="22"/>
      <c r="E24" s="23"/>
      <c r="F24" s="32"/>
      <c r="G24" s="32"/>
      <c r="H24" s="33"/>
      <c r="I24" s="33"/>
      <c r="J24" s="33"/>
    </row>
    <row r="25" spans="2:12" x14ac:dyDescent="0.2">
      <c r="B25" s="46" t="s">
        <v>11</v>
      </c>
      <c r="C25" s="26">
        <f>C28-C9-C16-C20-C22</f>
        <v>614.44690581068198</v>
      </c>
      <c r="D25" s="27">
        <f>D28-D9-D16-D20-D22</f>
        <v>1326.3980747119354</v>
      </c>
      <c r="E25" s="28">
        <f>E28-E9-E16-E20-E22</f>
        <v>1940.8449805226196</v>
      </c>
      <c r="F25" s="32">
        <f>ROUND(E25/$E$28,4)-0.0001</f>
        <v>0.1361</v>
      </c>
      <c r="G25" s="32"/>
      <c r="H25" s="33"/>
      <c r="I25" s="33"/>
    </row>
    <row r="26" spans="2:12" x14ac:dyDescent="0.2">
      <c r="B26" s="46" t="s">
        <v>24</v>
      </c>
      <c r="C26" s="26"/>
      <c r="D26" s="27"/>
      <c r="E26" s="28"/>
      <c r="F26" s="32"/>
      <c r="G26" s="32"/>
      <c r="H26" s="33"/>
      <c r="I26" s="33"/>
      <c r="J26" s="30">
        <f>SUM(J18:J23)</f>
        <v>100</v>
      </c>
    </row>
    <row r="27" spans="2:12" ht="15" thickBot="1" x14ac:dyDescent="0.25">
      <c r="B27" s="46"/>
      <c r="C27" s="26"/>
      <c r="D27" s="27"/>
      <c r="E27" s="28"/>
      <c r="F27" s="32"/>
      <c r="G27" s="32"/>
      <c r="H27" s="33"/>
      <c r="I27" s="47"/>
      <c r="J27" s="47"/>
    </row>
    <row r="28" spans="2:12" ht="15" thickBot="1" x14ac:dyDescent="0.25">
      <c r="B28" s="48" t="s">
        <v>25</v>
      </c>
      <c r="C28" s="49">
        <v>4564.2000000000071</v>
      </c>
      <c r="D28" s="50">
        <v>9684.3918738706743</v>
      </c>
      <c r="E28" s="51">
        <v>14248.591873870682</v>
      </c>
      <c r="F28" s="52">
        <f>+F9+F16+F20+F22+F25</f>
        <v>1</v>
      </c>
      <c r="G28" s="53"/>
      <c r="H28" s="54"/>
      <c r="I28" s="55"/>
      <c r="J28" s="55"/>
    </row>
    <row r="29" spans="2:12" ht="15" thickBot="1" x14ac:dyDescent="0.25">
      <c r="B29" s="46" t="s">
        <v>26</v>
      </c>
      <c r="C29" s="7"/>
      <c r="D29" s="7"/>
      <c r="E29" s="7"/>
      <c r="F29" s="7"/>
      <c r="G29" s="7"/>
      <c r="H29" s="30">
        <f>+E30/E28*100</f>
        <v>86.378689222745052</v>
      </c>
      <c r="I29" s="56"/>
      <c r="J29" s="56"/>
    </row>
    <row r="30" spans="2:12" ht="15" thickBot="1" x14ac:dyDescent="0.25">
      <c r="B30" s="48" t="s">
        <v>23</v>
      </c>
      <c r="C30" s="49">
        <f>+C9+C16+C20+C22</f>
        <v>3949.7530941893251</v>
      </c>
      <c r="D30" s="50">
        <f>+D9+D16+D20+D22</f>
        <v>8357.9937991587394</v>
      </c>
      <c r="E30" s="51">
        <f>+E9+E16+E20+E23</f>
        <v>12307.746893348063</v>
      </c>
      <c r="F30" s="53"/>
      <c r="G30" s="52">
        <f>+G9+G16+G20+G22</f>
        <v>1</v>
      </c>
      <c r="H30" s="57">
        <f>+H9+H16+H20+H22</f>
        <v>100</v>
      </c>
      <c r="I30" s="58"/>
      <c r="J30" s="58"/>
    </row>
    <row r="33" spans="2:12" ht="15" x14ac:dyDescent="0.2">
      <c r="B33" s="59" t="s">
        <v>27</v>
      </c>
      <c r="C33" s="59" t="s">
        <v>12</v>
      </c>
      <c r="D33" s="59" t="s">
        <v>13</v>
      </c>
      <c r="E33" s="59" t="s">
        <v>14</v>
      </c>
      <c r="F33" s="59" t="s">
        <v>15</v>
      </c>
      <c r="G33" s="59" t="s">
        <v>16</v>
      </c>
      <c r="H33" s="59" t="s">
        <v>28</v>
      </c>
      <c r="I33" s="59" t="s">
        <v>19</v>
      </c>
      <c r="J33" s="59" t="s">
        <v>20</v>
      </c>
      <c r="K33" s="59" t="s">
        <v>22</v>
      </c>
      <c r="L33" s="59" t="s">
        <v>25</v>
      </c>
    </row>
    <row r="34" spans="2:12" ht="15" x14ac:dyDescent="0.25">
      <c r="B34" s="60" t="s">
        <v>9</v>
      </c>
      <c r="C34" s="61">
        <f>G10</f>
        <v>4.1300000000000003E-2</v>
      </c>
      <c r="D34" s="61">
        <f>G11</f>
        <v>7.1499999999999994E-2</v>
      </c>
      <c r="E34" s="61">
        <f>G12</f>
        <v>0.10150000000000001</v>
      </c>
      <c r="F34" s="61">
        <f>G13</f>
        <v>2.7400000000000001E-2</v>
      </c>
      <c r="G34" s="61">
        <f>G14</f>
        <v>3.8100000000000002E-2</v>
      </c>
      <c r="H34" s="61">
        <f>G17</f>
        <v>0.44450000000000001</v>
      </c>
      <c r="I34" s="61">
        <f>G18</f>
        <v>5.4600000000000003E-2</v>
      </c>
      <c r="J34" s="61">
        <f>G20</f>
        <v>0.15260000000000001</v>
      </c>
      <c r="K34" s="61">
        <f>G23</f>
        <v>6.8500000000000005E-2</v>
      </c>
      <c r="L34" s="62">
        <f>SUM(C34:K34)</f>
        <v>1</v>
      </c>
    </row>
    <row r="35" spans="2:12" ht="15" x14ac:dyDescent="0.25">
      <c r="B35" s="63" t="s">
        <v>10</v>
      </c>
      <c r="C35" s="64">
        <f>ROUND(I10/100,4)</f>
        <v>0.14760000000000001</v>
      </c>
      <c r="D35" s="64">
        <f>ROUND(I11/100,4)</f>
        <v>0.2555</v>
      </c>
      <c r="E35" s="64">
        <f>ROUND(I12/100,4)</f>
        <v>0.36280000000000001</v>
      </c>
      <c r="F35" s="64">
        <f>ROUND(I13/100,4)</f>
        <v>9.7900000000000001E-2</v>
      </c>
      <c r="G35" s="64">
        <f>ROUND(I14/100,4)</f>
        <v>0.13619999999999999</v>
      </c>
      <c r="H35" s="63"/>
      <c r="I35" s="63"/>
      <c r="J35" s="63"/>
      <c r="K35" s="63"/>
      <c r="L35" s="65">
        <f t="shared" ref="L35:L36" si="1">SUM(C35:K35)</f>
        <v>1</v>
      </c>
    </row>
    <row r="36" spans="2:12" ht="15" x14ac:dyDescent="0.25">
      <c r="B36" s="66" t="s">
        <v>29</v>
      </c>
      <c r="C36" s="66"/>
      <c r="D36" s="66"/>
      <c r="E36" s="66"/>
      <c r="F36" s="66"/>
      <c r="G36" s="66"/>
      <c r="H36" s="66"/>
      <c r="I36" s="67">
        <f>ROUND(J18/100,4)</f>
        <v>0.19800000000000001</v>
      </c>
      <c r="J36" s="67">
        <f>ROUND(J20/100,4)</f>
        <v>0.55349999999999999</v>
      </c>
      <c r="K36" s="67">
        <f>ROUND(J23/100,4)</f>
        <v>0.2485</v>
      </c>
      <c r="L36" s="68">
        <f t="shared" si="1"/>
        <v>1</v>
      </c>
    </row>
  </sheetData>
  <mergeCells count="8">
    <mergeCell ref="B3:J3"/>
    <mergeCell ref="B6:B7"/>
    <mergeCell ref="C6:C7"/>
    <mergeCell ref="D6:D7"/>
    <mergeCell ref="E6:E7"/>
    <mergeCell ref="F6:F7"/>
    <mergeCell ref="G6:G7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Teodoro Casco Alfaro</dc:creator>
  <cp:lastModifiedBy>Elvis Teodoro Casco Alfaro</cp:lastModifiedBy>
  <dcterms:created xsi:type="dcterms:W3CDTF">2020-12-02T17:44:47Z</dcterms:created>
  <dcterms:modified xsi:type="dcterms:W3CDTF">2020-12-02T17:47:29Z</dcterms:modified>
</cp:coreProperties>
</file>