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834116B-0698-4A97-9C96-9C6E00CC4976}" xr6:coauthVersionLast="47" xr6:coauthVersionMax="47" xr10:uidLastSave="{00000000-0000-0000-0000-000000000000}"/>
  <bookViews>
    <workbookView xWindow="-120" yWindow="-120" windowWidth="20730" windowHeight="11040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E12" i="3" s="1"/>
  <c r="A12" i="3"/>
  <c r="F12" i="3" l="1"/>
  <c r="H12" i="3" s="1"/>
  <c r="K12" i="3" s="1"/>
  <c r="G12" i="3" l="1"/>
  <c r="J12" i="3"/>
  <c r="I12" i="3"/>
  <c r="D11" i="3" l="1"/>
  <c r="C11" i="3"/>
  <c r="B11" i="3"/>
  <c r="A11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<sst xmlns="http://schemas.openxmlformats.org/spreadsheetml/2006/main" count="255" uniqueCount="211">
  <si>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</si>
  <si>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</si>
  <si>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</si>
  <si>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</si>
  <si>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</si>
  <si>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</si>
  <si>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</si>
  <si>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</si>
  <si>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</si>
  <si>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</si>
  <si>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</si>
  <si>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</si>
  <si>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</si>
  <si>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</si>
  <si>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</si>
  <si>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</si>
  <si>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</si>
  <si>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</si>
  <si>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</si>
  <si>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</si>
  <si>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</si>
  <si>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</si>
  <si>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</si>
  <si>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</si>
  <si>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</si>
  <si>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</si>
  <si>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</si>
  <si>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</si>
  <si>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</si>
  <si>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</si>
  <si>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</si>
  <si>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</si>
  <si>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</si>
  <si>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</si>
  <si>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</si>
  <si>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</si>
  <si>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</si>
  <si>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</si>
  <si>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</si>
  <si>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</si>
  <si>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</si>
  <si>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</si>
  <si>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</si>
  <si>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</si>
  <si>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</si>
  <si>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</si>
  <si>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</si>
  <si>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</si>
  <si>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</si>
  <si>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</si>
  <si>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</si>
  <si>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</si>
  <si>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</si>
  <si>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</si>
  <si>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</si>
  <si>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</si>
  <si>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</si>
  <si>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</si>
  <si>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</si>
  <si>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</si>
  <si>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</si>
  <si>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</si>
  <si>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</si>
  <si>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</si>
  <si>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</si>
  <si>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</si>
  <si>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</si>
  <si>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</si>
  <si>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</si>
  <si>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</si>
  <si>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</si>
  <si>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</si>
  <si>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</si>
  <si>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</si>
  <si>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</si>
  <si>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</si>
  <si>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</si>
  <si>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</si>
  <si>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</si>
  <si>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</si>
  <si>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</si>
  <si>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</si>
  <si>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</si>
  <si>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</si>
  <si>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</si>
  <si>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</si>
  <si>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</si>
  <si>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</si>
  <si>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</si>
  <si>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</si>
  <si>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</si>
  <si>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</si>
  <si>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</si>
  <si>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</si>
  <si>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</si>
  <si>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</si>
  <si>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</si>
  <si>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</si>
  <si>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</si>
  <si>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</si>
  <si>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</si>
  <si>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</si>
  <si>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</si>
  <si>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</si>
  <si>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</si>
  <si>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</si>
  <si>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</si>
  <si>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</si>
  <si>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</si>
  <si>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</si>
  <si>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</si>
  <si>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</si>
  <si>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</si>
  <si>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</si>
  <si>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</si>
  <si>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</si>
  <si>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</si>
  <si>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</si>
  <si>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</si>
  <si>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</si>
  <si>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</si>
  <si>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</si>
  <si>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</si>
  <si>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</si>
  <si>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</si>
  <si>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</si>
  <si>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</si>
  <si>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</si>
  <si>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</si>
  <si>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</si>
  <si>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</si>
  <si>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</si>
  <si>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</si>
  <si>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</si>
  <si>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</si>
  <si>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</si>
  <si>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</si>
  <si>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</si>
  <si>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</si>
  <si>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</si>
  <si>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</si>
  <si>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</si>
  <si>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</si>
  <si>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</si>
  <si>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</si>
  <si>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</si>
  <si>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</si>
  <si>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</si>
  <si>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</si>
  <si>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</si>
  <si>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</si>
  <si>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</si>
  <si>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</si>
  <si>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</si>
  <si>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</si>
  <si>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</si>
  <si>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</si>
  <si>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</si>
  <si>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</si>
  <si>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</si>
  <si>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</si>
  <si>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</si>
  <si>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</si>
  <si>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</si>
  <si>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</si>
  <si>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</si>
  <si>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</si>
  <si>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</si>
  <si>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</si>
  <si>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</si>
  <si>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</si>
  <si>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</si>
  <si>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</si>
  <si>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</si>
  <si>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</si>
  <si>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</si>
  <si>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</si>
  <si>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</si>
  <si>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</si>
  <si>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</si>
  <si>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</si>
  <si>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</si>
  <si>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</si>
  <si>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</si>
  <si>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</si>
  <si>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</si>
  <si>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</si>
  <si>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</si>
  <si>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</si>
  <si>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</si>
  <si>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</si>
  <si>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</si>
  <si>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</si>
  <si>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</si>
  <si>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</si>
  <si>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</si>
  <si>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</si>
  <si>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</si>
  <si>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</si>
  <si>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</si>
  <si>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</si>
  <si>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</si>
  <si>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</si>
  <si>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</si>
  <si>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</si>
  <si>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</si>
  <si>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YHONATAN SARAYA PILCO</t>
  </si>
  <si>
    <t>SGS DEL PERU</t>
  </si>
  <si>
    <t>V°B° JEFE DE PROYECTO GEOLOGÍA CERRO LINDO</t>
  </si>
  <si>
    <t>NILS SARMIENTO VARGAS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</si>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</sst>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31"/>
      <color rgb="FFED7D27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13787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35</xdr:row>
      <xdr:rowOff>266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70028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933449</xdr:colOff>
      <xdr:row>18</xdr:row>
      <xdr:rowOff>21905</xdr:rowOff>
    </xdr:from>
    <xdr:to>
      <xdr:col>3</xdr:col>
      <xdr:colOff>457200</xdr:colOff>
      <xdr:row>20</xdr:row>
      <xdr:rowOff>154376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5F77BC4-B052-1332-D2E7-658318F99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9774" y="3479480"/>
          <a:ext cx="1571626" cy="513471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55" zoomScaleNormal="55" zoomScaleSheetLayoutView="55" workbookViewId="0">
      <selection activeCell="D6" sqref="D5:D6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2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COUNTA(A28:A69)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3">
        <f>COUNTA(O28:O84)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210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3" t="s">
        <v>206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208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35" t="str">
        <f>M16</f>
        <v>YHONATAN SARAYA PILCO</v>
      </c>
      <c r="M23" s="138" t="s">
        <v>209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75" x14ac:dyDescent="0.2">
      <c r="A24" s="3"/>
      <c r="B24" s="134"/>
      <c r="C24" s="136" t="s">
        <v>207</v>
      </c>
      <c r="M24" s="136" t="s">
        <v>207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5.75" customHeight="1" x14ac:dyDescent="0.2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5.75" customHeight="1" x14ac:dyDescent="0.2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5.75" customHeight="1" x14ac:dyDescent="0.2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5.75" customHeight="1" x14ac:dyDescent="0.2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5.75" customHeight="1" x14ac:dyDescent="0.2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5.75" customHeight="1" x14ac:dyDescent="0.2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5.75" customHeight="1" x14ac:dyDescent="0.2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5.75" customHeight="1" x14ac:dyDescent="0.2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5.75" customHeight="1" x14ac:dyDescent="0.2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5.75" customHeight="1" x14ac:dyDescent="0.2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  <c r="S38" s="140"/>
      <c r="AJ38" s="85"/>
      <c r="AK38" s="85"/>
      <c r="AL38" s="85"/>
    </row>
    <row r="39" spans="1:38" ht="15.75" customHeight="1" x14ac:dyDescent="0.2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2.75" x14ac:dyDescent="0.2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</row>
    <row r="41" spans="1:38" ht="15.75" customHeight="1" x14ac:dyDescent="0.2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5.75" customHeight="1" x14ac:dyDescent="0.2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5.75" customHeight="1" x14ac:dyDescent="0.2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5.75" customHeight="1" x14ac:dyDescent="0.2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5.75" customHeight="1" x14ac:dyDescent="0.2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  <c r="S45" s="140"/>
      <c r="AJ45" s="85"/>
      <c r="AK45" s="85"/>
      <c r="AL45" s="85"/>
    </row>
    <row r="46" spans="1:38" ht="15.75" customHeight="1" x14ac:dyDescent="0.2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5.75" customHeight="1" x14ac:dyDescent="0.2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ht="15.75" customHeight="1" x14ac:dyDescent="0.2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AJ48" s="85"/>
      <c r="AK48" s="85"/>
      <c r="AL48" s="85"/>
    </row>
    <row r="49" spans="1:38" ht="15.75" customHeight="1" x14ac:dyDescent="0.2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5.75" customHeight="1" x14ac:dyDescent="0.2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5.75" customHeight="1" x14ac:dyDescent="0.2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5.75" customHeight="1" x14ac:dyDescent="0.2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5.75" customHeight="1" x14ac:dyDescent="0.2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5.75" customHeight="1" x14ac:dyDescent="0.2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5.75" customHeight="1" x14ac:dyDescent="0.2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5.75" customHeight="1" x14ac:dyDescent="0.2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5.75" customHeight="1" x14ac:dyDescent="0.2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5.75" customHeight="1" x14ac:dyDescent="0.2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  <c r="S58" s="140"/>
      <c r="AJ58" s="85"/>
      <c r="AK58" s="85"/>
      <c r="AL58" s="85"/>
    </row>
    <row r="59" spans="1:38" ht="15.75" customHeight="1" x14ac:dyDescent="0.2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5.75" customHeight="1" x14ac:dyDescent="0.2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5.75" customHeight="1" x14ac:dyDescent="0.2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5.75" customHeight="1" x14ac:dyDescent="0.2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2.75" x14ac:dyDescent="0.2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</row>
    <row r="64" spans="1:38" ht="12.75" x14ac:dyDescent="0.2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</row>
    <row r="65" spans="1:18" ht="12.75" x14ac:dyDescent="0.2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18" ht="12.75" x14ac:dyDescent="0.2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</row>
    <row r="67" spans="1:18" ht="12.75" x14ac:dyDescent="0.2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68:P1048576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C20" sqref="C20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49" t="s">
        <v>100</v>
      </c>
      <c r="B1" s="149"/>
      <c r="C1" s="149"/>
      <c r="D1" s="149"/>
      <c r="E1" s="149"/>
      <c r="F1" s="149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2" sqref="C22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>
        <f>J6/H6</f>
        <v>0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2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>
        <f>PECLD07792!D39</f>
        <v>0</v>
      </c>
      <c r="B11" s="117">
        <f>PECLD07792!M39</f>
        <v>0</v>
      </c>
      <c r="C11" s="132">
        <f>PECLD07792!D40</f>
        <v>0</v>
      </c>
      <c r="D11" s="117">
        <f>PECLD07792!M40</f>
        <v>0</v>
      </c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75" x14ac:dyDescent="0.25">
      <c r="A12" s="117">
        <f>PECLD07792!D62</f>
        <v>0</v>
      </c>
      <c r="B12" s="117">
        <f>PECLD07792!M62</f>
        <v>0</v>
      </c>
      <c r="C12" s="132">
        <f>PECLD07792!D63</f>
        <v>0</v>
      </c>
      <c r="D12" s="117">
        <f>PECLD07792!M63</f>
        <v>0</v>
      </c>
      <c r="E12" s="43">
        <f>MAX(B12,D12)</f>
        <v>0</v>
      </c>
      <c r="F12" s="43">
        <f>MIN(B12,D12)</f>
        <v>0</v>
      </c>
      <c r="G12" s="44" t="e">
        <f>(2*(E12-F12))/(E12+F12)</f>
        <v>#DIV/0!</v>
      </c>
      <c r="H12" s="43">
        <f>SQRT(POWER($F$5,2)*POWER(F12,2)+POWER($F$6,2))</f>
        <v>0.03</v>
      </c>
      <c r="I12" s="45" t="str">
        <f>IF(E12&gt;H12,1,"")</f>
        <v/>
      </c>
      <c r="J12" s="43" t="str">
        <f>IF(E12&gt;H12,F12,"")</f>
        <v/>
      </c>
      <c r="K12" s="43" t="str">
        <f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75" x14ac:dyDescent="0.25">
      <c r="A13"/>
      <c r="B13"/>
      <c r="C13"/>
      <c r="D13"/>
      <c r="E13"/>
      <c r="F13"/>
      <c r="G13"/>
      <c r="H13"/>
      <c r="I13"/>
      <c r="J13"/>
      <c r="M13" s="43"/>
      <c r="N13" s="43"/>
      <c r="P13" s="46">
        <v>0.2</v>
      </c>
      <c r="Q13" s="43">
        <f t="shared" ref="Q13:Q18" si="1">SQRT(POWER($F$5,2)*POWER(P13,2)+POWER($F$6,2))</f>
        <v>0.22401785643113367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1"/>
        <v>0.33434862045475827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1"/>
        <v>0.44501235937892791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1"/>
        <v>0.55581021940946718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1"/>
        <v>0.66667533327700079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1"/>
        <v>0.77757893489985963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2">SQRT(POWER($F$5,2)*POWER(P19,2)+POWER($F$6,2))</f>
        <v>0.88850661224326311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2"/>
        <v>0.99945034894185725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2"/>
        <v>1.110405331399305</v>
      </c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7" ht="15.75" x14ac:dyDescent="0.2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 A13" name="Rango1_1_1_1_1"/>
    <protectedRange sqref="C17 C19 C21 C14:C15" name="Rango1_1_1_1_4"/>
    <protectedRange sqref="C16 C18 C20 C13" name="Rango1_1_1_1_1_6"/>
    <protectedRange sqref="A11:D12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2025-03-09T17:16:42Z</dcterms:modified>
</cp:coreProperties>
</file>