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<sst xmlns="http://schemas.openxmlformats.org/spreadsheetml/2006/main" count="29" uniqueCount="27">
  <si>
    <t>磁场强度（Gs）</t>
  </si>
  <si>
    <t>定标道址</t>
  </si>
  <si>
    <t>辐射能量（Mev）</t>
  </si>
  <si>
    <t>c(光速)</t>
  </si>
  <si>
    <t>电子质量(MeV)</t>
  </si>
  <si>
    <t>B(T)</t>
  </si>
  <si>
    <t>k（定标参数）</t>
  </si>
  <si>
    <t>塑料膜插值表</t>
  </si>
  <si>
    <t>Ek1</t>
  </si>
  <si>
    <t>E11</t>
  </si>
  <si>
    <t>Ek2</t>
  </si>
  <si>
    <t>E12</t>
  </si>
  <si>
    <t>k1k</t>
  </si>
  <si>
    <t>E1E2差值表</t>
  </si>
  <si>
    <t>E21</t>
  </si>
  <si>
    <t>E22</t>
  </si>
  <si>
    <t>k12</t>
  </si>
  <si>
    <t>道址</t>
  </si>
  <si>
    <t>位置（cm）</t>
  </si>
  <si>
    <t>E2（MeV）</t>
  </si>
  <si>
    <t>E1</t>
  </si>
  <si>
    <t>Ek(MeV)</t>
  </si>
  <si>
    <t>pc</t>
  </si>
  <si>
    <t>pc1</t>
  </si>
  <si>
    <t>pc2</t>
  </si>
  <si>
    <t>d1</t>
  </si>
  <si>
    <t>d2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</si>
</sst>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A10" workbookViewId="0">
      <selection activeCell="H30" sqref="H30"/>
    </sheetView>
  </sheetViews>
  <sheetFormatPr defaultColWidth="8.96666666666667" defaultRowHeight="14.25" outlineLevelCol="7"/>
  <cols>
    <col min="1" max="1" width="12.6916666666667"/>
    <col min="2" max="2" width="13.75"/>
    <col min="3" max="8" width="12.691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639</v>
      </c>
      <c r="B2">
        <v>253</v>
      </c>
      <c r="C2">
        <v>0.662</v>
      </c>
      <c r="D2" s="1">
        <v>300000000</v>
      </c>
      <c r="E2">
        <v>0.511</v>
      </c>
      <c r="F2">
        <f>A2*10^(-4)</f>
        <v>0.0639</v>
      </c>
    </row>
    <row r="3" spans="1:1">
      <c r="A3" t="s">
        <v>6</v>
      </c>
    </row>
    <row r="4" spans="1:1">
      <c r="A4">
        <f>C2/B2</f>
        <v>0.00261660079051383</v>
      </c>
    </row>
    <row r="6" spans="1:1">
      <c r="A6" t="s">
        <v>7</v>
      </c>
    </row>
    <row r="7" spans="1:8">
      <c r="A7" t="s">
        <v>8</v>
      </c>
      <c r="B7">
        <v>1.567</v>
      </c>
      <c r="C7">
        <v>1.567</v>
      </c>
      <c r="D7">
        <v>1.567</v>
      </c>
      <c r="E7">
        <v>1.567</v>
      </c>
      <c r="F7">
        <v>1.173</v>
      </c>
      <c r="G7">
        <v>0.973</v>
      </c>
      <c r="H7">
        <v>0.581</v>
      </c>
    </row>
    <row r="8" spans="1:8">
      <c r="A8" t="s">
        <v>9</v>
      </c>
      <c r="B8">
        <v>1.557</v>
      </c>
      <c r="C8">
        <v>1.557</v>
      </c>
      <c r="D8">
        <v>1.557</v>
      </c>
      <c r="E8">
        <v>1.557</v>
      </c>
      <c r="F8">
        <v>1.166</v>
      </c>
      <c r="G8">
        <v>0.966</v>
      </c>
      <c r="H8">
        <v>0.571</v>
      </c>
    </row>
    <row r="9" spans="1:8">
      <c r="A9" t="s">
        <v>10</v>
      </c>
      <c r="B9">
        <v>1.752</v>
      </c>
      <c r="C9">
        <v>1.752</v>
      </c>
      <c r="D9">
        <v>1.752</v>
      </c>
      <c r="E9">
        <v>1.752</v>
      </c>
      <c r="F9">
        <v>1.367</v>
      </c>
      <c r="G9">
        <v>1.173</v>
      </c>
      <c r="H9">
        <v>0.777</v>
      </c>
    </row>
    <row r="10" spans="1:8">
      <c r="A10" t="s">
        <v>11</v>
      </c>
      <c r="B10">
        <v>1.747</v>
      </c>
      <c r="C10">
        <v>1.747</v>
      </c>
      <c r="D10">
        <v>1.747</v>
      </c>
      <c r="E10">
        <v>1.747</v>
      </c>
      <c r="F10">
        <v>1.36</v>
      </c>
      <c r="G10">
        <v>1.166</v>
      </c>
      <c r="H10">
        <v>0.77</v>
      </c>
    </row>
    <row r="11" spans="1:8">
      <c r="A11" t="s">
        <v>12</v>
      </c>
      <c r="B11">
        <f>(B7-B9)/(B8-B10)</f>
        <v>0.973684210526315</v>
      </c>
      <c r="C11">
        <f>(C7-C9)/(C8-C10)</f>
        <v>0.973684210526315</v>
      </c>
      <c r="D11">
        <f t="shared" ref="C11:H11" si="0">(D7-D9)/(D8-D10)</f>
        <v>0.973684210526315</v>
      </c>
      <c r="E11">
        <f t="shared" si="0"/>
        <v>0.973684210526315</v>
      </c>
      <c r="F11">
        <f t="shared" si="0"/>
        <v>0.999999999999999</v>
      </c>
      <c r="G11">
        <f t="shared" si="0"/>
        <v>1</v>
      </c>
      <c r="H11">
        <f t="shared" si="0"/>
        <v>0.984924623115578</v>
      </c>
    </row>
    <row r="13" spans="1:1">
      <c r="A13" t="s">
        <v>13</v>
      </c>
    </row>
    <row r="14" spans="1:8">
      <c r="A14" t="s">
        <v>9</v>
      </c>
      <c r="B14">
        <v>1.991</v>
      </c>
      <c r="C14">
        <v>1.991</v>
      </c>
      <c r="D14">
        <v>1.787</v>
      </c>
      <c r="E14">
        <v>1.583</v>
      </c>
      <c r="F14">
        <v>1.184</v>
      </c>
      <c r="G14">
        <v>0.937</v>
      </c>
      <c r="H14">
        <v>0.64</v>
      </c>
    </row>
    <row r="15" spans="1:8">
      <c r="A15" t="s">
        <v>14</v>
      </c>
      <c r="B15">
        <v>1.9</v>
      </c>
      <c r="C15">
        <v>1.9</v>
      </c>
      <c r="D15">
        <v>1.7</v>
      </c>
      <c r="E15">
        <v>1.5</v>
      </c>
      <c r="F15">
        <v>1.1</v>
      </c>
      <c r="G15">
        <v>0.85</v>
      </c>
      <c r="H15">
        <v>0.55</v>
      </c>
    </row>
    <row r="16" spans="1:8">
      <c r="A16" t="s">
        <v>11</v>
      </c>
      <c r="B16">
        <v>2.038</v>
      </c>
      <c r="C16">
        <v>2.038</v>
      </c>
      <c r="D16">
        <v>1.834</v>
      </c>
      <c r="E16">
        <v>1.638</v>
      </c>
      <c r="F16">
        <v>1.239</v>
      </c>
      <c r="G16">
        <v>0.988</v>
      </c>
      <c r="H16">
        <v>0.69</v>
      </c>
    </row>
    <row r="17" spans="1:8">
      <c r="A17" t="s">
        <v>15</v>
      </c>
      <c r="B17">
        <v>1.95</v>
      </c>
      <c r="C17">
        <v>1.95</v>
      </c>
      <c r="D17">
        <v>1.75</v>
      </c>
      <c r="E17">
        <v>1.55</v>
      </c>
      <c r="F17">
        <v>1.15</v>
      </c>
      <c r="G17">
        <v>0.9</v>
      </c>
      <c r="H17">
        <v>0.6</v>
      </c>
    </row>
    <row r="18" spans="1:8">
      <c r="A18" t="s">
        <v>16</v>
      </c>
      <c r="B18">
        <f t="shared" ref="B18:H18" si="1">(B14-B16)/(B15-B17)</f>
        <v>0.939999999999993</v>
      </c>
      <c r="C18">
        <f t="shared" si="1"/>
        <v>0.939999999999993</v>
      </c>
      <c r="D18">
        <f t="shared" si="1"/>
        <v>0.940000000000002</v>
      </c>
      <c r="E18">
        <f t="shared" si="1"/>
        <v>1.1</v>
      </c>
      <c r="F18">
        <f t="shared" si="1"/>
        <v>1.10000000000001</v>
      </c>
      <c r="G18">
        <f t="shared" si="1"/>
        <v>1.02</v>
      </c>
      <c r="H18">
        <f t="shared" si="1"/>
        <v>1</v>
      </c>
    </row>
    <row r="21" spans="1:8">
      <c r="A21" t="s">
        <v>17</v>
      </c>
      <c r="B21">
        <v>874</v>
      </c>
      <c r="C21">
        <v>789</v>
      </c>
      <c r="D21">
        <v>664</v>
      </c>
      <c r="E21">
        <v>581</v>
      </c>
      <c r="F21">
        <v>437</v>
      </c>
      <c r="G21">
        <v>340</v>
      </c>
      <c r="H21">
        <v>225</v>
      </c>
    </row>
    <row r="22" spans="1:8">
      <c r="A22" t="s">
        <v>18</v>
      </c>
      <c r="B22">
        <v>35.2</v>
      </c>
      <c r="C22">
        <v>33</v>
      </c>
      <c r="D22">
        <v>30.1</v>
      </c>
      <c r="E22">
        <v>28.1</v>
      </c>
      <c r="F22">
        <v>25</v>
      </c>
      <c r="G22">
        <v>22.5</v>
      </c>
      <c r="H22">
        <v>20.2</v>
      </c>
    </row>
    <row r="23" spans="1:8">
      <c r="A23" t="s">
        <v>19</v>
      </c>
      <c r="B23">
        <f>B21*A4</f>
        <v>2.28690909090909</v>
      </c>
      <c r="C23">
        <f>C21*A4</f>
        <v>2.06449802371542</v>
      </c>
      <c r="D23">
        <f>D21*A4</f>
        <v>1.73742292490119</v>
      </c>
      <c r="E23">
        <f>E21*A4</f>
        <v>1.52024505928854</v>
      </c>
      <c r="F23">
        <f>F21*A4</f>
        <v>1.14345454545455</v>
      </c>
      <c r="G23">
        <f>G21*A4</f>
        <v>0.889644268774704</v>
      </c>
      <c r="H23">
        <f>H21*A4</f>
        <v>0.588735177865613</v>
      </c>
    </row>
    <row r="24" spans="1:8">
      <c r="A24" t="s">
        <v>20</v>
      </c>
      <c r="B24">
        <f>(B23-B15)*B18+B14</f>
        <v>2.35469454545454</v>
      </c>
      <c r="C24">
        <f t="shared" ref="C24:H24" si="2">(C23-C15)*C18+C14</f>
        <v>2.14562814229249</v>
      </c>
      <c r="D24">
        <f t="shared" si="2"/>
        <v>1.82217754940711</v>
      </c>
      <c r="E24">
        <f t="shared" si="2"/>
        <v>1.60526956521739</v>
      </c>
      <c r="F24">
        <f t="shared" si="2"/>
        <v>1.2318</v>
      </c>
      <c r="G24">
        <f t="shared" si="2"/>
        <v>0.977437154150198</v>
      </c>
      <c r="H24">
        <f t="shared" si="2"/>
        <v>0.678735177865613</v>
      </c>
    </row>
    <row r="25" spans="1:8">
      <c r="A25" t="s">
        <v>21</v>
      </c>
      <c r="B25">
        <f>(B24-B8)*B11+B7</f>
        <v>2.34370258373205</v>
      </c>
      <c r="C25">
        <f t="shared" ref="C25:H25" si="3">(C24-C8)*C11+C7</f>
        <v>2.14013792802163</v>
      </c>
      <c r="D25">
        <f t="shared" si="3"/>
        <v>1.82519919284377</v>
      </c>
      <c r="E25">
        <f t="shared" si="3"/>
        <v>1.61399931350114</v>
      </c>
      <c r="F25">
        <f t="shared" si="3"/>
        <v>1.2388</v>
      </c>
      <c r="G25">
        <f t="shared" si="3"/>
        <v>0.984437154150198</v>
      </c>
      <c r="H25">
        <f t="shared" si="3"/>
        <v>0.687111029455578</v>
      </c>
    </row>
    <row r="27" spans="1:8">
      <c r="A27" t="s">
        <v>22</v>
      </c>
      <c r="B27">
        <f>B22*0.5*D2*F2*10^(-8)</f>
        <v>3.37392</v>
      </c>
      <c r="C27">
        <f>C22*0.5*F2*D2*10^(-8)</f>
        <v>3.16305</v>
      </c>
      <c r="D27">
        <f>D22*0.5*F2*D2*10^(-8)</f>
        <v>2.885085</v>
      </c>
      <c r="E27">
        <f>E22*0.5*F2*D2*10^(-8)</f>
        <v>2.693385</v>
      </c>
      <c r="F27">
        <f>F22*0.5*F2*D2*10^(-8)</f>
        <v>2.39625</v>
      </c>
      <c r="G27">
        <f>G22*0.5*F2*D2*10^(-8)</f>
        <v>2.156625</v>
      </c>
      <c r="H27">
        <f>H22*0.5*F2*D2*10^(-8)</f>
        <v>1.93617</v>
      </c>
    </row>
    <row r="28" spans="1:8">
      <c r="A28" t="s">
        <v>23</v>
      </c>
      <c r="B28">
        <f>((B25+E2)^2-E2^2)^(1/2)</f>
        <v>2.80859499422157</v>
      </c>
      <c r="C28">
        <f>((C25+E2)^2-E2^2)^(1/2)</f>
        <v>2.60142486214667</v>
      </c>
      <c r="D28">
        <f>((D25+E2)^2-E2^2)^(1/2)</f>
        <v>2.27962840582492</v>
      </c>
      <c r="E28">
        <f>((E25+E2)^2-E2^2)^(1/2)</f>
        <v>2.06264419674851</v>
      </c>
      <c r="F28">
        <f>((F25+E2)^2-E2^2)^(1/2)</f>
        <v>1.6735229427767</v>
      </c>
      <c r="G28">
        <f>((G25+E2)^2-E2^2)^(1/2)</f>
        <v>1.40542210101195</v>
      </c>
      <c r="H28">
        <f>((H25+E2)^2-E2^2)^(1/2)</f>
        <v>1.08367386187132</v>
      </c>
    </row>
    <row r="29" spans="1:8">
      <c r="A29" t="s">
        <v>24</v>
      </c>
      <c r="B29">
        <f>(2*E2*B25)^(1/2)</f>
        <v>1.54766405934045</v>
      </c>
      <c r="C29">
        <f>(2*E2*C25)^(1/2)</f>
        <v>1.4789256108534</v>
      </c>
      <c r="D29">
        <f>(2*E2*D25)^(1/2)</f>
        <v>1.36577947527642</v>
      </c>
      <c r="E29">
        <f>(2*E2*E25)^(1/2)</f>
        <v>1.28433145970897</v>
      </c>
      <c r="F29">
        <f>(2*E2*F25)^(1/2)</f>
        <v>1.1251904727645</v>
      </c>
      <c r="G29">
        <f>(2*E2*G25)^(1/2)</f>
        <v>1.00304275658693</v>
      </c>
      <c r="H29">
        <f>(2*E2*H25)^(1/2)</f>
        <v>0.83799013842861</v>
      </c>
    </row>
    <row r="30" spans="1:8">
      <c r="A30" t="s">
        <v>25</v>
      </c>
      <c r="B30">
        <f>(B27-B28)/B28</f>
        <v>0.201283918450875</v>
      </c>
      <c r="C30">
        <f t="shared" ref="C30:H30" si="4">(C27-C28)/C28</f>
        <v>0.215891354782349</v>
      </c>
      <c r="D30">
        <f t="shared" si="4"/>
        <v>0.265594424349166</v>
      </c>
      <c r="E30">
        <f t="shared" si="4"/>
        <v>0.30579234375263</v>
      </c>
      <c r="F30">
        <f t="shared" si="4"/>
        <v>0.431859664872087</v>
      </c>
      <c r="G30">
        <f t="shared" si="4"/>
        <v>0.534503405380604</v>
      </c>
      <c r="H30">
        <f t="shared" si="4"/>
        <v>0.786672234261109</v>
      </c>
    </row>
    <row r="31" spans="1:8">
      <c r="A31" t="s">
        <v>26</v>
      </c>
      <c r="B31">
        <f>(B27-B29)/B29</f>
        <v>1.18000798018003</v>
      </c>
      <c r="C31">
        <f t="shared" ref="C31:H31" si="5">(C27-C29)/C29</f>
        <v>1.13874854609813</v>
      </c>
      <c r="D31">
        <f t="shared" si="5"/>
        <v>1.11240910573509</v>
      </c>
      <c r="E31">
        <f t="shared" si="5"/>
        <v>1.09711050806957</v>
      </c>
      <c r="F31">
        <f t="shared" si="5"/>
        <v>1.12963943261323</v>
      </c>
      <c r="G31">
        <f t="shared" si="5"/>
        <v>1.15008282133295</v>
      </c>
      <c r="H31">
        <f t="shared" si="5"/>
        <v>1.31049258363671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</dc:creator>
  <cp:lastModifiedBy>hsl</cp:lastModifiedBy>
  <dcterms:created xsi:type="dcterms:W3CDTF">2025-04-01T13:44:00Z</dcterms:created>
  <dcterms:modified xsi:type="dcterms:W3CDTF">2025-03-31T17:53:10Z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29C9E7CC10646147AC2BEA67B6DB42E3_41</vt:lpwstr>
  </property>
  <property fmtid="{D5CDD505-2E9C-101B-9397-08002B2CF9AE}" pid="3" name="KSOProductBuildVer">
    <vt:lpwstr>2052-12.8.2.14769</vt:lpwstr>
  </property>
</Properties>
</file>