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6A479FA-FE6D-4DFE-BBDC-42E7583C28D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7" i="1"/>
  <c r="H8" i="1"/>
  <c r="I7" i="1" s="1"/>
  <c r="H9" i="1"/>
  <c r="H10" i="1"/>
  <c r="H11" i="1"/>
  <c r="G16" i="1"/>
  <c r="G3" i="1"/>
  <c r="G4" i="1"/>
  <c r="G7" i="1"/>
  <c r="G8" i="1"/>
  <c r="G9" i="1"/>
  <c r="G10" i="1"/>
  <c r="G11" i="1"/>
  <c r="J7" i="1" l="1"/>
  <c r="I3" i="1"/>
  <c r="J3" i="1" s="1"/>
</calcChain>
</file>

<file path=xl/sharedStrings.xml><?xml version="1.0" encoding="utf-8"?>
<sst xmlns="http://schemas.openxmlformats.org/spreadsheetml/2006/main" count="22" uniqueCount="22">
  <si>
    <t>N</t>
    <phoneticPr fontId="1" type="noConversion"/>
  </si>
  <si>
    <t>I</t>
    <phoneticPr fontId="1" type="noConversion"/>
  </si>
  <si>
    <t>O</t>
    <phoneticPr fontId="1" type="noConversion"/>
  </si>
  <si>
    <t>g</t>
    <phoneticPr fontId="1" type="noConversion"/>
  </si>
  <si>
    <t xml:space="preserve"> 参数区</t>
    <phoneticPr fontId="1" type="noConversion"/>
  </si>
  <si>
    <t>普朗克常数h</t>
    <phoneticPr fontId="1" type="noConversion"/>
  </si>
  <si>
    <t>光速c</t>
    <phoneticPr fontId="1" type="noConversion"/>
  </si>
  <si>
    <t>玻尔兹曼常数k</t>
    <phoneticPr fontId="1" type="noConversion"/>
  </si>
  <si>
    <t>E/(cm-1)</t>
    <phoneticPr fontId="1" type="noConversion"/>
  </si>
  <si>
    <t>λ(nm)</t>
    <phoneticPr fontId="1" type="noConversion"/>
  </si>
  <si>
    <t>A(s-1)</t>
    <phoneticPr fontId="1" type="noConversion"/>
  </si>
  <si>
    <t>数据处理部分</t>
    <phoneticPr fontId="1" type="noConversion"/>
  </si>
  <si>
    <t>E(eV)</t>
    <phoneticPr fontId="1" type="noConversion"/>
  </si>
  <si>
    <t>LN</t>
    <phoneticPr fontId="1" type="noConversion"/>
  </si>
  <si>
    <t>斜率b</t>
    <phoneticPr fontId="1" type="noConversion"/>
  </si>
  <si>
    <t>T</t>
    <phoneticPr fontId="1" type="noConversion"/>
  </si>
  <si>
    <t>k</t>
    <phoneticPr fontId="1" type="noConversion"/>
  </si>
  <si>
    <t>t</t>
    <phoneticPr fontId="1" type="noConversion"/>
  </si>
  <si>
    <t>I(mA)</t>
    <phoneticPr fontId="1" type="noConversion"/>
  </si>
  <si>
    <t>V(kV)</t>
    <phoneticPr fontId="1" type="noConversion"/>
  </si>
  <si>
    <t>镀膜厚度(埃)</t>
    <phoneticPr fontId="1" type="noConversion"/>
  </si>
  <si>
    <t>废单位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</si>
</sst>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11" fontId="0" fillId="2" borderId="1" xfId="0" applyNumberFormat="1" applyFill="1" applyBorder="1"/>
    <xf numFmtId="0" fontId="0" fillId="3" borderId="0" xfId="0" applyFill="1"/>
    <xf numFmtId="0" fontId="0" fillId="3" borderId="1" xfId="0" applyFill="1" applyBorder="1"/>
    <xf numFmtId="11" fontId="0" fillId="3" borderId="1" xfId="0" applyNumberFormat="1" applyFill="1" applyBorder="1"/>
    <xf numFmtId="0" fontId="0" fillId="4" borderId="0" xfId="0" applyFill="1"/>
    <xf numFmtId="0" fontId="0" fillId="4" borderId="1" xfId="0" applyFill="1" applyBorder="1"/>
    <xf numFmtId="11" fontId="0" fillId="4" borderId="1" xfId="0" applyNumberFormat="1" applyFill="1" applyBorder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45" zoomScaleNormal="145" workbookViewId="0">
      <selection activeCell="K17" sqref="K17"/>
    </sheetView>
  </sheetViews>
  <sheetFormatPr defaultRowHeight="14" x14ac:dyDescent="0.3"/>
  <cols>
    <col min="1" max="1" width="10.75" customWidth="1"/>
    <col min="2" max="2" width="10.1640625" bestFit="1" customWidth="1"/>
    <col min="4" max="4" width="12.6640625" customWidth="1"/>
  </cols>
  <sheetData>
    <row r="1" spans="1:10" x14ac:dyDescent="0.3">
      <c r="A1" s="3" t="s">
        <v>0</v>
      </c>
      <c r="B1" s="3"/>
      <c r="C1" s="3"/>
      <c r="D1" s="3"/>
      <c r="E1" s="3"/>
      <c r="G1" s="6" t="s">
        <v>11</v>
      </c>
      <c r="H1" s="6"/>
    </row>
    <row r="2" spans="1:10" x14ac:dyDescent="0.3">
      <c r="A2" s="4" t="s">
        <v>9</v>
      </c>
      <c r="B2" s="4" t="s">
        <v>1</v>
      </c>
      <c r="C2" s="4" t="s">
        <v>8</v>
      </c>
      <c r="D2" s="4" t="s">
        <v>3</v>
      </c>
      <c r="E2" s="4" t="s">
        <v>10</v>
      </c>
      <c r="G2" s="7" t="s">
        <v>13</v>
      </c>
      <c r="H2" s="7" t="s">
        <v>12</v>
      </c>
      <c r="I2" t="s">
        <v>14</v>
      </c>
      <c r="J2" t="s">
        <v>15</v>
      </c>
    </row>
    <row r="3" spans="1:10" x14ac:dyDescent="0.3">
      <c r="A3" s="4">
        <v>346.16500000000002</v>
      </c>
      <c r="B3" s="4">
        <v>5000</v>
      </c>
      <c r="C3" s="5">
        <v>290000</v>
      </c>
      <c r="D3" s="4">
        <v>9</v>
      </c>
      <c r="E3" s="5">
        <v>27000000</v>
      </c>
      <c r="G3" s="7">
        <f>LN(B3*A3*10^(-9)/(E3*D3))</f>
        <v>-25.667729106835026</v>
      </c>
      <c r="H3" s="8">
        <f>C3*A16*B16*100/C16</f>
        <v>5.7606929857318929E-18</v>
      </c>
      <c r="I3">
        <f>SLOPE(G3:G4,H3:H4)</f>
        <v>-7.0321603789458237E+18</v>
      </c>
      <c r="J3">
        <f>-1/(I3*D16)</f>
        <v>10299.780047288537</v>
      </c>
    </row>
    <row r="4" spans="1:10" x14ac:dyDescent="0.3">
      <c r="A4" s="4">
        <v>420.01</v>
      </c>
      <c r="B4" s="4">
        <v>150</v>
      </c>
      <c r="C4" s="5">
        <v>321000</v>
      </c>
      <c r="D4" s="4">
        <v>6</v>
      </c>
      <c r="E4" s="5">
        <v>112000000</v>
      </c>
      <c r="G4" s="7">
        <f t="shared" ref="G4:G11" si="0">LN(B4*A4*10^(-9)/(E4*D4))</f>
        <v>-29.998120920819797</v>
      </c>
      <c r="H4" s="8">
        <f>C4*A16*B16*100/C16</f>
        <v>6.376491201448061E-18</v>
      </c>
    </row>
    <row r="5" spans="1:10" x14ac:dyDescent="0.3">
      <c r="A5" s="3"/>
      <c r="B5" s="3"/>
      <c r="C5" s="3"/>
      <c r="D5" s="3"/>
      <c r="E5" s="3"/>
      <c r="G5" s="6"/>
      <c r="H5" s="6"/>
    </row>
    <row r="6" spans="1:10" x14ac:dyDescent="0.3">
      <c r="A6" s="3" t="s">
        <v>2</v>
      </c>
      <c r="B6" s="3"/>
      <c r="C6" s="3"/>
      <c r="D6" s="3"/>
      <c r="E6" s="3"/>
      <c r="G6" s="6"/>
      <c r="H6" s="6"/>
    </row>
    <row r="7" spans="1:10" x14ac:dyDescent="0.3">
      <c r="A7" s="4">
        <v>349.63</v>
      </c>
      <c r="B7" s="4">
        <v>8</v>
      </c>
      <c r="C7" s="5">
        <v>232535.94899999999</v>
      </c>
      <c r="D7" s="4">
        <v>4</v>
      </c>
      <c r="E7" s="5">
        <v>569000</v>
      </c>
      <c r="G7" s="7">
        <f t="shared" si="0"/>
        <v>-27.424878917038242</v>
      </c>
      <c r="H7" s="8">
        <f>C7*A16*B16*100/C16</f>
        <v>4.6192007252924459E-18</v>
      </c>
      <c r="I7">
        <f>SLOPE(G7:G11,H7:H11)</f>
        <v>-2.015266109354186E+18</v>
      </c>
      <c r="J7">
        <f>-1/(D16*I7)</f>
        <v>35940.516651475911</v>
      </c>
    </row>
    <row r="8" spans="1:10" x14ac:dyDescent="0.3">
      <c r="A8" s="4">
        <v>382.34</v>
      </c>
      <c r="B8" s="4">
        <v>120</v>
      </c>
      <c r="C8" s="5">
        <v>127000</v>
      </c>
      <c r="D8" s="4">
        <v>7</v>
      </c>
      <c r="E8" s="5">
        <v>663000</v>
      </c>
      <c r="G8" s="7">
        <f t="shared" si="0"/>
        <v>-25.339904247286807</v>
      </c>
      <c r="H8" s="8">
        <f>C8*A16*B16*100/C16</f>
        <v>2.5227862385791395E-18</v>
      </c>
    </row>
    <row r="9" spans="1:10" x14ac:dyDescent="0.3">
      <c r="A9" s="4">
        <v>392.66</v>
      </c>
      <c r="B9" s="4">
        <v>5</v>
      </c>
      <c r="C9" s="5">
        <v>232000</v>
      </c>
      <c r="D9" s="4">
        <v>6</v>
      </c>
      <c r="E9" s="5">
        <v>505000</v>
      </c>
      <c r="G9" s="7">
        <f t="shared" si="0"/>
        <v>-28.064957004527258</v>
      </c>
      <c r="H9" s="8">
        <f>C9*A16*B16*100/C16</f>
        <v>4.6085543885855152E-18</v>
      </c>
    </row>
    <row r="10" spans="1:10" x14ac:dyDescent="0.3">
      <c r="A10" s="4">
        <v>413.28</v>
      </c>
      <c r="B10" s="4">
        <v>17</v>
      </c>
      <c r="C10" s="5">
        <v>232535.94899999999</v>
      </c>
      <c r="D10" s="4">
        <v>4</v>
      </c>
      <c r="E10" s="5">
        <v>80400000</v>
      </c>
      <c r="G10" s="7">
        <f t="shared" si="0"/>
        <v>-31.454746258811749</v>
      </c>
      <c r="H10" s="8">
        <f>C10*A16*B16*100/C16</f>
        <v>4.6192007252924459E-18</v>
      </c>
    </row>
    <row r="11" spans="1:10" x14ac:dyDescent="0.3">
      <c r="A11" s="4">
        <v>434.74</v>
      </c>
      <c r="B11" s="4">
        <v>19</v>
      </c>
      <c r="C11" s="5">
        <v>229000</v>
      </c>
      <c r="D11" s="4">
        <v>4</v>
      </c>
      <c r="E11" s="5">
        <v>93200000</v>
      </c>
      <c r="G11" s="7">
        <f t="shared" si="0"/>
        <v>-31.440631347310962</v>
      </c>
      <c r="H11" s="8">
        <f>C11*A16*B16*100/C16</f>
        <v>4.5489610128710468E-18</v>
      </c>
    </row>
    <row r="14" spans="1:10" x14ac:dyDescent="0.3">
      <c r="A14" s="1" t="s">
        <v>4</v>
      </c>
      <c r="B14" s="1"/>
      <c r="C14" s="1"/>
      <c r="D14" s="1"/>
    </row>
    <row r="15" spans="1:10" x14ac:dyDescent="0.3">
      <c r="A15" s="1" t="s">
        <v>5</v>
      </c>
      <c r="B15" s="1" t="s">
        <v>6</v>
      </c>
      <c r="C15" s="1" t="s">
        <v>21</v>
      </c>
      <c r="D15" s="1" t="s">
        <v>7</v>
      </c>
      <c r="G15" s="9" t="s">
        <v>20</v>
      </c>
    </row>
    <row r="16" spans="1:10" x14ac:dyDescent="0.3">
      <c r="A16" s="2">
        <v>6.6260701499999998E-34</v>
      </c>
      <c r="B16" s="1">
        <v>299792458</v>
      </c>
      <c r="C16" s="2">
        <v>1</v>
      </c>
      <c r="D16" s="2">
        <v>1.3806490000000001E-23</v>
      </c>
      <c r="G16">
        <f>A18*B18*C18*D18</f>
        <v>123.48000000000002</v>
      </c>
    </row>
    <row r="17" spans="1:4" x14ac:dyDescent="0.3">
      <c r="A17" s="1" t="s">
        <v>16</v>
      </c>
      <c r="B17" s="1" t="s">
        <v>19</v>
      </c>
      <c r="C17" s="1" t="s">
        <v>17</v>
      </c>
      <c r="D17" s="1" t="s">
        <v>18</v>
      </c>
    </row>
    <row r="18" spans="1:4" x14ac:dyDescent="0.3">
      <c r="A18" s="1">
        <v>7.0000000000000007E-2</v>
      </c>
      <c r="B18" s="1">
        <v>1.68</v>
      </c>
      <c r="C18" s="1">
        <v>50</v>
      </c>
      <c r="D18" s="1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胡桃</dc:creator>
  <cp:lastModifiedBy>煦航 张</cp:lastModifiedBy>
  <dcterms:created xsi:type="dcterms:W3CDTF">2015-06-05T18:19:34Z</dcterms:created>
  <dcterms:modified xsi:type="dcterms:W3CDTF">2025-03-13T12:04:47Z</dcterms:modified>
</cp:coreProperties>
</file>