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872C226-2577-44A0-9462-D28D60B11BE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1" l="1"/>
  <c r="L37" i="1"/>
  <c r="K37" i="1"/>
  <c r="J37" i="1"/>
  <c r="I37" i="1"/>
  <c r="H37" i="1"/>
  <c r="G37" i="1"/>
  <c r="F37" i="1"/>
  <c r="E37" i="1"/>
  <c r="D37" i="1"/>
  <c r="C37" i="1"/>
  <c r="B37" i="1"/>
  <c r="I18" i="1"/>
  <c r="I17" i="1"/>
  <c r="I15" i="1"/>
  <c r="D21" i="1"/>
  <c r="C21" i="1"/>
  <c r="C19" i="1"/>
  <c r="C17" i="1"/>
  <c r="D17" i="1"/>
  <c r="E17" i="1"/>
  <c r="F17" i="1"/>
  <c r="B17" i="1"/>
  <c r="C11" i="1"/>
  <c r="C10" i="1"/>
  <c r="M36" i="1"/>
  <c r="L36" i="1" s="1"/>
  <c r="K36" i="1" s="1"/>
  <c r="J36" i="1" s="1"/>
  <c r="I36" i="1" s="1"/>
  <c r="H36" i="1" s="1"/>
  <c r="G36" i="1" s="1"/>
  <c r="F36" i="1" s="1"/>
  <c r="E36" i="1" s="1"/>
  <c r="D36" i="1" s="1"/>
  <c r="C36" i="1" s="1"/>
  <c r="B36" i="1" s="1"/>
  <c r="C6" i="1"/>
  <c r="D6" i="1"/>
  <c r="E6" i="1"/>
  <c r="F6" i="1"/>
  <c r="G6" i="1"/>
  <c r="H6" i="1"/>
  <c r="I6" i="1"/>
  <c r="J6" i="1"/>
  <c r="K6" i="1"/>
  <c r="B6" i="1"/>
</calcChain>
</file>

<file path=xl/sharedStrings.xml><?xml version="1.0" encoding="utf-8"?>
<sst xmlns="http://schemas.openxmlformats.org/spreadsheetml/2006/main" count="35" uniqueCount="27">
  <si>
    <t>Im/A</t>
    <phoneticPr fontId="1" type="noConversion"/>
  </si>
  <si>
    <t>V1</t>
    <phoneticPr fontId="1" type="noConversion"/>
  </si>
  <si>
    <t>V2</t>
  </si>
  <si>
    <t>V3</t>
  </si>
  <si>
    <t>V4</t>
  </si>
  <si>
    <t>Uh</t>
    <phoneticPr fontId="1" type="noConversion"/>
  </si>
  <si>
    <t>X(CM)</t>
    <phoneticPr fontId="1" type="noConversion"/>
  </si>
  <si>
    <t>最优点</t>
    <phoneticPr fontId="1" type="noConversion"/>
  </si>
  <si>
    <t>RH</t>
    <phoneticPr fontId="1" type="noConversion"/>
  </si>
  <si>
    <t>a</t>
    <phoneticPr fontId="1" type="noConversion"/>
  </si>
  <si>
    <t>Is</t>
    <phoneticPr fontId="1" type="noConversion"/>
  </si>
  <si>
    <t>V+</t>
    <phoneticPr fontId="1" type="noConversion"/>
  </si>
  <si>
    <t>V-</t>
    <phoneticPr fontId="1" type="noConversion"/>
  </si>
  <si>
    <t>V</t>
    <phoneticPr fontId="1" type="noConversion"/>
  </si>
  <si>
    <t>e</t>
    <phoneticPr fontId="1" type="noConversion"/>
  </si>
  <si>
    <t>1.6*10^(-19)</t>
    <phoneticPr fontId="1" type="noConversion"/>
  </si>
  <si>
    <t>n</t>
    <phoneticPr fontId="1" type="noConversion"/>
  </si>
  <si>
    <t>k1</t>
    <phoneticPr fontId="1" type="noConversion"/>
  </si>
  <si>
    <t>k2</t>
    <phoneticPr fontId="1" type="noConversion"/>
  </si>
  <si>
    <t>kH2</t>
    <phoneticPr fontId="1" type="noConversion"/>
  </si>
  <si>
    <t>电导率</t>
    <phoneticPr fontId="1" type="noConversion"/>
  </si>
  <si>
    <t>L</t>
    <phoneticPr fontId="1" type="noConversion"/>
  </si>
  <si>
    <t>s</t>
    <phoneticPr fontId="1" type="noConversion"/>
  </si>
  <si>
    <t>\mu</t>
    <phoneticPr fontId="1" type="noConversion"/>
  </si>
  <si>
    <t>Im</t>
    <phoneticPr fontId="1" type="noConversion"/>
  </si>
  <si>
    <t>B</t>
    <phoneticPr fontId="1" type="noConversion"/>
  </si>
  <si>
    <t>Kh3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</si>
</sst>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Feuil1!$A$6</c:f>
              <c:strCache>
                <c:ptCount val="1"/>
                <c:pt idx="0">
                  <c:v>Uh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Feuil1!$B$6:$K$6</c:f>
              <c:numCache>
                <c:formatCode>0.00</c:formatCode>
                <c:ptCount val="10"/>
                <c:pt idx="0">
                  <c:v>0.3175</c:v>
                </c:pt>
                <c:pt idx="1">
                  <c:v>0.51749999999999996</c:v>
                </c:pt>
                <c:pt idx="2">
                  <c:v>0.77249999999999996</c:v>
                </c:pt>
                <c:pt idx="3">
                  <c:v>1.03</c:v>
                </c:pt>
                <c:pt idx="4">
                  <c:v>1.2875000000000001</c:v>
                </c:pt>
                <c:pt idx="5">
                  <c:v>1.5475000000000001</c:v>
                </c:pt>
                <c:pt idx="6">
                  <c:v>1.8049999999999999</c:v>
                </c:pt>
                <c:pt idx="7">
                  <c:v>2.0599999999999996</c:v>
                </c:pt>
                <c:pt idx="8">
                  <c:v>2.3200000000000003</c:v>
                </c:pt>
                <c:pt idx="9">
                  <c:v>2.5700000000000003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72-4478-8D5D-DC2BD0A09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575008"/>
        <c:axId val="1552457136"/>
      </c:lineChart>
      <c:catAx>
        <c:axId val="16295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457136"/>
        <c:crosses val="autoZero"/>
        <c:auto val="1"/>
        <c:lblAlgn val="ctr"/>
        <c:lblOffset val="100"/>
        <c:noMultiLvlLbl val="0"/>
      </c:catAx>
      <c:valAx>
        <c:axId val="15524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5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Feuil1!$B$37:$M$37</c:f>
              <c:numCache>
                <c:formatCode>0.00E+00</c:formatCode>
                <c:ptCount val="12"/>
                <c:pt idx="0">
                  <c:v>2.2462602838089598E-3</c:v>
                </c:pt>
                <c:pt idx="1">
                  <c:v>2.2386430752904789E-3</c:v>
                </c:pt>
                <c:pt idx="2">
                  <c:v>2.2296382251538733E-3</c:v>
                </c:pt>
                <c:pt idx="3">
                  <c:v>2.2130260467529295E-3</c:v>
                </c:pt>
                <c:pt idx="4">
                  <c:v>2.1742116024619654E-3</c:v>
                </c:pt>
                <c:pt idx="5">
                  <c:v>2.1452588533100335E-3</c:v>
                </c:pt>
                <c:pt idx="6">
                  <c:v>2.0900172183388158E-3</c:v>
                </c:pt>
                <c:pt idx="7">
                  <c:v>1.9820363898026315E-3</c:v>
                </c:pt>
                <c:pt idx="8">
                  <c:v>1.5323807565789476E-3</c:v>
                </c:pt>
                <c:pt idx="9">
                  <c:v>6.994243421052632E-4</c:v>
                </c:pt>
                <c:pt idx="10">
                  <c:v>3.7335526315789469E-4</c:v>
                </c:pt>
                <c:pt idx="11">
                  <c:v>3.7500000000000006E-4</c:v>
                </c:pt>
              </c:numCache>
            </c:numRef>
          </c:cat>
          <c:val>
            <c:numRef>
              <c:f>Feuil1!$B$36:$M$36</c:f>
              <c:numCache>
                <c:formatCode>0.00</c:formatCode>
                <c:ptCount val="12"/>
                <c:pt idx="0">
                  <c:v>1.7071578156948093</c:v>
                </c:pt>
                <c:pt idx="1">
                  <c:v>1.701368737220764</c:v>
                </c:pt>
                <c:pt idx="2">
                  <c:v>1.6945250511169436</c:v>
                </c:pt>
                <c:pt idx="3">
                  <c:v>1.6818997955322263</c:v>
                </c:pt>
                <c:pt idx="4">
                  <c:v>1.6524008178710936</c:v>
                </c:pt>
                <c:pt idx="5">
                  <c:v>1.6303967285156253</c:v>
                </c:pt>
                <c:pt idx="6">
                  <c:v>1.5884130859375001</c:v>
                </c:pt>
                <c:pt idx="7">
                  <c:v>1.50634765625</c:v>
                </c:pt>
                <c:pt idx="8">
                  <c:v>1.1646093750000002</c:v>
                </c:pt>
                <c:pt idx="9">
                  <c:v>0.53156250000000005</c:v>
                </c:pt>
                <c:pt idx="10">
                  <c:v>0.28374999999999995</c:v>
                </c:pt>
                <c:pt idx="11">
                  <c:v>0.28500000000000003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8-4239-80EE-C44EED6C5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846752"/>
        <c:axId val="1636670640"/>
      </c:lineChart>
      <c:catAx>
        <c:axId val="162684675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670640"/>
        <c:crosses val="autoZero"/>
        <c:auto val="1"/>
        <c:lblAlgn val="ctr"/>
        <c:lblOffset val="100"/>
        <c:noMultiLvlLbl val="0"/>
      </c:catAx>
      <c:valAx>
        <c:axId val="16366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84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0</xdr:row>
      <xdr:rowOff>19050</xdr:rowOff>
    </xdr:from>
    <xdr:to>
      <xdr:col>20</xdr:col>
      <xdr:colOff>254000</xdr:colOff>
      <xdr:row>14</xdr:row>
      <xdr:rowOff>44450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187E117-19B5-3A43-6D0C-DC91D3D7C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234950</xdr:colOff>
      <xdr:row>22</xdr:row>
      <xdr:rowOff>0</xdr:rowOff>
    </xdr:from>
    <xdr:to>
      <xdr:col>20</xdr:col>
      <xdr:colOff>184150</xdr:colOff>
      <xdr:row>37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DA65FD8-AD88-99E6-A7F6-50A537D84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19" workbookViewId="0">
      <selection activeCell="M38" sqref="M38"/>
    </sheetView>
  </sheetViews>
  <sheetFormatPr defaultRowHeight="14" x14ac:dyDescent="0.3"/>
  <cols>
    <col min="3" max="3" width="12.5" bestFit="1" customWidth="1"/>
    <col min="6" max="6" width="11.08203125" customWidth="1"/>
    <col min="9" max="9" width="8.6640625" customWidth="1"/>
  </cols>
  <sheetData>
    <row r="1" spans="1:11" x14ac:dyDescent="0.3">
      <c r="A1" t="s">
        <v>0</v>
      </c>
      <c r="B1">
        <v>40</v>
      </c>
      <c r="C1">
        <v>80</v>
      </c>
      <c r="D1">
        <v>120</v>
      </c>
      <c r="E1">
        <v>160</v>
      </c>
      <c r="F1">
        <v>200</v>
      </c>
      <c r="G1">
        <v>240</v>
      </c>
      <c r="H1">
        <v>280</v>
      </c>
      <c r="I1">
        <v>320</v>
      </c>
      <c r="J1">
        <v>360</v>
      </c>
      <c r="K1">
        <v>400</v>
      </c>
    </row>
    <row r="2" spans="1:11" x14ac:dyDescent="0.3">
      <c r="A2" t="s">
        <v>1</v>
      </c>
      <c r="B2" s="1">
        <v>0.05</v>
      </c>
      <c r="C2" s="1">
        <v>0.2</v>
      </c>
      <c r="D2" s="1">
        <v>0.45</v>
      </c>
      <c r="E2" s="1">
        <v>0.71</v>
      </c>
      <c r="F2" s="1">
        <v>0.97</v>
      </c>
      <c r="G2" s="1">
        <v>1.23</v>
      </c>
      <c r="H2" s="1">
        <v>1.48</v>
      </c>
      <c r="I2" s="1">
        <v>1.74</v>
      </c>
      <c r="J2" s="1">
        <v>2</v>
      </c>
      <c r="K2" s="1">
        <v>2.25</v>
      </c>
    </row>
    <row r="3" spans="1:11" x14ac:dyDescent="0.3">
      <c r="A3" t="s">
        <v>2</v>
      </c>
      <c r="B3" s="1">
        <v>-0.06</v>
      </c>
      <c r="C3" s="1">
        <v>-0.19</v>
      </c>
      <c r="D3" s="1">
        <v>-0.45</v>
      </c>
      <c r="E3" s="1">
        <v>-0.71</v>
      </c>
      <c r="F3" s="1">
        <v>-0.96</v>
      </c>
      <c r="G3" s="1">
        <v>-1.22</v>
      </c>
      <c r="H3" s="1">
        <v>-1.48</v>
      </c>
      <c r="I3" s="1">
        <v>-1.74</v>
      </c>
      <c r="J3" s="1">
        <v>-2</v>
      </c>
      <c r="K3" s="1">
        <v>-2.25</v>
      </c>
    </row>
    <row r="4" spans="1:11" x14ac:dyDescent="0.3">
      <c r="A4" t="s">
        <v>3</v>
      </c>
      <c r="B4" s="1">
        <v>0.57999999999999996</v>
      </c>
      <c r="C4" s="1">
        <v>0.84</v>
      </c>
      <c r="D4" s="1">
        <v>1.1000000000000001</v>
      </c>
      <c r="E4" s="1">
        <v>1.35</v>
      </c>
      <c r="F4" s="1">
        <v>1.61</v>
      </c>
      <c r="G4" s="1">
        <v>1.87</v>
      </c>
      <c r="H4" s="1">
        <v>2.13</v>
      </c>
      <c r="I4" s="1">
        <v>2.38</v>
      </c>
      <c r="J4" s="1">
        <v>2.64</v>
      </c>
      <c r="K4" s="1">
        <v>2.89</v>
      </c>
    </row>
    <row r="5" spans="1:11" x14ac:dyDescent="0.3">
      <c r="A5" t="s">
        <v>4</v>
      </c>
      <c r="B5" s="1">
        <v>-0.57999999999999996</v>
      </c>
      <c r="C5" s="1">
        <v>-0.84</v>
      </c>
      <c r="D5" s="1">
        <v>-1.0900000000000001</v>
      </c>
      <c r="E5" s="1">
        <v>-1.35</v>
      </c>
      <c r="F5" s="1">
        <v>-1.61</v>
      </c>
      <c r="G5" s="1">
        <v>-1.87</v>
      </c>
      <c r="H5" s="1">
        <v>-2.13</v>
      </c>
      <c r="I5" s="1">
        <v>-2.38</v>
      </c>
      <c r="J5" s="1">
        <v>-2.64</v>
      </c>
      <c r="K5" s="1">
        <v>-2.89</v>
      </c>
    </row>
    <row r="6" spans="1:11" x14ac:dyDescent="0.3">
      <c r="A6" t="s">
        <v>5</v>
      </c>
      <c r="B6" s="1">
        <f>(B2-B3+B4-B5)/4</f>
        <v>0.3175</v>
      </c>
      <c r="C6" s="1">
        <f t="shared" ref="C6:K6" si="0">(C2-C3+C4-C5)/4</f>
        <v>0.51749999999999996</v>
      </c>
      <c r="D6" s="1">
        <f t="shared" si="0"/>
        <v>0.77249999999999996</v>
      </c>
      <c r="E6" s="1">
        <f t="shared" si="0"/>
        <v>1.03</v>
      </c>
      <c r="F6" s="1">
        <f t="shared" si="0"/>
        <v>1.2875000000000001</v>
      </c>
      <c r="G6" s="1">
        <f t="shared" si="0"/>
        <v>1.5475000000000001</v>
      </c>
      <c r="H6" s="1">
        <f t="shared" si="0"/>
        <v>1.8049999999999999</v>
      </c>
      <c r="I6" s="1">
        <f t="shared" si="0"/>
        <v>2.0599999999999996</v>
      </c>
      <c r="J6" s="1">
        <f t="shared" si="0"/>
        <v>2.3200000000000003</v>
      </c>
      <c r="K6" s="1">
        <f t="shared" si="0"/>
        <v>2.5700000000000003</v>
      </c>
    </row>
    <row r="8" spans="1:11" x14ac:dyDescent="0.3">
      <c r="B8" t="s">
        <v>7</v>
      </c>
      <c r="C8" s="1">
        <v>200</v>
      </c>
      <c r="D8" s="1">
        <v>280</v>
      </c>
      <c r="F8" t="s">
        <v>9</v>
      </c>
      <c r="G8" s="1">
        <v>307</v>
      </c>
    </row>
    <row r="9" spans="1:11" x14ac:dyDescent="0.3">
      <c r="C9" s="1">
        <v>1.29</v>
      </c>
      <c r="D9" s="1">
        <v>1.81</v>
      </c>
    </row>
    <row r="10" spans="1:11" x14ac:dyDescent="0.3">
      <c r="B10" t="s">
        <v>17</v>
      </c>
      <c r="C10">
        <f>100*(D9-C9)/(D8-C8)</f>
        <v>0.65</v>
      </c>
    </row>
    <row r="11" spans="1:11" x14ac:dyDescent="0.3">
      <c r="B11" t="s">
        <v>8</v>
      </c>
      <c r="C11">
        <f>C10*0.5*10^(-3)/(G8*10^(-4)*0.1)</f>
        <v>0.10586319218241043</v>
      </c>
      <c r="E11" t="s">
        <v>14</v>
      </c>
      <c r="F11" t="s">
        <v>15</v>
      </c>
    </row>
    <row r="12" spans="1:11" x14ac:dyDescent="0.3">
      <c r="B12" t="s">
        <v>21</v>
      </c>
      <c r="C12">
        <v>3.0000000000000001E-3</v>
      </c>
      <c r="E12" t="s">
        <v>22</v>
      </c>
      <c r="F12">
        <v>5.0000000000000001E-4</v>
      </c>
    </row>
    <row r="14" spans="1:11" x14ac:dyDescent="0.3">
      <c r="A14" t="s">
        <v>10</v>
      </c>
      <c r="B14">
        <v>0.5</v>
      </c>
      <c r="C14">
        <v>1</v>
      </c>
      <c r="D14">
        <v>1.5</v>
      </c>
      <c r="E14">
        <v>2</v>
      </c>
      <c r="F14">
        <v>2.5</v>
      </c>
      <c r="H14" t="s">
        <v>8</v>
      </c>
    </row>
    <row r="15" spans="1:11" x14ac:dyDescent="0.3">
      <c r="A15" t="s">
        <v>11</v>
      </c>
      <c r="B15">
        <v>371</v>
      </c>
      <c r="C15">
        <v>731</v>
      </c>
      <c r="D15">
        <v>1100</v>
      </c>
      <c r="E15">
        <v>1468</v>
      </c>
      <c r="F15">
        <v>1834</v>
      </c>
      <c r="H15" t="s">
        <v>18</v>
      </c>
      <c r="I15">
        <f>10^(-3)*(D21-C21)/(D20-C20)</f>
        <v>0.72899999999999998</v>
      </c>
    </row>
    <row r="16" spans="1:11" x14ac:dyDescent="0.3">
      <c r="A16" t="s">
        <v>12</v>
      </c>
      <c r="B16">
        <v>-370</v>
      </c>
      <c r="C16">
        <v>-731</v>
      </c>
      <c r="D16">
        <v>-1099</v>
      </c>
      <c r="E16">
        <v>-1468</v>
      </c>
      <c r="F16">
        <v>-1834</v>
      </c>
      <c r="H16" t="s">
        <v>19</v>
      </c>
      <c r="I16">
        <v>208</v>
      </c>
    </row>
    <row r="17" spans="1:13" x14ac:dyDescent="0.3">
      <c r="A17" t="s">
        <v>13</v>
      </c>
      <c r="B17">
        <f>(B15-B16)/2</f>
        <v>370.5</v>
      </c>
      <c r="C17">
        <f t="shared" ref="C17:F17" si="1">(C15-C16)/2</f>
        <v>731</v>
      </c>
      <c r="D17">
        <f t="shared" si="1"/>
        <v>1099.5</v>
      </c>
      <c r="E17">
        <f t="shared" si="1"/>
        <v>1468</v>
      </c>
      <c r="F17">
        <f t="shared" si="1"/>
        <v>1834</v>
      </c>
      <c r="H17" t="s">
        <v>20</v>
      </c>
      <c r="I17">
        <f>C12/(I15*F12)</f>
        <v>8.2304526748971192</v>
      </c>
    </row>
    <row r="18" spans="1:13" x14ac:dyDescent="0.3">
      <c r="H18" t="s">
        <v>23</v>
      </c>
      <c r="I18">
        <f>I17*C11</f>
        <v>0.87130199327086766</v>
      </c>
    </row>
    <row r="19" spans="1:13" x14ac:dyDescent="0.3">
      <c r="B19" t="s">
        <v>16</v>
      </c>
      <c r="C19">
        <f>C11*1.6*10^(-19)</f>
        <v>1.693811074918567E-20</v>
      </c>
    </row>
    <row r="20" spans="1:13" x14ac:dyDescent="0.3">
      <c r="B20" t="s">
        <v>7</v>
      </c>
      <c r="C20">
        <v>0.5</v>
      </c>
      <c r="D20">
        <v>1.5</v>
      </c>
    </row>
    <row r="21" spans="1:13" x14ac:dyDescent="0.3">
      <c r="C21">
        <f>B17</f>
        <v>370.5</v>
      </c>
      <c r="D21">
        <f>D17</f>
        <v>1099.5</v>
      </c>
    </row>
    <row r="31" spans="1:13" x14ac:dyDescent="0.3">
      <c r="A31" t="s">
        <v>6</v>
      </c>
      <c r="B31">
        <v>0</v>
      </c>
      <c r="C31">
        <v>3</v>
      </c>
      <c r="D31">
        <v>6</v>
      </c>
      <c r="E31">
        <v>8</v>
      </c>
      <c r="F31">
        <v>10</v>
      </c>
      <c r="G31">
        <v>11</v>
      </c>
      <c r="H31">
        <v>12</v>
      </c>
      <c r="I31">
        <v>13</v>
      </c>
      <c r="J31">
        <v>14</v>
      </c>
      <c r="K31">
        <v>15</v>
      </c>
      <c r="L31">
        <v>16</v>
      </c>
      <c r="M31">
        <v>17</v>
      </c>
    </row>
    <row r="32" spans="1:13" x14ac:dyDescent="0.3">
      <c r="A32" t="s">
        <v>1</v>
      </c>
      <c r="B32" s="1">
        <v>1.79</v>
      </c>
      <c r="C32" s="1">
        <v>1.78</v>
      </c>
      <c r="D32" s="1">
        <v>1.77</v>
      </c>
      <c r="E32" s="1">
        <v>1.74</v>
      </c>
      <c r="F32" s="1">
        <v>1.71</v>
      </c>
      <c r="G32" s="1">
        <v>1.67</v>
      </c>
      <c r="H32" s="1">
        <v>1.59</v>
      </c>
      <c r="I32" s="1">
        <v>1.37</v>
      </c>
      <c r="J32" s="1">
        <v>0.71</v>
      </c>
      <c r="K32" s="1">
        <v>-0.21</v>
      </c>
      <c r="L32" s="1">
        <v>-0.56000000000000005</v>
      </c>
      <c r="M32" s="1">
        <v>-0.64</v>
      </c>
    </row>
    <row r="33" spans="1:13" x14ac:dyDescent="0.3">
      <c r="A33" t="s">
        <v>2</v>
      </c>
      <c r="B33" s="1">
        <v>-3.37</v>
      </c>
      <c r="C33" s="1">
        <v>-3.36</v>
      </c>
      <c r="D33" s="1">
        <v>-3.34</v>
      </c>
      <c r="E33" s="1">
        <v>-3.32</v>
      </c>
      <c r="F33" s="1">
        <v>-3.26</v>
      </c>
      <c r="G33" s="1">
        <v>-3.22</v>
      </c>
      <c r="H33" s="1">
        <v>-3.13</v>
      </c>
      <c r="I33" s="1">
        <v>-2.91</v>
      </c>
      <c r="J33" s="1">
        <v>-2.2400000000000002</v>
      </c>
      <c r="K33" s="1">
        <v>-1.31</v>
      </c>
      <c r="L33" s="1">
        <v>-0.99</v>
      </c>
      <c r="M33" s="1">
        <v>-0.89</v>
      </c>
    </row>
    <row r="34" spans="1:13" x14ac:dyDescent="0.3">
      <c r="A34" t="s">
        <v>3</v>
      </c>
      <c r="B34" s="1">
        <v>3.37</v>
      </c>
      <c r="C34" s="1">
        <v>3.36</v>
      </c>
      <c r="D34" s="1">
        <v>3.35</v>
      </c>
      <c r="E34" s="1">
        <v>3.32</v>
      </c>
      <c r="F34" s="1">
        <v>3.27</v>
      </c>
      <c r="G34" s="1">
        <v>3.22</v>
      </c>
      <c r="H34" s="1">
        <v>3.14</v>
      </c>
      <c r="I34" s="1">
        <v>2.91</v>
      </c>
      <c r="J34" s="1">
        <v>2.2400000000000002</v>
      </c>
      <c r="K34" s="1">
        <v>1.31</v>
      </c>
      <c r="L34" s="1">
        <v>0.99</v>
      </c>
      <c r="M34" s="1">
        <v>0.89</v>
      </c>
    </row>
    <row r="35" spans="1:13" x14ac:dyDescent="0.3">
      <c r="A35" t="s">
        <v>4</v>
      </c>
      <c r="B35" s="1">
        <v>-1.79</v>
      </c>
      <c r="C35" s="1">
        <v>-1.78</v>
      </c>
      <c r="D35" s="1">
        <v>-1.77</v>
      </c>
      <c r="E35" s="1">
        <v>-1.74</v>
      </c>
      <c r="F35" s="1">
        <v>-1.7</v>
      </c>
      <c r="G35" s="1">
        <v>-1.66</v>
      </c>
      <c r="H35" s="1">
        <v>-1.58</v>
      </c>
      <c r="I35" s="1">
        <v>-1.36</v>
      </c>
      <c r="J35" s="1">
        <v>-0.7</v>
      </c>
      <c r="K35" s="1">
        <v>0.2</v>
      </c>
      <c r="L35" s="1">
        <v>0.55000000000000004</v>
      </c>
      <c r="M35" s="1">
        <v>0.64</v>
      </c>
    </row>
    <row r="36" spans="1:13" x14ac:dyDescent="0.3">
      <c r="A36" t="s">
        <v>5</v>
      </c>
      <c r="B36" s="1">
        <f t="shared" ref="B36:L36" si="2">(B32+B34-B33-C36)/4</f>
        <v>1.7071578156948093</v>
      </c>
      <c r="C36" s="1">
        <f t="shared" si="2"/>
        <v>1.701368737220764</v>
      </c>
      <c r="D36" s="1">
        <f t="shared" si="2"/>
        <v>1.6945250511169436</v>
      </c>
      <c r="E36" s="1">
        <f t="shared" si="2"/>
        <v>1.6818997955322263</v>
      </c>
      <c r="F36" s="1">
        <f t="shared" si="2"/>
        <v>1.6524008178710936</v>
      </c>
      <c r="G36" s="1">
        <f t="shared" si="2"/>
        <v>1.6303967285156253</v>
      </c>
      <c r="H36" s="1">
        <f t="shared" si="2"/>
        <v>1.5884130859375001</v>
      </c>
      <c r="I36" s="1">
        <f t="shared" si="2"/>
        <v>1.50634765625</v>
      </c>
      <c r="J36" s="1">
        <f t="shared" si="2"/>
        <v>1.1646093750000002</v>
      </c>
      <c r="K36" s="1">
        <f t="shared" si="2"/>
        <v>0.53156250000000005</v>
      </c>
      <c r="L36" s="1">
        <f t="shared" si="2"/>
        <v>0.28374999999999995</v>
      </c>
      <c r="M36" s="1">
        <f>(M32+M34-M33-N24)/4</f>
        <v>0.28500000000000003</v>
      </c>
    </row>
    <row r="37" spans="1:13" x14ac:dyDescent="0.3">
      <c r="A37" t="s">
        <v>25</v>
      </c>
      <c r="B37" s="2">
        <f>B36/(C38*C40)</f>
        <v>2.2462602838089598E-3</v>
      </c>
      <c r="C37" s="2">
        <f>C36/(C38*C40)</f>
        <v>2.2386430752904789E-3</v>
      </c>
      <c r="D37" s="2">
        <f>D36/(C38*C40)</f>
        <v>2.2296382251538733E-3</v>
      </c>
      <c r="E37" s="2">
        <f>E36/(C38*C40)</f>
        <v>2.2130260467529295E-3</v>
      </c>
      <c r="F37" s="2">
        <f>F36/(C38*C40)</f>
        <v>2.1742116024619654E-3</v>
      </c>
      <c r="G37" s="2">
        <f>G36/(C38*C40)</f>
        <v>2.1452588533100335E-3</v>
      </c>
      <c r="H37" s="2">
        <f>H36/(C38*C40)</f>
        <v>2.0900172183388158E-3</v>
      </c>
      <c r="I37" s="2">
        <f>I36/(C38*C40)</f>
        <v>1.9820363898026315E-3</v>
      </c>
      <c r="J37" s="2">
        <f>J36/(C38*C40)</f>
        <v>1.5323807565789476E-3</v>
      </c>
      <c r="K37" s="2">
        <f>K36/(C38*C40)</f>
        <v>6.994243421052632E-4</v>
      </c>
      <c r="L37" s="2">
        <f>L36/(C38*C40)</f>
        <v>3.7335526315789469E-4</v>
      </c>
      <c r="M37" s="2">
        <f>M36/(C38*C40)</f>
        <v>3.7500000000000006E-4</v>
      </c>
    </row>
    <row r="38" spans="1:13" x14ac:dyDescent="0.3">
      <c r="B38" t="s">
        <v>10</v>
      </c>
      <c r="C38" s="1">
        <v>4</v>
      </c>
    </row>
    <row r="39" spans="1:13" x14ac:dyDescent="0.3">
      <c r="B39" t="s">
        <v>24</v>
      </c>
      <c r="C39" s="1">
        <v>300</v>
      </c>
    </row>
    <row r="40" spans="1:13" x14ac:dyDescent="0.3">
      <c r="B40" t="s">
        <v>26</v>
      </c>
      <c r="C40" s="1">
        <v>190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胡桃</dc:creator>
  <cp:lastModifiedBy>煦航 张</cp:lastModifiedBy>
  <dcterms:created xsi:type="dcterms:W3CDTF">2015-06-05T18:19:34Z</dcterms:created>
  <dcterms:modified xsi:type="dcterms:W3CDTF">2023-11-30T04:21:52Z</dcterms:modified>
</cp:coreProperties>
</file>