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45F7AAD-622C-42FB-87B7-E818B54EE54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I9" i="1"/>
  <c r="I6" i="1"/>
  <c r="B9" i="1" s="1"/>
  <c r="B10" i="1" s="1"/>
  <c r="B11" i="1" s="1"/>
  <c r="C12" i="1"/>
  <c r="B12" i="1"/>
  <c r="C8" i="1"/>
  <c r="C7" i="1"/>
  <c r="B7" i="1"/>
  <c r="C9" i="1" l="1"/>
  <c r="C10" i="1" s="1"/>
  <c r="C11" i="1" s="1"/>
</calcChain>
</file>

<file path=xl/sharedStrings.xml><?xml version="1.0" encoding="utf-8"?>
<sst xmlns="http://schemas.openxmlformats.org/spreadsheetml/2006/main" count="25" uniqueCount="21">
  <si>
    <t>v1</t>
    <phoneticPr fontId="1" type="noConversion"/>
  </si>
  <si>
    <t>v2</t>
  </si>
  <si>
    <t>v3</t>
  </si>
  <si>
    <t>v4</t>
  </si>
  <si>
    <t>频率(KHz)</t>
    <phoneticPr fontId="1" type="noConversion"/>
  </si>
  <si>
    <t>v水</t>
    <phoneticPr fontId="1" type="noConversion"/>
  </si>
  <si>
    <t>gF</t>
    <phoneticPr fontId="1" type="noConversion"/>
  </si>
  <si>
    <t>mB</t>
    <phoneticPr fontId="1" type="noConversion"/>
  </si>
  <si>
    <t>87Rb</t>
    <phoneticPr fontId="1" type="noConversion"/>
  </si>
  <si>
    <t>85Rb</t>
    <phoneticPr fontId="1" type="noConversion"/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</si>
  <si>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scheme val="minor"/>
      </rPr>
      <t>中心</t>
    </r>
    <phoneticPr fontId="1" type="noConversion"/>
  </si>
  <si>
    <t>N</t>
    <phoneticPr fontId="1" type="noConversion"/>
  </si>
  <si>
    <t>r</t>
    <phoneticPr fontId="1" type="noConversion"/>
  </si>
  <si>
    <t>I</t>
    <phoneticPr fontId="1" type="noConversion"/>
  </si>
  <si>
    <t>h</t>
    <phoneticPr fontId="1" type="noConversion"/>
  </si>
  <si>
    <t>水平</t>
    <phoneticPr fontId="1" type="noConversion"/>
  </si>
  <si>
    <t>v地水平</t>
    <phoneticPr fontId="1" type="noConversion"/>
  </si>
  <si>
    <t>垂直</t>
    <phoneticPr fontId="1" type="noConversion"/>
  </si>
  <si>
    <t>线宽(KHz)</t>
    <phoneticPr fontId="1" type="noConversion"/>
  </si>
  <si>
    <t>B地(T)</t>
    <phoneticPr fontId="1" type="noConversion"/>
  </si>
  <si>
    <t>B地水平(T)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</si>
</sst>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2"/>
      <scheme val="minor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B12" sqref="B12"/>
    </sheetView>
  </sheetViews>
  <sheetFormatPr defaultRowHeight="14" x14ac:dyDescent="0.3"/>
  <cols>
    <col min="9" max="9" width="12.5" bestFit="1" customWidth="1"/>
  </cols>
  <sheetData>
    <row r="1" spans="1:11" x14ac:dyDescent="0.3">
      <c r="A1" s="4" t="s">
        <v>4</v>
      </c>
      <c r="B1" s="4" t="s">
        <v>8</v>
      </c>
      <c r="C1" s="4" t="s">
        <v>9</v>
      </c>
      <c r="E1" s="2" t="s">
        <v>7</v>
      </c>
      <c r="F1" s="3" t="s">
        <v>14</v>
      </c>
      <c r="H1" s="4"/>
      <c r="I1" s="4"/>
    </row>
    <row r="2" spans="1:11" x14ac:dyDescent="0.3">
      <c r="A2" s="4" t="s">
        <v>0</v>
      </c>
      <c r="B2" s="4">
        <v>977.5</v>
      </c>
      <c r="C2" s="4">
        <v>649.1</v>
      </c>
      <c r="E2" s="5">
        <v>9.2741000000000003E-24</v>
      </c>
      <c r="F2" s="5">
        <v>6.6261999999999999E-34</v>
      </c>
      <c r="H2" s="4"/>
      <c r="I2" s="4"/>
    </row>
    <row r="3" spans="1:11" x14ac:dyDescent="0.3">
      <c r="A3" s="4" t="s">
        <v>1</v>
      </c>
      <c r="B3" s="4">
        <v>350.8</v>
      </c>
      <c r="C3" s="4">
        <v>239.1</v>
      </c>
      <c r="E3" s="4"/>
      <c r="F3" s="4"/>
      <c r="G3" s="4"/>
      <c r="H3" s="4"/>
      <c r="I3" s="4"/>
    </row>
    <row r="4" spans="1:11" x14ac:dyDescent="0.3">
      <c r="A4" s="4" t="s">
        <v>2</v>
      </c>
      <c r="B4" s="4">
        <v>1350.1</v>
      </c>
      <c r="C4" s="4">
        <v>900.3</v>
      </c>
      <c r="E4" s="4" t="s">
        <v>15</v>
      </c>
      <c r="F4" s="4"/>
      <c r="G4" s="4"/>
      <c r="H4" s="4"/>
      <c r="I4" s="4"/>
      <c r="K4" s="1"/>
    </row>
    <row r="5" spans="1:11" x14ac:dyDescent="0.3">
      <c r="A5" s="4" t="s">
        <v>3</v>
      </c>
      <c r="B5" s="4">
        <v>606.70000000000005</v>
      </c>
      <c r="C5" s="4">
        <v>402.6</v>
      </c>
      <c r="E5" s="4"/>
      <c r="F5" s="4" t="s">
        <v>11</v>
      </c>
      <c r="G5" s="4" t="s">
        <v>12</v>
      </c>
      <c r="H5" s="4" t="s">
        <v>13</v>
      </c>
      <c r="I5" s="6" t="s">
        <v>10</v>
      </c>
    </row>
    <row r="6" spans="1:11" x14ac:dyDescent="0.3">
      <c r="A6" s="4"/>
      <c r="B6" s="4"/>
      <c r="C6" s="4"/>
      <c r="E6" s="4"/>
      <c r="F6" s="4">
        <v>250</v>
      </c>
      <c r="G6" s="4">
        <v>0.24060000000000001</v>
      </c>
      <c r="H6" s="4">
        <v>0.2</v>
      </c>
      <c r="I6" s="4">
        <f>16*PI()*F6*H6*10^(-7)/(5^(3/2)*G6)</f>
        <v>9.3430619864215829E-5</v>
      </c>
    </row>
    <row r="7" spans="1:11" x14ac:dyDescent="0.3">
      <c r="A7" s="4" t="s">
        <v>5</v>
      </c>
      <c r="B7" s="4">
        <f>(B2+B3)/2</f>
        <v>664.15</v>
      </c>
      <c r="C7" s="4">
        <f>(C2+C3)/2</f>
        <v>444.1</v>
      </c>
      <c r="E7" t="s">
        <v>17</v>
      </c>
    </row>
    <row r="8" spans="1:11" x14ac:dyDescent="0.3">
      <c r="A8" s="4" t="s">
        <v>16</v>
      </c>
      <c r="B8" s="4">
        <f>(B4-B5)/2</f>
        <v>371.69999999999993</v>
      </c>
      <c r="C8" s="4">
        <f>(C4-C5)/2</f>
        <v>248.84999999999997</v>
      </c>
      <c r="F8" s="4" t="s">
        <v>11</v>
      </c>
      <c r="G8" s="4" t="s">
        <v>12</v>
      </c>
      <c r="H8" s="4" t="s">
        <v>13</v>
      </c>
      <c r="I8" s="6" t="s">
        <v>10</v>
      </c>
    </row>
    <row r="9" spans="1:11" x14ac:dyDescent="0.3">
      <c r="A9" s="4" t="s">
        <v>6</v>
      </c>
      <c r="B9" s="5">
        <f>B7*F2*10^(3)/(E2*I6)</f>
        <v>0.5078900590956178</v>
      </c>
      <c r="C9" s="5">
        <f>C7*F2*10^(3)/(E2*I6)</f>
        <v>0.33961300194890298</v>
      </c>
      <c r="F9">
        <v>100</v>
      </c>
      <c r="G9">
        <v>0.153</v>
      </c>
      <c r="H9">
        <v>0.06</v>
      </c>
      <c r="I9">
        <f>16*PI()*F9*H9*10^(-7)/(5^(3/2)*G9)</f>
        <v>1.7630907560259081E-5</v>
      </c>
    </row>
    <row r="10" spans="1:11" x14ac:dyDescent="0.3">
      <c r="A10" s="4" t="s">
        <v>20</v>
      </c>
      <c r="B10" s="1">
        <f>B8*F2*10^3/(E2*B9)</f>
        <v>5.2289635479227617E-5</v>
      </c>
      <c r="C10" s="1">
        <f>C8*F2*10^3/(E2*C9)</f>
        <v>5.2353545942828432E-5</v>
      </c>
    </row>
    <row r="11" spans="1:11" x14ac:dyDescent="0.3">
      <c r="A11" s="4" t="s">
        <v>19</v>
      </c>
      <c r="B11" s="1">
        <f>(B10^2+I9^2)^(1/2)</f>
        <v>5.5182015910520163E-5</v>
      </c>
      <c r="C11" s="1">
        <f>(C10^2+I9^2)^(1/2)</f>
        <v>5.5242580263653944E-5</v>
      </c>
    </row>
    <row r="12" spans="1:11" x14ac:dyDescent="0.3">
      <c r="A12" s="4" t="s">
        <v>18</v>
      </c>
      <c r="B12">
        <f>(B4-B2)*12.4/24</f>
        <v>192.50999999999996</v>
      </c>
      <c r="C12">
        <f>(C4-C2)*12.4/24</f>
        <v>129.78666666666663</v>
      </c>
    </row>
    <row r="26" spans="3:3" x14ac:dyDescent="0.3">
      <c r="C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2025-04-15T13:19:29Z</dcterms:modified>
</cp:coreProperties>
</file>