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Manuel\Desktop\Vs_Code\Sito_Motogp\docs\"/>
    </mc:Choice>
  </mc:AlternateContent>
  <xr:revisionPtr revIDLastSave="0" documentId="13_ncr:1_{3A84CBB8-59B3-4616-9B2F-4944A08541E8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1" l="1"/>
  <c r="B62" i="1" s="1"/>
  <c r="B55" i="1"/>
  <c r="B53" i="1"/>
  <c r="B51" i="1"/>
  <c r="B49" i="1"/>
  <c r="B47" i="1"/>
  <c r="B45" i="1"/>
  <c r="B43" i="1"/>
  <c r="B41" i="1"/>
  <c r="B39" i="1"/>
  <c r="B37" i="1"/>
  <c r="B35" i="1"/>
  <c r="B33" i="1"/>
  <c r="B31" i="1"/>
  <c r="B29" i="1"/>
  <c r="B27" i="1"/>
  <c r="B25" i="1"/>
  <c r="B23" i="1"/>
  <c r="B21" i="1"/>
  <c r="B19" i="1"/>
  <c r="B17" i="1"/>
  <c r="B72" i="1" s="1"/>
  <c r="B15" i="1"/>
  <c r="B13" i="1"/>
  <c r="B11" i="1"/>
  <c r="B61" i="1" s="1"/>
  <c r="E63" i="1" s="1"/>
  <c r="B9" i="1"/>
  <c r="B7" i="1"/>
  <c r="E62" i="1" s="1"/>
  <c r="B71" i="1" l="1"/>
  <c r="E64" i="1" s="1"/>
  <c r="B70" i="1"/>
  <c r="B69" i="1"/>
  <c r="B68" i="1"/>
  <c r="B67" i="1"/>
  <c r="B66" i="1"/>
  <c r="B65" i="1"/>
  <c r="B64" i="1"/>
  <c r="B63" i="1"/>
  <c r="E61" i="1"/>
  <c r="B60" i="1"/>
  <c r="E60" i="1"/>
</calcChain>
</file>

<file path=xl/sharedStrings.xml><?xml version="1.0" encoding="utf-8"?>
<sst xmlns="http://schemas.openxmlformats.org/spreadsheetml/2006/main" count="299" uniqueCount="122">
  <si>
    <t>PILOTA</t>
  </si>
  <si>
    <t>PUNTI</t>
  </si>
  <si>
    <t>SCUDERIA</t>
  </si>
  <si>
    <t>QATAR</t>
  </si>
  <si>
    <t>PORTOGALLO</t>
  </si>
  <si>
    <t>AMERICHE</t>
  </si>
  <si>
    <t>SPAGNA</t>
  </si>
  <si>
    <t>FRANCIA</t>
  </si>
  <si>
    <t xml:space="preserve">CATALOGNA </t>
  </si>
  <si>
    <t>ITALIA</t>
  </si>
  <si>
    <t>OLANDA</t>
  </si>
  <si>
    <t>GERMANIA</t>
  </si>
  <si>
    <t>GRAN BRETAGNA</t>
  </si>
  <si>
    <t>AUSTRIA</t>
  </si>
  <si>
    <t>ARAGON</t>
  </si>
  <si>
    <t>MISANO</t>
  </si>
  <si>
    <t>INDONESIA</t>
  </si>
  <si>
    <t>GIAPPONE</t>
  </si>
  <si>
    <t>AUSTRALIA</t>
  </si>
  <si>
    <t>THAILANDIA</t>
  </si>
  <si>
    <t xml:space="preserve">SEPANG </t>
  </si>
  <si>
    <t>VALENCIA</t>
  </si>
  <si>
    <t>Joel Esteban</t>
  </si>
  <si>
    <t>CF MOTO ASPAR TEAM</t>
  </si>
  <si>
    <t>RIT</t>
  </si>
  <si>
    <t>David Alonso</t>
  </si>
  <si>
    <t>Daniel Holgado</t>
  </si>
  <si>
    <t>RED BULL GASGAS TECH3</t>
  </si>
  <si>
    <t>Jakob Roulstone</t>
  </si>
  <si>
    <t>Ivan Ortola</t>
  </si>
  <si>
    <t>MT HELMETZ-MSI</t>
  </si>
  <si>
    <t>Riusei Yamanaka</t>
  </si>
  <si>
    <t>Collin Vejer</t>
  </si>
  <si>
    <t>LIQUIMOLI HUSQUARNA INTACT GP</t>
  </si>
  <si>
    <t>Tazuki Suzuki</t>
  </si>
  <si>
    <t>Josè Antonio Rueda</t>
  </si>
  <si>
    <t>RED BULL KTM AJO</t>
  </si>
  <si>
    <t>Sabi Zurotuza</t>
  </si>
  <si>
    <t>David Muñoz</t>
  </si>
  <si>
    <t>BOE MOTORSPORTS</t>
  </si>
  <si>
    <t>Joel Kelso</t>
  </si>
  <si>
    <t>Stefano Nepa</t>
  </si>
  <si>
    <t>LEVEL UP-MTA</t>
  </si>
  <si>
    <t>Nicola Fabio Carraro</t>
  </si>
  <si>
    <t>Riccardo Rossi</t>
  </si>
  <si>
    <t>CIP GREEN POWER</t>
  </si>
  <si>
    <t>Noah Dettwiler</t>
  </si>
  <si>
    <t>Tayo Furusato</t>
  </si>
  <si>
    <t>HONDA TEAM ASIA</t>
  </si>
  <si>
    <t>Tatchakaorn Buarsi</t>
  </si>
  <si>
    <t>Matteo Bertelle</t>
  </si>
  <si>
    <t>RIVACOLD SNIPERS TEAM</t>
  </si>
  <si>
    <t>David Almansa</t>
  </si>
  <si>
    <t>Manuel Bonelli</t>
  </si>
  <si>
    <t>LEOPARD RACING</t>
  </si>
  <si>
    <t>Lorenzo Gabrielli</t>
  </si>
  <si>
    <t>Scott Ogden</t>
  </si>
  <si>
    <t>MLAV RACING</t>
  </si>
  <si>
    <t>Joshua Whatly</t>
  </si>
  <si>
    <t>Filippo Farioli</t>
  </si>
  <si>
    <t>SIC58 SQUADRA CORSE</t>
  </si>
  <si>
    <t>Luca Lunetta</t>
  </si>
  <si>
    <t>TEAM</t>
  </si>
  <si>
    <t>COSTRUTTORI</t>
  </si>
  <si>
    <t>HONDA</t>
  </si>
  <si>
    <t>KTM</t>
  </si>
  <si>
    <t>CF MOTO</t>
  </si>
  <si>
    <t>GASGAS</t>
  </si>
  <si>
    <t>HUSQUARNA</t>
  </si>
  <si>
    <t>TEMPI IN QUALIFICA</t>
  </si>
  <si>
    <t>POLE POSITION</t>
  </si>
  <si>
    <t>2:06.638</t>
  </si>
  <si>
    <t>1:49.600</t>
  </si>
  <si>
    <t>2:16.749</t>
  </si>
  <si>
    <t>1:47.670</t>
  </si>
  <si>
    <t>1:58.860</t>
  </si>
  <si>
    <t>1:43.167</t>
  </si>
  <si>
    <t>1:27.422</t>
  </si>
  <si>
    <t>2:13.045</t>
  </si>
  <si>
    <t>1:40.446</t>
  </si>
  <si>
    <t>2:08.625</t>
  </si>
  <si>
    <t>1:42.128</t>
  </si>
  <si>
    <t>1:42.028</t>
  </si>
  <si>
    <t>1:40.547</t>
  </si>
  <si>
    <t>1:57.684</t>
  </si>
  <si>
    <t>1:38.077</t>
  </si>
  <si>
    <t>LORENZO GABRIELLI</t>
  </si>
  <si>
    <t>2:08.039, 12esimo</t>
  </si>
  <si>
    <t>1:52.234, 15esimo</t>
  </si>
  <si>
    <t>2:19.230, 22esimo</t>
  </si>
  <si>
    <t>1:49.848, 12esimo</t>
  </si>
  <si>
    <t>12esimo</t>
  </si>
  <si>
    <t>1:58.860, pole</t>
  </si>
  <si>
    <t>1:43.866, 4</t>
  </si>
  <si>
    <t>1:27.889, 4</t>
  </si>
  <si>
    <t>2:14.506, 16esimo</t>
  </si>
  <si>
    <t>1:41.381, 12esimo</t>
  </si>
  <si>
    <t>2:10.707, 20esimo</t>
  </si>
  <si>
    <t>1:43.944, 17esimo</t>
  </si>
  <si>
    <t>1:42.759, 11esimo</t>
  </si>
  <si>
    <t>1:57.684, pole</t>
  </si>
  <si>
    <t>1:38.247, 2</t>
  </si>
  <si>
    <t>MANUEL BONELLI</t>
  </si>
  <si>
    <t>1:50.299, 9</t>
  </si>
  <si>
    <t>1:47.670, pole</t>
  </si>
  <si>
    <t>pole</t>
  </si>
  <si>
    <t>1:28.186, 7</t>
  </si>
  <si>
    <t>2:13.273, 5</t>
  </si>
  <si>
    <t>2:08.625, pole</t>
  </si>
  <si>
    <t>1:42.028, pole</t>
  </si>
  <si>
    <t>1:41.215, 2</t>
  </si>
  <si>
    <t>2:06.670, pole, FL</t>
  </si>
  <si>
    <t>2:16.750, 2, FL</t>
  </si>
  <si>
    <t>pole,FL</t>
  </si>
  <si>
    <t>1:59.093, 2 FL</t>
  </si>
  <si>
    <t>1:43.167, pole,FL</t>
  </si>
  <si>
    <t>1:40.446, pole, FL</t>
  </si>
  <si>
    <t>1:40.547, pole,FL</t>
  </si>
  <si>
    <t>1:58.499, 2, FL</t>
  </si>
  <si>
    <t>1:38.077, pole,FL</t>
  </si>
  <si>
    <t>1:42.128, pole, FL</t>
  </si>
  <si>
    <t xml:space="preserve">2024 STAGIONE 1: MOTO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</si>
</sst>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25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b/>
      <sz val="10"/>
      <color theme="1"/>
      <name val="Arial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  <fill>
      <patternFill patternType="solid">
        <fgColor rgb="FFB45F06"/>
        <bgColor rgb="FFB45F06"/>
      </patternFill>
    </fill>
    <fill>
      <patternFill patternType="solid">
        <fgColor rgb="FF00FF00"/>
        <bgColor rgb="FF00FF00"/>
      </patternFill>
    </fill>
    <fill>
      <patternFill patternType="solid">
        <fgColor rgb="FF674EA7"/>
        <bgColor rgb="FF674EA7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3" fillId="0" borderId="2" xfId="0" applyFont="1" applyBorder="1"/>
    <xf numFmtId="0" fontId="5" fillId="0" borderId="3" xfId="0" applyFont="1" applyBorder="1"/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4" fillId="0" borderId="1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0"/>
  <sheetViews>
    <sheetView tabSelected="1" workbookViewId="0">
      <selection sqref="A1:W3"/>
    </sheetView>
  </sheetViews>
  <sheetFormatPr defaultColWidth="12.6640625" defaultRowHeight="15.75" customHeight="1" x14ac:dyDescent="0.25"/>
  <cols>
    <col min="1" max="1" width="30.77734375" customWidth="1"/>
    <col min="2" max="2" width="14.21875" customWidth="1"/>
    <col min="3" max="3" width="30.21875" customWidth="1"/>
    <col min="4" max="4" width="15.21875" customWidth="1"/>
    <col min="5" max="5" width="14.88671875" customWidth="1"/>
    <col min="11" max="11" width="14.77734375" customWidth="1"/>
    <col min="12" max="12" width="14.88671875" customWidth="1"/>
    <col min="13" max="13" width="15.44140625" customWidth="1"/>
    <col min="14" max="14" width="14.6640625" customWidth="1"/>
    <col min="15" max="15" width="14.77734375" customWidth="1"/>
  </cols>
  <sheetData>
    <row r="1" spans="1:26" ht="15.75" customHeight="1" x14ac:dyDescent="0.55000000000000004">
      <c r="A1" s="15" t="s">
        <v>121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"/>
      <c r="Y1" s="2">
        <v>1</v>
      </c>
      <c r="Z1" s="3">
        <v>25</v>
      </c>
    </row>
    <row r="2" spans="1:26" ht="15.75" customHeight="1" x14ac:dyDescent="0.55000000000000004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"/>
      <c r="Y2" s="4">
        <v>2</v>
      </c>
      <c r="Z2" s="3">
        <v>20</v>
      </c>
    </row>
    <row r="3" spans="1:26" ht="15.75" customHeight="1" x14ac:dyDescent="0.55000000000000004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"/>
      <c r="Y3" s="5">
        <v>3</v>
      </c>
      <c r="Z3" s="3">
        <v>16</v>
      </c>
    </row>
    <row r="4" spans="1:26" x14ac:dyDescent="0.25">
      <c r="Y4" s="6">
        <v>4</v>
      </c>
      <c r="Z4" s="3">
        <v>13</v>
      </c>
    </row>
    <row r="5" spans="1:26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Y5" s="6">
        <v>5</v>
      </c>
      <c r="Z5" s="3">
        <v>11</v>
      </c>
    </row>
    <row r="6" spans="1:26" x14ac:dyDescent="0.25">
      <c r="A6" s="8" t="s">
        <v>0</v>
      </c>
      <c r="B6" s="8" t="s">
        <v>1</v>
      </c>
      <c r="C6" s="8" t="s">
        <v>2</v>
      </c>
      <c r="D6" s="9" t="s">
        <v>3</v>
      </c>
      <c r="E6" s="9" t="s">
        <v>4</v>
      </c>
      <c r="F6" s="9" t="s">
        <v>5</v>
      </c>
      <c r="G6" s="9" t="s">
        <v>6</v>
      </c>
      <c r="H6" s="9" t="s">
        <v>7</v>
      </c>
      <c r="I6" s="9" t="s">
        <v>8</v>
      </c>
      <c r="J6" s="9" t="s">
        <v>9</v>
      </c>
      <c r="K6" s="9" t="s">
        <v>10</v>
      </c>
      <c r="L6" s="9" t="s">
        <v>11</v>
      </c>
      <c r="M6" s="9" t="s">
        <v>12</v>
      </c>
      <c r="N6" s="9" t="s">
        <v>13</v>
      </c>
      <c r="O6" s="9" t="s">
        <v>14</v>
      </c>
      <c r="P6" s="9" t="s">
        <v>15</v>
      </c>
      <c r="Q6" s="9" t="s">
        <v>15</v>
      </c>
      <c r="R6" s="9" t="s">
        <v>16</v>
      </c>
      <c r="S6" s="9" t="s">
        <v>17</v>
      </c>
      <c r="T6" s="9" t="s">
        <v>18</v>
      </c>
      <c r="U6" s="9" t="s">
        <v>19</v>
      </c>
      <c r="V6" s="9" t="s">
        <v>20</v>
      </c>
      <c r="W6" s="9" t="s">
        <v>21</v>
      </c>
      <c r="Y6" s="6">
        <v>6</v>
      </c>
      <c r="Z6" s="3">
        <v>10</v>
      </c>
    </row>
    <row r="7" spans="1:26" x14ac:dyDescent="0.25">
      <c r="A7" s="10" t="s">
        <v>22</v>
      </c>
      <c r="B7" s="10">
        <f>Z9 + Z6 + Z11 + Z4 + Z9 +Z9 + Z2 + Z3 +Z3 + Z9 + Z15 + 0.5 + Z6</f>
        <v>119.5</v>
      </c>
      <c r="C7" s="10" t="s">
        <v>23</v>
      </c>
      <c r="D7" s="6">
        <v>9</v>
      </c>
      <c r="E7" s="6">
        <v>6</v>
      </c>
      <c r="F7" s="6">
        <v>11</v>
      </c>
      <c r="G7" s="6">
        <v>4</v>
      </c>
      <c r="H7" s="11" t="s">
        <v>24</v>
      </c>
      <c r="I7" s="10">
        <v>16</v>
      </c>
      <c r="J7" s="6">
        <v>9</v>
      </c>
      <c r="K7" s="6">
        <v>9</v>
      </c>
      <c r="L7" s="4">
        <v>2</v>
      </c>
      <c r="M7" s="5">
        <v>3</v>
      </c>
      <c r="N7" s="5">
        <v>3</v>
      </c>
      <c r="O7" s="11" t="s">
        <v>24</v>
      </c>
      <c r="P7" s="10">
        <v>19</v>
      </c>
      <c r="Q7" s="6">
        <v>9</v>
      </c>
      <c r="R7" s="6">
        <v>15</v>
      </c>
      <c r="S7" s="6">
        <v>15</v>
      </c>
      <c r="T7" s="6">
        <v>6</v>
      </c>
      <c r="U7" s="10"/>
      <c r="V7" s="10"/>
      <c r="W7" s="10"/>
      <c r="Y7" s="6">
        <v>7</v>
      </c>
      <c r="Z7" s="3">
        <v>9</v>
      </c>
    </row>
    <row r="8" spans="1:26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O8" s="10"/>
      <c r="P8" s="10"/>
      <c r="Q8" s="10"/>
      <c r="R8" s="10"/>
      <c r="S8" s="10"/>
      <c r="T8" s="10"/>
      <c r="U8" s="10"/>
      <c r="V8" s="10"/>
      <c r="W8" s="10"/>
      <c r="Y8" s="6">
        <v>8</v>
      </c>
      <c r="Z8" s="3">
        <v>8</v>
      </c>
    </row>
    <row r="9" spans="1:26" x14ac:dyDescent="0.25">
      <c r="A9" s="10" t="s">
        <v>25</v>
      </c>
      <c r="B9" s="10">
        <f>Z6 + Z15 + Z3 + Z1 + Z2 + Z6 + Z11 +Z2 + Z4 + Z5 + Z10 + Z1 + Z6 + 8 + Z3</f>
        <v>196</v>
      </c>
      <c r="C9" s="10" t="s">
        <v>23</v>
      </c>
      <c r="D9" s="6">
        <v>6</v>
      </c>
      <c r="E9" s="6">
        <v>15</v>
      </c>
      <c r="F9" s="5">
        <v>3</v>
      </c>
      <c r="G9" s="2">
        <v>1</v>
      </c>
      <c r="H9" s="4">
        <v>2</v>
      </c>
      <c r="I9" s="6">
        <v>6</v>
      </c>
      <c r="J9" s="6">
        <v>11</v>
      </c>
      <c r="K9" s="4">
        <v>2</v>
      </c>
      <c r="L9" s="6">
        <v>4</v>
      </c>
      <c r="M9" s="6">
        <v>5</v>
      </c>
      <c r="N9" s="11" t="s">
        <v>24</v>
      </c>
      <c r="O9" s="6">
        <v>10</v>
      </c>
      <c r="P9" s="11" t="s">
        <v>24</v>
      </c>
      <c r="Q9" s="2">
        <v>1</v>
      </c>
      <c r="R9" s="6">
        <v>6</v>
      </c>
      <c r="S9" s="5">
        <v>3</v>
      </c>
      <c r="T9" s="5">
        <v>3</v>
      </c>
      <c r="U9" s="10"/>
      <c r="V9" s="10"/>
      <c r="W9" s="10"/>
      <c r="Y9" s="6">
        <v>9</v>
      </c>
      <c r="Z9" s="3">
        <v>7</v>
      </c>
    </row>
    <row r="10" spans="1:26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Y10" s="6">
        <v>10</v>
      </c>
      <c r="Z10" s="3">
        <v>6</v>
      </c>
    </row>
    <row r="11" spans="1:26" x14ac:dyDescent="0.25">
      <c r="A11" s="10" t="s">
        <v>26</v>
      </c>
      <c r="B11" s="10">
        <f>Z4 + Z3 + Z3 + Z3 +Z5 + Z11 + Z1 +Z2 + Z3 + Z2 + Z12 + Z7 + Z2</f>
        <v>191</v>
      </c>
      <c r="C11" s="10" t="s">
        <v>27</v>
      </c>
      <c r="D11" s="6">
        <v>4</v>
      </c>
      <c r="E11" s="5">
        <v>3</v>
      </c>
      <c r="F11" s="11" t="s">
        <v>24</v>
      </c>
      <c r="G11" s="5">
        <v>3</v>
      </c>
      <c r="H11" s="11" t="s">
        <v>24</v>
      </c>
      <c r="I11" s="11" t="s">
        <v>24</v>
      </c>
      <c r="J11" s="5">
        <v>3</v>
      </c>
      <c r="K11" s="6">
        <v>5</v>
      </c>
      <c r="L11" s="6">
        <v>11</v>
      </c>
      <c r="M11" s="2">
        <v>1</v>
      </c>
      <c r="N11" s="4">
        <v>2</v>
      </c>
      <c r="O11" s="5">
        <v>3</v>
      </c>
      <c r="P11" s="4">
        <v>2</v>
      </c>
      <c r="Q11" s="6">
        <v>12</v>
      </c>
      <c r="R11" s="6">
        <v>7</v>
      </c>
      <c r="S11" s="11" t="s">
        <v>24</v>
      </c>
      <c r="T11" s="4">
        <v>2</v>
      </c>
      <c r="U11" s="10"/>
      <c r="V11" s="10"/>
      <c r="W11" s="10"/>
      <c r="Y11" s="6">
        <v>11</v>
      </c>
      <c r="Z11" s="3">
        <v>5</v>
      </c>
    </row>
    <row r="12" spans="1:26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Y12" s="6">
        <v>12</v>
      </c>
      <c r="Z12" s="3">
        <v>4</v>
      </c>
    </row>
    <row r="13" spans="1:26" x14ac:dyDescent="0.25">
      <c r="A13" s="10" t="s">
        <v>28</v>
      </c>
      <c r="B13" s="10">
        <f>Z10 + Z15 + Z11 + Z13 + Z12 +Z14 + Z13</f>
        <v>24</v>
      </c>
      <c r="C13" s="10" t="s">
        <v>27</v>
      </c>
      <c r="D13" s="10">
        <v>17</v>
      </c>
      <c r="E13" s="6">
        <v>10</v>
      </c>
      <c r="F13" s="6">
        <v>15</v>
      </c>
      <c r="G13" s="6">
        <v>11</v>
      </c>
      <c r="H13" s="6">
        <v>13</v>
      </c>
      <c r="I13" s="6">
        <v>12</v>
      </c>
      <c r="J13" s="10">
        <v>18</v>
      </c>
      <c r="K13" s="11" t="s">
        <v>24</v>
      </c>
      <c r="L13" s="10">
        <v>18</v>
      </c>
      <c r="M13" s="10">
        <v>16</v>
      </c>
      <c r="N13" s="6">
        <v>14</v>
      </c>
      <c r="O13" s="11" t="s">
        <v>24</v>
      </c>
      <c r="P13" s="10">
        <v>18</v>
      </c>
      <c r="Q13" s="11" t="s">
        <v>24</v>
      </c>
      <c r="R13" s="11" t="s">
        <v>24</v>
      </c>
      <c r="S13" s="11" t="s">
        <v>24</v>
      </c>
      <c r="T13" s="6">
        <v>13</v>
      </c>
      <c r="U13" s="10"/>
      <c r="V13" s="10"/>
      <c r="W13" s="10"/>
      <c r="Y13" s="6">
        <v>13</v>
      </c>
      <c r="Z13" s="3">
        <v>3</v>
      </c>
    </row>
    <row r="14" spans="1:26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Y14" s="6">
        <v>14</v>
      </c>
      <c r="Z14" s="3">
        <v>2</v>
      </c>
    </row>
    <row r="15" spans="1:26" x14ac:dyDescent="0.25">
      <c r="A15" s="10" t="s">
        <v>29</v>
      </c>
      <c r="B15" s="10">
        <f>Z2 + Z2 + Z6 + Z3 +Z8 + Z13 + Z4 +Z5 + Z1 + Z1 + Z8 + Z3 +4.5 + Z4</f>
        <v>192.5</v>
      </c>
      <c r="C15" s="10" t="s">
        <v>30</v>
      </c>
      <c r="D15" s="4">
        <v>2</v>
      </c>
      <c r="E15" s="11" t="s">
        <v>24</v>
      </c>
      <c r="F15" s="4">
        <v>2</v>
      </c>
      <c r="G15" s="6">
        <v>6</v>
      </c>
      <c r="H15" s="11" t="s">
        <v>24</v>
      </c>
      <c r="I15" s="5">
        <v>3</v>
      </c>
      <c r="J15" s="10">
        <v>16</v>
      </c>
      <c r="K15" s="6">
        <v>8</v>
      </c>
      <c r="L15" s="6">
        <v>13</v>
      </c>
      <c r="M15" s="6">
        <v>4</v>
      </c>
      <c r="N15" s="6">
        <v>5</v>
      </c>
      <c r="O15" s="2">
        <v>1</v>
      </c>
      <c r="P15" s="2">
        <v>1</v>
      </c>
      <c r="Q15" s="6">
        <v>8</v>
      </c>
      <c r="R15" s="5">
        <v>3</v>
      </c>
      <c r="S15" s="6">
        <v>7</v>
      </c>
      <c r="T15" s="6">
        <v>4</v>
      </c>
      <c r="U15" s="10"/>
      <c r="V15" s="10"/>
      <c r="W15" s="10"/>
      <c r="Y15" s="6">
        <v>15</v>
      </c>
      <c r="Z15" s="3">
        <v>1</v>
      </c>
    </row>
    <row r="16" spans="1:26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Y16" s="11" t="s">
        <v>24</v>
      </c>
    </row>
    <row r="17" spans="1:23" x14ac:dyDescent="0.25">
      <c r="A17" s="10" t="s">
        <v>31</v>
      </c>
      <c r="B17" s="10">
        <f>Z12 + Z12 + Z9 + Z15 + Z15 + Z14</f>
        <v>19</v>
      </c>
      <c r="C17" s="10" t="s">
        <v>30</v>
      </c>
      <c r="D17" s="10">
        <v>16</v>
      </c>
      <c r="E17" s="11" t="s">
        <v>24</v>
      </c>
      <c r="F17" s="6">
        <v>12</v>
      </c>
      <c r="G17" s="6">
        <v>12</v>
      </c>
      <c r="H17" s="6">
        <v>9</v>
      </c>
      <c r="I17" s="6">
        <v>15</v>
      </c>
      <c r="J17" s="11" t="s">
        <v>24</v>
      </c>
      <c r="K17" s="11" t="s">
        <v>24</v>
      </c>
      <c r="L17" s="10">
        <v>17</v>
      </c>
      <c r="M17" s="10">
        <v>18</v>
      </c>
      <c r="N17" s="11" t="s">
        <v>24</v>
      </c>
      <c r="O17" s="11" t="s">
        <v>24</v>
      </c>
      <c r="P17" s="6">
        <v>15</v>
      </c>
      <c r="Q17" s="10">
        <v>19</v>
      </c>
      <c r="R17" s="6">
        <v>14</v>
      </c>
      <c r="S17" s="11" t="s">
        <v>24</v>
      </c>
      <c r="T17" s="11" t="s">
        <v>24</v>
      </c>
      <c r="U17" s="10"/>
      <c r="V17" s="10"/>
      <c r="W17" s="10"/>
    </row>
    <row r="18" spans="1:23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</row>
    <row r="19" spans="1:23" x14ac:dyDescent="0.25">
      <c r="A19" s="10" t="s">
        <v>32</v>
      </c>
      <c r="B19" s="10">
        <f>Z11 + Z5 + Z1 + Z1 + Z2 + Z14 + Z9 + Z8 +Z6 + Z5 + Z5 + Z7 + Z4 + Z1</f>
        <v>182</v>
      </c>
      <c r="C19" s="10" t="s">
        <v>33</v>
      </c>
      <c r="D19" s="6">
        <v>11</v>
      </c>
      <c r="E19" s="6">
        <v>5</v>
      </c>
      <c r="F19" s="2">
        <v>1</v>
      </c>
      <c r="G19" s="11" t="s">
        <v>24</v>
      </c>
      <c r="H19" s="2">
        <v>1</v>
      </c>
      <c r="I19" s="4">
        <v>2</v>
      </c>
      <c r="J19" s="6">
        <v>14</v>
      </c>
      <c r="K19" s="11" t="s">
        <v>24</v>
      </c>
      <c r="L19" s="6">
        <v>9</v>
      </c>
      <c r="M19" s="6">
        <v>8</v>
      </c>
      <c r="N19" s="6">
        <v>6</v>
      </c>
      <c r="O19" s="6">
        <v>5</v>
      </c>
      <c r="P19" s="6">
        <v>5</v>
      </c>
      <c r="Q19" s="6">
        <v>7</v>
      </c>
      <c r="R19" s="6">
        <v>4</v>
      </c>
      <c r="S19" s="11" t="s">
        <v>24</v>
      </c>
      <c r="T19" s="2">
        <v>1</v>
      </c>
      <c r="U19" s="10"/>
      <c r="V19" s="10"/>
      <c r="W19" s="10"/>
    </row>
    <row r="20" spans="1:23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</row>
    <row r="21" spans="1:23" x14ac:dyDescent="0.25">
      <c r="A21" s="10" t="s">
        <v>34</v>
      </c>
      <c r="B21" s="10">
        <f>Z7 + Z6 + Z9 + Z7 + Z13 +Z12 + Z14 + Z13 + Z9 + Z11 + Z11 + Z14</f>
        <v>66</v>
      </c>
      <c r="C21" s="10" t="s">
        <v>33</v>
      </c>
      <c r="D21" s="11" t="s">
        <v>24</v>
      </c>
      <c r="E21" s="6">
        <v>7</v>
      </c>
      <c r="F21" s="6">
        <v>6</v>
      </c>
      <c r="G21" s="6">
        <v>9</v>
      </c>
      <c r="H21" s="11" t="s">
        <v>24</v>
      </c>
      <c r="I21" s="6">
        <v>7</v>
      </c>
      <c r="J21" s="6">
        <v>13</v>
      </c>
      <c r="K21" s="6">
        <v>12</v>
      </c>
      <c r="L21" s="6">
        <v>14</v>
      </c>
      <c r="M21" s="6">
        <v>13</v>
      </c>
      <c r="N21" s="11" t="s">
        <v>24</v>
      </c>
      <c r="O21" s="11" t="s">
        <v>24</v>
      </c>
      <c r="P21" s="6">
        <v>9</v>
      </c>
      <c r="Q21" s="6">
        <v>11</v>
      </c>
      <c r="R21" s="6">
        <v>11</v>
      </c>
      <c r="S21" s="11" t="s">
        <v>24</v>
      </c>
      <c r="T21" s="6">
        <v>14</v>
      </c>
      <c r="U21" s="10"/>
      <c r="V21" s="10"/>
      <c r="W21" s="10"/>
    </row>
    <row r="22" spans="1:23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</row>
    <row r="23" spans="1:23" x14ac:dyDescent="0.25">
      <c r="A23" s="10" t="s">
        <v>35</v>
      </c>
      <c r="B23" s="10">
        <f>Z3 + Z4 + Z4 + Z10 +Z3 + Z10 + Z12 +Z11 + Z8 + Z3 + Z6 + Z10 + 6.5 + Z5</f>
        <v>136.5</v>
      </c>
      <c r="C23" s="10" t="s">
        <v>36</v>
      </c>
      <c r="D23" s="5">
        <v>3</v>
      </c>
      <c r="E23" s="11" t="s">
        <v>24</v>
      </c>
      <c r="F23" s="6">
        <v>4</v>
      </c>
      <c r="G23" s="11" t="s">
        <v>24</v>
      </c>
      <c r="H23" s="6">
        <v>4</v>
      </c>
      <c r="I23" s="11" t="s">
        <v>24</v>
      </c>
      <c r="J23" s="6">
        <v>10</v>
      </c>
      <c r="K23" s="5">
        <v>3</v>
      </c>
      <c r="L23" s="6">
        <v>10</v>
      </c>
      <c r="M23" s="6">
        <v>12</v>
      </c>
      <c r="N23" s="6">
        <v>11</v>
      </c>
      <c r="O23" s="6">
        <v>8</v>
      </c>
      <c r="P23" s="5">
        <v>3</v>
      </c>
      <c r="Q23" s="6">
        <v>6</v>
      </c>
      <c r="R23" s="6">
        <v>10</v>
      </c>
      <c r="S23" s="6">
        <v>4</v>
      </c>
      <c r="T23" s="6">
        <v>5</v>
      </c>
      <c r="U23" s="10"/>
      <c r="V23" s="10"/>
      <c r="W23" s="10"/>
    </row>
    <row r="24" spans="1:23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</row>
    <row r="25" spans="1:23" x14ac:dyDescent="0.25">
      <c r="A25" s="10" t="s">
        <v>37</v>
      </c>
      <c r="B25" s="10">
        <f>Z10 + Z2 + Z5 + Z7 + Z11 + Z8 +Z7 + Z3 + Z11 +Z7 + Z8 + 5 + Z11</f>
        <v>116</v>
      </c>
      <c r="C25" s="10" t="s">
        <v>36</v>
      </c>
      <c r="D25" s="6">
        <v>10</v>
      </c>
      <c r="E25" s="4">
        <v>2</v>
      </c>
      <c r="F25" s="6">
        <v>5</v>
      </c>
      <c r="G25" s="11" t="s">
        <v>24</v>
      </c>
      <c r="H25" s="6">
        <v>7</v>
      </c>
      <c r="I25" s="6">
        <v>11</v>
      </c>
      <c r="J25" s="6">
        <v>8</v>
      </c>
      <c r="K25" s="6">
        <v>7</v>
      </c>
      <c r="L25" s="5">
        <v>3</v>
      </c>
      <c r="M25" s="6">
        <v>11</v>
      </c>
      <c r="N25" s="6">
        <v>7</v>
      </c>
      <c r="O25" s="11" t="s">
        <v>24</v>
      </c>
      <c r="P25" s="6">
        <v>8</v>
      </c>
      <c r="Q25" s="11" t="s">
        <v>24</v>
      </c>
      <c r="R25" s="11" t="s">
        <v>24</v>
      </c>
      <c r="S25" s="6">
        <v>6</v>
      </c>
      <c r="T25" s="6">
        <v>11</v>
      </c>
      <c r="U25" s="10"/>
      <c r="V25" s="10"/>
      <c r="W25" s="10"/>
    </row>
    <row r="26" spans="1:23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</row>
    <row r="27" spans="1:23" x14ac:dyDescent="0.25">
      <c r="A27" s="10" t="s">
        <v>38</v>
      </c>
      <c r="B27" s="10">
        <f>Z8 + Z4 + Z6 + Z6 + Z5 + Z7 +Z8 + Z7 + Z10 + Z4</f>
        <v>97</v>
      </c>
      <c r="C27" s="10" t="s">
        <v>39</v>
      </c>
      <c r="D27" s="6">
        <v>8</v>
      </c>
      <c r="E27" s="6">
        <v>4</v>
      </c>
      <c r="F27" s="11" t="s">
        <v>24</v>
      </c>
      <c r="G27" s="11" t="s">
        <v>24</v>
      </c>
      <c r="H27" s="6">
        <v>6</v>
      </c>
      <c r="I27" s="10">
        <v>17</v>
      </c>
      <c r="J27" s="6">
        <v>6</v>
      </c>
      <c r="K27" s="11" t="s">
        <v>24</v>
      </c>
      <c r="L27" s="6">
        <v>5</v>
      </c>
      <c r="M27" s="6">
        <v>7</v>
      </c>
      <c r="N27" s="6">
        <v>8</v>
      </c>
      <c r="O27" s="6">
        <v>7</v>
      </c>
      <c r="P27" s="6">
        <v>10</v>
      </c>
      <c r="Q27" s="6">
        <v>4</v>
      </c>
      <c r="R27" s="11" t="s">
        <v>24</v>
      </c>
      <c r="S27" s="11" t="s">
        <v>24</v>
      </c>
      <c r="T27" s="11" t="s">
        <v>24</v>
      </c>
      <c r="U27" s="10"/>
      <c r="V27" s="10"/>
      <c r="W27" s="10"/>
    </row>
    <row r="28" spans="1:23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</row>
    <row r="29" spans="1:23" x14ac:dyDescent="0.25">
      <c r="A29" s="10" t="s">
        <v>40</v>
      </c>
      <c r="B29" s="10">
        <f>Z7 + Z1 + Z7 +Z5 + Z10 + Z7 +Z6 + Z6 + Z10 +Z4 + Z11 + Z6 + Z5  + Z10</f>
        <v>140</v>
      </c>
      <c r="C29" s="10" t="s">
        <v>39</v>
      </c>
      <c r="D29" s="6">
        <v>7</v>
      </c>
      <c r="E29" s="2">
        <v>1</v>
      </c>
      <c r="F29" s="6">
        <v>7</v>
      </c>
      <c r="G29" s="6">
        <v>5</v>
      </c>
      <c r="H29" s="11" t="s">
        <v>24</v>
      </c>
      <c r="I29" s="6">
        <v>10</v>
      </c>
      <c r="J29" s="6">
        <v>7</v>
      </c>
      <c r="K29" s="6">
        <v>6</v>
      </c>
      <c r="L29" s="6">
        <v>6</v>
      </c>
      <c r="M29" s="6">
        <v>10</v>
      </c>
      <c r="N29" s="6">
        <v>4</v>
      </c>
      <c r="O29" s="6">
        <v>11</v>
      </c>
      <c r="P29" s="6">
        <v>6</v>
      </c>
      <c r="Q29" s="10">
        <v>18</v>
      </c>
      <c r="R29" s="6">
        <v>5</v>
      </c>
      <c r="S29" s="11" t="s">
        <v>24</v>
      </c>
      <c r="T29" s="6">
        <v>10</v>
      </c>
      <c r="U29" s="10"/>
      <c r="V29" s="10"/>
      <c r="W29" s="10"/>
    </row>
    <row r="30" spans="1:23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</row>
    <row r="31" spans="1:23" x14ac:dyDescent="0.25">
      <c r="A31" s="10" t="s">
        <v>41</v>
      </c>
      <c r="B31" s="10">
        <f>Z14 + Z8 + Z2 +Z4 + Z4 +Z4 + Z1 + Z6 +Z10 + Z2 + Z7 + Z10 + Z8 + 4 + Z7</f>
        <v>166</v>
      </c>
      <c r="C31" s="10" t="s">
        <v>42</v>
      </c>
      <c r="D31" s="6">
        <v>14</v>
      </c>
      <c r="E31" s="11" t="s">
        <v>24</v>
      </c>
      <c r="F31" s="6">
        <v>8</v>
      </c>
      <c r="G31" s="4">
        <v>2</v>
      </c>
      <c r="H31" s="11" t="s">
        <v>24</v>
      </c>
      <c r="I31" s="6">
        <v>4</v>
      </c>
      <c r="J31" s="6">
        <v>4</v>
      </c>
      <c r="K31" s="6">
        <v>4</v>
      </c>
      <c r="L31" s="2">
        <v>1</v>
      </c>
      <c r="M31" s="6">
        <v>6</v>
      </c>
      <c r="N31" s="6">
        <v>10</v>
      </c>
      <c r="O31" s="4">
        <v>2</v>
      </c>
      <c r="P31" s="6">
        <v>7</v>
      </c>
      <c r="Q31" s="6">
        <v>10</v>
      </c>
      <c r="R31" s="6">
        <v>8</v>
      </c>
      <c r="S31" s="6">
        <v>8</v>
      </c>
      <c r="T31" s="6">
        <v>7</v>
      </c>
      <c r="U31" s="10"/>
      <c r="V31" s="10"/>
      <c r="W31" s="10"/>
    </row>
    <row r="32" spans="1:23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</row>
    <row r="33" spans="1:23" x14ac:dyDescent="0.25">
      <c r="A33" s="10" t="s">
        <v>43</v>
      </c>
      <c r="B33" s="10">
        <f>Z15 + Z14 + Z10 + Z14 + Z13 + Z13</f>
        <v>17</v>
      </c>
      <c r="C33" s="10" t="s">
        <v>42</v>
      </c>
      <c r="D33" s="6">
        <v>15</v>
      </c>
      <c r="E33" s="11" t="s">
        <v>24</v>
      </c>
      <c r="F33" s="6">
        <v>14</v>
      </c>
      <c r="G33" s="6">
        <v>10</v>
      </c>
      <c r="H33" s="11" t="s">
        <v>24</v>
      </c>
      <c r="I33" s="6">
        <v>14</v>
      </c>
      <c r="J33" s="11" t="s">
        <v>24</v>
      </c>
      <c r="K33" s="10">
        <v>19</v>
      </c>
      <c r="L33" s="10">
        <v>16</v>
      </c>
      <c r="M33" s="10">
        <v>17</v>
      </c>
      <c r="N33" s="10">
        <v>16</v>
      </c>
      <c r="O33" s="10">
        <v>18</v>
      </c>
      <c r="P33" s="6">
        <v>13</v>
      </c>
      <c r="Q33" s="11" t="s">
        <v>24</v>
      </c>
      <c r="R33" s="6">
        <v>13</v>
      </c>
      <c r="S33" s="11" t="s">
        <v>24</v>
      </c>
      <c r="T33" s="11" t="s">
        <v>24</v>
      </c>
      <c r="U33" s="10"/>
      <c r="V33" s="10"/>
      <c r="W33" s="10"/>
    </row>
    <row r="34" spans="1:23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</row>
    <row r="35" spans="1:23" x14ac:dyDescent="0.25">
      <c r="A35" s="10" t="s">
        <v>44</v>
      </c>
      <c r="B35" s="10">
        <f>Z5 + Z9 + Z7 + Z5 + Z9 + Z5 +Z10 + Z8 +Z9 + Z12 + Z11 + Z5 + Z9 + 5.5</f>
        <v>109.5</v>
      </c>
      <c r="C35" s="10" t="s">
        <v>45</v>
      </c>
      <c r="D35" s="6">
        <v>5</v>
      </c>
      <c r="E35" s="6">
        <v>9</v>
      </c>
      <c r="F35" s="11" t="s">
        <v>24</v>
      </c>
      <c r="G35" s="6">
        <v>7</v>
      </c>
      <c r="H35" s="6">
        <v>5</v>
      </c>
      <c r="I35" s="6">
        <v>9</v>
      </c>
      <c r="J35" s="6">
        <v>5</v>
      </c>
      <c r="K35" s="6">
        <v>10</v>
      </c>
      <c r="L35" s="6">
        <v>8</v>
      </c>
      <c r="M35" s="11" t="s">
        <v>24</v>
      </c>
      <c r="N35" s="6">
        <v>9</v>
      </c>
      <c r="O35" s="6">
        <v>12</v>
      </c>
      <c r="P35" s="6">
        <v>11</v>
      </c>
      <c r="Q35" s="6">
        <v>5</v>
      </c>
      <c r="R35" s="6">
        <v>9</v>
      </c>
      <c r="S35" s="6">
        <v>5</v>
      </c>
      <c r="T35" s="11" t="s">
        <v>24</v>
      </c>
      <c r="U35" s="10"/>
      <c r="V35" s="10"/>
      <c r="W35" s="10"/>
    </row>
    <row r="36" spans="1:23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</row>
    <row r="37" spans="1:23" x14ac:dyDescent="0.25">
      <c r="A37" s="10" t="s">
        <v>46</v>
      </c>
      <c r="B37" s="10">
        <f>Z11 + Z15 + Z12</f>
        <v>10</v>
      </c>
      <c r="C37" s="10" t="s">
        <v>45</v>
      </c>
      <c r="D37" s="10">
        <v>18</v>
      </c>
      <c r="E37" s="6">
        <v>11</v>
      </c>
      <c r="F37" s="10">
        <v>17</v>
      </c>
      <c r="G37" s="6">
        <v>15</v>
      </c>
      <c r="H37" s="6">
        <v>12</v>
      </c>
      <c r="I37" s="11" t="s">
        <v>24</v>
      </c>
      <c r="J37" s="10">
        <v>17</v>
      </c>
      <c r="K37" s="10">
        <v>17</v>
      </c>
      <c r="L37" s="10">
        <v>19</v>
      </c>
      <c r="M37" s="11" t="s">
        <v>24</v>
      </c>
      <c r="N37" s="10">
        <v>17</v>
      </c>
      <c r="O37" s="11" t="s">
        <v>24</v>
      </c>
      <c r="P37" s="10">
        <v>17</v>
      </c>
      <c r="Q37" s="11" t="s">
        <v>24</v>
      </c>
      <c r="R37" s="11" t="s">
        <v>24</v>
      </c>
      <c r="S37" s="11" t="s">
        <v>24</v>
      </c>
      <c r="T37" s="11" t="s">
        <v>24</v>
      </c>
      <c r="U37" s="10"/>
      <c r="V37" s="10"/>
      <c r="W37" s="10"/>
    </row>
    <row r="38" spans="1:23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</row>
    <row r="39" spans="1:23" ht="13.2" x14ac:dyDescent="0.25">
      <c r="A39" s="10" t="s">
        <v>47</v>
      </c>
      <c r="B39" s="10">
        <f>Z13 + Z10 + Z8 +Z3 + Z13 + Z12 + Z12 + Z15 +Z15 + Z6 + Z12 + Z12 + 2 + Z12</f>
        <v>70</v>
      </c>
      <c r="C39" s="10" t="s">
        <v>48</v>
      </c>
      <c r="D39" s="6">
        <v>13</v>
      </c>
      <c r="E39" s="11" t="s">
        <v>24</v>
      </c>
      <c r="F39" s="6">
        <v>10</v>
      </c>
      <c r="G39" s="6">
        <v>8</v>
      </c>
      <c r="H39" s="5">
        <v>3</v>
      </c>
      <c r="I39" s="6">
        <v>13</v>
      </c>
      <c r="J39" s="6">
        <v>12</v>
      </c>
      <c r="K39" s="11" t="s">
        <v>24</v>
      </c>
      <c r="L39" s="6">
        <v>12</v>
      </c>
      <c r="M39" s="6">
        <v>15</v>
      </c>
      <c r="N39" s="6">
        <v>15</v>
      </c>
      <c r="O39" s="6">
        <v>6</v>
      </c>
      <c r="P39" s="6">
        <v>12</v>
      </c>
      <c r="Q39" s="10">
        <v>17</v>
      </c>
      <c r="R39" s="6">
        <v>12</v>
      </c>
      <c r="S39" s="6">
        <v>12</v>
      </c>
      <c r="T39" s="6">
        <v>12</v>
      </c>
      <c r="U39" s="10"/>
      <c r="V39" s="10"/>
      <c r="W39" s="10"/>
    </row>
    <row r="40" spans="1:23" ht="13.2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</row>
    <row r="41" spans="1:23" ht="13.2" x14ac:dyDescent="0.25">
      <c r="A41" s="10" t="s">
        <v>49</v>
      </c>
      <c r="B41" s="10">
        <f>Z11 +Z13 + 3.5</f>
        <v>11.5</v>
      </c>
      <c r="C41" s="10" t="s">
        <v>48</v>
      </c>
      <c r="D41" s="10">
        <v>20</v>
      </c>
      <c r="E41" s="11" t="s">
        <v>24</v>
      </c>
      <c r="F41" s="10">
        <v>16</v>
      </c>
      <c r="G41" s="10">
        <v>18</v>
      </c>
      <c r="H41" s="6">
        <v>11</v>
      </c>
      <c r="I41" s="10">
        <v>18</v>
      </c>
      <c r="J41" s="11" t="s">
        <v>24</v>
      </c>
      <c r="K41" s="10">
        <v>16</v>
      </c>
      <c r="L41" s="10">
        <v>19</v>
      </c>
      <c r="M41" s="11" t="s">
        <v>24</v>
      </c>
      <c r="N41" s="6">
        <v>13</v>
      </c>
      <c r="O41" s="10">
        <v>19</v>
      </c>
      <c r="P41" s="11" t="s">
        <v>24</v>
      </c>
      <c r="Q41" s="11" t="s">
        <v>24</v>
      </c>
      <c r="R41" s="11" t="s">
        <v>24</v>
      </c>
      <c r="S41" s="6">
        <v>9</v>
      </c>
      <c r="T41" s="11" t="s">
        <v>24</v>
      </c>
      <c r="U41" s="10"/>
      <c r="V41" s="10"/>
      <c r="W41" s="10"/>
    </row>
    <row r="42" spans="1:23" ht="13.2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</row>
    <row r="43" spans="1:23" ht="13.2" x14ac:dyDescent="0.25">
      <c r="A43" s="10" t="s">
        <v>50</v>
      </c>
      <c r="B43" s="10">
        <f>Z12 + Z8 + Z14 + Z8 + Z5 + Z15 +Z11 + Z7 + Z14</f>
        <v>50</v>
      </c>
      <c r="C43" s="10" t="s">
        <v>51</v>
      </c>
      <c r="D43" s="6">
        <v>12</v>
      </c>
      <c r="E43" s="6">
        <v>8</v>
      </c>
      <c r="F43" s="11" t="s">
        <v>24</v>
      </c>
      <c r="G43" s="6">
        <v>14</v>
      </c>
      <c r="H43" s="6">
        <v>8</v>
      </c>
      <c r="I43" s="6">
        <v>5</v>
      </c>
      <c r="J43" s="6">
        <v>15</v>
      </c>
      <c r="K43" s="6">
        <v>11</v>
      </c>
      <c r="L43" s="6">
        <v>7</v>
      </c>
      <c r="M43" s="6">
        <v>14</v>
      </c>
      <c r="N43" s="11" t="s">
        <v>24</v>
      </c>
      <c r="O43" s="11" t="s">
        <v>24</v>
      </c>
      <c r="P43" s="11" t="s">
        <v>24</v>
      </c>
      <c r="Q43" s="10">
        <v>20</v>
      </c>
      <c r="R43" s="11" t="s">
        <v>24</v>
      </c>
      <c r="S43" s="11" t="s">
        <v>24</v>
      </c>
      <c r="T43" s="11" t="s">
        <v>24</v>
      </c>
      <c r="U43" s="10"/>
      <c r="V43" s="10"/>
      <c r="W43" s="10"/>
    </row>
    <row r="44" spans="1:23" ht="13.2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</row>
    <row r="45" spans="1:23" ht="13.2" x14ac:dyDescent="0.25">
      <c r="A45" s="10" t="s">
        <v>52</v>
      </c>
      <c r="B45" s="10">
        <f>Z14 + Z13 + Z10 + 2.5</f>
        <v>13.5</v>
      </c>
      <c r="C45" s="10" t="s">
        <v>51</v>
      </c>
      <c r="D45" s="10">
        <v>19</v>
      </c>
      <c r="E45" s="6">
        <v>14</v>
      </c>
      <c r="F45" s="6">
        <v>13</v>
      </c>
      <c r="G45" s="10">
        <v>17</v>
      </c>
      <c r="H45" s="6">
        <v>10</v>
      </c>
      <c r="I45" s="11" t="s">
        <v>24</v>
      </c>
      <c r="J45" s="10">
        <v>19</v>
      </c>
      <c r="K45" s="11" t="s">
        <v>24</v>
      </c>
      <c r="L45" s="11" t="s">
        <v>24</v>
      </c>
      <c r="M45" s="11" t="s">
        <v>24</v>
      </c>
      <c r="N45" s="11" t="s">
        <v>24</v>
      </c>
      <c r="O45" s="10">
        <v>16</v>
      </c>
      <c r="P45" s="10">
        <v>16</v>
      </c>
      <c r="Q45" s="11" t="s">
        <v>24</v>
      </c>
      <c r="R45" s="11" t="s">
        <v>24</v>
      </c>
      <c r="S45" s="6">
        <v>11</v>
      </c>
      <c r="T45" s="11" t="s">
        <v>24</v>
      </c>
      <c r="U45" s="10"/>
      <c r="V45" s="10"/>
      <c r="W45" s="10"/>
    </row>
    <row r="46" spans="1:23" ht="13.2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</row>
    <row r="47" spans="1:23" ht="13.2" x14ac:dyDescent="0.25">
      <c r="A47" s="10" t="s">
        <v>53</v>
      </c>
      <c r="B47" s="10">
        <f>Z1 + Z12 + Z9 + Z1 + Z2 + Z1 + Z2 + Z1 + Z4 + Z4 + Z3 + Z1 + 10 + Z8</f>
        <v>236</v>
      </c>
      <c r="C47" s="10" t="s">
        <v>54</v>
      </c>
      <c r="D47" s="2">
        <v>1</v>
      </c>
      <c r="E47" s="6">
        <v>12</v>
      </c>
      <c r="F47" s="6">
        <v>9</v>
      </c>
      <c r="G47" s="11" t="s">
        <v>24</v>
      </c>
      <c r="H47" s="11" t="s">
        <v>24</v>
      </c>
      <c r="I47" s="2">
        <v>1</v>
      </c>
      <c r="J47" s="4">
        <v>2</v>
      </c>
      <c r="K47" s="2">
        <v>1</v>
      </c>
      <c r="L47" s="11" t="s">
        <v>24</v>
      </c>
      <c r="M47" s="4">
        <v>2</v>
      </c>
      <c r="N47" s="2">
        <v>1</v>
      </c>
      <c r="O47" s="6">
        <v>4</v>
      </c>
      <c r="P47" s="6">
        <v>4</v>
      </c>
      <c r="Q47" s="5">
        <v>3</v>
      </c>
      <c r="R47" s="2">
        <v>1</v>
      </c>
      <c r="S47" s="4">
        <v>2</v>
      </c>
      <c r="T47" s="6">
        <v>8</v>
      </c>
      <c r="U47" s="10"/>
      <c r="V47" s="10"/>
      <c r="W47" s="10"/>
    </row>
    <row r="48" spans="1:23" ht="13.2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</row>
    <row r="49" spans="1:23" ht="13.2" x14ac:dyDescent="0.25">
      <c r="A49" s="10" t="s">
        <v>55</v>
      </c>
      <c r="B49" s="10">
        <f>Z13 + Z13 + Z8 + Z1 + Z15 + Z9 +Z12 + Z9 + Z14 + Z2 + Z2 + 12.5 + Z9</f>
        <v>119.5</v>
      </c>
      <c r="C49" s="10" t="s">
        <v>54</v>
      </c>
      <c r="D49" s="11" t="s">
        <v>24</v>
      </c>
      <c r="E49" s="6">
        <v>13</v>
      </c>
      <c r="F49" s="11" t="s">
        <v>24</v>
      </c>
      <c r="G49" s="6">
        <v>13</v>
      </c>
      <c r="H49" s="11" t="s">
        <v>24</v>
      </c>
      <c r="I49" s="6">
        <v>8</v>
      </c>
      <c r="J49" s="2">
        <v>1</v>
      </c>
      <c r="K49" s="11" t="s">
        <v>24</v>
      </c>
      <c r="L49" s="6">
        <v>15</v>
      </c>
      <c r="M49" s="6">
        <v>9</v>
      </c>
      <c r="N49" s="6">
        <v>12</v>
      </c>
      <c r="O49" s="6">
        <v>9</v>
      </c>
      <c r="P49" s="6">
        <v>14</v>
      </c>
      <c r="Q49" s="4">
        <v>2</v>
      </c>
      <c r="R49" s="4">
        <v>2</v>
      </c>
      <c r="S49" s="2">
        <v>1</v>
      </c>
      <c r="T49" s="6">
        <v>9</v>
      </c>
      <c r="U49" s="10"/>
      <c r="V49" s="10"/>
      <c r="W49" s="10"/>
    </row>
    <row r="50" spans="1:23" ht="13.2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</row>
    <row r="51" spans="1:23" ht="13.2" x14ac:dyDescent="0.25">
      <c r="A51" s="10" t="s">
        <v>56</v>
      </c>
      <c r="B51" s="10">
        <f>Z14 + Z13</f>
        <v>5</v>
      </c>
      <c r="C51" s="10" t="s">
        <v>57</v>
      </c>
      <c r="D51" s="10">
        <v>21</v>
      </c>
      <c r="E51" s="11" t="s">
        <v>24</v>
      </c>
      <c r="F51" s="10">
        <v>19</v>
      </c>
      <c r="G51" s="11" t="s">
        <v>24</v>
      </c>
      <c r="H51" s="11" t="s">
        <v>24</v>
      </c>
      <c r="I51" s="11" t="s">
        <v>24</v>
      </c>
      <c r="J51" s="10">
        <v>20</v>
      </c>
      <c r="K51" s="6">
        <v>14</v>
      </c>
      <c r="L51" s="11" t="s">
        <v>24</v>
      </c>
      <c r="M51" s="10">
        <v>19</v>
      </c>
      <c r="N51" s="11" t="s">
        <v>24</v>
      </c>
      <c r="O51" s="10">
        <v>17</v>
      </c>
      <c r="P51" s="11" t="s">
        <v>24</v>
      </c>
      <c r="Q51" s="6">
        <v>13</v>
      </c>
      <c r="R51" s="11" t="s">
        <v>24</v>
      </c>
      <c r="S51" s="11" t="s">
        <v>24</v>
      </c>
      <c r="T51" s="10">
        <v>16</v>
      </c>
      <c r="U51" s="10"/>
      <c r="V51" s="10"/>
      <c r="W51" s="10"/>
    </row>
    <row r="52" spans="1:23" ht="13.2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</row>
    <row r="53" spans="1:23" ht="13.2" x14ac:dyDescent="0.25">
      <c r="A53" s="10" t="s">
        <v>58</v>
      </c>
      <c r="B53" s="10">
        <f>Z13 + 1.5</f>
        <v>4.5</v>
      </c>
      <c r="C53" s="10" t="s">
        <v>57</v>
      </c>
      <c r="D53" s="11" t="s">
        <v>24</v>
      </c>
      <c r="E53" s="11" t="s">
        <v>24</v>
      </c>
      <c r="F53" s="11" t="s">
        <v>24</v>
      </c>
      <c r="G53" s="10">
        <v>16</v>
      </c>
      <c r="H53" s="11" t="s">
        <v>24</v>
      </c>
      <c r="I53" s="10">
        <v>20</v>
      </c>
      <c r="J53" s="11" t="s">
        <v>24</v>
      </c>
      <c r="K53" s="10">
        <v>18</v>
      </c>
      <c r="L53" s="11" t="s">
        <v>24</v>
      </c>
      <c r="M53" s="10">
        <v>20</v>
      </c>
      <c r="N53" s="11" t="s">
        <v>24</v>
      </c>
      <c r="O53" s="6">
        <v>13</v>
      </c>
      <c r="P53" s="11" t="s">
        <v>24</v>
      </c>
      <c r="Q53" s="10">
        <v>16</v>
      </c>
      <c r="R53" s="11" t="s">
        <v>24</v>
      </c>
      <c r="S53" s="6">
        <v>13</v>
      </c>
      <c r="T53" s="11" t="s">
        <v>24</v>
      </c>
      <c r="U53" s="10"/>
      <c r="V53" s="10"/>
      <c r="W53" s="10"/>
    </row>
    <row r="54" spans="1:23" ht="13.2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</row>
    <row r="55" spans="1:23" ht="13.2" x14ac:dyDescent="0.25">
      <c r="A55" s="10" t="s">
        <v>59</v>
      </c>
      <c r="B55" s="10">
        <f>Z15 + Z15 + Z15 + 1</f>
        <v>4</v>
      </c>
      <c r="C55" s="10" t="s">
        <v>60</v>
      </c>
      <c r="D55" s="11" t="s">
        <v>24</v>
      </c>
      <c r="E55" s="11" t="s">
        <v>24</v>
      </c>
      <c r="F55" s="10">
        <v>18</v>
      </c>
      <c r="G55" s="11" t="s">
        <v>24</v>
      </c>
      <c r="H55" s="11" t="s">
        <v>24</v>
      </c>
      <c r="I55" s="10">
        <v>21</v>
      </c>
      <c r="J55" s="11" t="s">
        <v>24</v>
      </c>
      <c r="K55" s="6">
        <v>15</v>
      </c>
      <c r="L55" s="11" t="s">
        <v>24</v>
      </c>
      <c r="M55" s="11" t="s">
        <v>24</v>
      </c>
      <c r="N55" s="10">
        <v>18</v>
      </c>
      <c r="O55" s="6">
        <v>15</v>
      </c>
      <c r="P55" s="11" t="s">
        <v>24</v>
      </c>
      <c r="Q55" s="6">
        <v>15</v>
      </c>
      <c r="R55" s="10">
        <v>16</v>
      </c>
      <c r="S55" s="6">
        <v>14</v>
      </c>
      <c r="T55" s="10">
        <v>17</v>
      </c>
      <c r="U55" s="10"/>
      <c r="V55" s="10"/>
      <c r="W55" s="10"/>
    </row>
    <row r="56" spans="1:23" ht="13.2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</row>
    <row r="57" spans="1:23" ht="13.2" x14ac:dyDescent="0.25">
      <c r="A57" s="10" t="s">
        <v>61</v>
      </c>
      <c r="B57" s="10">
        <f>Z13 + Z14 + Z14 + 3 + Z15</f>
        <v>11</v>
      </c>
      <c r="C57" s="10" t="s">
        <v>60</v>
      </c>
      <c r="D57" s="10">
        <v>22</v>
      </c>
      <c r="E57" s="11" t="s">
        <v>24</v>
      </c>
      <c r="F57" s="10">
        <v>20</v>
      </c>
      <c r="G57" s="11" t="s">
        <v>24</v>
      </c>
      <c r="H57" s="11" t="s">
        <v>24</v>
      </c>
      <c r="I57" s="10">
        <v>19</v>
      </c>
      <c r="J57" s="11" t="s">
        <v>24</v>
      </c>
      <c r="K57" s="6">
        <v>13</v>
      </c>
      <c r="L57" s="11" t="s">
        <v>24</v>
      </c>
      <c r="M57" s="10">
        <v>18</v>
      </c>
      <c r="N57" s="10">
        <v>19</v>
      </c>
      <c r="O57" s="6">
        <v>14</v>
      </c>
      <c r="P57" s="11" t="s">
        <v>24</v>
      </c>
      <c r="Q57" s="6">
        <v>14</v>
      </c>
      <c r="R57" s="11" t="s">
        <v>24</v>
      </c>
      <c r="S57" s="6">
        <v>10</v>
      </c>
      <c r="T57" s="6">
        <v>15</v>
      </c>
      <c r="U57" s="10"/>
      <c r="V57" s="10"/>
      <c r="W57" s="10"/>
    </row>
    <row r="59" spans="1:23" ht="13.2" x14ac:dyDescent="0.25">
      <c r="A59" s="12" t="s">
        <v>62</v>
      </c>
      <c r="B59" s="13" t="s">
        <v>1</v>
      </c>
      <c r="D59" s="13" t="s">
        <v>63</v>
      </c>
      <c r="E59" s="13" t="s">
        <v>1</v>
      </c>
    </row>
    <row r="60" spans="1:23" ht="13.2" x14ac:dyDescent="0.25">
      <c r="A60" s="10" t="s">
        <v>23</v>
      </c>
      <c r="B60" s="10">
        <f>B7+B9</f>
        <v>315.5</v>
      </c>
      <c r="D60" s="10" t="s">
        <v>64</v>
      </c>
      <c r="E60" s="10">
        <f>B41+B39+B47+B49+B49+B51+B53+B43+B45+B55+B57</f>
        <v>644.5</v>
      </c>
    </row>
    <row r="61" spans="1:23" ht="13.2" x14ac:dyDescent="0.25">
      <c r="A61" s="10" t="s">
        <v>27</v>
      </c>
      <c r="B61" s="10">
        <f>B11+B13</f>
        <v>215</v>
      </c>
      <c r="D61" s="10" t="s">
        <v>65</v>
      </c>
      <c r="E61" s="10">
        <f>B69+B70+B67+B68+B63+B72</f>
        <v>1013</v>
      </c>
    </row>
    <row r="62" spans="1:23" ht="13.2" x14ac:dyDescent="0.25">
      <c r="A62" s="10" t="s">
        <v>60</v>
      </c>
      <c r="B62" s="10">
        <f>B57+B55</f>
        <v>15</v>
      </c>
      <c r="D62" s="10" t="s">
        <v>66</v>
      </c>
      <c r="E62" s="10">
        <f>B7+B9</f>
        <v>315.5</v>
      </c>
    </row>
    <row r="63" spans="1:23" ht="13.2" x14ac:dyDescent="0.25">
      <c r="A63" s="10" t="s">
        <v>57</v>
      </c>
      <c r="B63" s="10">
        <f>B53+B51</f>
        <v>9.5</v>
      </c>
      <c r="D63" s="10" t="s">
        <v>67</v>
      </c>
      <c r="E63" s="10">
        <f>B61</f>
        <v>215</v>
      </c>
    </row>
    <row r="64" spans="1:23" ht="13.2" x14ac:dyDescent="0.25">
      <c r="A64" s="10" t="s">
        <v>54</v>
      </c>
      <c r="B64" s="10">
        <f>B49+B47</f>
        <v>355.5</v>
      </c>
      <c r="D64" s="10" t="s">
        <v>68</v>
      </c>
      <c r="E64" s="10">
        <f>B71</f>
        <v>248</v>
      </c>
    </row>
    <row r="65" spans="1:21" ht="13.2" x14ac:dyDescent="0.25">
      <c r="A65" s="10" t="s">
        <v>51</v>
      </c>
      <c r="B65" s="10">
        <f>B45+B43</f>
        <v>63.5</v>
      </c>
    </row>
    <row r="66" spans="1:21" ht="13.2" x14ac:dyDescent="0.25">
      <c r="A66" s="10" t="s">
        <v>48</v>
      </c>
      <c r="B66" s="10">
        <f>B41+B39</f>
        <v>81.5</v>
      </c>
    </row>
    <row r="67" spans="1:21" ht="13.2" x14ac:dyDescent="0.25">
      <c r="A67" s="10" t="s">
        <v>45</v>
      </c>
      <c r="B67" s="10">
        <f>B37+B35</f>
        <v>119.5</v>
      </c>
    </row>
    <row r="68" spans="1:21" ht="13.2" x14ac:dyDescent="0.25">
      <c r="A68" s="10" t="s">
        <v>42</v>
      </c>
      <c r="B68" s="10">
        <f>B33+B31</f>
        <v>183</v>
      </c>
    </row>
    <row r="69" spans="1:21" ht="13.2" x14ac:dyDescent="0.25">
      <c r="A69" s="10" t="s">
        <v>39</v>
      </c>
      <c r="B69" s="10">
        <f>B29+B27</f>
        <v>237</v>
      </c>
    </row>
    <row r="70" spans="1:21" ht="13.2" x14ac:dyDescent="0.25">
      <c r="A70" s="10" t="s">
        <v>36</v>
      </c>
      <c r="B70" s="10">
        <f>B25+B23</f>
        <v>252.5</v>
      </c>
    </row>
    <row r="71" spans="1:21" ht="13.2" x14ac:dyDescent="0.25">
      <c r="A71" s="10" t="s">
        <v>33</v>
      </c>
      <c r="B71" s="10">
        <f>B21+B19</f>
        <v>248</v>
      </c>
    </row>
    <row r="72" spans="1:21" ht="13.2" x14ac:dyDescent="0.25">
      <c r="A72" s="10" t="s">
        <v>30</v>
      </c>
      <c r="B72" s="10">
        <f>B17+B15</f>
        <v>211.5</v>
      </c>
    </row>
    <row r="75" spans="1:21" ht="13.2" x14ac:dyDescent="0.25">
      <c r="A75" s="14" t="s">
        <v>69</v>
      </c>
      <c r="B75" s="9" t="s">
        <v>3</v>
      </c>
      <c r="C75" s="9" t="s">
        <v>4</v>
      </c>
      <c r="D75" s="9" t="s">
        <v>5</v>
      </c>
      <c r="E75" s="9" t="s">
        <v>6</v>
      </c>
      <c r="F75" s="9" t="s">
        <v>7</v>
      </c>
      <c r="G75" s="9" t="s">
        <v>8</v>
      </c>
      <c r="H75" s="9" t="s">
        <v>9</v>
      </c>
      <c r="I75" s="9" t="s">
        <v>10</v>
      </c>
      <c r="J75" s="9" t="s">
        <v>11</v>
      </c>
      <c r="K75" s="9" t="s">
        <v>12</v>
      </c>
      <c r="L75" s="9" t="s">
        <v>13</v>
      </c>
      <c r="M75" s="9" t="s">
        <v>14</v>
      </c>
      <c r="N75" s="9" t="s">
        <v>15</v>
      </c>
      <c r="O75" s="9" t="s">
        <v>15</v>
      </c>
      <c r="P75" s="9" t="s">
        <v>16</v>
      </c>
      <c r="Q75" s="9" t="s">
        <v>17</v>
      </c>
      <c r="R75" s="9" t="s">
        <v>18</v>
      </c>
      <c r="S75" s="9" t="s">
        <v>19</v>
      </c>
      <c r="T75" s="9" t="s">
        <v>20</v>
      </c>
      <c r="U75" s="9" t="s">
        <v>21</v>
      </c>
    </row>
    <row r="76" spans="1:21" ht="13.2" x14ac:dyDescent="0.25">
      <c r="A76" s="3" t="s">
        <v>70</v>
      </c>
      <c r="B76" s="3" t="s">
        <v>71</v>
      </c>
      <c r="C76" s="3" t="s">
        <v>72</v>
      </c>
      <c r="D76" s="3" t="s">
        <v>73</v>
      </c>
      <c r="E76" s="3" t="s">
        <v>74</v>
      </c>
      <c r="H76" s="3" t="s">
        <v>75</v>
      </c>
      <c r="I76" s="3" t="s">
        <v>76</v>
      </c>
      <c r="J76" s="3" t="s">
        <v>77</v>
      </c>
      <c r="K76" s="3" t="s">
        <v>78</v>
      </c>
      <c r="L76" s="3" t="s">
        <v>79</v>
      </c>
      <c r="M76" s="3" t="s">
        <v>80</v>
      </c>
      <c r="N76" s="3" t="s">
        <v>81</v>
      </c>
      <c r="O76" s="3" t="s">
        <v>82</v>
      </c>
      <c r="P76" s="3" t="s">
        <v>83</v>
      </c>
      <c r="Q76" s="3" t="s">
        <v>84</v>
      </c>
      <c r="R76" s="3" t="s">
        <v>85</v>
      </c>
    </row>
    <row r="78" spans="1:21" ht="13.2" x14ac:dyDescent="0.25">
      <c r="A78" s="3" t="s">
        <v>86</v>
      </c>
      <c r="B78" s="3" t="s">
        <v>87</v>
      </c>
      <c r="C78" s="3" t="s">
        <v>88</v>
      </c>
      <c r="D78" s="3" t="s">
        <v>89</v>
      </c>
      <c r="E78" s="3" t="s">
        <v>90</v>
      </c>
      <c r="F78" s="3" t="s">
        <v>91</v>
      </c>
      <c r="G78" s="3">
        <v>9</v>
      </c>
      <c r="H78" s="3" t="s">
        <v>92</v>
      </c>
      <c r="I78" s="3" t="s">
        <v>93</v>
      </c>
      <c r="J78" s="3" t="s">
        <v>94</v>
      </c>
      <c r="K78" s="3" t="s">
        <v>95</v>
      </c>
      <c r="L78" s="3" t="s">
        <v>96</v>
      </c>
      <c r="M78" s="3" t="s">
        <v>97</v>
      </c>
      <c r="N78" s="3" t="s">
        <v>98</v>
      </c>
      <c r="O78" s="3" t="s">
        <v>99</v>
      </c>
      <c r="P78" s="3" t="s">
        <v>117</v>
      </c>
      <c r="Q78" s="3" t="s">
        <v>100</v>
      </c>
      <c r="R78" s="3" t="s">
        <v>101</v>
      </c>
    </row>
    <row r="80" spans="1:21" ht="13.2" x14ac:dyDescent="0.25">
      <c r="A80" s="3" t="s">
        <v>102</v>
      </c>
      <c r="B80" s="3" t="s">
        <v>111</v>
      </c>
      <c r="C80" s="3" t="s">
        <v>103</v>
      </c>
      <c r="D80" s="3" t="s">
        <v>112</v>
      </c>
      <c r="E80" s="3" t="s">
        <v>104</v>
      </c>
      <c r="F80" s="3" t="s">
        <v>113</v>
      </c>
      <c r="G80" s="3" t="s">
        <v>105</v>
      </c>
      <c r="H80" s="3" t="s">
        <v>114</v>
      </c>
      <c r="I80" s="3" t="s">
        <v>115</v>
      </c>
      <c r="J80" s="3" t="s">
        <v>106</v>
      </c>
      <c r="K80" s="3" t="s">
        <v>107</v>
      </c>
      <c r="L80" s="3" t="s">
        <v>116</v>
      </c>
      <c r="M80" s="3" t="s">
        <v>108</v>
      </c>
      <c r="N80" s="3" t="s">
        <v>120</v>
      </c>
      <c r="O80" s="3" t="s">
        <v>109</v>
      </c>
      <c r="P80" s="3" t="s">
        <v>110</v>
      </c>
      <c r="Q80" s="3" t="s">
        <v>118</v>
      </c>
      <c r="R80" s="3" t="s">
        <v>119</v>
      </c>
    </row>
  </sheetData>
  <mergeCells count="1">
    <mergeCell ref="A1:W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 Bonelli</cp:lastModifiedBy>
  <dcterms:modified xsi:type="dcterms:W3CDTF">2025-10-28T01:13:58Z</dcterms:modified>
</cp:coreProperties>
</file>